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Vedlejší a ostatní ..." sheetId="2" r:id="rId2"/>
    <sheet name="SO 0 - Demolice spodní st..." sheetId="3" r:id="rId3"/>
    <sheet name="D03.1 - Architektonicko-s..." sheetId="4" r:id="rId4"/>
    <sheet name="D03.2A - Stavebně konstru..." sheetId="5" r:id="rId5"/>
    <sheet name="D03.2B - Stavebně konstru..." sheetId="6" r:id="rId6"/>
    <sheet name="D03.3 - Požárně bezpečnos..." sheetId="7" r:id="rId7"/>
    <sheet name="D03.4 - Zdravotechnika" sheetId="8" r:id="rId8"/>
    <sheet name="D03.5 - Elektroinstalace ..." sheetId="9" r:id="rId9"/>
    <sheet name="D03.6 - Elektroinstalace ..." sheetId="10" r:id="rId10"/>
    <sheet name="D03.7 - MaR" sheetId="11" r:id="rId11"/>
    <sheet name="D03.8 - Vytápění" sheetId="12" r:id="rId12"/>
    <sheet name="D03.9 - Vzduchotechnika" sheetId="13" r:id="rId13"/>
    <sheet name="D03.10 - EPS" sheetId="14" r:id="rId14"/>
    <sheet name="D03.11 - Interiér" sheetId="15" r:id="rId15"/>
    <sheet name="SO 04 - Oplocení" sheetId="16" r:id="rId16"/>
    <sheet name="SO 05 - Uliční mobiliář" sheetId="17" r:id="rId17"/>
    <sheet name="SO 06.4 - Přeložka a úpra..." sheetId="18" r:id="rId18"/>
    <sheet name="SO 07 - Přípojka vody" sheetId="19" r:id="rId19"/>
    <sheet name="SO 08 - Kanalizační přípojka" sheetId="20" r:id="rId20"/>
    <sheet name="SO 10 - Přípojka NN" sheetId="21" r:id="rId21"/>
    <sheet name="SO 13 - Zpevněné plochy" sheetId="22" r:id="rId22"/>
    <sheet name="SO 14 - Konečné terénní a..." sheetId="23" r:id="rId23"/>
    <sheet name="Pokyny pro vyplnění" sheetId="24" r:id="rId24"/>
  </sheets>
  <definedNames>
    <definedName name="_xlnm.Print_Area" localSheetId="0">'Rekapitulace stavby'!$D$4:$AO$33,'Rekapitulace stavby'!$C$39:$AQ$75</definedName>
    <definedName name="_xlnm.Print_Titles" localSheetId="0">'Rekapitulace stavby'!$49:$49</definedName>
    <definedName name="_xlnm._FilterDatabase" localSheetId="1" hidden="1">'VON - Vedlejší a ostatní ...'!$C$81:$K$123</definedName>
    <definedName name="_xlnm.Print_Area" localSheetId="1">'VON - Vedlejší a ostatní ...'!$C$4:$J$36,'VON - Vedlejší a ostatní ...'!$C$42:$J$63,'VON - Vedlejší a ostatní ...'!$C$69:$K$123</definedName>
    <definedName name="_xlnm.Print_Titles" localSheetId="1">'VON - Vedlejší a ostatní ...'!$81:$81</definedName>
    <definedName name="_xlnm._FilterDatabase" localSheetId="2" hidden="1">'SO 0 - Demolice spodní st...'!$C$79:$K$119</definedName>
    <definedName name="_xlnm.Print_Area" localSheetId="2">'SO 0 - Demolice spodní st...'!$C$4:$J$36,'SO 0 - Demolice spodní st...'!$C$42:$J$61,'SO 0 - Demolice spodní st...'!$C$67:$K$119</definedName>
    <definedName name="_xlnm.Print_Titles" localSheetId="2">'SO 0 - Demolice spodní st...'!$79:$79</definedName>
    <definedName name="_xlnm._FilterDatabase" localSheetId="3" hidden="1">'D03.1 - Architektonicko-s...'!$C$115:$K$1268</definedName>
    <definedName name="_xlnm.Print_Area" localSheetId="3">'D03.1 - Architektonicko-s...'!$C$4:$J$38,'D03.1 - Architektonicko-s...'!$C$44:$J$95,'D03.1 - Architektonicko-s...'!$C$101:$K$1268</definedName>
    <definedName name="_xlnm.Print_Titles" localSheetId="3">'D03.1 - Architektonicko-s...'!$115:$115</definedName>
    <definedName name="_xlnm._FilterDatabase" localSheetId="4" hidden="1">'D03.2A - Stavebně konstru...'!$C$87:$K$271</definedName>
    <definedName name="_xlnm.Print_Area" localSheetId="4">'D03.2A - Stavebně konstru...'!$C$4:$J$38,'D03.2A - Stavebně konstru...'!$C$44:$J$67,'D03.2A - Stavebně konstru...'!$C$73:$K$271</definedName>
    <definedName name="_xlnm.Print_Titles" localSheetId="4">'D03.2A - Stavebně konstru...'!$87:$87</definedName>
    <definedName name="_xlnm._FilterDatabase" localSheetId="5" hidden="1">'D03.2B - Stavebně konstru...'!$C$84:$K$138</definedName>
    <definedName name="_xlnm.Print_Area" localSheetId="5">'D03.2B - Stavebně konstru...'!$C$4:$J$38,'D03.2B - Stavebně konstru...'!$C$44:$J$64,'D03.2B - Stavebně konstru...'!$C$70:$K$138</definedName>
    <definedName name="_xlnm.Print_Titles" localSheetId="5">'D03.2B - Stavebně konstru...'!$84:$84</definedName>
    <definedName name="_xlnm._FilterDatabase" localSheetId="6" hidden="1">'D03.3 - Požárně bezpečnos...'!$C$84:$K$89</definedName>
    <definedName name="_xlnm.Print_Area" localSheetId="6">'D03.3 - Požárně bezpečnos...'!$C$4:$J$38,'D03.3 - Požárně bezpečnos...'!$C$44:$J$64,'D03.3 - Požárně bezpečnos...'!$C$70:$K$89</definedName>
    <definedName name="_xlnm.Print_Titles" localSheetId="6">'D03.3 - Požárně bezpečnos...'!$84:$84</definedName>
    <definedName name="_xlnm._FilterDatabase" localSheetId="7" hidden="1">'D03.4 - Zdravotechnika'!$C$82:$K$85</definedName>
    <definedName name="_xlnm.Print_Area" localSheetId="7">'D03.4 - Zdravotechnika'!$C$4:$J$38,'D03.4 - Zdravotechnika'!$C$44:$J$62,'D03.4 - Zdravotechnika'!$C$68:$K$85</definedName>
    <definedName name="_xlnm.Print_Titles" localSheetId="7">'D03.4 - Zdravotechnika'!$82:$82</definedName>
    <definedName name="_xlnm._FilterDatabase" localSheetId="8" hidden="1">'D03.5 - Elektroinstalace ...'!$C$82:$K$85</definedName>
    <definedName name="_xlnm.Print_Area" localSheetId="8">'D03.5 - Elektroinstalace ...'!$C$4:$J$38,'D03.5 - Elektroinstalace ...'!$C$44:$J$62,'D03.5 - Elektroinstalace ...'!$C$68:$K$85</definedName>
    <definedName name="_xlnm.Print_Titles" localSheetId="8">'D03.5 - Elektroinstalace ...'!$82:$82</definedName>
    <definedName name="_xlnm._FilterDatabase" localSheetId="9" hidden="1">'D03.6 - Elektroinstalace ...'!$C$82:$K$85</definedName>
    <definedName name="_xlnm.Print_Area" localSheetId="9">'D03.6 - Elektroinstalace ...'!$C$4:$J$38,'D03.6 - Elektroinstalace ...'!$C$44:$J$62,'D03.6 - Elektroinstalace ...'!$C$68:$K$85</definedName>
    <definedName name="_xlnm.Print_Titles" localSheetId="9">'D03.6 - Elektroinstalace ...'!$82:$82</definedName>
    <definedName name="_xlnm._FilterDatabase" localSheetId="10" hidden="1">'D03.7 - MaR'!$C$82:$K$85</definedName>
    <definedName name="_xlnm.Print_Area" localSheetId="10">'D03.7 - MaR'!$C$4:$J$38,'D03.7 - MaR'!$C$44:$J$62,'D03.7 - MaR'!$C$68:$K$85</definedName>
    <definedName name="_xlnm.Print_Titles" localSheetId="10">'D03.7 - MaR'!$82:$82</definedName>
    <definedName name="_xlnm._FilterDatabase" localSheetId="11" hidden="1">'D03.8 - Vytápění'!$C$82:$K$85</definedName>
    <definedName name="_xlnm.Print_Area" localSheetId="11">'D03.8 - Vytápění'!$C$4:$J$38,'D03.8 - Vytápění'!$C$44:$J$62,'D03.8 - Vytápění'!$C$68:$K$85</definedName>
    <definedName name="_xlnm.Print_Titles" localSheetId="11">'D03.8 - Vytápění'!$82:$82</definedName>
    <definedName name="_xlnm._FilterDatabase" localSheetId="12" hidden="1">'D03.9 - Vzduchotechnika'!$C$82:$K$85</definedName>
    <definedName name="_xlnm.Print_Area" localSheetId="12">'D03.9 - Vzduchotechnika'!$C$4:$J$38,'D03.9 - Vzduchotechnika'!$C$44:$J$62,'D03.9 - Vzduchotechnika'!$C$68:$K$85</definedName>
    <definedName name="_xlnm.Print_Titles" localSheetId="12">'D03.9 - Vzduchotechnika'!$82:$82</definedName>
    <definedName name="_xlnm._FilterDatabase" localSheetId="13" hidden="1">'D03.10 - EPS'!$C$82:$K$85</definedName>
    <definedName name="_xlnm.Print_Area" localSheetId="13">'D03.10 - EPS'!$C$4:$J$38,'D03.10 - EPS'!$C$44:$J$62,'D03.10 - EPS'!$C$68:$K$85</definedName>
    <definedName name="_xlnm.Print_Titles" localSheetId="13">'D03.10 - EPS'!$82:$82</definedName>
    <definedName name="_xlnm._FilterDatabase" localSheetId="14" hidden="1">'D03.11 - Interiér'!$C$82:$K$85</definedName>
    <definedName name="_xlnm.Print_Area" localSheetId="14">'D03.11 - Interiér'!$C$4:$J$38,'D03.11 - Interiér'!$C$44:$J$62,'D03.11 - Interiér'!$C$68:$K$85</definedName>
    <definedName name="_xlnm.Print_Titles" localSheetId="14">'D03.11 - Interiér'!$82:$82</definedName>
    <definedName name="_xlnm._FilterDatabase" localSheetId="15" hidden="1">'SO 04 - Oplocení'!$C$84:$K$164</definedName>
    <definedName name="_xlnm.Print_Area" localSheetId="15">'SO 04 - Oplocení'!$C$4:$J$36,'SO 04 - Oplocení'!$C$42:$J$66,'SO 04 - Oplocení'!$C$72:$K$164</definedName>
    <definedName name="_xlnm.Print_Titles" localSheetId="15">'SO 04 - Oplocení'!$84:$84</definedName>
    <definedName name="_xlnm._FilterDatabase" localSheetId="16" hidden="1">'SO 05 - Uliční mobiliář'!$C$76:$K$84</definedName>
    <definedName name="_xlnm.Print_Area" localSheetId="16">'SO 05 - Uliční mobiliář'!$C$4:$J$36,'SO 05 - Uliční mobiliář'!$C$42:$J$58,'SO 05 - Uliční mobiliář'!$C$64:$K$84</definedName>
    <definedName name="_xlnm.Print_Titles" localSheetId="16">'SO 05 - Uliční mobiliář'!$76:$76</definedName>
    <definedName name="_xlnm._FilterDatabase" localSheetId="17" hidden="1">'SO 06.4 - Přeložka a úpra...'!$C$77:$K$81</definedName>
    <definedName name="_xlnm.Print_Area" localSheetId="17">'SO 06.4 - Přeložka a úpra...'!$C$4:$J$36,'SO 06.4 - Přeložka a úpra...'!$C$42:$J$59,'SO 06.4 - Přeložka a úpra...'!$C$65:$K$81</definedName>
    <definedName name="_xlnm.Print_Titles" localSheetId="17">'SO 06.4 - Přeložka a úpra...'!$77:$77</definedName>
    <definedName name="_xlnm._FilterDatabase" localSheetId="18" hidden="1">'SO 07 - Přípojka vody'!$C$77:$K$81</definedName>
    <definedName name="_xlnm.Print_Area" localSheetId="18">'SO 07 - Přípojka vody'!$C$4:$J$36,'SO 07 - Přípojka vody'!$C$42:$J$59,'SO 07 - Přípojka vody'!$C$65:$K$81</definedName>
    <definedName name="_xlnm.Print_Titles" localSheetId="18">'SO 07 - Přípojka vody'!$77:$77</definedName>
    <definedName name="_xlnm._FilterDatabase" localSheetId="19" hidden="1">'SO 08 - Kanalizační přípojka'!$C$77:$K$81</definedName>
    <definedName name="_xlnm.Print_Area" localSheetId="19">'SO 08 - Kanalizační přípojka'!$C$4:$J$36,'SO 08 - Kanalizační přípojka'!$C$42:$J$59,'SO 08 - Kanalizační přípojka'!$C$65:$K$81</definedName>
    <definedName name="_xlnm.Print_Titles" localSheetId="19">'SO 08 - Kanalizační přípojka'!$77:$77</definedName>
    <definedName name="_xlnm._FilterDatabase" localSheetId="20" hidden="1">'SO 10 - Přípojka NN'!$C$77:$K$81</definedName>
    <definedName name="_xlnm.Print_Area" localSheetId="20">'SO 10 - Přípojka NN'!$C$4:$J$36,'SO 10 - Přípojka NN'!$C$42:$J$59,'SO 10 - Přípojka NN'!$C$65:$K$81</definedName>
    <definedName name="_xlnm.Print_Titles" localSheetId="20">'SO 10 - Přípojka NN'!$77:$77</definedName>
    <definedName name="_xlnm._FilterDatabase" localSheetId="21" hidden="1">'SO 13 - Zpevněné plochy'!$C$87:$K$359</definedName>
    <definedName name="_xlnm.Print_Area" localSheetId="21">'SO 13 - Zpevněné plochy'!$C$4:$J$36,'SO 13 - Zpevněné plochy'!$C$42:$J$69,'SO 13 - Zpevněné plochy'!$C$75:$K$359</definedName>
    <definedName name="_xlnm.Print_Titles" localSheetId="21">'SO 13 - Zpevněné plochy'!$87:$87</definedName>
    <definedName name="_xlnm._FilterDatabase" localSheetId="22" hidden="1">'SO 14 - Konečné terénní a...'!$C$77:$K$81</definedName>
    <definedName name="_xlnm.Print_Area" localSheetId="22">'SO 14 - Konečné terénní a...'!$C$4:$J$36,'SO 14 - Konečné terénní a...'!$C$42:$J$59,'SO 14 - Konečné terénní a...'!$C$65:$K$81</definedName>
    <definedName name="_xlnm.Print_Titles" localSheetId="22">'SO 14 - Konečné terénní a...'!$77:$77</definedName>
    <definedName name="_xlnm.Print_Area" localSheetId="2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4"/>
  <c r="AX74"/>
  <c i="23" r="BI81"/>
  <c r="F34"/>
  <c i="1" r="BD74"/>
  <c i="23" r="BH81"/>
  <c r="F33"/>
  <c i="1" r="BC74"/>
  <c i="23" r="BG81"/>
  <c r="F32"/>
  <c i="1" r="BB74"/>
  <c i="23" r="BF81"/>
  <c r="J31"/>
  <c i="1" r="AW74"/>
  <c i="23" r="F31"/>
  <c i="1" r="BA74"/>
  <c i="23" r="T81"/>
  <c r="T80"/>
  <c r="T79"/>
  <c r="T78"/>
  <c r="R81"/>
  <c r="R80"/>
  <c r="R79"/>
  <c r="R78"/>
  <c r="P81"/>
  <c r="P80"/>
  <c r="P79"/>
  <c r="P78"/>
  <c i="1" r="AU74"/>
  <c i="23" r="BK81"/>
  <c r="BK80"/>
  <c r="J80"/>
  <c r="BK79"/>
  <c r="J79"/>
  <c r="BK78"/>
  <c r="J78"/>
  <c r="J56"/>
  <c r="J27"/>
  <c i="1" r="AG74"/>
  <c i="23" r="J81"/>
  <c r="BE81"/>
  <c r="J30"/>
  <c i="1" r="AV74"/>
  <c i="23" r="F30"/>
  <c i="1" r="AZ74"/>
  <c i="2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3"/>
  <c r="AX73"/>
  <c i="22" r="BI355"/>
  <c r="BH355"/>
  <c r="BG355"/>
  <c r="BF355"/>
  <c r="T355"/>
  <c r="R355"/>
  <c r="P355"/>
  <c r="BK355"/>
  <c r="J355"/>
  <c r="BE355"/>
  <c r="BI350"/>
  <c r="BH350"/>
  <c r="BG350"/>
  <c r="BF350"/>
  <c r="T350"/>
  <c r="R350"/>
  <c r="P350"/>
  <c r="BK350"/>
  <c r="J350"/>
  <c r="BE350"/>
  <c r="BI345"/>
  <c r="BH345"/>
  <c r="BG345"/>
  <c r="BF345"/>
  <c r="T345"/>
  <c r="T344"/>
  <c r="R345"/>
  <c r="R344"/>
  <c r="P345"/>
  <c r="P344"/>
  <c r="BK345"/>
  <c r="BK344"/>
  <c r="J344"/>
  <c r="J345"/>
  <c r="BE345"/>
  <c r="J68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T325"/>
  <c r="T324"/>
  <c r="R326"/>
  <c r="R325"/>
  <c r="R324"/>
  <c r="P326"/>
  <c r="P325"/>
  <c r="P324"/>
  <c r="BK326"/>
  <c r="BK325"/>
  <c r="J325"/>
  <c r="BK324"/>
  <c r="J324"/>
  <c r="J326"/>
  <c r="BE326"/>
  <c r="J67"/>
  <c r="J66"/>
  <c r="BI323"/>
  <c r="BH323"/>
  <c r="BG323"/>
  <c r="BF323"/>
  <c r="T323"/>
  <c r="T322"/>
  <c r="R323"/>
  <c r="R322"/>
  <c r="P323"/>
  <c r="P322"/>
  <c r="BK323"/>
  <c r="BK322"/>
  <c r="J322"/>
  <c r="J323"/>
  <c r="BE323"/>
  <c r="J65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T315"/>
  <c r="R316"/>
  <c r="R315"/>
  <c r="P316"/>
  <c r="P315"/>
  <c r="BK316"/>
  <c r="BK315"/>
  <c r="J315"/>
  <c r="J316"/>
  <c r="BE316"/>
  <c r="J64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5"/>
  <c r="BH265"/>
  <c r="BG265"/>
  <c r="BF265"/>
  <c r="T265"/>
  <c r="T264"/>
  <c r="R265"/>
  <c r="R264"/>
  <c r="P265"/>
  <c r="P264"/>
  <c r="BK265"/>
  <c r="BK264"/>
  <c r="J264"/>
  <c r="J265"/>
  <c r="BE265"/>
  <c r="J63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49"/>
  <c r="BH249"/>
  <c r="BG249"/>
  <c r="BF249"/>
  <c r="T249"/>
  <c r="R249"/>
  <c r="P249"/>
  <c r="BK249"/>
  <c r="J249"/>
  <c r="BE249"/>
  <c r="BI244"/>
  <c r="BH244"/>
  <c r="BG244"/>
  <c r="BF244"/>
  <c r="T244"/>
  <c r="T243"/>
  <c r="R244"/>
  <c r="R243"/>
  <c r="P244"/>
  <c r="P243"/>
  <c r="BK244"/>
  <c r="BK243"/>
  <c r="J243"/>
  <c r="J244"/>
  <c r="BE244"/>
  <c r="J62"/>
  <c r="BI239"/>
  <c r="BH239"/>
  <c r="BG239"/>
  <c r="BF239"/>
  <c r="T239"/>
  <c r="R239"/>
  <c r="P239"/>
  <c r="BK239"/>
  <c r="J239"/>
  <c r="BE239"/>
  <c r="BI235"/>
  <c r="BH235"/>
  <c r="BG235"/>
  <c r="BF235"/>
  <c r="T235"/>
  <c r="T234"/>
  <c r="R235"/>
  <c r="R234"/>
  <c r="P235"/>
  <c r="P234"/>
  <c r="BK235"/>
  <c r="BK234"/>
  <c r="J234"/>
  <c r="J235"/>
  <c r="BE235"/>
  <c r="J61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3"/>
  <c r="BH183"/>
  <c r="BG183"/>
  <c r="BF183"/>
  <c r="T183"/>
  <c r="T182"/>
  <c r="R183"/>
  <c r="R182"/>
  <c r="P183"/>
  <c r="P182"/>
  <c r="BK183"/>
  <c r="BK182"/>
  <c r="J182"/>
  <c r="J183"/>
  <c r="BE183"/>
  <c r="J60"/>
  <c r="BI178"/>
  <c r="BH178"/>
  <c r="BG178"/>
  <c r="BF178"/>
  <c r="T178"/>
  <c r="T177"/>
  <c r="R178"/>
  <c r="R177"/>
  <c r="P178"/>
  <c r="P177"/>
  <c r="BK178"/>
  <c r="BK177"/>
  <c r="J177"/>
  <c r="J178"/>
  <c r="BE178"/>
  <c r="J59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26"/>
  <c r="BH126"/>
  <c r="BG126"/>
  <c r="BF126"/>
  <c r="T126"/>
  <c r="R126"/>
  <c r="P126"/>
  <c r="BK126"/>
  <c r="J126"/>
  <c r="BE126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1"/>
  <c r="F34"/>
  <c i="1" r="BD73"/>
  <c i="22" r="BH91"/>
  <c r="F33"/>
  <c i="1" r="BC73"/>
  <c i="22" r="BG91"/>
  <c r="F32"/>
  <c i="1" r="BB73"/>
  <c i="22" r="BF91"/>
  <c r="J31"/>
  <c i="1" r="AW73"/>
  <c i="22" r="F31"/>
  <c i="1" r="BA73"/>
  <c i="22" r="T91"/>
  <c r="T90"/>
  <c r="T89"/>
  <c r="T88"/>
  <c r="R91"/>
  <c r="R90"/>
  <c r="R89"/>
  <c r="R88"/>
  <c r="P91"/>
  <c r="P90"/>
  <c r="P89"/>
  <c r="P88"/>
  <c i="1" r="AU73"/>
  <c i="22" r="BK91"/>
  <c r="BK90"/>
  <c r="J90"/>
  <c r="BK89"/>
  <c r="J89"/>
  <c r="BK88"/>
  <c r="J88"/>
  <c r="J56"/>
  <c r="J27"/>
  <c i="1" r="AG73"/>
  <c i="22" r="J91"/>
  <c r="BE91"/>
  <c r="J30"/>
  <c i="1" r="AV73"/>
  <c i="22" r="F30"/>
  <c i="1" r="AZ73"/>
  <c i="22" r="J58"/>
  <c r="J57"/>
  <c r="J84"/>
  <c r="F84"/>
  <c r="F82"/>
  <c r="E80"/>
  <c r="J51"/>
  <c r="F51"/>
  <c r="F49"/>
  <c r="E47"/>
  <c r="J36"/>
  <c r="J18"/>
  <c r="E18"/>
  <c r="F85"/>
  <c r="F52"/>
  <c r="J17"/>
  <c r="J12"/>
  <c r="J82"/>
  <c r="J49"/>
  <c r="E7"/>
  <c r="E78"/>
  <c r="E45"/>
  <c i="1" r="AY72"/>
  <c r="AX72"/>
  <c i="21" r="BI81"/>
  <c r="F34"/>
  <c i="1" r="BD72"/>
  <c i="21" r="BH81"/>
  <c r="F33"/>
  <c i="1" r="BC72"/>
  <c i="21" r="BG81"/>
  <c r="F32"/>
  <c i="1" r="BB72"/>
  <c i="21" r="BF81"/>
  <c r="J31"/>
  <c i="1" r="AW72"/>
  <c i="21" r="F31"/>
  <c i="1" r="BA72"/>
  <c i="21" r="T81"/>
  <c r="T80"/>
  <c r="T79"/>
  <c r="T78"/>
  <c r="R81"/>
  <c r="R80"/>
  <c r="R79"/>
  <c r="R78"/>
  <c r="P81"/>
  <c r="P80"/>
  <c r="P79"/>
  <c r="P78"/>
  <c i="1" r="AU72"/>
  <c i="21" r="BK81"/>
  <c r="BK80"/>
  <c r="J80"/>
  <c r="BK79"/>
  <c r="J79"/>
  <c r="BK78"/>
  <c r="J78"/>
  <c r="J56"/>
  <c r="J27"/>
  <c i="1" r="AG72"/>
  <c i="21" r="J81"/>
  <c r="BE81"/>
  <c r="J30"/>
  <c i="1" r="AV72"/>
  <c i="21" r="F30"/>
  <c i="1" r="AZ72"/>
  <c i="21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1"/>
  <c r="AX71"/>
  <c i="20" r="BI81"/>
  <c r="F34"/>
  <c i="1" r="BD71"/>
  <c i="20" r="BH81"/>
  <c r="F33"/>
  <c i="1" r="BC71"/>
  <c i="20" r="BG81"/>
  <c r="F32"/>
  <c i="1" r="BB71"/>
  <c i="20" r="BF81"/>
  <c r="J31"/>
  <c i="1" r="AW71"/>
  <c i="20" r="F31"/>
  <c i="1" r="BA71"/>
  <c i="20" r="T81"/>
  <c r="T80"/>
  <c r="T79"/>
  <c r="T78"/>
  <c r="R81"/>
  <c r="R80"/>
  <c r="R79"/>
  <c r="R78"/>
  <c r="P81"/>
  <c r="P80"/>
  <c r="P79"/>
  <c r="P78"/>
  <c i="1" r="AU71"/>
  <c i="20" r="BK81"/>
  <c r="BK80"/>
  <c r="J80"/>
  <c r="BK79"/>
  <c r="J79"/>
  <c r="BK78"/>
  <c r="J78"/>
  <c r="J56"/>
  <c r="J27"/>
  <c i="1" r="AG71"/>
  <c i="20" r="J81"/>
  <c r="BE81"/>
  <c r="J30"/>
  <c i="1" r="AV71"/>
  <c i="20" r="F30"/>
  <c i="1" r="AZ71"/>
  <c i="20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0"/>
  <c r="AX70"/>
  <c i="19" r="BI81"/>
  <c r="F34"/>
  <c i="1" r="BD70"/>
  <c i="19" r="BH81"/>
  <c r="F33"/>
  <c i="1" r="BC70"/>
  <c i="19" r="BG81"/>
  <c r="F32"/>
  <c i="1" r="BB70"/>
  <c i="19" r="BF81"/>
  <c r="J31"/>
  <c i="1" r="AW70"/>
  <c i="19" r="F31"/>
  <c i="1" r="BA70"/>
  <c i="19" r="T81"/>
  <c r="T80"/>
  <c r="T79"/>
  <c r="T78"/>
  <c r="R81"/>
  <c r="R80"/>
  <c r="R79"/>
  <c r="R78"/>
  <c r="P81"/>
  <c r="P80"/>
  <c r="P79"/>
  <c r="P78"/>
  <c i="1" r="AU70"/>
  <c i="19" r="BK81"/>
  <c r="BK80"/>
  <c r="J80"/>
  <c r="BK79"/>
  <c r="J79"/>
  <c r="BK78"/>
  <c r="J78"/>
  <c r="J56"/>
  <c r="J27"/>
  <c i="1" r="AG70"/>
  <c i="19" r="J81"/>
  <c r="BE81"/>
  <c r="J30"/>
  <c i="1" r="AV70"/>
  <c i="19" r="F30"/>
  <c i="1" r="AZ70"/>
  <c i="19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9"/>
  <c r="AX69"/>
  <c i="18" r="BI81"/>
  <c r="F34"/>
  <c i="1" r="BD69"/>
  <c i="18" r="BH81"/>
  <c r="F33"/>
  <c i="1" r="BC69"/>
  <c i="18" r="BG81"/>
  <c r="F32"/>
  <c i="1" r="BB69"/>
  <c i="18" r="BF81"/>
  <c r="J31"/>
  <c i="1" r="AW69"/>
  <c i="18" r="F31"/>
  <c i="1" r="BA69"/>
  <c i="18" r="T81"/>
  <c r="T80"/>
  <c r="T79"/>
  <c r="T78"/>
  <c r="R81"/>
  <c r="R80"/>
  <c r="R79"/>
  <c r="R78"/>
  <c r="P81"/>
  <c r="P80"/>
  <c r="P79"/>
  <c r="P78"/>
  <c i="1" r="AU69"/>
  <c i="18" r="BK81"/>
  <c r="BK80"/>
  <c r="J80"/>
  <c r="BK79"/>
  <c r="J79"/>
  <c r="BK78"/>
  <c r="J78"/>
  <c r="J56"/>
  <c r="J27"/>
  <c i="1" r="AG69"/>
  <c i="18" r="J81"/>
  <c r="BE81"/>
  <c r="J30"/>
  <c i="1" r="AV69"/>
  <c i="18" r="F30"/>
  <c i="1" r="AZ69"/>
  <c i="18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68"/>
  <c r="AX68"/>
  <c i="17"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BI79"/>
  <c r="F34"/>
  <c i="1" r="BD68"/>
  <c i="17" r="BH79"/>
  <c r="F33"/>
  <c i="1" r="BC68"/>
  <c i="17" r="BG79"/>
  <c r="F32"/>
  <c i="1" r="BB68"/>
  <c i="17" r="BF79"/>
  <c r="J31"/>
  <c i="1" r="AW68"/>
  <c i="17" r="F31"/>
  <c i="1" r="BA68"/>
  <c i="17" r="T79"/>
  <c r="T78"/>
  <c r="T77"/>
  <c r="R79"/>
  <c r="R78"/>
  <c r="R77"/>
  <c r="P79"/>
  <c r="P78"/>
  <c r="P77"/>
  <c i="1" r="AU68"/>
  <c i="17" r="BK79"/>
  <c r="BK78"/>
  <c r="J78"/>
  <c r="BK77"/>
  <c r="J77"/>
  <c r="J56"/>
  <c r="J27"/>
  <c i="1" r="AG68"/>
  <c i="17" r="J79"/>
  <c r="BE79"/>
  <c r="J30"/>
  <c i="1" r="AV68"/>
  <c i="17" r="F30"/>
  <c i="1" r="AZ68"/>
  <c i="17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67"/>
  <c r="AX67"/>
  <c i="16" r="BI163"/>
  <c r="BH163"/>
  <c r="BG163"/>
  <c r="BF163"/>
  <c r="T163"/>
  <c r="R163"/>
  <c r="P163"/>
  <c r="BK163"/>
  <c r="J163"/>
  <c r="BE163"/>
  <c r="BI159"/>
  <c r="BH159"/>
  <c r="BG159"/>
  <c r="BF159"/>
  <c r="T159"/>
  <c r="T158"/>
  <c r="T157"/>
  <c r="R159"/>
  <c r="R158"/>
  <c r="R157"/>
  <c r="P159"/>
  <c r="P158"/>
  <c r="P157"/>
  <c r="BK159"/>
  <c r="BK158"/>
  <c r="J158"/>
  <c r="BK157"/>
  <c r="J157"/>
  <c r="J159"/>
  <c r="BE159"/>
  <c r="J65"/>
  <c r="J64"/>
  <c r="BI156"/>
  <c r="BH156"/>
  <c r="BG156"/>
  <c r="BF156"/>
  <c r="T156"/>
  <c r="T155"/>
  <c r="R156"/>
  <c r="R155"/>
  <c r="P156"/>
  <c r="P155"/>
  <c r="BK156"/>
  <c r="BK155"/>
  <c r="J155"/>
  <c r="J156"/>
  <c r="BE156"/>
  <c r="J63"/>
  <c r="BI150"/>
  <c r="BH150"/>
  <c r="BG150"/>
  <c r="BF150"/>
  <c r="T150"/>
  <c r="R150"/>
  <c r="P150"/>
  <c r="BK150"/>
  <c r="J150"/>
  <c r="BE150"/>
  <c r="BI146"/>
  <c r="BH146"/>
  <c r="BG146"/>
  <c r="BF146"/>
  <c r="T146"/>
  <c r="T145"/>
  <c r="R146"/>
  <c r="R145"/>
  <c r="P146"/>
  <c r="P145"/>
  <c r="BK146"/>
  <c r="BK145"/>
  <c r="J145"/>
  <c r="J146"/>
  <c r="BE146"/>
  <c r="J62"/>
  <c r="BI141"/>
  <c r="BH141"/>
  <c r="BG141"/>
  <c r="BF141"/>
  <c r="T141"/>
  <c r="T140"/>
  <c r="R141"/>
  <c r="R140"/>
  <c r="P141"/>
  <c r="P140"/>
  <c r="BK141"/>
  <c r="BK140"/>
  <c r="J140"/>
  <c r="J141"/>
  <c r="BE141"/>
  <c r="J6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T113"/>
  <c r="R114"/>
  <c r="R113"/>
  <c r="P114"/>
  <c r="P113"/>
  <c r="BK114"/>
  <c r="BK113"/>
  <c r="J113"/>
  <c r="J114"/>
  <c r="BE114"/>
  <c r="J60"/>
  <c r="BI109"/>
  <c r="BH109"/>
  <c r="BG109"/>
  <c r="BF109"/>
  <c r="T109"/>
  <c r="T108"/>
  <c r="R109"/>
  <c r="R108"/>
  <c r="P109"/>
  <c r="P108"/>
  <c r="BK109"/>
  <c r="BK108"/>
  <c r="J108"/>
  <c r="J109"/>
  <c r="BE109"/>
  <c r="J59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88"/>
  <c r="F34"/>
  <c i="1" r="BD67"/>
  <c i="16" r="BH88"/>
  <c r="F33"/>
  <c i="1" r="BC67"/>
  <c i="16" r="BG88"/>
  <c r="F32"/>
  <c i="1" r="BB67"/>
  <c i="16" r="BF88"/>
  <c r="J31"/>
  <c i="1" r="AW67"/>
  <c i="16" r="F31"/>
  <c i="1" r="BA67"/>
  <c i="16" r="T88"/>
  <c r="T87"/>
  <c r="T86"/>
  <c r="T85"/>
  <c r="R88"/>
  <c r="R87"/>
  <c r="R86"/>
  <c r="R85"/>
  <c r="P88"/>
  <c r="P87"/>
  <c r="P86"/>
  <c r="P85"/>
  <c i="1" r="AU67"/>
  <c i="16" r="BK88"/>
  <c r="BK87"/>
  <c r="J87"/>
  <c r="BK86"/>
  <c r="J86"/>
  <c r="BK85"/>
  <c r="J85"/>
  <c r="J56"/>
  <c r="J27"/>
  <c i="1" r="AG67"/>
  <c i="16" r="J88"/>
  <c r="BE88"/>
  <c r="J30"/>
  <c i="1" r="AV67"/>
  <c i="16" r="F30"/>
  <c i="1" r="AZ67"/>
  <c i="16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66"/>
  <c r="AX66"/>
  <c i="15" r="BI85"/>
  <c r="F36"/>
  <c i="1" r="BD66"/>
  <c i="15" r="BH85"/>
  <c r="F35"/>
  <c i="1" r="BC66"/>
  <c i="15" r="BG85"/>
  <c r="F34"/>
  <c i="1" r="BB66"/>
  <c i="15" r="BF85"/>
  <c r="J33"/>
  <c i="1" r="AW66"/>
  <c i="15" r="F33"/>
  <c i="1" r="BA66"/>
  <c i="15" r="T85"/>
  <c r="T84"/>
  <c r="T83"/>
  <c r="R85"/>
  <c r="R84"/>
  <c r="R83"/>
  <c r="P85"/>
  <c r="P84"/>
  <c r="P83"/>
  <c i="1" r="AU66"/>
  <c i="15" r="BK85"/>
  <c r="BK84"/>
  <c r="J84"/>
  <c r="BK83"/>
  <c r="J83"/>
  <c r="J60"/>
  <c r="J29"/>
  <c i="1" r="AG66"/>
  <c i="15" r="J85"/>
  <c r="BE85"/>
  <c r="J32"/>
  <c i="1" r="AV66"/>
  <c i="15" r="F32"/>
  <c i="1" r="AZ66"/>
  <c i="15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5"/>
  <c r="AX65"/>
  <c i="14" r="BI85"/>
  <c r="F36"/>
  <c i="1" r="BD65"/>
  <c i="14" r="BH85"/>
  <c r="F35"/>
  <c i="1" r="BC65"/>
  <c i="14" r="BG85"/>
  <c r="F34"/>
  <c i="1" r="BB65"/>
  <c i="14" r="BF85"/>
  <c r="J33"/>
  <c i="1" r="AW65"/>
  <c i="14" r="F33"/>
  <c i="1" r="BA65"/>
  <c i="14" r="T85"/>
  <c r="T84"/>
  <c r="T83"/>
  <c r="R85"/>
  <c r="R84"/>
  <c r="R83"/>
  <c r="P85"/>
  <c r="P84"/>
  <c r="P83"/>
  <c i="1" r="AU65"/>
  <c i="14" r="BK85"/>
  <c r="BK84"/>
  <c r="J84"/>
  <c r="BK83"/>
  <c r="J83"/>
  <c r="J60"/>
  <c r="J29"/>
  <c i="1" r="AG65"/>
  <c i="14" r="J85"/>
  <c r="BE85"/>
  <c r="J32"/>
  <c i="1" r="AV65"/>
  <c i="14" r="F32"/>
  <c i="1" r="AZ65"/>
  <c i="14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4"/>
  <c r="AX64"/>
  <c i="13" r="BI85"/>
  <c r="F36"/>
  <c i="1" r="BD64"/>
  <c i="13" r="BH85"/>
  <c r="F35"/>
  <c i="1" r="BC64"/>
  <c i="13" r="BG85"/>
  <c r="F34"/>
  <c i="1" r="BB64"/>
  <c i="13" r="BF85"/>
  <c r="J33"/>
  <c i="1" r="AW64"/>
  <c i="13" r="F33"/>
  <c i="1" r="BA64"/>
  <c i="13" r="T85"/>
  <c r="T84"/>
  <c r="T83"/>
  <c r="R85"/>
  <c r="R84"/>
  <c r="R83"/>
  <c r="P85"/>
  <c r="P84"/>
  <c r="P83"/>
  <c i="1" r="AU64"/>
  <c i="13" r="BK85"/>
  <c r="BK84"/>
  <c r="J84"/>
  <c r="BK83"/>
  <c r="J83"/>
  <c r="J60"/>
  <c r="J29"/>
  <c i="1" r="AG64"/>
  <c i="13" r="J85"/>
  <c r="BE85"/>
  <c r="J32"/>
  <c i="1" r="AV64"/>
  <c i="13" r="F32"/>
  <c i="1" r="AZ64"/>
  <c i="13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3"/>
  <c r="AX63"/>
  <c i="12" r="BI85"/>
  <c r="F36"/>
  <c i="1" r="BD63"/>
  <c i="12" r="BH85"/>
  <c r="F35"/>
  <c i="1" r="BC63"/>
  <c i="12" r="BG85"/>
  <c r="F34"/>
  <c i="1" r="BB63"/>
  <c i="12" r="BF85"/>
  <c r="J33"/>
  <c i="1" r="AW63"/>
  <c i="12" r="F33"/>
  <c i="1" r="BA63"/>
  <c i="12" r="T85"/>
  <c r="T84"/>
  <c r="T83"/>
  <c r="R85"/>
  <c r="R84"/>
  <c r="R83"/>
  <c r="P85"/>
  <c r="P84"/>
  <c r="P83"/>
  <c i="1" r="AU63"/>
  <c i="12" r="BK85"/>
  <c r="BK84"/>
  <c r="J84"/>
  <c r="BK83"/>
  <c r="J83"/>
  <c r="J60"/>
  <c r="J29"/>
  <c i="1" r="AG63"/>
  <c i="12" r="J85"/>
  <c r="BE85"/>
  <c r="J32"/>
  <c i="1" r="AV63"/>
  <c i="12" r="F32"/>
  <c i="1" r="AZ63"/>
  <c i="12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2"/>
  <c r="AX62"/>
  <c i="11" r="BI85"/>
  <c r="F36"/>
  <c i="1" r="BD62"/>
  <c i="11" r="BH85"/>
  <c r="F35"/>
  <c i="1" r="BC62"/>
  <c i="11" r="BG85"/>
  <c r="F34"/>
  <c i="1" r="BB62"/>
  <c i="11" r="BF85"/>
  <c r="J33"/>
  <c i="1" r="AW62"/>
  <c i="11" r="F33"/>
  <c i="1" r="BA62"/>
  <c i="11" r="T85"/>
  <c r="T84"/>
  <c r="T83"/>
  <c r="R85"/>
  <c r="R84"/>
  <c r="R83"/>
  <c r="P85"/>
  <c r="P84"/>
  <c r="P83"/>
  <c i="1" r="AU62"/>
  <c i="11" r="BK85"/>
  <c r="BK84"/>
  <c r="J84"/>
  <c r="BK83"/>
  <c r="J83"/>
  <c r="J60"/>
  <c r="J29"/>
  <c i="1" r="AG62"/>
  <c i="11" r="J85"/>
  <c r="BE85"/>
  <c r="J32"/>
  <c i="1" r="AV62"/>
  <c i="11" r="F32"/>
  <c i="1" r="AZ62"/>
  <c i="11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1"/>
  <c r="AX61"/>
  <c i="10" r="BI85"/>
  <c r="F36"/>
  <c i="1" r="BD61"/>
  <c i="10" r="BH85"/>
  <c r="F35"/>
  <c i="1" r="BC61"/>
  <c i="10" r="BG85"/>
  <c r="F34"/>
  <c i="1" r="BB61"/>
  <c i="10" r="BF85"/>
  <c r="J33"/>
  <c i="1" r="AW61"/>
  <c i="10" r="F33"/>
  <c i="1" r="BA61"/>
  <c i="10" r="T85"/>
  <c r="T84"/>
  <c r="T83"/>
  <c r="R85"/>
  <c r="R84"/>
  <c r="R83"/>
  <c r="P85"/>
  <c r="P84"/>
  <c r="P83"/>
  <c i="1" r="AU61"/>
  <c i="10" r="BK85"/>
  <c r="BK84"/>
  <c r="J84"/>
  <c r="BK83"/>
  <c r="J83"/>
  <c r="J60"/>
  <c r="J29"/>
  <c i="1" r="AG61"/>
  <c i="10" r="J85"/>
  <c r="BE85"/>
  <c r="J32"/>
  <c i="1" r="AV61"/>
  <c i="10" r="F32"/>
  <c i="1" r="AZ61"/>
  <c i="10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60"/>
  <c r="AX60"/>
  <c i="9" r="BI85"/>
  <c r="F36"/>
  <c i="1" r="BD60"/>
  <c i="9" r="BH85"/>
  <c r="F35"/>
  <c i="1" r="BC60"/>
  <c i="9" r="BG85"/>
  <c r="F34"/>
  <c i="1" r="BB60"/>
  <c i="9" r="BF85"/>
  <c r="J33"/>
  <c i="1" r="AW60"/>
  <c i="9" r="F33"/>
  <c i="1" r="BA60"/>
  <c i="9" r="T85"/>
  <c r="T84"/>
  <c r="T83"/>
  <c r="R85"/>
  <c r="R84"/>
  <c r="R83"/>
  <c r="P85"/>
  <c r="P84"/>
  <c r="P83"/>
  <c i="1" r="AU60"/>
  <c i="9" r="BK85"/>
  <c r="BK84"/>
  <c r="J84"/>
  <c r="BK83"/>
  <c r="J83"/>
  <c r="J60"/>
  <c r="J29"/>
  <c i="1" r="AG60"/>
  <c i="9" r="J85"/>
  <c r="BE85"/>
  <c r="J32"/>
  <c i="1" r="AV60"/>
  <c i="9" r="F32"/>
  <c i="1" r="AZ60"/>
  <c i="9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59"/>
  <c r="AX59"/>
  <c i="8" r="BI85"/>
  <c r="F36"/>
  <c i="1" r="BD59"/>
  <c i="8" r="BH85"/>
  <c r="F35"/>
  <c i="1" r="BC59"/>
  <c i="8" r="BG85"/>
  <c r="F34"/>
  <c i="1" r="BB59"/>
  <c i="8" r="BF85"/>
  <c r="J33"/>
  <c i="1" r="AW59"/>
  <c i="8" r="F33"/>
  <c i="1" r="BA59"/>
  <c i="8" r="T85"/>
  <c r="T84"/>
  <c r="T83"/>
  <c r="R85"/>
  <c r="R84"/>
  <c r="R83"/>
  <c r="P85"/>
  <c r="P84"/>
  <c r="P83"/>
  <c i="1" r="AU59"/>
  <c i="8" r="BK85"/>
  <c r="BK84"/>
  <c r="J84"/>
  <c r="BK83"/>
  <c r="J83"/>
  <c r="J60"/>
  <c r="J29"/>
  <c i="1" r="AG59"/>
  <c i="8" r="J85"/>
  <c r="BE85"/>
  <c r="J32"/>
  <c i="1" r="AV59"/>
  <c i="8" r="F32"/>
  <c i="1" r="AZ59"/>
  <c i="8" r="J61"/>
  <c r="J79"/>
  <c r="F79"/>
  <c r="F77"/>
  <c r="E75"/>
  <c r="J55"/>
  <c r="F55"/>
  <c r="F53"/>
  <c r="E51"/>
  <c r="J38"/>
  <c r="J20"/>
  <c r="E20"/>
  <c r="F80"/>
  <c r="F56"/>
  <c r="J19"/>
  <c r="J14"/>
  <c r="J77"/>
  <c r="J53"/>
  <c r="E7"/>
  <c r="E71"/>
  <c r="E47"/>
  <c i="1" r="AY58"/>
  <c r="AX58"/>
  <c i="7" r="BI89"/>
  <c r="F36"/>
  <c i="1" r="BD58"/>
  <c i="7" r="BH89"/>
  <c r="F35"/>
  <c i="1" r="BC58"/>
  <c i="7" r="BG89"/>
  <c r="F34"/>
  <c i="1" r="BB58"/>
  <c i="7" r="BF89"/>
  <c r="J33"/>
  <c i="1" r="AW58"/>
  <c i="7" r="F33"/>
  <c i="1" r="BA58"/>
  <c i="7" r="T89"/>
  <c r="T88"/>
  <c r="T87"/>
  <c r="T86"/>
  <c r="T85"/>
  <c r="R89"/>
  <c r="R88"/>
  <c r="R87"/>
  <c r="R86"/>
  <c r="R85"/>
  <c r="P89"/>
  <c r="P88"/>
  <c r="P87"/>
  <c r="P86"/>
  <c r="P85"/>
  <c i="1" r="AU58"/>
  <c i="7" r="BK89"/>
  <c r="BK88"/>
  <c r="J88"/>
  <c r="BK87"/>
  <c r="J87"/>
  <c r="BK86"/>
  <c r="J86"/>
  <c r="BK85"/>
  <c r="J85"/>
  <c r="J60"/>
  <c r="J29"/>
  <c i="1" r="AG58"/>
  <c i="7" r="J89"/>
  <c r="BE89"/>
  <c r="J32"/>
  <c i="1" r="AV58"/>
  <c i="7" r="F32"/>
  <c i="1" r="AZ58"/>
  <c i="7" r="J63"/>
  <c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7"/>
  <c r="AX57"/>
  <c i="6" r="BI138"/>
  <c r="BH138"/>
  <c r="BG138"/>
  <c r="BF138"/>
  <c r="T138"/>
  <c r="R138"/>
  <c r="P138"/>
  <c r="BK138"/>
  <c r="J138"/>
  <c r="BE138"/>
  <c r="BI130"/>
  <c r="BH130"/>
  <c r="BG130"/>
  <c r="BF130"/>
  <c r="T130"/>
  <c r="T129"/>
  <c r="R130"/>
  <c r="R129"/>
  <c r="P130"/>
  <c r="P129"/>
  <c r="BK130"/>
  <c r="BK129"/>
  <c r="J129"/>
  <c r="J130"/>
  <c r="BE130"/>
  <c r="J63"/>
  <c r="BI128"/>
  <c r="BH128"/>
  <c r="BG128"/>
  <c r="BF128"/>
  <c r="T128"/>
  <c r="R128"/>
  <c r="P128"/>
  <c r="BK128"/>
  <c r="J128"/>
  <c r="BE128"/>
  <c r="BI120"/>
  <c r="BH120"/>
  <c r="BG120"/>
  <c r="BF120"/>
  <c r="T120"/>
  <c r="R120"/>
  <c r="P120"/>
  <c r="BK120"/>
  <c r="J120"/>
  <c r="BE120"/>
  <c r="BI112"/>
  <c r="BH112"/>
  <c r="BG112"/>
  <c r="BF112"/>
  <c r="T112"/>
  <c r="R112"/>
  <c r="P112"/>
  <c r="BK112"/>
  <c r="J112"/>
  <c r="BE112"/>
  <c r="BI104"/>
  <c r="BH104"/>
  <c r="BG104"/>
  <c r="BF104"/>
  <c r="T104"/>
  <c r="R104"/>
  <c r="P104"/>
  <c r="BK104"/>
  <c r="J104"/>
  <c r="BE104"/>
  <c r="BI96"/>
  <c r="BH96"/>
  <c r="BG96"/>
  <c r="BF96"/>
  <c r="T96"/>
  <c r="R96"/>
  <c r="P96"/>
  <c r="BK96"/>
  <c r="J96"/>
  <c r="BE96"/>
  <c r="BI88"/>
  <c r="F36"/>
  <c i="1" r="BD57"/>
  <c i="6" r="BH88"/>
  <c r="F35"/>
  <c i="1" r="BC57"/>
  <c i="6" r="BG88"/>
  <c r="F34"/>
  <c i="1" r="BB57"/>
  <c i="6" r="BF88"/>
  <c r="J33"/>
  <c i="1" r="AW57"/>
  <c i="6" r="F33"/>
  <c i="1" r="BA57"/>
  <c i="6" r="T88"/>
  <c r="T87"/>
  <c r="T86"/>
  <c r="T85"/>
  <c r="R88"/>
  <c r="R87"/>
  <c r="R86"/>
  <c r="R85"/>
  <c r="P88"/>
  <c r="P87"/>
  <c r="P86"/>
  <c r="P85"/>
  <c i="1" r="AU57"/>
  <c i="6" r="BK88"/>
  <c r="BK87"/>
  <c r="J87"/>
  <c r="BK86"/>
  <c r="J86"/>
  <c r="BK85"/>
  <c r="J85"/>
  <c r="J60"/>
  <c r="J29"/>
  <c i="1" r="AG57"/>
  <c i="6" r="J88"/>
  <c r="BE88"/>
  <c r="J32"/>
  <c i="1" r="AV57"/>
  <c i="6" r="F32"/>
  <c i="1" r="AZ57"/>
  <c i="6" r="J62"/>
  <c r="J61"/>
  <c r="J81"/>
  <c r="F81"/>
  <c r="F79"/>
  <c r="E77"/>
  <c r="J55"/>
  <c r="F55"/>
  <c r="F53"/>
  <c r="E51"/>
  <c r="J38"/>
  <c r="J20"/>
  <c r="E20"/>
  <c r="F82"/>
  <c r="F56"/>
  <c r="J19"/>
  <c r="J14"/>
  <c r="J79"/>
  <c r="J53"/>
  <c r="E7"/>
  <c r="E73"/>
  <c r="E47"/>
  <c i="1" r="AY56"/>
  <c r="AX56"/>
  <c i="5" r="BI271"/>
  <c r="BH271"/>
  <c r="BG271"/>
  <c r="BF271"/>
  <c r="T271"/>
  <c r="T270"/>
  <c r="R271"/>
  <c r="R270"/>
  <c r="P271"/>
  <c r="P270"/>
  <c r="BK271"/>
  <c r="BK270"/>
  <c r="J270"/>
  <c r="J271"/>
  <c r="BE271"/>
  <c r="J66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20"/>
  <c r="BH220"/>
  <c r="BG220"/>
  <c r="BF220"/>
  <c r="T220"/>
  <c r="R220"/>
  <c r="P220"/>
  <c r="BK220"/>
  <c r="J220"/>
  <c r="BE220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4"/>
  <c r="BH194"/>
  <c r="BG194"/>
  <c r="BF194"/>
  <c r="T194"/>
  <c r="R194"/>
  <c r="P194"/>
  <c r="BK194"/>
  <c r="J194"/>
  <c r="BE194"/>
  <c r="BI189"/>
  <c r="BH189"/>
  <c r="BG189"/>
  <c r="BF189"/>
  <c r="T189"/>
  <c r="T188"/>
  <c r="R189"/>
  <c r="R188"/>
  <c r="P189"/>
  <c r="P188"/>
  <c r="BK189"/>
  <c r="BK188"/>
  <c r="J188"/>
  <c r="J189"/>
  <c r="BE189"/>
  <c r="J65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0"/>
  <c r="BH180"/>
  <c r="BG180"/>
  <c r="BF180"/>
  <c r="T180"/>
  <c r="R180"/>
  <c r="P180"/>
  <c r="BK180"/>
  <c r="J180"/>
  <c r="BE180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1"/>
  <c r="BH161"/>
  <c r="BG161"/>
  <c r="BF161"/>
  <c r="T161"/>
  <c r="T160"/>
  <c r="R161"/>
  <c r="R160"/>
  <c r="P161"/>
  <c r="P160"/>
  <c r="BK161"/>
  <c r="BK160"/>
  <c r="J160"/>
  <c r="J161"/>
  <c r="BE161"/>
  <c r="J64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41"/>
  <c r="BH141"/>
  <c r="BG141"/>
  <c r="BF141"/>
  <c r="T141"/>
  <c r="R141"/>
  <c r="P141"/>
  <c r="BK141"/>
  <c r="J141"/>
  <c r="BE14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0"/>
  <c r="BH120"/>
  <c r="BG120"/>
  <c r="BF120"/>
  <c r="T120"/>
  <c r="R120"/>
  <c r="P120"/>
  <c r="BK120"/>
  <c r="J120"/>
  <c r="BE120"/>
  <c r="BI114"/>
  <c r="BH114"/>
  <c r="BG114"/>
  <c r="BF114"/>
  <c r="T114"/>
  <c r="R114"/>
  <c r="P114"/>
  <c r="BK114"/>
  <c r="J114"/>
  <c r="BE114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3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1"/>
  <c r="F36"/>
  <c i="1" r="BD56"/>
  <c i="5" r="BH91"/>
  <c r="F35"/>
  <c i="1" r="BC56"/>
  <c i="5" r="BG91"/>
  <c r="F34"/>
  <c i="1" r="BB56"/>
  <c i="5" r="BF91"/>
  <c r="J33"/>
  <c i="1" r="AW56"/>
  <c i="5" r="F33"/>
  <c i="1" r="BA56"/>
  <c i="5" r="T91"/>
  <c r="T90"/>
  <c r="T89"/>
  <c r="T88"/>
  <c r="R91"/>
  <c r="R90"/>
  <c r="R89"/>
  <c r="R88"/>
  <c r="P91"/>
  <c r="P90"/>
  <c r="P89"/>
  <c r="P88"/>
  <c i="1" r="AU56"/>
  <c i="5" r="BK91"/>
  <c r="BK90"/>
  <c r="J90"/>
  <c r="BK89"/>
  <c r="J89"/>
  <c r="BK88"/>
  <c r="J88"/>
  <c r="J60"/>
  <c r="J29"/>
  <c i="1" r="AG56"/>
  <c i="5" r="J91"/>
  <c r="BE91"/>
  <c r="J32"/>
  <c i="1" r="AV56"/>
  <c i="5" r="F32"/>
  <c i="1" r="AZ56"/>
  <c i="5" r="J62"/>
  <c r="J61"/>
  <c r="J84"/>
  <c r="F84"/>
  <c r="F82"/>
  <c r="E80"/>
  <c r="J55"/>
  <c r="F55"/>
  <c r="F53"/>
  <c r="E51"/>
  <c r="J38"/>
  <c r="J20"/>
  <c r="E20"/>
  <c r="F85"/>
  <c r="F56"/>
  <c r="J19"/>
  <c r="J14"/>
  <c r="J82"/>
  <c r="J53"/>
  <c r="E7"/>
  <c r="E76"/>
  <c r="E47"/>
  <c i="1" r="AY55"/>
  <c r="AX55"/>
  <c i="4" r="BI1264"/>
  <c r="BH1264"/>
  <c r="BG1264"/>
  <c r="BF1264"/>
  <c r="T1264"/>
  <c r="R1264"/>
  <c r="P1264"/>
  <c r="BK1264"/>
  <c r="J1264"/>
  <c r="BE1264"/>
  <c r="BI1259"/>
  <c r="BH1259"/>
  <c r="BG1259"/>
  <c r="BF1259"/>
  <c r="T1259"/>
  <c r="R1259"/>
  <c r="P1259"/>
  <c r="BK1259"/>
  <c r="J1259"/>
  <c r="BE1259"/>
  <c r="BI1254"/>
  <c r="BH1254"/>
  <c r="BG1254"/>
  <c r="BF1254"/>
  <c r="T1254"/>
  <c r="R1254"/>
  <c r="P1254"/>
  <c r="BK1254"/>
  <c r="J1254"/>
  <c r="BE1254"/>
  <c r="BI1249"/>
  <c r="BH1249"/>
  <c r="BG1249"/>
  <c r="BF1249"/>
  <c r="T1249"/>
  <c r="R1249"/>
  <c r="P1249"/>
  <c r="BK1249"/>
  <c r="J1249"/>
  <c r="BE1249"/>
  <c r="BI1247"/>
  <c r="BH1247"/>
  <c r="BG1247"/>
  <c r="BF1247"/>
  <c r="T1247"/>
  <c r="R1247"/>
  <c r="P1247"/>
  <c r="BK1247"/>
  <c r="J1247"/>
  <c r="BE1247"/>
  <c r="BI1245"/>
  <c r="BH1245"/>
  <c r="BG1245"/>
  <c r="BF1245"/>
  <c r="T1245"/>
  <c r="R1245"/>
  <c r="P1245"/>
  <c r="BK1245"/>
  <c r="J1245"/>
  <c r="BE1245"/>
  <c r="BI1243"/>
  <c r="BH1243"/>
  <c r="BG1243"/>
  <c r="BF1243"/>
  <c r="T1243"/>
  <c r="R1243"/>
  <c r="P1243"/>
  <c r="BK1243"/>
  <c r="J1243"/>
  <c r="BE1243"/>
  <c r="BI1241"/>
  <c r="BH1241"/>
  <c r="BG1241"/>
  <c r="BF1241"/>
  <c r="T1241"/>
  <c r="R1241"/>
  <c r="P1241"/>
  <c r="BK1241"/>
  <c r="J1241"/>
  <c r="BE1241"/>
  <c r="BI1239"/>
  <c r="BH1239"/>
  <c r="BG1239"/>
  <c r="BF1239"/>
  <c r="T1239"/>
  <c r="R1239"/>
  <c r="P1239"/>
  <c r="BK1239"/>
  <c r="J1239"/>
  <c r="BE1239"/>
  <c r="BI1237"/>
  <c r="BH1237"/>
  <c r="BG1237"/>
  <c r="BF1237"/>
  <c r="T1237"/>
  <c r="R1237"/>
  <c r="P1237"/>
  <c r="BK1237"/>
  <c r="J1237"/>
  <c r="BE1237"/>
  <c r="BI1235"/>
  <c r="BH1235"/>
  <c r="BG1235"/>
  <c r="BF1235"/>
  <c r="T1235"/>
  <c r="R1235"/>
  <c r="P1235"/>
  <c r="BK1235"/>
  <c r="J1235"/>
  <c r="BE1235"/>
  <c r="BI1233"/>
  <c r="BH1233"/>
  <c r="BG1233"/>
  <c r="BF1233"/>
  <c r="T1233"/>
  <c r="R1233"/>
  <c r="P1233"/>
  <c r="BK1233"/>
  <c r="J1233"/>
  <c r="BE1233"/>
  <c r="BI1231"/>
  <c r="BH1231"/>
  <c r="BG1231"/>
  <c r="BF1231"/>
  <c r="T1231"/>
  <c r="R1231"/>
  <c r="P1231"/>
  <c r="BK1231"/>
  <c r="J1231"/>
  <c r="BE1231"/>
  <c r="BI1229"/>
  <c r="BH1229"/>
  <c r="BG1229"/>
  <c r="BF1229"/>
  <c r="T1229"/>
  <c r="R1229"/>
  <c r="P1229"/>
  <c r="BK1229"/>
  <c r="J1229"/>
  <c r="BE1229"/>
  <c r="BI1227"/>
  <c r="BH1227"/>
  <c r="BG1227"/>
  <c r="BF1227"/>
  <c r="T1227"/>
  <c r="R1227"/>
  <c r="P1227"/>
  <c r="BK1227"/>
  <c r="J1227"/>
  <c r="BE1227"/>
  <c r="BI1225"/>
  <c r="BH1225"/>
  <c r="BG1225"/>
  <c r="BF1225"/>
  <c r="T1225"/>
  <c r="R1225"/>
  <c r="P1225"/>
  <c r="BK1225"/>
  <c r="J1225"/>
  <c r="BE1225"/>
  <c r="BI1221"/>
  <c r="BH1221"/>
  <c r="BG1221"/>
  <c r="BF1221"/>
  <c r="T1221"/>
  <c r="T1220"/>
  <c r="R1221"/>
  <c r="R1220"/>
  <c r="P1221"/>
  <c r="P1220"/>
  <c r="BK1221"/>
  <c r="BK1220"/>
  <c r="J1220"/>
  <c r="J1221"/>
  <c r="BE1221"/>
  <c r="J94"/>
  <c r="BI1218"/>
  <c r="BH1218"/>
  <c r="BG1218"/>
  <c r="BF1218"/>
  <c r="T1218"/>
  <c r="R1218"/>
  <c r="P1218"/>
  <c r="BK1218"/>
  <c r="J1218"/>
  <c r="BE1218"/>
  <c r="BI1216"/>
  <c r="BH1216"/>
  <c r="BG1216"/>
  <c r="BF1216"/>
  <c r="T1216"/>
  <c r="R1216"/>
  <c r="P1216"/>
  <c r="BK1216"/>
  <c r="J1216"/>
  <c r="BE1216"/>
  <c r="BI1214"/>
  <c r="BH1214"/>
  <c r="BG1214"/>
  <c r="BF1214"/>
  <c r="T1214"/>
  <c r="R1214"/>
  <c r="P1214"/>
  <c r="BK1214"/>
  <c r="J1214"/>
  <c r="BE1214"/>
  <c r="BI1212"/>
  <c r="BH1212"/>
  <c r="BG1212"/>
  <c r="BF1212"/>
  <c r="T1212"/>
  <c r="R1212"/>
  <c r="P1212"/>
  <c r="BK1212"/>
  <c r="J1212"/>
  <c r="BE1212"/>
  <c r="BI1210"/>
  <c r="BH1210"/>
  <c r="BG1210"/>
  <c r="BF1210"/>
  <c r="T1210"/>
  <c r="R1210"/>
  <c r="P1210"/>
  <c r="BK1210"/>
  <c r="J1210"/>
  <c r="BE1210"/>
  <c r="BI1208"/>
  <c r="BH1208"/>
  <c r="BG1208"/>
  <c r="BF1208"/>
  <c r="T1208"/>
  <c r="R1208"/>
  <c r="P1208"/>
  <c r="BK1208"/>
  <c r="J1208"/>
  <c r="BE1208"/>
  <c r="BI1206"/>
  <c r="BH1206"/>
  <c r="BG1206"/>
  <c r="BF1206"/>
  <c r="T1206"/>
  <c r="R1206"/>
  <c r="P1206"/>
  <c r="BK1206"/>
  <c r="J1206"/>
  <c r="BE1206"/>
  <c r="BI1204"/>
  <c r="BH1204"/>
  <c r="BG1204"/>
  <c r="BF1204"/>
  <c r="T1204"/>
  <c r="R1204"/>
  <c r="P1204"/>
  <c r="BK1204"/>
  <c r="J1204"/>
  <c r="BE1204"/>
  <c r="BI1202"/>
  <c r="BH1202"/>
  <c r="BG1202"/>
  <c r="BF1202"/>
  <c r="T1202"/>
  <c r="R1202"/>
  <c r="P1202"/>
  <c r="BK1202"/>
  <c r="J1202"/>
  <c r="BE1202"/>
  <c r="BI1200"/>
  <c r="BH1200"/>
  <c r="BG1200"/>
  <c r="BF1200"/>
  <c r="T1200"/>
  <c r="R1200"/>
  <c r="P1200"/>
  <c r="BK1200"/>
  <c r="J1200"/>
  <c r="BE1200"/>
  <c r="BI1198"/>
  <c r="BH1198"/>
  <c r="BG1198"/>
  <c r="BF1198"/>
  <c r="T1198"/>
  <c r="T1197"/>
  <c r="R1198"/>
  <c r="R1197"/>
  <c r="P1198"/>
  <c r="P1197"/>
  <c r="BK1198"/>
  <c r="BK1197"/>
  <c r="J1197"/>
  <c r="J1198"/>
  <c r="BE1198"/>
  <c r="J93"/>
  <c r="BI1196"/>
  <c r="BH1196"/>
  <c r="BG1196"/>
  <c r="BF1196"/>
  <c r="T1196"/>
  <c r="R1196"/>
  <c r="P1196"/>
  <c r="BK1196"/>
  <c r="J1196"/>
  <c r="BE1196"/>
  <c r="BI1195"/>
  <c r="BH1195"/>
  <c r="BG1195"/>
  <c r="BF1195"/>
  <c r="T1195"/>
  <c r="R1195"/>
  <c r="P1195"/>
  <c r="BK1195"/>
  <c r="J1195"/>
  <c r="BE1195"/>
  <c r="BI1194"/>
  <c r="BH1194"/>
  <c r="BG1194"/>
  <c r="BF1194"/>
  <c r="T1194"/>
  <c r="R1194"/>
  <c r="P1194"/>
  <c r="BK1194"/>
  <c r="J1194"/>
  <c r="BE1194"/>
  <c r="BI1193"/>
  <c r="BH1193"/>
  <c r="BG1193"/>
  <c r="BF1193"/>
  <c r="T1193"/>
  <c r="R1193"/>
  <c r="P1193"/>
  <c r="BK1193"/>
  <c r="J1193"/>
  <c r="BE1193"/>
  <c r="BI1192"/>
  <c r="BH1192"/>
  <c r="BG1192"/>
  <c r="BF1192"/>
  <c r="T1192"/>
  <c r="T1191"/>
  <c r="T1190"/>
  <c r="R1192"/>
  <c r="R1191"/>
  <c r="R1190"/>
  <c r="P1192"/>
  <c r="P1191"/>
  <c r="P1190"/>
  <c r="BK1192"/>
  <c r="BK1191"/>
  <c r="J1191"/>
  <c r="BK1190"/>
  <c r="J1190"/>
  <c r="J1192"/>
  <c r="BE1192"/>
  <c r="J92"/>
  <c r="J91"/>
  <c r="BI1187"/>
  <c r="BH1187"/>
  <c r="BG1187"/>
  <c r="BF1187"/>
  <c r="T1187"/>
  <c r="T1186"/>
  <c r="R1187"/>
  <c r="R1186"/>
  <c r="P1187"/>
  <c r="P1186"/>
  <c r="BK1187"/>
  <c r="BK1186"/>
  <c r="J1186"/>
  <c r="J1187"/>
  <c r="BE1187"/>
  <c r="J90"/>
  <c r="BI1184"/>
  <c r="BH1184"/>
  <c r="BG1184"/>
  <c r="BF1184"/>
  <c r="T1184"/>
  <c r="T1183"/>
  <c r="T1182"/>
  <c r="R1184"/>
  <c r="R1183"/>
  <c r="R1182"/>
  <c r="P1184"/>
  <c r="P1183"/>
  <c r="P1182"/>
  <c r="BK1184"/>
  <c r="BK1183"/>
  <c r="J1183"/>
  <c r="BK1182"/>
  <c r="J1182"/>
  <c r="J1184"/>
  <c r="BE1184"/>
  <c r="J89"/>
  <c r="J88"/>
  <c r="BI1181"/>
  <c r="BH1181"/>
  <c r="BG1181"/>
  <c r="BF1181"/>
  <c r="T1181"/>
  <c r="R1181"/>
  <c r="P1181"/>
  <c r="BK1181"/>
  <c r="J1181"/>
  <c r="BE1181"/>
  <c r="BI1179"/>
  <c r="BH1179"/>
  <c r="BG1179"/>
  <c r="BF1179"/>
  <c r="T1179"/>
  <c r="R1179"/>
  <c r="P1179"/>
  <c r="BK1179"/>
  <c r="J1179"/>
  <c r="BE1179"/>
  <c r="BI1178"/>
  <c r="BH1178"/>
  <c r="BG1178"/>
  <c r="BF1178"/>
  <c r="T1178"/>
  <c r="R1178"/>
  <c r="P1178"/>
  <c r="BK1178"/>
  <c r="J1178"/>
  <c r="BE1178"/>
  <c r="BI1177"/>
  <c r="BH1177"/>
  <c r="BG1177"/>
  <c r="BF1177"/>
  <c r="T1177"/>
  <c r="T1176"/>
  <c r="R1177"/>
  <c r="R1176"/>
  <c r="P1177"/>
  <c r="P1176"/>
  <c r="BK1177"/>
  <c r="BK1176"/>
  <c r="J1176"/>
  <c r="J1177"/>
  <c r="BE1177"/>
  <c r="J87"/>
  <c r="BI1161"/>
  <c r="BH1161"/>
  <c r="BG1161"/>
  <c r="BF1161"/>
  <c r="T1161"/>
  <c r="R1161"/>
  <c r="P1161"/>
  <c r="BK1161"/>
  <c r="J1161"/>
  <c r="BE1161"/>
  <c r="BI1157"/>
  <c r="BH1157"/>
  <c r="BG1157"/>
  <c r="BF1157"/>
  <c r="T1157"/>
  <c r="T1156"/>
  <c r="R1157"/>
  <c r="R1156"/>
  <c r="P1157"/>
  <c r="P1156"/>
  <c r="BK1157"/>
  <c r="BK1156"/>
  <c r="J1156"/>
  <c r="J1157"/>
  <c r="BE1157"/>
  <c r="J86"/>
  <c r="BI1155"/>
  <c r="BH1155"/>
  <c r="BG1155"/>
  <c r="BF1155"/>
  <c r="T1155"/>
  <c r="R1155"/>
  <c r="P1155"/>
  <c r="BK1155"/>
  <c r="J1155"/>
  <c r="BE1155"/>
  <c r="BI1153"/>
  <c r="BH1153"/>
  <c r="BG1153"/>
  <c r="BF1153"/>
  <c r="T1153"/>
  <c r="R1153"/>
  <c r="P1153"/>
  <c r="BK1153"/>
  <c r="J1153"/>
  <c r="BE1153"/>
  <c r="BI1152"/>
  <c r="BH1152"/>
  <c r="BG1152"/>
  <c r="BF1152"/>
  <c r="T1152"/>
  <c r="R1152"/>
  <c r="P1152"/>
  <c r="BK1152"/>
  <c r="J1152"/>
  <c r="BE1152"/>
  <c r="BI1151"/>
  <c r="BH1151"/>
  <c r="BG1151"/>
  <c r="BF1151"/>
  <c r="T1151"/>
  <c r="R1151"/>
  <c r="P1151"/>
  <c r="BK1151"/>
  <c r="J1151"/>
  <c r="BE1151"/>
  <c r="BI1150"/>
  <c r="BH1150"/>
  <c r="BG1150"/>
  <c r="BF1150"/>
  <c r="T1150"/>
  <c r="R1150"/>
  <c r="P1150"/>
  <c r="BK1150"/>
  <c r="J1150"/>
  <c r="BE1150"/>
  <c r="BI1147"/>
  <c r="BH1147"/>
  <c r="BG1147"/>
  <c r="BF1147"/>
  <c r="T1147"/>
  <c r="R1147"/>
  <c r="P1147"/>
  <c r="BK1147"/>
  <c r="J1147"/>
  <c r="BE1147"/>
  <c r="BI1137"/>
  <c r="BH1137"/>
  <c r="BG1137"/>
  <c r="BF1137"/>
  <c r="T1137"/>
  <c r="T1136"/>
  <c r="R1137"/>
  <c r="R1136"/>
  <c r="P1137"/>
  <c r="P1136"/>
  <c r="BK1137"/>
  <c r="BK1136"/>
  <c r="J1136"/>
  <c r="J1137"/>
  <c r="BE1137"/>
  <c r="J85"/>
  <c r="BI1135"/>
  <c r="BH1135"/>
  <c r="BG1135"/>
  <c r="BF1135"/>
  <c r="T1135"/>
  <c r="R1135"/>
  <c r="P1135"/>
  <c r="BK1135"/>
  <c r="J1135"/>
  <c r="BE1135"/>
  <c r="BI1130"/>
  <c r="BH1130"/>
  <c r="BG1130"/>
  <c r="BF1130"/>
  <c r="T1130"/>
  <c r="R1130"/>
  <c r="P1130"/>
  <c r="BK1130"/>
  <c r="J1130"/>
  <c r="BE1130"/>
  <c r="BI1124"/>
  <c r="BH1124"/>
  <c r="BG1124"/>
  <c r="BF1124"/>
  <c r="T1124"/>
  <c r="R1124"/>
  <c r="P1124"/>
  <c r="BK1124"/>
  <c r="J1124"/>
  <c r="BE1124"/>
  <c r="BI1119"/>
  <c r="BH1119"/>
  <c r="BG1119"/>
  <c r="BF1119"/>
  <c r="T1119"/>
  <c r="T1118"/>
  <c r="R1119"/>
  <c r="R1118"/>
  <c r="P1119"/>
  <c r="P1118"/>
  <c r="BK1119"/>
  <c r="BK1118"/>
  <c r="J1118"/>
  <c r="J1119"/>
  <c r="BE1119"/>
  <c r="J84"/>
  <c r="BI1117"/>
  <c r="BH1117"/>
  <c r="BG1117"/>
  <c r="BF1117"/>
  <c r="T1117"/>
  <c r="R1117"/>
  <c r="P1117"/>
  <c r="BK1117"/>
  <c r="J1117"/>
  <c r="BE1117"/>
  <c r="BI1114"/>
  <c r="BH1114"/>
  <c r="BG1114"/>
  <c r="BF1114"/>
  <c r="T1114"/>
  <c r="R1114"/>
  <c r="P1114"/>
  <c r="BK1114"/>
  <c r="J1114"/>
  <c r="BE1114"/>
  <c r="BI1109"/>
  <c r="BH1109"/>
  <c r="BG1109"/>
  <c r="BF1109"/>
  <c r="T1109"/>
  <c r="R1109"/>
  <c r="P1109"/>
  <c r="BK1109"/>
  <c r="J1109"/>
  <c r="BE1109"/>
  <c r="BI1106"/>
  <c r="BH1106"/>
  <c r="BG1106"/>
  <c r="BF1106"/>
  <c r="T1106"/>
  <c r="R1106"/>
  <c r="P1106"/>
  <c r="BK1106"/>
  <c r="J1106"/>
  <c r="BE1106"/>
  <c r="BI1100"/>
  <c r="BH1100"/>
  <c r="BG1100"/>
  <c r="BF1100"/>
  <c r="T1100"/>
  <c r="R1100"/>
  <c r="P1100"/>
  <c r="BK1100"/>
  <c r="J1100"/>
  <c r="BE1100"/>
  <c r="BI1099"/>
  <c r="BH1099"/>
  <c r="BG1099"/>
  <c r="BF1099"/>
  <c r="T1099"/>
  <c r="R1099"/>
  <c r="P1099"/>
  <c r="BK1099"/>
  <c r="J1099"/>
  <c r="BE1099"/>
  <c r="BI1098"/>
  <c r="BH1098"/>
  <c r="BG1098"/>
  <c r="BF1098"/>
  <c r="T1098"/>
  <c r="R1098"/>
  <c r="P1098"/>
  <c r="BK1098"/>
  <c r="J1098"/>
  <c r="BE1098"/>
  <c r="BI1094"/>
  <c r="BH1094"/>
  <c r="BG1094"/>
  <c r="BF1094"/>
  <c r="T1094"/>
  <c r="T1093"/>
  <c r="R1094"/>
  <c r="R1093"/>
  <c r="P1094"/>
  <c r="P1093"/>
  <c r="BK1094"/>
  <c r="BK1093"/>
  <c r="J1093"/>
  <c r="J1094"/>
  <c r="BE1094"/>
  <c r="J83"/>
  <c r="BI1092"/>
  <c r="BH1092"/>
  <c r="BG1092"/>
  <c r="BF1092"/>
  <c r="T1092"/>
  <c r="R1092"/>
  <c r="P1092"/>
  <c r="BK1092"/>
  <c r="J1092"/>
  <c r="BE1092"/>
  <c r="BI1087"/>
  <c r="BH1087"/>
  <c r="BG1087"/>
  <c r="BF1087"/>
  <c r="T1087"/>
  <c r="T1086"/>
  <c r="R1087"/>
  <c r="R1086"/>
  <c r="P1087"/>
  <c r="P1086"/>
  <c r="BK1087"/>
  <c r="BK1086"/>
  <c r="J1086"/>
  <c r="J1087"/>
  <c r="BE1087"/>
  <c r="J82"/>
  <c r="BI1085"/>
  <c r="BH1085"/>
  <c r="BG1085"/>
  <c r="BF1085"/>
  <c r="T1085"/>
  <c r="R1085"/>
  <c r="P1085"/>
  <c r="BK1085"/>
  <c r="J1085"/>
  <c r="BE1085"/>
  <c r="BI1082"/>
  <c r="BH1082"/>
  <c r="BG1082"/>
  <c r="BF1082"/>
  <c r="T1082"/>
  <c r="R1082"/>
  <c r="P1082"/>
  <c r="BK1082"/>
  <c r="J1082"/>
  <c r="BE1082"/>
  <c r="BI1077"/>
  <c r="BH1077"/>
  <c r="BG1077"/>
  <c r="BF1077"/>
  <c r="T1077"/>
  <c r="R1077"/>
  <c r="P1077"/>
  <c r="BK1077"/>
  <c r="J1077"/>
  <c r="BE1077"/>
  <c r="BI1074"/>
  <c r="BH1074"/>
  <c r="BG1074"/>
  <c r="BF1074"/>
  <c r="T1074"/>
  <c r="R1074"/>
  <c r="P1074"/>
  <c r="BK1074"/>
  <c r="J1074"/>
  <c r="BE1074"/>
  <c r="BI1068"/>
  <c r="BH1068"/>
  <c r="BG1068"/>
  <c r="BF1068"/>
  <c r="T1068"/>
  <c r="T1067"/>
  <c r="R1068"/>
  <c r="R1067"/>
  <c r="P1068"/>
  <c r="P1067"/>
  <c r="BK1068"/>
  <c r="BK1067"/>
  <c r="J1067"/>
  <c r="J1068"/>
  <c r="BE1068"/>
  <c r="J81"/>
  <c r="BI1066"/>
  <c r="BH1066"/>
  <c r="BG1066"/>
  <c r="BF1066"/>
  <c r="T1066"/>
  <c r="R1066"/>
  <c r="P1066"/>
  <c r="BK1066"/>
  <c r="J1066"/>
  <c r="BE1066"/>
  <c r="BI1060"/>
  <c r="BH1060"/>
  <c r="BG1060"/>
  <c r="BF1060"/>
  <c r="T1060"/>
  <c r="T1059"/>
  <c r="R1060"/>
  <c r="R1059"/>
  <c r="P1060"/>
  <c r="P1059"/>
  <c r="BK1060"/>
  <c r="BK1059"/>
  <c r="J1059"/>
  <c r="J1060"/>
  <c r="BE1060"/>
  <c r="J80"/>
  <c r="BI1058"/>
  <c r="BH1058"/>
  <c r="BG1058"/>
  <c r="BF1058"/>
  <c r="T1058"/>
  <c r="R1058"/>
  <c r="P1058"/>
  <c r="BK1058"/>
  <c r="J1058"/>
  <c r="BE1058"/>
  <c r="BI1057"/>
  <c r="BH1057"/>
  <c r="BG1057"/>
  <c r="BF1057"/>
  <c r="T1057"/>
  <c r="R1057"/>
  <c r="P1057"/>
  <c r="BK1057"/>
  <c r="J1057"/>
  <c r="BE1057"/>
  <c r="BI1056"/>
  <c r="BH1056"/>
  <c r="BG1056"/>
  <c r="BF1056"/>
  <c r="T1056"/>
  <c r="R1056"/>
  <c r="P1056"/>
  <c r="BK1056"/>
  <c r="J1056"/>
  <c r="BE1056"/>
  <c r="BI1055"/>
  <c r="BH1055"/>
  <c r="BG1055"/>
  <c r="BF1055"/>
  <c r="T1055"/>
  <c r="R1055"/>
  <c r="P1055"/>
  <c r="BK1055"/>
  <c r="J1055"/>
  <c r="BE1055"/>
  <c r="BI1052"/>
  <c r="BH1052"/>
  <c r="BG1052"/>
  <c r="BF1052"/>
  <c r="T1052"/>
  <c r="R1052"/>
  <c r="P1052"/>
  <c r="BK1052"/>
  <c r="J1052"/>
  <c r="BE1052"/>
  <c r="BI1046"/>
  <c r="BH1046"/>
  <c r="BG1046"/>
  <c r="BF1046"/>
  <c r="T1046"/>
  <c r="T1045"/>
  <c r="R1046"/>
  <c r="R1045"/>
  <c r="P1046"/>
  <c r="P1045"/>
  <c r="BK1046"/>
  <c r="BK1045"/>
  <c r="J1045"/>
  <c r="J1046"/>
  <c r="BE1046"/>
  <c r="J79"/>
  <c r="BI1044"/>
  <c r="BH1044"/>
  <c r="BG1044"/>
  <c r="BF1044"/>
  <c r="T1044"/>
  <c r="R1044"/>
  <c r="P1044"/>
  <c r="BK1044"/>
  <c r="J1044"/>
  <c r="BE1044"/>
  <c r="BI1042"/>
  <c r="BH1042"/>
  <c r="BG1042"/>
  <c r="BF1042"/>
  <c r="T1042"/>
  <c r="R1042"/>
  <c r="P1042"/>
  <c r="BK1042"/>
  <c r="J1042"/>
  <c r="BE1042"/>
  <c r="BI1040"/>
  <c r="BH1040"/>
  <c r="BG1040"/>
  <c r="BF1040"/>
  <c r="T1040"/>
  <c r="R1040"/>
  <c r="P1040"/>
  <c r="BK1040"/>
  <c r="J1040"/>
  <c r="BE1040"/>
  <c r="BI1038"/>
  <c r="BH1038"/>
  <c r="BG1038"/>
  <c r="BF1038"/>
  <c r="T1038"/>
  <c r="R1038"/>
  <c r="P1038"/>
  <c r="BK1038"/>
  <c r="J1038"/>
  <c r="BE1038"/>
  <c r="BI1036"/>
  <c r="BH1036"/>
  <c r="BG1036"/>
  <c r="BF1036"/>
  <c r="T1036"/>
  <c r="R1036"/>
  <c r="P1036"/>
  <c r="BK1036"/>
  <c r="J1036"/>
  <c r="BE1036"/>
  <c r="BI1034"/>
  <c r="BH1034"/>
  <c r="BG1034"/>
  <c r="BF1034"/>
  <c r="T1034"/>
  <c r="R1034"/>
  <c r="P1034"/>
  <c r="BK1034"/>
  <c r="J1034"/>
  <c r="BE1034"/>
  <c r="BI1032"/>
  <c r="BH1032"/>
  <c r="BG1032"/>
  <c r="BF1032"/>
  <c r="T1032"/>
  <c r="R1032"/>
  <c r="P1032"/>
  <c r="BK1032"/>
  <c r="J1032"/>
  <c r="BE1032"/>
  <c r="BI1030"/>
  <c r="BH1030"/>
  <c r="BG1030"/>
  <c r="BF1030"/>
  <c r="T1030"/>
  <c r="R1030"/>
  <c r="P1030"/>
  <c r="BK1030"/>
  <c r="J1030"/>
  <c r="BE1030"/>
  <c r="BI1028"/>
  <c r="BH1028"/>
  <c r="BG1028"/>
  <c r="BF1028"/>
  <c r="T1028"/>
  <c r="R1028"/>
  <c r="P1028"/>
  <c r="BK1028"/>
  <c r="J1028"/>
  <c r="BE1028"/>
  <c r="BI1026"/>
  <c r="BH1026"/>
  <c r="BG1026"/>
  <c r="BF1026"/>
  <c r="T1026"/>
  <c r="R1026"/>
  <c r="P1026"/>
  <c r="BK1026"/>
  <c r="J1026"/>
  <c r="BE1026"/>
  <c r="BI1024"/>
  <c r="BH1024"/>
  <c r="BG1024"/>
  <c r="BF1024"/>
  <c r="T1024"/>
  <c r="R1024"/>
  <c r="P1024"/>
  <c r="BK1024"/>
  <c r="J1024"/>
  <c r="BE1024"/>
  <c r="BI1022"/>
  <c r="BH1022"/>
  <c r="BG1022"/>
  <c r="BF1022"/>
  <c r="T1022"/>
  <c r="R1022"/>
  <c r="P1022"/>
  <c r="BK1022"/>
  <c r="J1022"/>
  <c r="BE1022"/>
  <c r="BI1020"/>
  <c r="BH1020"/>
  <c r="BG1020"/>
  <c r="BF1020"/>
  <c r="T1020"/>
  <c r="R1020"/>
  <c r="P1020"/>
  <c r="BK1020"/>
  <c r="J1020"/>
  <c r="BE1020"/>
  <c r="BI1018"/>
  <c r="BH1018"/>
  <c r="BG1018"/>
  <c r="BF1018"/>
  <c r="T1018"/>
  <c r="R1018"/>
  <c r="P1018"/>
  <c r="BK1018"/>
  <c r="J1018"/>
  <c r="BE1018"/>
  <c r="BI1016"/>
  <c r="BH1016"/>
  <c r="BG1016"/>
  <c r="BF1016"/>
  <c r="T1016"/>
  <c r="R1016"/>
  <c r="P1016"/>
  <c r="BK1016"/>
  <c r="J1016"/>
  <c r="BE1016"/>
  <c r="BI1014"/>
  <c r="BH1014"/>
  <c r="BG1014"/>
  <c r="BF1014"/>
  <c r="T1014"/>
  <c r="R1014"/>
  <c r="P1014"/>
  <c r="BK1014"/>
  <c r="J1014"/>
  <c r="BE1014"/>
  <c r="BI1012"/>
  <c r="BH1012"/>
  <c r="BG1012"/>
  <c r="BF1012"/>
  <c r="T1012"/>
  <c r="R1012"/>
  <c r="P1012"/>
  <c r="BK1012"/>
  <c r="J1012"/>
  <c r="BE1012"/>
  <c r="BI1010"/>
  <c r="BH1010"/>
  <c r="BG1010"/>
  <c r="BF1010"/>
  <c r="T1010"/>
  <c r="R1010"/>
  <c r="P1010"/>
  <c r="BK1010"/>
  <c r="J1010"/>
  <c r="BE1010"/>
  <c r="BI1008"/>
  <c r="BH1008"/>
  <c r="BG1008"/>
  <c r="BF1008"/>
  <c r="T1008"/>
  <c r="R1008"/>
  <c r="P1008"/>
  <c r="BK1008"/>
  <c r="J1008"/>
  <c r="BE1008"/>
  <c r="BI1006"/>
  <c r="BH1006"/>
  <c r="BG1006"/>
  <c r="BF1006"/>
  <c r="T1006"/>
  <c r="R1006"/>
  <c r="P1006"/>
  <c r="BK1006"/>
  <c r="J1006"/>
  <c r="BE1006"/>
  <c r="BI1004"/>
  <c r="BH1004"/>
  <c r="BG1004"/>
  <c r="BF1004"/>
  <c r="T1004"/>
  <c r="R1004"/>
  <c r="P1004"/>
  <c r="BK1004"/>
  <c r="J1004"/>
  <c r="BE1004"/>
  <c r="BI1002"/>
  <c r="BH1002"/>
  <c r="BG1002"/>
  <c r="BF1002"/>
  <c r="T1002"/>
  <c r="R1002"/>
  <c r="P1002"/>
  <c r="BK1002"/>
  <c r="J1002"/>
  <c r="BE1002"/>
  <c r="BI1000"/>
  <c r="BH1000"/>
  <c r="BG1000"/>
  <c r="BF1000"/>
  <c r="T1000"/>
  <c r="R1000"/>
  <c r="P1000"/>
  <c r="BK1000"/>
  <c r="J1000"/>
  <c r="BE1000"/>
  <c r="BI998"/>
  <c r="BH998"/>
  <c r="BG998"/>
  <c r="BF998"/>
  <c r="T998"/>
  <c r="R998"/>
  <c r="P998"/>
  <c r="BK998"/>
  <c r="J998"/>
  <c r="BE998"/>
  <c r="BI996"/>
  <c r="BH996"/>
  <c r="BG996"/>
  <c r="BF996"/>
  <c r="T996"/>
  <c r="R996"/>
  <c r="P996"/>
  <c r="BK996"/>
  <c r="J996"/>
  <c r="BE996"/>
  <c r="BI994"/>
  <c r="BH994"/>
  <c r="BG994"/>
  <c r="BF994"/>
  <c r="T994"/>
  <c r="R994"/>
  <c r="P994"/>
  <c r="BK994"/>
  <c r="J994"/>
  <c r="BE994"/>
  <c r="BI992"/>
  <c r="BH992"/>
  <c r="BG992"/>
  <c r="BF992"/>
  <c r="T992"/>
  <c r="R992"/>
  <c r="P992"/>
  <c r="BK992"/>
  <c r="J992"/>
  <c r="BE992"/>
  <c r="BI990"/>
  <c r="BH990"/>
  <c r="BG990"/>
  <c r="BF990"/>
  <c r="T990"/>
  <c r="R990"/>
  <c r="P990"/>
  <c r="BK990"/>
  <c r="J990"/>
  <c r="BE990"/>
  <c r="BI988"/>
  <c r="BH988"/>
  <c r="BG988"/>
  <c r="BF988"/>
  <c r="T988"/>
  <c r="R988"/>
  <c r="P988"/>
  <c r="BK988"/>
  <c r="J988"/>
  <c r="BE988"/>
  <c r="BI986"/>
  <c r="BH986"/>
  <c r="BG986"/>
  <c r="BF986"/>
  <c r="T986"/>
  <c r="R986"/>
  <c r="P986"/>
  <c r="BK986"/>
  <c r="J986"/>
  <c r="BE986"/>
  <c r="BI984"/>
  <c r="BH984"/>
  <c r="BG984"/>
  <c r="BF984"/>
  <c r="T984"/>
  <c r="R984"/>
  <c r="P984"/>
  <c r="BK984"/>
  <c r="J984"/>
  <c r="BE984"/>
  <c r="BI982"/>
  <c r="BH982"/>
  <c r="BG982"/>
  <c r="BF982"/>
  <c r="T982"/>
  <c r="R982"/>
  <c r="P982"/>
  <c r="BK982"/>
  <c r="J982"/>
  <c r="BE982"/>
  <c r="BI980"/>
  <c r="BH980"/>
  <c r="BG980"/>
  <c r="BF980"/>
  <c r="T980"/>
  <c r="R980"/>
  <c r="P980"/>
  <c r="BK980"/>
  <c r="J980"/>
  <c r="BE980"/>
  <c r="BI978"/>
  <c r="BH978"/>
  <c r="BG978"/>
  <c r="BF978"/>
  <c r="T978"/>
  <c r="R978"/>
  <c r="P978"/>
  <c r="BK978"/>
  <c r="J978"/>
  <c r="BE978"/>
  <c r="BI976"/>
  <c r="BH976"/>
  <c r="BG976"/>
  <c r="BF976"/>
  <c r="T976"/>
  <c r="R976"/>
  <c r="P976"/>
  <c r="BK976"/>
  <c r="J976"/>
  <c r="BE976"/>
  <c r="BI974"/>
  <c r="BH974"/>
  <c r="BG974"/>
  <c r="BF974"/>
  <c r="T974"/>
  <c r="R974"/>
  <c r="P974"/>
  <c r="BK974"/>
  <c r="J974"/>
  <c r="BE974"/>
  <c r="BI972"/>
  <c r="BH972"/>
  <c r="BG972"/>
  <c r="BF972"/>
  <c r="T972"/>
  <c r="T971"/>
  <c r="R972"/>
  <c r="R971"/>
  <c r="P972"/>
  <c r="P971"/>
  <c r="BK972"/>
  <c r="BK971"/>
  <c r="J971"/>
  <c r="J972"/>
  <c r="BE972"/>
  <c r="J78"/>
  <c r="BI970"/>
  <c r="BH970"/>
  <c r="BG970"/>
  <c r="BF970"/>
  <c r="T970"/>
  <c r="R970"/>
  <c r="P970"/>
  <c r="BK970"/>
  <c r="J970"/>
  <c r="BE970"/>
  <c r="BI968"/>
  <c r="BH968"/>
  <c r="BG968"/>
  <c r="BF968"/>
  <c r="T968"/>
  <c r="R968"/>
  <c r="P968"/>
  <c r="BK968"/>
  <c r="J968"/>
  <c r="BE968"/>
  <c r="BI965"/>
  <c r="BH965"/>
  <c r="BG965"/>
  <c r="BF965"/>
  <c r="T965"/>
  <c r="R965"/>
  <c r="P965"/>
  <c r="BK965"/>
  <c r="J965"/>
  <c r="BE965"/>
  <c r="BI960"/>
  <c r="BH960"/>
  <c r="BG960"/>
  <c r="BF960"/>
  <c r="T960"/>
  <c r="R960"/>
  <c r="P960"/>
  <c r="BK960"/>
  <c r="J960"/>
  <c r="BE960"/>
  <c r="BI957"/>
  <c r="BH957"/>
  <c r="BG957"/>
  <c r="BF957"/>
  <c r="T957"/>
  <c r="R957"/>
  <c r="P957"/>
  <c r="BK957"/>
  <c r="J957"/>
  <c r="BE957"/>
  <c r="BI952"/>
  <c r="BH952"/>
  <c r="BG952"/>
  <c r="BF952"/>
  <c r="T952"/>
  <c r="R952"/>
  <c r="P952"/>
  <c r="BK952"/>
  <c r="J952"/>
  <c r="BE952"/>
  <c r="BI950"/>
  <c r="BH950"/>
  <c r="BG950"/>
  <c r="BF950"/>
  <c r="T950"/>
  <c r="R950"/>
  <c r="P950"/>
  <c r="BK950"/>
  <c r="J950"/>
  <c r="BE950"/>
  <c r="BI948"/>
  <c r="BH948"/>
  <c r="BG948"/>
  <c r="BF948"/>
  <c r="T948"/>
  <c r="R948"/>
  <c r="P948"/>
  <c r="BK948"/>
  <c r="J948"/>
  <c r="BE948"/>
  <c r="BI946"/>
  <c r="BH946"/>
  <c r="BG946"/>
  <c r="BF946"/>
  <c r="T946"/>
  <c r="R946"/>
  <c r="P946"/>
  <c r="BK946"/>
  <c r="J946"/>
  <c r="BE946"/>
  <c r="BI944"/>
  <c r="BH944"/>
  <c r="BG944"/>
  <c r="BF944"/>
  <c r="T944"/>
  <c r="R944"/>
  <c r="P944"/>
  <c r="BK944"/>
  <c r="J944"/>
  <c r="BE944"/>
  <c r="BI942"/>
  <c r="BH942"/>
  <c r="BG942"/>
  <c r="BF942"/>
  <c r="T942"/>
  <c r="R942"/>
  <c r="P942"/>
  <c r="BK942"/>
  <c r="J942"/>
  <c r="BE942"/>
  <c r="BI940"/>
  <c r="BH940"/>
  <c r="BG940"/>
  <c r="BF940"/>
  <c r="T940"/>
  <c r="R940"/>
  <c r="P940"/>
  <c r="BK940"/>
  <c r="J940"/>
  <c r="BE940"/>
  <c r="BI938"/>
  <c r="BH938"/>
  <c r="BG938"/>
  <c r="BF938"/>
  <c r="T938"/>
  <c r="R938"/>
  <c r="P938"/>
  <c r="BK938"/>
  <c r="J938"/>
  <c r="BE938"/>
  <c r="BI936"/>
  <c r="BH936"/>
  <c r="BG936"/>
  <c r="BF936"/>
  <c r="T936"/>
  <c r="R936"/>
  <c r="P936"/>
  <c r="BK936"/>
  <c r="J936"/>
  <c r="BE936"/>
  <c r="BI934"/>
  <c r="BH934"/>
  <c r="BG934"/>
  <c r="BF934"/>
  <c r="T934"/>
  <c r="R934"/>
  <c r="P934"/>
  <c r="BK934"/>
  <c r="J934"/>
  <c r="BE934"/>
  <c r="BI933"/>
  <c r="BH933"/>
  <c r="BG933"/>
  <c r="BF933"/>
  <c r="T933"/>
  <c r="R933"/>
  <c r="P933"/>
  <c r="BK933"/>
  <c r="J933"/>
  <c r="BE933"/>
  <c r="BI931"/>
  <c r="BH931"/>
  <c r="BG931"/>
  <c r="BF931"/>
  <c r="T931"/>
  <c r="R931"/>
  <c r="P931"/>
  <c r="BK931"/>
  <c r="J931"/>
  <c r="BE931"/>
  <c r="BI929"/>
  <c r="BH929"/>
  <c r="BG929"/>
  <c r="BF929"/>
  <c r="T929"/>
  <c r="R929"/>
  <c r="P929"/>
  <c r="BK929"/>
  <c r="J929"/>
  <c r="BE929"/>
  <c r="BI927"/>
  <c r="BH927"/>
  <c r="BG927"/>
  <c r="BF927"/>
  <c r="T927"/>
  <c r="R927"/>
  <c r="P927"/>
  <c r="BK927"/>
  <c r="J927"/>
  <c r="BE927"/>
  <c r="BI925"/>
  <c r="BH925"/>
  <c r="BG925"/>
  <c r="BF925"/>
  <c r="T925"/>
  <c r="R925"/>
  <c r="P925"/>
  <c r="BK925"/>
  <c r="J925"/>
  <c r="BE925"/>
  <c r="BI923"/>
  <c r="BH923"/>
  <c r="BG923"/>
  <c r="BF923"/>
  <c r="T923"/>
  <c r="R923"/>
  <c r="P923"/>
  <c r="BK923"/>
  <c r="J923"/>
  <c r="BE923"/>
  <c r="BI921"/>
  <c r="BH921"/>
  <c r="BG921"/>
  <c r="BF921"/>
  <c r="T921"/>
  <c r="R921"/>
  <c r="P921"/>
  <c r="BK921"/>
  <c r="J921"/>
  <c r="BE921"/>
  <c r="BI919"/>
  <c r="BH919"/>
  <c r="BG919"/>
  <c r="BF919"/>
  <c r="T919"/>
  <c r="R919"/>
  <c r="P919"/>
  <c r="BK919"/>
  <c r="J919"/>
  <c r="BE919"/>
  <c r="BI917"/>
  <c r="BH917"/>
  <c r="BG917"/>
  <c r="BF917"/>
  <c r="T917"/>
  <c r="R917"/>
  <c r="P917"/>
  <c r="BK917"/>
  <c r="J917"/>
  <c r="BE917"/>
  <c r="BI915"/>
  <c r="BH915"/>
  <c r="BG915"/>
  <c r="BF915"/>
  <c r="T915"/>
  <c r="R915"/>
  <c r="P915"/>
  <c r="BK915"/>
  <c r="J915"/>
  <c r="BE915"/>
  <c r="BI913"/>
  <c r="BH913"/>
  <c r="BG913"/>
  <c r="BF913"/>
  <c r="T913"/>
  <c r="R913"/>
  <c r="P913"/>
  <c r="BK913"/>
  <c r="J913"/>
  <c r="BE913"/>
  <c r="BI911"/>
  <c r="BH911"/>
  <c r="BG911"/>
  <c r="BF911"/>
  <c r="T911"/>
  <c r="R911"/>
  <c r="P911"/>
  <c r="BK911"/>
  <c r="J911"/>
  <c r="BE911"/>
  <c r="BI909"/>
  <c r="BH909"/>
  <c r="BG909"/>
  <c r="BF909"/>
  <c r="T909"/>
  <c r="R909"/>
  <c r="P909"/>
  <c r="BK909"/>
  <c r="J909"/>
  <c r="BE909"/>
  <c r="BI907"/>
  <c r="BH907"/>
  <c r="BG907"/>
  <c r="BF907"/>
  <c r="T907"/>
  <c r="R907"/>
  <c r="P907"/>
  <c r="BK907"/>
  <c r="J907"/>
  <c r="BE907"/>
  <c r="BI905"/>
  <c r="BH905"/>
  <c r="BG905"/>
  <c r="BF905"/>
  <c r="T905"/>
  <c r="R905"/>
  <c r="P905"/>
  <c r="BK905"/>
  <c r="J905"/>
  <c r="BE905"/>
  <c r="BI903"/>
  <c r="BH903"/>
  <c r="BG903"/>
  <c r="BF903"/>
  <c r="T903"/>
  <c r="R903"/>
  <c r="P903"/>
  <c r="BK903"/>
  <c r="J903"/>
  <c r="BE903"/>
  <c r="BI901"/>
  <c r="BH901"/>
  <c r="BG901"/>
  <c r="BF901"/>
  <c r="T901"/>
  <c r="T900"/>
  <c r="R901"/>
  <c r="R900"/>
  <c r="P901"/>
  <c r="P900"/>
  <c r="BK901"/>
  <c r="BK900"/>
  <c r="J900"/>
  <c r="J901"/>
  <c r="BE901"/>
  <c r="J77"/>
  <c r="BI899"/>
  <c r="BH899"/>
  <c r="BG899"/>
  <c r="BF899"/>
  <c r="T899"/>
  <c r="R899"/>
  <c r="P899"/>
  <c r="BK899"/>
  <c r="J899"/>
  <c r="BE899"/>
  <c r="BI897"/>
  <c r="BH897"/>
  <c r="BG897"/>
  <c r="BF897"/>
  <c r="T897"/>
  <c r="R897"/>
  <c r="P897"/>
  <c r="BK897"/>
  <c r="J897"/>
  <c r="BE897"/>
  <c r="BI895"/>
  <c r="BH895"/>
  <c r="BG895"/>
  <c r="BF895"/>
  <c r="T895"/>
  <c r="R895"/>
  <c r="P895"/>
  <c r="BK895"/>
  <c r="J895"/>
  <c r="BE895"/>
  <c r="BI893"/>
  <c r="BH893"/>
  <c r="BG893"/>
  <c r="BF893"/>
  <c r="T893"/>
  <c r="R893"/>
  <c r="P893"/>
  <c r="BK893"/>
  <c r="J893"/>
  <c r="BE893"/>
  <c r="BI891"/>
  <c r="BH891"/>
  <c r="BG891"/>
  <c r="BF891"/>
  <c r="T891"/>
  <c r="R891"/>
  <c r="P891"/>
  <c r="BK891"/>
  <c r="J891"/>
  <c r="BE891"/>
  <c r="BI889"/>
  <c r="BH889"/>
  <c r="BG889"/>
  <c r="BF889"/>
  <c r="T889"/>
  <c r="R889"/>
  <c r="P889"/>
  <c r="BK889"/>
  <c r="J889"/>
  <c r="BE889"/>
  <c r="BI887"/>
  <c r="BH887"/>
  <c r="BG887"/>
  <c r="BF887"/>
  <c r="T887"/>
  <c r="R887"/>
  <c r="P887"/>
  <c r="BK887"/>
  <c r="J887"/>
  <c r="BE887"/>
  <c r="BI885"/>
  <c r="BH885"/>
  <c r="BG885"/>
  <c r="BF885"/>
  <c r="T885"/>
  <c r="R885"/>
  <c r="P885"/>
  <c r="BK885"/>
  <c r="J885"/>
  <c r="BE885"/>
  <c r="BI883"/>
  <c r="BH883"/>
  <c r="BG883"/>
  <c r="BF883"/>
  <c r="T883"/>
  <c r="R883"/>
  <c r="P883"/>
  <c r="BK883"/>
  <c r="J883"/>
  <c r="BE883"/>
  <c r="BI881"/>
  <c r="BH881"/>
  <c r="BG881"/>
  <c r="BF881"/>
  <c r="T881"/>
  <c r="R881"/>
  <c r="P881"/>
  <c r="BK881"/>
  <c r="J881"/>
  <c r="BE881"/>
  <c r="BI879"/>
  <c r="BH879"/>
  <c r="BG879"/>
  <c r="BF879"/>
  <c r="T879"/>
  <c r="R879"/>
  <c r="P879"/>
  <c r="BK879"/>
  <c r="J879"/>
  <c r="BE879"/>
  <c r="BI877"/>
  <c r="BH877"/>
  <c r="BG877"/>
  <c r="BF877"/>
  <c r="T877"/>
  <c r="R877"/>
  <c r="P877"/>
  <c r="BK877"/>
  <c r="J877"/>
  <c r="BE877"/>
  <c r="BI875"/>
  <c r="BH875"/>
  <c r="BG875"/>
  <c r="BF875"/>
  <c r="T875"/>
  <c r="R875"/>
  <c r="P875"/>
  <c r="BK875"/>
  <c r="J875"/>
  <c r="BE875"/>
  <c r="BI873"/>
  <c r="BH873"/>
  <c r="BG873"/>
  <c r="BF873"/>
  <c r="T873"/>
  <c r="R873"/>
  <c r="P873"/>
  <c r="BK873"/>
  <c r="J873"/>
  <c r="BE873"/>
  <c r="BI871"/>
  <c r="BH871"/>
  <c r="BG871"/>
  <c r="BF871"/>
  <c r="T871"/>
  <c r="R871"/>
  <c r="P871"/>
  <c r="BK871"/>
  <c r="J871"/>
  <c r="BE871"/>
  <c r="BI869"/>
  <c r="BH869"/>
  <c r="BG869"/>
  <c r="BF869"/>
  <c r="T869"/>
  <c r="R869"/>
  <c r="P869"/>
  <c r="BK869"/>
  <c r="J869"/>
  <c r="BE869"/>
  <c r="BI867"/>
  <c r="BH867"/>
  <c r="BG867"/>
  <c r="BF867"/>
  <c r="T867"/>
  <c r="R867"/>
  <c r="P867"/>
  <c r="BK867"/>
  <c r="J867"/>
  <c r="BE867"/>
  <c r="BI865"/>
  <c r="BH865"/>
  <c r="BG865"/>
  <c r="BF865"/>
  <c r="T865"/>
  <c r="R865"/>
  <c r="P865"/>
  <c r="BK865"/>
  <c r="J865"/>
  <c r="BE865"/>
  <c r="BI863"/>
  <c r="BH863"/>
  <c r="BG863"/>
  <c r="BF863"/>
  <c r="T863"/>
  <c r="R863"/>
  <c r="P863"/>
  <c r="BK863"/>
  <c r="J863"/>
  <c r="BE863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7"/>
  <c r="BH857"/>
  <c r="BG857"/>
  <c r="BF857"/>
  <c r="T857"/>
  <c r="R857"/>
  <c r="P857"/>
  <c r="BK857"/>
  <c r="J857"/>
  <c r="BE857"/>
  <c r="BI855"/>
  <c r="BH855"/>
  <c r="BG855"/>
  <c r="BF855"/>
  <c r="T855"/>
  <c r="R855"/>
  <c r="P855"/>
  <c r="BK855"/>
  <c r="J855"/>
  <c r="BE855"/>
  <c r="BI853"/>
  <c r="BH853"/>
  <c r="BG853"/>
  <c r="BF853"/>
  <c r="T853"/>
  <c r="R853"/>
  <c r="P853"/>
  <c r="BK853"/>
  <c r="J853"/>
  <c r="BE853"/>
  <c r="BI851"/>
  <c r="BH851"/>
  <c r="BG851"/>
  <c r="BF851"/>
  <c r="T851"/>
  <c r="R851"/>
  <c r="P851"/>
  <c r="BK851"/>
  <c r="J851"/>
  <c r="BE851"/>
  <c r="BI849"/>
  <c r="BH849"/>
  <c r="BG849"/>
  <c r="BF849"/>
  <c r="T849"/>
  <c r="R849"/>
  <c r="P849"/>
  <c r="BK849"/>
  <c r="J849"/>
  <c r="BE849"/>
  <c r="BI844"/>
  <c r="BH844"/>
  <c r="BG844"/>
  <c r="BF844"/>
  <c r="T844"/>
  <c r="T843"/>
  <c r="R844"/>
  <c r="R843"/>
  <c r="P844"/>
  <c r="P843"/>
  <c r="BK844"/>
  <c r="BK843"/>
  <c r="J843"/>
  <c r="J844"/>
  <c r="BE844"/>
  <c r="J76"/>
  <c r="BI842"/>
  <c r="BH842"/>
  <c r="BG842"/>
  <c r="BF842"/>
  <c r="T842"/>
  <c r="R842"/>
  <c r="P842"/>
  <c r="BK842"/>
  <c r="J842"/>
  <c r="BE842"/>
  <c r="BI837"/>
  <c r="BH837"/>
  <c r="BG837"/>
  <c r="BF837"/>
  <c r="T837"/>
  <c r="R837"/>
  <c r="P837"/>
  <c r="BK837"/>
  <c r="J837"/>
  <c r="BE837"/>
  <c r="BI836"/>
  <c r="BH836"/>
  <c r="BG836"/>
  <c r="BF836"/>
  <c r="T836"/>
  <c r="R836"/>
  <c r="P836"/>
  <c r="BK836"/>
  <c r="J836"/>
  <c r="BE836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28"/>
  <c r="BH828"/>
  <c r="BG828"/>
  <c r="BF828"/>
  <c r="T828"/>
  <c r="R828"/>
  <c r="P828"/>
  <c r="BK828"/>
  <c r="J828"/>
  <c r="BE828"/>
  <c r="BI822"/>
  <c r="BH822"/>
  <c r="BG822"/>
  <c r="BF822"/>
  <c r="T822"/>
  <c r="R822"/>
  <c r="P822"/>
  <c r="BK822"/>
  <c r="J822"/>
  <c r="BE822"/>
  <c r="BI818"/>
  <c r="BH818"/>
  <c r="BG818"/>
  <c r="BF818"/>
  <c r="T818"/>
  <c r="R818"/>
  <c r="P818"/>
  <c r="BK818"/>
  <c r="J818"/>
  <c r="BE818"/>
  <c r="BI812"/>
  <c r="BH812"/>
  <c r="BG812"/>
  <c r="BF812"/>
  <c r="T812"/>
  <c r="R812"/>
  <c r="P812"/>
  <c r="BK812"/>
  <c r="J812"/>
  <c r="BE812"/>
  <c r="BI806"/>
  <c r="BH806"/>
  <c r="BG806"/>
  <c r="BF806"/>
  <c r="T806"/>
  <c r="R806"/>
  <c r="P806"/>
  <c r="BK806"/>
  <c r="J806"/>
  <c r="BE806"/>
  <c r="BI805"/>
  <c r="BH805"/>
  <c r="BG805"/>
  <c r="BF805"/>
  <c r="T805"/>
  <c r="R805"/>
  <c r="P805"/>
  <c r="BK805"/>
  <c r="J805"/>
  <c r="BE805"/>
  <c r="BI802"/>
  <c r="BH802"/>
  <c r="BG802"/>
  <c r="BF802"/>
  <c r="T802"/>
  <c r="R802"/>
  <c r="P802"/>
  <c r="BK802"/>
  <c r="J802"/>
  <c r="BE802"/>
  <c r="BI798"/>
  <c r="BH798"/>
  <c r="BG798"/>
  <c r="BF798"/>
  <c r="T798"/>
  <c r="R798"/>
  <c r="P798"/>
  <c r="BK798"/>
  <c r="J798"/>
  <c r="BE798"/>
  <c r="BI794"/>
  <c r="BH794"/>
  <c r="BG794"/>
  <c r="BF794"/>
  <c r="T794"/>
  <c r="R794"/>
  <c r="P794"/>
  <c r="BK794"/>
  <c r="J794"/>
  <c r="BE794"/>
  <c r="BI790"/>
  <c r="BH790"/>
  <c r="BG790"/>
  <c r="BF790"/>
  <c r="T790"/>
  <c r="R790"/>
  <c r="P790"/>
  <c r="BK790"/>
  <c r="J790"/>
  <c r="BE790"/>
  <c r="BI785"/>
  <c r="BH785"/>
  <c r="BG785"/>
  <c r="BF785"/>
  <c r="T785"/>
  <c r="R785"/>
  <c r="P785"/>
  <c r="BK785"/>
  <c r="J785"/>
  <c r="BE785"/>
  <c r="BI780"/>
  <c r="BH780"/>
  <c r="BG780"/>
  <c r="BF780"/>
  <c r="T780"/>
  <c r="R780"/>
  <c r="P780"/>
  <c r="BK780"/>
  <c r="J780"/>
  <c r="BE780"/>
  <c r="BI775"/>
  <c r="BH775"/>
  <c r="BG775"/>
  <c r="BF775"/>
  <c r="T775"/>
  <c r="R775"/>
  <c r="P775"/>
  <c r="BK775"/>
  <c r="J775"/>
  <c r="BE775"/>
  <c r="BI770"/>
  <c r="BH770"/>
  <c r="BG770"/>
  <c r="BF770"/>
  <c r="T770"/>
  <c r="T769"/>
  <c r="R770"/>
  <c r="R769"/>
  <c r="P770"/>
  <c r="P769"/>
  <c r="BK770"/>
  <c r="BK769"/>
  <c r="J769"/>
  <c r="J770"/>
  <c r="BE770"/>
  <c r="J75"/>
  <c r="BI768"/>
  <c r="BH768"/>
  <c r="BG768"/>
  <c r="BF768"/>
  <c r="T768"/>
  <c r="R768"/>
  <c r="P768"/>
  <c r="BK768"/>
  <c r="J768"/>
  <c r="BE768"/>
  <c r="BI764"/>
  <c r="BH764"/>
  <c r="BG764"/>
  <c r="BF764"/>
  <c r="T764"/>
  <c r="R764"/>
  <c r="P764"/>
  <c r="BK764"/>
  <c r="J764"/>
  <c r="BE764"/>
  <c r="BI763"/>
  <c r="BH763"/>
  <c r="BG763"/>
  <c r="BF763"/>
  <c r="T763"/>
  <c r="R763"/>
  <c r="P763"/>
  <c r="BK763"/>
  <c r="J763"/>
  <c r="BE763"/>
  <c r="BI761"/>
  <c r="BH761"/>
  <c r="BG761"/>
  <c r="BF761"/>
  <c r="T761"/>
  <c r="R761"/>
  <c r="P761"/>
  <c r="BK761"/>
  <c r="J761"/>
  <c r="BE761"/>
  <c r="BI756"/>
  <c r="BH756"/>
  <c r="BG756"/>
  <c r="BF756"/>
  <c r="T756"/>
  <c r="R756"/>
  <c r="P756"/>
  <c r="BK756"/>
  <c r="J756"/>
  <c r="BE756"/>
  <c r="BI754"/>
  <c r="BH754"/>
  <c r="BG754"/>
  <c r="BF754"/>
  <c r="T754"/>
  <c r="R754"/>
  <c r="P754"/>
  <c r="BK754"/>
  <c r="J754"/>
  <c r="BE754"/>
  <c r="BI750"/>
  <c r="BH750"/>
  <c r="BG750"/>
  <c r="BF750"/>
  <c r="T750"/>
  <c r="R750"/>
  <c r="P750"/>
  <c r="BK750"/>
  <c r="J750"/>
  <c r="BE750"/>
  <c r="BI747"/>
  <c r="BH747"/>
  <c r="BG747"/>
  <c r="BF747"/>
  <c r="T747"/>
  <c r="T746"/>
  <c r="R747"/>
  <c r="R746"/>
  <c r="P747"/>
  <c r="P746"/>
  <c r="BK747"/>
  <c r="BK746"/>
  <c r="J746"/>
  <c r="J747"/>
  <c r="BE747"/>
  <c r="J74"/>
  <c r="BI745"/>
  <c r="BH745"/>
  <c r="BG745"/>
  <c r="BF745"/>
  <c r="T745"/>
  <c r="R745"/>
  <c r="P745"/>
  <c r="BK745"/>
  <c r="J745"/>
  <c r="BE745"/>
  <c r="BI740"/>
  <c r="BH740"/>
  <c r="BG740"/>
  <c r="BF740"/>
  <c r="T740"/>
  <c r="R740"/>
  <c r="P740"/>
  <c r="BK740"/>
  <c r="J740"/>
  <c r="BE740"/>
  <c r="BI737"/>
  <c r="BH737"/>
  <c r="BG737"/>
  <c r="BF737"/>
  <c r="T737"/>
  <c r="R737"/>
  <c r="P737"/>
  <c r="BK737"/>
  <c r="J737"/>
  <c r="BE737"/>
  <c r="BI733"/>
  <c r="BH733"/>
  <c r="BG733"/>
  <c r="BF733"/>
  <c r="T733"/>
  <c r="R733"/>
  <c r="P733"/>
  <c r="BK733"/>
  <c r="J733"/>
  <c r="BE733"/>
  <c r="BI731"/>
  <c r="BH731"/>
  <c r="BG731"/>
  <c r="BF731"/>
  <c r="T731"/>
  <c r="R731"/>
  <c r="P731"/>
  <c r="BK731"/>
  <c r="J731"/>
  <c r="BE731"/>
  <c r="BI727"/>
  <c r="BH727"/>
  <c r="BG727"/>
  <c r="BF727"/>
  <c r="T727"/>
  <c r="R727"/>
  <c r="P727"/>
  <c r="BK727"/>
  <c r="J727"/>
  <c r="BE727"/>
  <c r="BI724"/>
  <c r="BH724"/>
  <c r="BG724"/>
  <c r="BF724"/>
  <c r="T724"/>
  <c r="R724"/>
  <c r="P724"/>
  <c r="BK724"/>
  <c r="J724"/>
  <c r="BE724"/>
  <c r="BI720"/>
  <c r="BH720"/>
  <c r="BG720"/>
  <c r="BF720"/>
  <c r="T720"/>
  <c r="R720"/>
  <c r="P720"/>
  <c r="BK720"/>
  <c r="J720"/>
  <c r="BE720"/>
  <c r="BI718"/>
  <c r="BH718"/>
  <c r="BG718"/>
  <c r="BF718"/>
  <c r="T718"/>
  <c r="R718"/>
  <c r="P718"/>
  <c r="BK718"/>
  <c r="J718"/>
  <c r="BE718"/>
  <c r="BI714"/>
  <c r="BH714"/>
  <c r="BG714"/>
  <c r="BF714"/>
  <c r="T714"/>
  <c r="R714"/>
  <c r="P714"/>
  <c r="BK714"/>
  <c r="J714"/>
  <c r="BE714"/>
  <c r="BI711"/>
  <c r="BH711"/>
  <c r="BG711"/>
  <c r="BF711"/>
  <c r="T711"/>
  <c r="R711"/>
  <c r="P711"/>
  <c r="BK711"/>
  <c r="J711"/>
  <c r="BE711"/>
  <c r="BI707"/>
  <c r="BH707"/>
  <c r="BG707"/>
  <c r="BF707"/>
  <c r="T707"/>
  <c r="R707"/>
  <c r="P707"/>
  <c r="BK707"/>
  <c r="J707"/>
  <c r="BE707"/>
  <c r="BI704"/>
  <c r="BH704"/>
  <c r="BG704"/>
  <c r="BF704"/>
  <c r="T704"/>
  <c r="R704"/>
  <c r="P704"/>
  <c r="BK704"/>
  <c r="J704"/>
  <c r="BE704"/>
  <c r="BI700"/>
  <c r="BH700"/>
  <c r="BG700"/>
  <c r="BF700"/>
  <c r="T700"/>
  <c r="R700"/>
  <c r="P700"/>
  <c r="BK700"/>
  <c r="J700"/>
  <c r="BE700"/>
  <c r="BI698"/>
  <c r="BH698"/>
  <c r="BG698"/>
  <c r="BF698"/>
  <c r="T698"/>
  <c r="R698"/>
  <c r="P698"/>
  <c r="BK698"/>
  <c r="J698"/>
  <c r="BE698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88"/>
  <c r="BH688"/>
  <c r="BG688"/>
  <c r="BF688"/>
  <c r="T688"/>
  <c r="R688"/>
  <c r="P688"/>
  <c r="BK688"/>
  <c r="J688"/>
  <c r="BE688"/>
  <c r="BI686"/>
  <c r="BH686"/>
  <c r="BG686"/>
  <c r="BF686"/>
  <c r="T686"/>
  <c r="R686"/>
  <c r="P686"/>
  <c r="BK686"/>
  <c r="J686"/>
  <c r="BE686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6"/>
  <c r="BH676"/>
  <c r="BG676"/>
  <c r="BF676"/>
  <c r="T676"/>
  <c r="R676"/>
  <c r="P676"/>
  <c r="BK676"/>
  <c r="J676"/>
  <c r="BE676"/>
  <c r="BI673"/>
  <c r="BH673"/>
  <c r="BG673"/>
  <c r="BF673"/>
  <c r="T673"/>
  <c r="R673"/>
  <c r="P673"/>
  <c r="BK673"/>
  <c r="J673"/>
  <c r="BE673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3"/>
  <c r="BH663"/>
  <c r="BG663"/>
  <c r="BF663"/>
  <c r="T663"/>
  <c r="R663"/>
  <c r="P663"/>
  <c r="BK663"/>
  <c r="J663"/>
  <c r="BE663"/>
  <c r="BI660"/>
  <c r="BH660"/>
  <c r="BG660"/>
  <c r="BF660"/>
  <c r="T660"/>
  <c r="R660"/>
  <c r="P660"/>
  <c r="BK660"/>
  <c r="J660"/>
  <c r="BE660"/>
  <c r="BI656"/>
  <c r="BH656"/>
  <c r="BG656"/>
  <c r="BF656"/>
  <c r="T656"/>
  <c r="R656"/>
  <c r="P656"/>
  <c r="BK656"/>
  <c r="J656"/>
  <c r="BE656"/>
  <c r="BI653"/>
  <c r="BH653"/>
  <c r="BG653"/>
  <c r="BF653"/>
  <c r="T653"/>
  <c r="R653"/>
  <c r="P653"/>
  <c r="BK653"/>
  <c r="J653"/>
  <c r="BE653"/>
  <c r="BI649"/>
  <c r="BH649"/>
  <c r="BG649"/>
  <c r="BF649"/>
  <c r="T649"/>
  <c r="R649"/>
  <c r="P649"/>
  <c r="BK649"/>
  <c r="J649"/>
  <c r="BE649"/>
  <c r="BI646"/>
  <c r="BH646"/>
  <c r="BG646"/>
  <c r="BF646"/>
  <c r="T646"/>
  <c r="R646"/>
  <c r="P646"/>
  <c r="BK646"/>
  <c r="J646"/>
  <c r="BE646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/>
  <c r="BI636"/>
  <c r="BH636"/>
  <c r="BG636"/>
  <c r="BF636"/>
  <c r="T636"/>
  <c r="R636"/>
  <c r="P636"/>
  <c r="BK636"/>
  <c r="J636"/>
  <c r="BE636"/>
  <c r="BI634"/>
  <c r="BH634"/>
  <c r="BG634"/>
  <c r="BF634"/>
  <c r="T634"/>
  <c r="R634"/>
  <c r="P634"/>
  <c r="BK634"/>
  <c r="J634"/>
  <c r="BE634"/>
  <c r="BI629"/>
  <c r="BH629"/>
  <c r="BG629"/>
  <c r="BF629"/>
  <c r="T629"/>
  <c r="R629"/>
  <c r="P629"/>
  <c r="BK629"/>
  <c r="J629"/>
  <c r="BE629"/>
  <c r="BI626"/>
  <c r="BH626"/>
  <c r="BG626"/>
  <c r="BF626"/>
  <c r="T626"/>
  <c r="R626"/>
  <c r="P626"/>
  <c r="BK626"/>
  <c r="J626"/>
  <c r="BE626"/>
  <c r="BI622"/>
  <c r="BH622"/>
  <c r="BG622"/>
  <c r="BF622"/>
  <c r="T622"/>
  <c r="R622"/>
  <c r="P622"/>
  <c r="BK622"/>
  <c r="J622"/>
  <c r="BE622"/>
  <c r="BI619"/>
  <c r="BH619"/>
  <c r="BG619"/>
  <c r="BF619"/>
  <c r="T619"/>
  <c r="R619"/>
  <c r="P619"/>
  <c r="BK619"/>
  <c r="J619"/>
  <c r="BE619"/>
  <c r="BI613"/>
  <c r="BH613"/>
  <c r="BG613"/>
  <c r="BF613"/>
  <c r="T613"/>
  <c r="R613"/>
  <c r="P613"/>
  <c r="BK613"/>
  <c r="J613"/>
  <c r="BE613"/>
  <c r="BI610"/>
  <c r="BH610"/>
  <c r="BG610"/>
  <c r="BF610"/>
  <c r="T610"/>
  <c r="R610"/>
  <c r="P610"/>
  <c r="BK610"/>
  <c r="J610"/>
  <c r="BE610"/>
  <c r="BI603"/>
  <c r="BH603"/>
  <c r="BG603"/>
  <c r="BF603"/>
  <c r="T603"/>
  <c r="T602"/>
  <c r="R603"/>
  <c r="R602"/>
  <c r="P603"/>
  <c r="P602"/>
  <c r="BK603"/>
  <c r="BK602"/>
  <c r="J602"/>
  <c r="J603"/>
  <c r="BE603"/>
  <c r="J73"/>
  <c r="BI601"/>
  <c r="BH601"/>
  <c r="BG601"/>
  <c r="BF601"/>
  <c r="T601"/>
  <c r="R601"/>
  <c r="P601"/>
  <c r="BK601"/>
  <c r="J601"/>
  <c r="BE601"/>
  <c r="BI598"/>
  <c r="BH598"/>
  <c r="BG598"/>
  <c r="BF598"/>
  <c r="T598"/>
  <c r="R598"/>
  <c r="P598"/>
  <c r="BK598"/>
  <c r="J598"/>
  <c r="BE598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88"/>
  <c r="BH588"/>
  <c r="BG588"/>
  <c r="BF588"/>
  <c r="T588"/>
  <c r="R588"/>
  <c r="P588"/>
  <c r="BK588"/>
  <c r="J588"/>
  <c r="BE588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69"/>
  <c r="BH569"/>
  <c r="BG569"/>
  <c r="BF569"/>
  <c r="T569"/>
  <c r="R569"/>
  <c r="P569"/>
  <c r="BK569"/>
  <c r="J569"/>
  <c r="BE569"/>
  <c r="BI566"/>
  <c r="BH566"/>
  <c r="BG566"/>
  <c r="BF566"/>
  <c r="T566"/>
  <c r="R566"/>
  <c r="P566"/>
  <c r="BK566"/>
  <c r="J566"/>
  <c r="BE566"/>
  <c r="BI562"/>
  <c r="BH562"/>
  <c r="BG562"/>
  <c r="BF562"/>
  <c r="T562"/>
  <c r="T561"/>
  <c r="R562"/>
  <c r="R561"/>
  <c r="P562"/>
  <c r="P561"/>
  <c r="BK562"/>
  <c r="BK561"/>
  <c r="J561"/>
  <c r="J562"/>
  <c r="BE562"/>
  <c r="J72"/>
  <c r="BI560"/>
  <c r="BH560"/>
  <c r="BG560"/>
  <c r="BF560"/>
  <c r="T560"/>
  <c r="R560"/>
  <c r="P560"/>
  <c r="BK560"/>
  <c r="J560"/>
  <c r="BE560"/>
  <c r="BI556"/>
  <c r="BH556"/>
  <c r="BG556"/>
  <c r="BF556"/>
  <c r="T556"/>
  <c r="R556"/>
  <c r="P556"/>
  <c r="BK556"/>
  <c r="J556"/>
  <c r="BE556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6"/>
  <c r="BH536"/>
  <c r="BG536"/>
  <c r="BF536"/>
  <c r="T536"/>
  <c r="R536"/>
  <c r="P536"/>
  <c r="BK536"/>
  <c r="J536"/>
  <c r="BE536"/>
  <c r="BI533"/>
  <c r="BH533"/>
  <c r="BG533"/>
  <c r="BF533"/>
  <c r="T533"/>
  <c r="R533"/>
  <c r="P533"/>
  <c r="BK533"/>
  <c r="J533"/>
  <c r="BE533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17"/>
  <c r="BH517"/>
  <c r="BG517"/>
  <c r="BF517"/>
  <c r="T517"/>
  <c r="R517"/>
  <c r="P517"/>
  <c r="BK517"/>
  <c r="J517"/>
  <c r="BE517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0"/>
  <c r="BH510"/>
  <c r="BG510"/>
  <c r="BF510"/>
  <c r="T510"/>
  <c r="R510"/>
  <c r="P510"/>
  <c r="BK510"/>
  <c r="J510"/>
  <c r="BE510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498"/>
  <c r="BH498"/>
  <c r="BG498"/>
  <c r="BF498"/>
  <c r="T498"/>
  <c r="R498"/>
  <c r="P498"/>
  <c r="BK498"/>
  <c r="J498"/>
  <c r="BE498"/>
  <c r="BI495"/>
  <c r="BH495"/>
  <c r="BG495"/>
  <c r="BF495"/>
  <c r="T495"/>
  <c r="R495"/>
  <c r="P495"/>
  <c r="BK495"/>
  <c r="J495"/>
  <c r="BE495"/>
  <c r="BI491"/>
  <c r="BH491"/>
  <c r="BG491"/>
  <c r="BF491"/>
  <c r="T491"/>
  <c r="R491"/>
  <c r="P491"/>
  <c r="BK491"/>
  <c r="J491"/>
  <c r="BE491"/>
  <c r="BI488"/>
  <c r="BH488"/>
  <c r="BG488"/>
  <c r="BF488"/>
  <c r="T488"/>
  <c r="R488"/>
  <c r="P488"/>
  <c r="BK488"/>
  <c r="J488"/>
  <c r="BE488"/>
  <c r="BI484"/>
  <c r="BH484"/>
  <c r="BG484"/>
  <c r="BF484"/>
  <c r="T484"/>
  <c r="T483"/>
  <c r="T482"/>
  <c r="R484"/>
  <c r="R483"/>
  <c r="R482"/>
  <c r="P484"/>
  <c r="P483"/>
  <c r="P482"/>
  <c r="BK484"/>
  <c r="BK483"/>
  <c r="J483"/>
  <c r="BK482"/>
  <c r="J482"/>
  <c r="J484"/>
  <c r="BE484"/>
  <c r="J71"/>
  <c r="J70"/>
  <c r="BI481"/>
  <c r="BH481"/>
  <c r="BG481"/>
  <c r="BF481"/>
  <c r="T481"/>
  <c r="T480"/>
  <c r="R481"/>
  <c r="R480"/>
  <c r="P481"/>
  <c r="P480"/>
  <c r="BK481"/>
  <c r="BK480"/>
  <c r="J480"/>
  <c r="J481"/>
  <c r="BE481"/>
  <c r="J69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3"/>
  <c r="BH473"/>
  <c r="BG473"/>
  <c r="BF473"/>
  <c r="T473"/>
  <c r="R473"/>
  <c r="P473"/>
  <c r="BK473"/>
  <c r="J473"/>
  <c r="BE473"/>
  <c r="BI471"/>
  <c r="BH471"/>
  <c r="BG471"/>
  <c r="BF471"/>
  <c r="T471"/>
  <c r="T470"/>
  <c r="R471"/>
  <c r="R470"/>
  <c r="P471"/>
  <c r="P470"/>
  <c r="BK471"/>
  <c r="BK470"/>
  <c r="J470"/>
  <c r="J471"/>
  <c r="BE471"/>
  <c r="J68"/>
  <c r="BI466"/>
  <c r="BH466"/>
  <c r="BG466"/>
  <c r="BF466"/>
  <c r="T466"/>
  <c r="R466"/>
  <c r="P466"/>
  <c r="BK466"/>
  <c r="J466"/>
  <c r="BE466"/>
  <c r="BI459"/>
  <c r="BH459"/>
  <c r="BG459"/>
  <c r="BF459"/>
  <c r="T459"/>
  <c r="R459"/>
  <c r="P459"/>
  <c r="BK459"/>
  <c r="J459"/>
  <c r="BE459"/>
  <c r="BI452"/>
  <c r="BH452"/>
  <c r="BG452"/>
  <c r="BF452"/>
  <c r="T452"/>
  <c r="R452"/>
  <c r="P452"/>
  <c r="BK452"/>
  <c r="J452"/>
  <c r="BE452"/>
  <c r="BI445"/>
  <c r="BH445"/>
  <c r="BG445"/>
  <c r="BF445"/>
  <c r="T445"/>
  <c r="R445"/>
  <c r="P445"/>
  <c r="BK445"/>
  <c r="J445"/>
  <c r="BE445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398"/>
  <c r="BH398"/>
  <c r="BG398"/>
  <c r="BF398"/>
  <c r="T398"/>
  <c r="R398"/>
  <c r="P398"/>
  <c r="BK398"/>
  <c r="J398"/>
  <c r="BE398"/>
  <c r="BI393"/>
  <c r="BH393"/>
  <c r="BG393"/>
  <c r="BF393"/>
  <c r="T393"/>
  <c r="T392"/>
  <c r="R393"/>
  <c r="R392"/>
  <c r="P393"/>
  <c r="P392"/>
  <c r="BK393"/>
  <c r="BK392"/>
  <c r="J392"/>
  <c r="J393"/>
  <c r="BE393"/>
  <c r="J67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3"/>
  <c r="BH373"/>
  <c r="BG373"/>
  <c r="BF373"/>
  <c r="T373"/>
  <c r="R373"/>
  <c r="P373"/>
  <c r="BK373"/>
  <c r="J373"/>
  <c r="BE373"/>
  <c r="BI363"/>
  <c r="BH363"/>
  <c r="BG363"/>
  <c r="BF363"/>
  <c r="T363"/>
  <c r="R363"/>
  <c r="P363"/>
  <c r="BK363"/>
  <c r="J363"/>
  <c r="BE363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35"/>
  <c r="BH335"/>
  <c r="BG335"/>
  <c r="BF335"/>
  <c r="T335"/>
  <c r="R335"/>
  <c r="P335"/>
  <c r="BK335"/>
  <c r="J335"/>
  <c r="BE335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T230"/>
  <c r="R231"/>
  <c r="R230"/>
  <c r="P231"/>
  <c r="P230"/>
  <c r="BK231"/>
  <c r="BK230"/>
  <c r="J230"/>
  <c r="J231"/>
  <c r="BE231"/>
  <c r="J66"/>
  <c r="BI225"/>
  <c r="BH225"/>
  <c r="BG225"/>
  <c r="BF225"/>
  <c r="T225"/>
  <c r="T224"/>
  <c r="R225"/>
  <c r="R224"/>
  <c r="P225"/>
  <c r="P224"/>
  <c r="BK225"/>
  <c r="BK224"/>
  <c r="J224"/>
  <c r="J225"/>
  <c r="BE225"/>
  <c r="J6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7"/>
  <c r="BH187"/>
  <c r="BG187"/>
  <c r="BF187"/>
  <c r="T187"/>
  <c r="T186"/>
  <c r="R187"/>
  <c r="R186"/>
  <c r="P187"/>
  <c r="P186"/>
  <c r="BK187"/>
  <c r="BK186"/>
  <c r="J186"/>
  <c r="J187"/>
  <c r="BE187"/>
  <c r="J64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63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F36"/>
  <c i="1" r="BD55"/>
  <c i="4" r="BH119"/>
  <c r="F35"/>
  <c i="1" r="BC55"/>
  <c i="4" r="BG119"/>
  <c r="F34"/>
  <c i="1" r="BB55"/>
  <c i="4" r="BF119"/>
  <c r="J33"/>
  <c i="1" r="AW55"/>
  <c i="4" r="F33"/>
  <c i="1" r="BA55"/>
  <c i="4" r="T119"/>
  <c r="T118"/>
  <c r="T117"/>
  <c r="T116"/>
  <c r="R119"/>
  <c r="R118"/>
  <c r="R117"/>
  <c r="R116"/>
  <c r="P119"/>
  <c r="P118"/>
  <c r="P117"/>
  <c r="P116"/>
  <c i="1" r="AU55"/>
  <c i="4" r="BK119"/>
  <c r="BK118"/>
  <c r="J118"/>
  <c r="BK117"/>
  <c r="J117"/>
  <c r="BK116"/>
  <c r="J116"/>
  <c r="J60"/>
  <c r="J29"/>
  <c i="1" r="AG55"/>
  <c i="4" r="J119"/>
  <c r="BE119"/>
  <c r="J32"/>
  <c i="1" r="AV55"/>
  <c i="4" r="F32"/>
  <c i="1" r="AZ55"/>
  <c i="4" r="J62"/>
  <c r="J61"/>
  <c r="J112"/>
  <c r="F112"/>
  <c r="F110"/>
  <c r="E108"/>
  <c r="J55"/>
  <c r="F55"/>
  <c r="F53"/>
  <c r="E51"/>
  <c r="J38"/>
  <c r="J20"/>
  <c r="E20"/>
  <c r="F113"/>
  <c r="F56"/>
  <c r="J19"/>
  <c r="J14"/>
  <c r="J110"/>
  <c r="J53"/>
  <c r="E7"/>
  <c r="E104"/>
  <c r="E47"/>
  <c i="1" r="AY53"/>
  <c r="AX53"/>
  <c i="3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/>
  <c r="J113"/>
  <c r="BE113"/>
  <c r="J6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T93"/>
  <c r="R94"/>
  <c r="R93"/>
  <c r="P94"/>
  <c r="P93"/>
  <c r="BK94"/>
  <c r="BK93"/>
  <c r="J93"/>
  <c r="J94"/>
  <c r="BE94"/>
  <c r="J59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2"/>
  <c r="AX52"/>
  <c i="2" r="BI122"/>
  <c r="BH122"/>
  <c r="BG122"/>
  <c r="BF122"/>
  <c r="T122"/>
  <c r="T121"/>
  <c r="R122"/>
  <c r="R121"/>
  <c r="P122"/>
  <c r="P121"/>
  <c r="BK122"/>
  <c r="BK121"/>
  <c r="J121"/>
  <c r="J122"/>
  <c r="BE122"/>
  <c r="J6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1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0"/>
  <c r="BI97"/>
  <c r="BH97"/>
  <c r="BG97"/>
  <c r="BF97"/>
  <c r="T97"/>
  <c r="T96"/>
  <c r="R97"/>
  <c r="R96"/>
  <c r="P97"/>
  <c r="P96"/>
  <c r="BK97"/>
  <c r="BK96"/>
  <c r="J96"/>
  <c r="J97"/>
  <c r="BE97"/>
  <c r="J59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5"/>
  <c r="F34"/>
  <c i="1" r="BD52"/>
  <c i="2" r="BH85"/>
  <c r="F33"/>
  <c i="1" r="BC52"/>
  <c i="2" r="BG85"/>
  <c r="F32"/>
  <c i="1" r="BB52"/>
  <c i="2" r="BF85"/>
  <c r="J31"/>
  <c i="1" r="AW52"/>
  <c i="2" r="F31"/>
  <c i="1" r="BA52"/>
  <c i="2" r="T85"/>
  <c r="T84"/>
  <c r="T83"/>
  <c r="T82"/>
  <c r="R85"/>
  <c r="R84"/>
  <c r="R83"/>
  <c r="R82"/>
  <c r="P85"/>
  <c r="P84"/>
  <c r="P83"/>
  <c r="P82"/>
  <c i="1" r="AU52"/>
  <c i="2" r="BK85"/>
  <c r="BK84"/>
  <c r="J84"/>
  <c r="BK83"/>
  <c r="J83"/>
  <c r="BK82"/>
  <c r="J82"/>
  <c r="J56"/>
  <c r="J27"/>
  <c i="1" r="AG52"/>
  <c i="2" r="J85"/>
  <c r="BE85"/>
  <c r="J30"/>
  <c i="1" r="AV52"/>
  <c i="2" r="F30"/>
  <c i="1" r="AZ52"/>
  <c i="2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BD54"/>
  <c r="BC54"/>
  <c r="BB54"/>
  <c r="BA54"/>
  <c r="AZ54"/>
  <c r="AY54"/>
  <c r="AX54"/>
  <c r="AW54"/>
  <c r="AV54"/>
  <c r="AU54"/>
  <c r="AT54"/>
  <c r="AS54"/>
  <c r="AG54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4"/>
  <c r="AN74"/>
  <c r="AT73"/>
  <c r="AN73"/>
  <c r="AT72"/>
  <c r="AN72"/>
  <c r="AT71"/>
  <c r="AN71"/>
  <c r="AT70"/>
  <c r="AN70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<sst xmlns="http://schemas.openxmlformats.org/spreadsheetml/2006/main">
  <si>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</si>
  <si>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</si>
  <si>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</si>
  <si>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</si>
  <si>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</si>
  <si>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</si>
  <si>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</si>
  <si>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{9ca40159-d84a-41bc-906a-5f1991a8f9aa}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</si>
  <si>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</si>
  <si>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</si>
  <si>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</si>
  <si>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</si>
  <si>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</si>
  <si>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</si>
  <si>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</si>
  <si>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</si>
  <si>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N17-265_ex25_VR_4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</si>
  <si>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</si>
  <si>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</si>
  <si>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</si>
  <si>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KSO:</t>
  </si>
  <si>
    <t>801 99</t>
  </si>
  <si>
    <t>CC-CZ:</t>
  </si>
  <si>
    <t>1261</t>
  </si>
  <si>
    <t>Místo:</t>
  </si>
  <si>
    <t>Frýdek Místek</t>
  </si>
  <si>
    <t>Datum:</t>
  </si>
  <si>
    <t>27. 3. 2018</t>
  </si>
  <si>
    <t>CZ-CPV:</t>
  </si>
  <si>
    <t>45000000-7</t>
  </si>
  <si>
    <t>CZ-CPA:</t>
  </si>
  <si>
    <t>41.00.28</t>
  </si>
  <si>
    <t>Zadavatel:</t>
  </si>
  <si>
    <t>IČ:</t>
  </si>
  <si>
    <t/>
  </si>
  <si>
    <t>Statutární město Frýdek-Místek</t>
  </si>
  <si>
    <t>DIČ:</t>
  </si>
  <si>
    <t>Uchazeč:</t>
  </si>
  <si>
    <t>Vyplň údaj</t>
  </si>
  <si>
    <t>Projektant:</t>
  </si>
  <si>
    <t>CHVÁLEK ATELIÉR s.r.o..</t>
  </si>
  <si>
    <t>True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</si>
  <si>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</si>
  <si>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</si>
  <si>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</si>
  <si>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</si>
  <si>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</si>
  <si>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</si>
  <si>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</si>
  <si>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</si>
  <si>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</si>
  <si>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</si>
  <si>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</si>
  <si>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</si>
  <si>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</si>
  <si>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</si>
  <si>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</si>
  <si>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</si>
  <si>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</si>
  <si>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</si>
  <si>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</si>
  <si>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</si>
  <si>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</si>
  <si>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</si>
  <si>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</si>
  <si>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</si>
  <si>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</si>
  <si>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</si>
  <si>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</si>
  <si>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</si>
  <si>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</si>
  <si>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</si>
  <si>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</si>
  <si>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</si>
  <si>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</si>
  <si>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</si>
  <si>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</si>
  <si>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</si>
  <si>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</si>
  <si>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</si>
  <si>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</si>
  <si>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</si>
  <si>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</si>
  <si>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</si>
  <si>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</si>
  <si>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</si>
  <si>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</si>
  <si>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{77e5c2eb-1272-4ff2-a8b6-428441ddda4d}</t>
  </si>
  <si>
    <t>2</t>
  </si>
  <si>
    <t>SO 0</t>
  </si>
  <si>
    <t>Demolice spodní stavby</t>
  </si>
  <si>
    <t>{6fcbf704-c25a-4023-83f6-98949bddeab3}</t>
  </si>
  <si>
    <t>SO 03</t>
  </si>
  <si>
    <t xml:space="preserve">Centrum aktivních seniorů </t>
  </si>
  <si>
    <t>{d1d5911b-ac3e-4e2f-8adb-fcae9bd5747d}</t>
  </si>
  <si>
    <t>D03.1</t>
  </si>
  <si>
    <t>Architektonicko-stavební řešení</t>
  </si>
  <si>
    <t>Soupis</t>
  </si>
  <si>
    <t>{f955ae7d-c74a-4a66-ab55-c89e2338e446}</t>
  </si>
  <si>
    <t>D03.2A</t>
  </si>
  <si>
    <t>Stavebně konstrukční řešení - betonové konstrukce</t>
  </si>
  <si>
    <t>{01c4fdca-1fbc-4c2d-be01-4def4cd1d712}</t>
  </si>
  <si>
    <t>D03.2B</t>
  </si>
  <si>
    <t>Stavebně konstrukční řešení - dřevěné konstrukce</t>
  </si>
  <si>
    <t>{68b394cc-2422-4d42-88fa-cf45bd08f69c}</t>
  </si>
  <si>
    <t>D03.3</t>
  </si>
  <si>
    <t>Požárně bezpečnostní řešení</t>
  </si>
  <si>
    <t>{9bf4c109-6481-4472-9670-c8acbdeb42b3}</t>
  </si>
  <si>
    <t>D03.4</t>
  </si>
  <si>
    <t>Zdravotechnika</t>
  </si>
  <si>
    <t>{516403de-fc2c-4113-876f-67bfd7ca83d0}</t>
  </si>
  <si>
    <t>D03.5</t>
  </si>
  <si>
    <t>Elektroinstalace silnoproud</t>
  </si>
  <si>
    <t>{ce2689d0-0186-4d8d-aa67-308c65a3c564}</t>
  </si>
  <si>
    <t>D03.6</t>
  </si>
  <si>
    <t>Elektroinstalace slaboproud</t>
  </si>
  <si>
    <t>{82cf39ba-2d84-4b2e-bad3-c168ef625dbe}</t>
  </si>
  <si>
    <t>D03.7</t>
  </si>
  <si>
    <t>MaR</t>
  </si>
  <si>
    <t>{2ff88e8d-23aa-44dd-a078-74abae69b47b}</t>
  </si>
  <si>
    <t>D03.8</t>
  </si>
  <si>
    <t>Vytápění</t>
  </si>
  <si>
    <t>{e91f3752-085f-4fbe-8fbe-75cc83ead5f9}</t>
  </si>
  <si>
    <t>D03.9</t>
  </si>
  <si>
    <t>Vzduchotechnika</t>
  </si>
  <si>
    <t>{ccd0918d-c59a-47e3-b77c-0e4d3156c4f2}</t>
  </si>
  <si>
    <t>D03.10</t>
  </si>
  <si>
    <t>EPS</t>
  </si>
  <si>
    <t>{0d2fcca0-551b-408e-af73-724901a48e42}</t>
  </si>
  <si>
    <t>D03.11</t>
  </si>
  <si>
    <t>Interiér</t>
  </si>
  <si>
    <t>{435ac916-c24a-4eae-89d8-e6a3aa1eb883}</t>
  </si>
  <si>
    <t>SO 04</t>
  </si>
  <si>
    <t>Oplocení</t>
  </si>
  <si>
    <t>{948a274c-37a8-4dc3-b9de-c4dabc425a11}</t>
  </si>
  <si>
    <t>SO 05</t>
  </si>
  <si>
    <t>Uliční mobiliář</t>
  </si>
  <si>
    <t>{80c3655a-8377-43ca-b1c3-68de397aefdd}</t>
  </si>
  <si>
    <t>SO 06.4</t>
  </si>
  <si>
    <t>Přeložka a úprava VO</t>
  </si>
  <si>
    <t>{26b1edfb-b04c-4e8b-9c9c-b213fdbb3c3c}</t>
  </si>
  <si>
    <t>SO 07</t>
  </si>
  <si>
    <t>Přípojka vody</t>
  </si>
  <si>
    <t>{d6a89efe-bf30-4acc-a7ad-74546e8c2f6f}</t>
  </si>
  <si>
    <t>SO 08</t>
  </si>
  <si>
    <t>Kanalizační přípojka</t>
  </si>
  <si>
    <t>{412bdb4e-8537-43d1-b5b2-bae06b4655d5}</t>
  </si>
  <si>
    <t>SO 10</t>
  </si>
  <si>
    <t>Přípojka NN</t>
  </si>
  <si>
    <t>{d3bfe7c8-fe87-419e-ba68-d3533e5e4c68}</t>
  </si>
  <si>
    <t>SO 13</t>
  </si>
  <si>
    <t>Zpevněné plochy</t>
  </si>
  <si>
    <t>{348e39c0-c96e-465e-bfa5-6ecc68b6638c}</t>
  </si>
  <si>
    <t>SO 14</t>
  </si>
  <si>
    <t>Konečné terénní a sadové úpravy</t>
  </si>
  <si>
    <t>{3facb483-6f1a-42a0-a3c3-82b4388a63d7}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</si>
  <si>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</si>
  <si>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</si>
  <si>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</si>
  <si>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</si>
  <si>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</si>
  <si>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</si>
  <si>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</si>
  <si>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</si>
  <si>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</si>
  <si>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</si>
  <si>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</si>
  <si>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</si>
  <si>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</si>
  <si>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</si>
  <si>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</si>
  <si>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</si>
  <si>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</si>
  <si>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</si>
  <si>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</si>
  <si>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</si>
  <si>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</si>
  <si>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</si>
  <si>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</si>
  <si>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</si>
  <si>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</si>
  <si>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</si>
  <si>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</si>
  <si>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</si>
  <si>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</si>
  <si>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</si>
  <si>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</si>
  <si>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</si>
  <si>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</si>
  <si>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</si>
  <si>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</si>
  <si>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</si>
  <si>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</si>
  <si>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</si>
  <si>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</si>
  <si>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</si>
  <si>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</si>
  <si>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kpl.</t>
  </si>
  <si>
    <t>CS ÚRS 2017 01</t>
  </si>
  <si>
    <t>1024</t>
  </si>
  <si>
    <t>-93179701</t>
  </si>
  <si>
    <t>P</t>
  </si>
  <si>
    <t>Poznámka k položce:
-vytyčení stavby nebo jejich částí oprávněným geodetem vč. vypracování příslušných protokolů - před zahájením stavby
(veškeré nové a upravované stavby/konstrukce , inženýrské a liniové stavby v rámci stavby)
VEŠKERÉ FORMY A PŘEDÁNÍ SE ŘÍDÍ PODMÍNKAMI ZADÁVACÍ DOKUMENTACE STAVBY</t>
  </si>
  <si>
    <t>012203000</t>
  </si>
  <si>
    <t>Geodetické práce při provádění stavby</t>
  </si>
  <si>
    <t>2022188297</t>
  </si>
  <si>
    <t>3</t>
  </si>
  <si>
    <t>012303000</t>
  </si>
  <si>
    <t>Geodetické práce po výstavbě</t>
  </si>
  <si>
    <t>-494551262</t>
  </si>
  <si>
    <t>Poznámka k položce:
Geometrické zaměření hlavníhoi objektu SO 03 CAS včetně geometrického plánu a vkladu do katastru.</t>
  </si>
  <si>
    <t>4</t>
  </si>
  <si>
    <t>1523164841</t>
  </si>
  <si>
    <t xml:space="preserve">Poznámka k položce:
Geometrické zaměření včetně geometrického plánu a vkladu do katastru:
-přípojka vody
-přípojka kanalizace
-VO
-zpevněné plochy
</t>
  </si>
  <si>
    <t>013244000</t>
  </si>
  <si>
    <t xml:space="preserve">Dokumentace výrobní a dílenská </t>
  </si>
  <si>
    <t>1746145977</t>
  </si>
  <si>
    <t>Poznámka k položce:
V jednotkové ceně zahrnuty náklady na vypracování :
-výrobní / dílenské dokumentace pro realizaci stavby vč. potřebných detailů
(viz specifikace PD a zhotovitele)
VEŠKERÉ FORMY A PŘEDÁNÍ SE ŘÍDÍ PODMÍNKAMI ZADÁVACÍ DOKUMENTACE STAVBY</t>
  </si>
  <si>
    <t>6</t>
  </si>
  <si>
    <t>013254000</t>
  </si>
  <si>
    <t>Dokumentace skutečného provedení stavby</t>
  </si>
  <si>
    <t>-1233115886</t>
  </si>
  <si>
    <t>Poznámka k položce:
VEŠKERÉ FORMY A PŘEDÁNÍ SE ŘÍDÍ PODMÍNKAMI ZADÁVACÍ DOKUMENTACE STAVBY</t>
  </si>
  <si>
    <t>VRN2</t>
  </si>
  <si>
    <t>Příprava staveniště</t>
  </si>
  <si>
    <t>7</t>
  </si>
  <si>
    <t>020001000</t>
  </si>
  <si>
    <t xml:space="preserve">Příprava staveniště </t>
  </si>
  <si>
    <t>956356030</t>
  </si>
  <si>
    <t xml:space="preserve">Poznámka k položce:
-Zřízení trvalé, dočasné deponie a mezideponie
-zřízení příjezdů a přístupů na staveniště
-uspořádání a bezpečnost staveniště z hlediska ochrany veřejných zájmů
-dodržení podmínek pro provádění staveb z hlediska BOZP (vč. označení stavby)
-dodržování podmínek pro ochranu životního prostředí při výstavbě
-dodržení podmínek - možnosti nakládání s odpady
-splnění zvláštních požadavků na provádění stavby, které vyžadují zvláštní bezpečnostní opatření
-dočasné / provizorní dopravní značení, osvětlení - (vyřízení+zřízení+likvidace po skončení stavby)
-provizorní zpevněná ploch/chodník z dřevěných prken a hranolů (11,0+24,9) m * 2,0 m
</t>
  </si>
  <si>
    <t>VRN3</t>
  </si>
  <si>
    <t>Zařízení staveniště</t>
  </si>
  <si>
    <t>8</t>
  </si>
  <si>
    <t>032103000</t>
  </si>
  <si>
    <t>Náklady na stavební buňky</t>
  </si>
  <si>
    <t>-60364710</t>
  </si>
  <si>
    <t>Poznámka k položce:
Dovoz, montáž, nájem, demontáž, odvoz, připojení na el. energie a vodu</t>
  </si>
  <si>
    <t>9</t>
  </si>
  <si>
    <t>032903000</t>
  </si>
  <si>
    <t>Náklady na provoz a údržbu vybavení staveniště</t>
  </si>
  <si>
    <t>-555121709</t>
  </si>
  <si>
    <t>10</t>
  </si>
  <si>
    <t>034103000</t>
  </si>
  <si>
    <t>Energie pro zařízení staveniště _ ele. energie</t>
  </si>
  <si>
    <t>2026619648</t>
  </si>
  <si>
    <t>11</t>
  </si>
  <si>
    <t>034103001</t>
  </si>
  <si>
    <t>Energie pro zařízení staveniště _ vodné , stočné</t>
  </si>
  <si>
    <t>-316938526</t>
  </si>
  <si>
    <t>12</t>
  </si>
  <si>
    <t>034203000</t>
  </si>
  <si>
    <t>Oplocení staveniště</t>
  </si>
  <si>
    <t>-1144831847</t>
  </si>
  <si>
    <t xml:space="preserve">Poznámka k položce:
Dovoz, montáž, pronájem, demontáž, odvoz
</t>
  </si>
  <si>
    <t>13</t>
  </si>
  <si>
    <t>034503000</t>
  </si>
  <si>
    <t xml:space="preserve">Informační tabule na staveništi </t>
  </si>
  <si>
    <t>kus</t>
  </si>
  <si>
    <t>-1038719196</t>
  </si>
  <si>
    <t xml:space="preserve">Poznámka k položce:
min rozměr 1500/1000 mm, materiál polykarbonát </t>
  </si>
  <si>
    <t>14</t>
  </si>
  <si>
    <t>035103001</t>
  </si>
  <si>
    <t>Pronájem ploch</t>
  </si>
  <si>
    <t>322263387</t>
  </si>
  <si>
    <t>035103002</t>
  </si>
  <si>
    <t>Mobilní WC_dovoz, montáž, nájem, vývoz, demontáž, odvoz</t>
  </si>
  <si>
    <t>1761975041</t>
  </si>
  <si>
    <t>16</t>
  </si>
  <si>
    <t>039002000</t>
  </si>
  <si>
    <t>Zrušení zařízení staveniště</t>
  </si>
  <si>
    <t>-1581950799</t>
  </si>
  <si>
    <t>Poznámka k položce:
-náklady zhotovitele spojené s kompletní likvidací zařízení staveniště vč. uvedení všech dotčených ploch do bezvadného stavu
(úprava terénu po zrušení zařízení staveniště)</t>
  </si>
  <si>
    <t>VRN4</t>
  </si>
  <si>
    <t>Inženýrská činnost</t>
  </si>
  <si>
    <t>17</t>
  </si>
  <si>
    <t>040001000</t>
  </si>
  <si>
    <t>940139864</t>
  </si>
  <si>
    <t>18</t>
  </si>
  <si>
    <t>041903000</t>
  </si>
  <si>
    <t>Dozor jiné osoby_geotechnik</t>
  </si>
  <si>
    <t>-1757164899</t>
  </si>
  <si>
    <t>19</t>
  </si>
  <si>
    <t>042103000</t>
  </si>
  <si>
    <t>Průkaz energetické náročnosti budovy</t>
  </si>
  <si>
    <t>1330795120</t>
  </si>
  <si>
    <t>20</t>
  </si>
  <si>
    <t>043103000</t>
  </si>
  <si>
    <t>Zkoušky bez rozlišení</t>
  </si>
  <si>
    <t>-243406717</t>
  </si>
  <si>
    <t xml:space="preserve">Poznámka k položce:
Provedení všech zkoušek a revizí předepsaných projektovou a zadávací dokumentací, platnými normami, návodů k obsluze:
-geofyzik, únosnost podkladních vrstev
-zkoušky hutnění
-zkoušky pevnosti betonových konstrukcí
---------------------------
(neuvedených v jednotlivých soupisech prací) </t>
  </si>
  <si>
    <t>045002000</t>
  </si>
  <si>
    <t xml:space="preserve">Kompletační a koordinační činnost </t>
  </si>
  <si>
    <t>1599184826</t>
  </si>
  <si>
    <t>VRN9</t>
  </si>
  <si>
    <t>Ostatní náklady</t>
  </si>
  <si>
    <t>22</t>
  </si>
  <si>
    <t>090001000</t>
  </si>
  <si>
    <t>-1759872781</t>
  </si>
  <si>
    <t>Poznámka k položce:
V jednotkové ceně zahrnuty náklady :
-náklady zhotovitele spojené s ochranou všech dotčených, jinde nespecifikovaných, dřevin, stromů, porostů a vegetačních ploch při stavebních prací dle ČSN 83 9061 - po celou dobu výstavby
-pravidelné čištění přilehlých / souvisejících komunikací a zpevněných ploch - po celou dobu stavby 
-uvedení všech dotčených ploch, konstrukcí a povrchů do původního, bezvadného stavu
-vytyčení všech inženýrských sítí před zahájením prací vč. řádného zajištění. Zpětné protokolární předání všech inženýrských sítí jednotlivým správcům vč. uvedení dotčených ploch do bezvadného stavu.</t>
  </si>
  <si>
    <t>SO 0 - Demolice spodní stavby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</si>
  <si>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</si>
  <si>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</si>
  <si>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</si>
  <si>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</si>
  <si>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</si>
  <si>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</si>
  <si>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</si>
  <si>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139711101</t>
  </si>
  <si>
    <t>Vykopávky v uzavřených prostorách v hornině tř. 1 až 4</t>
  </si>
  <si>
    <t>m3</t>
  </si>
  <si>
    <t>491826077</t>
  </si>
  <si>
    <t>Poznámka k položce:
Odtěžení zasypaného 1.PP</t>
  </si>
  <si>
    <t>VV</t>
  </si>
  <si>
    <t>18,588*13,4*2,45</t>
  </si>
  <si>
    <t>Součet</t>
  </si>
  <si>
    <t>161101101</t>
  </si>
  <si>
    <t>Svislé přemístění výkopku z horniny tř. 1 až 4 hl výkopu do 2,5 m</t>
  </si>
  <si>
    <t>-1068198018</t>
  </si>
  <si>
    <t>610,244*0,5 'Přepočtené koeficientem množství</t>
  </si>
  <si>
    <t>162701105</t>
  </si>
  <si>
    <t>Vodorovné přemístění do 10000 m výkopku/sypaniny z horniny tř. 1 až 4</t>
  </si>
  <si>
    <t>431492282</t>
  </si>
  <si>
    <t>171201201</t>
  </si>
  <si>
    <t>Uložení sypaniny na skládky</t>
  </si>
  <si>
    <t>355525395</t>
  </si>
  <si>
    <t>171201211</t>
  </si>
  <si>
    <t>Poplatek za uložení odpadu ze sypaniny na skládce (skládkovné)</t>
  </si>
  <si>
    <t>t</t>
  </si>
  <si>
    <t>-2056825258</t>
  </si>
  <si>
    <t>610,244*1,8 'Přepočtené koeficientem množství</t>
  </si>
  <si>
    <t>Ostatní konstrukce a práce, bourání</t>
  </si>
  <si>
    <t>962032241</t>
  </si>
  <si>
    <t>Bourání zdiva z cihel pálených nebo vápenopískových na MC přes 1 m3</t>
  </si>
  <si>
    <t>-45910249</t>
  </si>
  <si>
    <t>viz v.č. BP_D_1-02/03, TZ</t>
  </si>
  <si>
    <t>(36,2*1,0*2,5)+((20,8*15,4)*0,5*0,7)</t>
  </si>
  <si>
    <t>962042321</t>
  </si>
  <si>
    <t>Bourání zdiva nadzákladového z betonu prostého přes 1 m3</t>
  </si>
  <si>
    <t>-2010021561</t>
  </si>
  <si>
    <t>"předpoklad" 8,5</t>
  </si>
  <si>
    <t>962052211</t>
  </si>
  <si>
    <t>Bourání zdiva nadzákladového ze ŽB přes 1 m3</t>
  </si>
  <si>
    <t>-626858589</t>
  </si>
  <si>
    <t>"předpoklad" 3,5</t>
  </si>
  <si>
    <t>963012510</t>
  </si>
  <si>
    <t>Bourání stropů z ŽB desek š do 300 mm tl do 140 mm</t>
  </si>
  <si>
    <t>582628782</t>
  </si>
  <si>
    <t>"PZD" 1,5*3,3*0,1</t>
  </si>
  <si>
    <t>965042141</t>
  </si>
  <si>
    <t>Bourání mazanin betonových tl do 100 mm pl přes 4 m2</t>
  </si>
  <si>
    <t>-1630090802</t>
  </si>
  <si>
    <t>"vrstva viz PZD" 1,5*3,3*0,1</t>
  </si>
  <si>
    <t>997</t>
  </si>
  <si>
    <t>Přesun sutě</t>
  </si>
  <si>
    <t>997013R31</t>
  </si>
  <si>
    <t>Poplatek za uložení stavebního odpadu na skládce (skládkovné)</t>
  </si>
  <si>
    <t>CS VLASTNÍ</t>
  </si>
  <si>
    <t>-465497707</t>
  </si>
  <si>
    <t>Poznámka k položce:
Stavební odpad bez rozlišení.</t>
  </si>
  <si>
    <t>997211111</t>
  </si>
  <si>
    <t>Svislá doprava suti na v 3,5 m</t>
  </si>
  <si>
    <t>-1197345102</t>
  </si>
  <si>
    <t>997321511</t>
  </si>
  <si>
    <t>Vodorovná doprava suti a vybouraných hmot po suchu do 1 km</t>
  </si>
  <si>
    <t>-1194062668</t>
  </si>
  <si>
    <t>997321519</t>
  </si>
  <si>
    <t>Příplatek ZKD 1km vodorovné dopravy suti a vybouraných hmot po suchu</t>
  </si>
  <si>
    <t>227859024</t>
  </si>
  <si>
    <t>424,322*10 'Přepočtené koeficientem množství</t>
  </si>
  <si>
    <t>997321611</t>
  </si>
  <si>
    <t>Nakládání nebo překládání suti a vybouraných hmot</t>
  </si>
  <si>
    <t>1380049617</t>
  </si>
  <si>
    <t xml:space="preserve">SO 03 - Centrum aktivních seniorů </t>
  </si>
  <si>
    <t>Soupis:</t>
  </si>
  <si>
    <t>D03.1 - Architektonicko-stavební řešení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</si>
  <si>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</si>
  <si>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</si>
  <si>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</si>
  <si>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</si>
  <si>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</si>
  <si>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</si>
  <si>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</si>
  <si>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</si>
  <si>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</si>
  <si>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</si>
  <si>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</si>
  <si>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</si>
  <si>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</si>
  <si>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</si>
  <si>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</si>
  <si>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teraca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</si>
  <si>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</si>
  <si>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</si>
  <si>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</si>
  <si>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</si>
  <si>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</si>
  <si>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</si>
  <si>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</si>
  <si>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</si>
  <si>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</si>
  <si>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HZS - Hodinové zúčtovací sazby</t>
  </si>
  <si>
    <t>Ostatní - Ostatní</t>
  </si>
  <si>
    <t xml:space="preserve">    N00_1 - Záchytné a zádržné systémy</t>
  </si>
  <si>
    <t xml:space="preserve">    N00_2 - Hygienické doplňky</t>
  </si>
  <si>
    <t xml:space="preserve">    OST1 - Ostatní prvky a prefabrikáty</t>
  </si>
  <si>
    <t>115101202</t>
  </si>
  <si>
    <t>Čerpání vody na dopravní výšku do 10 m průměrný přítok do 1000 l/min</t>
  </si>
  <si>
    <t>hod</t>
  </si>
  <si>
    <t>1039195860</t>
  </si>
  <si>
    <t>"předpoklad" 200,0</t>
  </si>
  <si>
    <t>115101302</t>
  </si>
  <si>
    <t>Pohotovost čerpací soupravy pro dopravní výšku do 10 m přítok do 1000 l/min</t>
  </si>
  <si>
    <t>den</t>
  </si>
  <si>
    <t>10871272</t>
  </si>
  <si>
    <t>"předpoklad"</t>
  </si>
  <si>
    <t>"2 kus čerpadel á 60dnů" 2*60</t>
  </si>
  <si>
    <t>131201102</t>
  </si>
  <si>
    <t>Hloubení jam nezapažených v hornině tř. 3 objemu do 1000 m3</t>
  </si>
  <si>
    <t>1789327876</t>
  </si>
  <si>
    <t xml:space="preserve">viz v.č. D03.1_02/22, TZ </t>
  </si>
  <si>
    <t>"základová jáma+odkopy" (18,07*17,05*1,5)+((18,4+23,3)*2*1,5)</t>
  </si>
  <si>
    <t>131201109</t>
  </si>
  <si>
    <t>Příplatek za lepivost u hloubení jam nezapažených v hornině tř. 3</t>
  </si>
  <si>
    <t>1214083803</t>
  </si>
  <si>
    <t>132201201</t>
  </si>
  <si>
    <t>Hloubení rýh š do 2000 mm v hornině tř. 3 objemu do 100 m3</t>
  </si>
  <si>
    <t>1286611776</t>
  </si>
  <si>
    <t>"základové pásy" 20,0*1,5*1,2</t>
  </si>
  <si>
    <t>132201209</t>
  </si>
  <si>
    <t>Příplatek za lepivost k hloubení rýh š do 2000 mm v hornině tř. 3</t>
  </si>
  <si>
    <t>-2085771909</t>
  </si>
  <si>
    <t>1472276006</t>
  </si>
  <si>
    <t>587,24*0,5 'Přepočtené koeficientem množství</t>
  </si>
  <si>
    <t>-561634476</t>
  </si>
  <si>
    <t>"předpoklad likvidace" (587,24+36,0)*0,8</t>
  </si>
  <si>
    <t>295153616</t>
  </si>
  <si>
    <t>-1035343613</t>
  </si>
  <si>
    <t>498,592*1,8 'Přepočtené koeficientem množství</t>
  </si>
  <si>
    <t>174101101</t>
  </si>
  <si>
    <t>Zásyp jam, šachet rýh nebo kolem objektů sypaninou se zhutněním</t>
  </si>
  <si>
    <t>92300789</t>
  </si>
  <si>
    <t>"předpoklad zpětných zásypů sypaninou" (587,24+36,0)*0,2</t>
  </si>
  <si>
    <t>-626438858</t>
  </si>
  <si>
    <t>"zásyp stávajícího prostoru 1.PP" 15,5*20,8*1,73</t>
  </si>
  <si>
    <t>"kolem a mezi základy" (587,24+36,0+483,6)-(63,7+49,986+77,815)</t>
  </si>
  <si>
    <t>M</t>
  </si>
  <si>
    <t>583439590</t>
  </si>
  <si>
    <t xml:space="preserve">zásypový a podkladní nenamrzavý zhutnitelný externí materiál (kamenivo drcené / ŠD) </t>
  </si>
  <si>
    <t>-951143673</t>
  </si>
  <si>
    <t>Poznámka k položce:
(specifikace materiálu dle PD a TZ)
-hutněno po vrstvách</t>
  </si>
  <si>
    <t>1473,091*2 'Přepočtené koeficientem množství</t>
  </si>
  <si>
    <t>181951102</t>
  </si>
  <si>
    <t>Úprava pláně v hornině tř. 1 až 4 se zhutněním</t>
  </si>
  <si>
    <t>m2</t>
  </si>
  <si>
    <t>1235678656</t>
  </si>
  <si>
    <t>1,2*((18,45*13,7)+(14*19))</t>
  </si>
  <si>
    <t>Zakládání</t>
  </si>
  <si>
    <t>273321311</t>
  </si>
  <si>
    <t>Základové desky ze ŽB tř. C 16/20, XC2</t>
  </si>
  <si>
    <t>1939495766</t>
  </si>
  <si>
    <t>"VZT zařízení č. 8, č.9" 1,5</t>
  </si>
  <si>
    <t>273322511</t>
  </si>
  <si>
    <t>Základové desky ze ŽB se zvýšenými nároky na prostředí tř. C 25/30</t>
  </si>
  <si>
    <t>163351675</t>
  </si>
  <si>
    <t>((18,45*13,7)+(14*19))*0,15</t>
  </si>
  <si>
    <t>273351215</t>
  </si>
  <si>
    <t>Zřízení bednění stěn základových desek</t>
  </si>
  <si>
    <t>-2095253760</t>
  </si>
  <si>
    <t>105,2*0,2</t>
  </si>
  <si>
    <t>Mezisoučet</t>
  </si>
  <si>
    <t>"VZT zařízení" 8*0,2</t>
  </si>
  <si>
    <t>273351216</t>
  </si>
  <si>
    <t>Odstranění bednění stěn základových desek</t>
  </si>
  <si>
    <t>89580525</t>
  </si>
  <si>
    <t>273362021</t>
  </si>
  <si>
    <t>Výztuž základových desek svařovanými sítěmi Kari</t>
  </si>
  <si>
    <t>797363941</t>
  </si>
  <si>
    <t>((18,45*13,7)+(14*19))*10*2/1000</t>
  </si>
  <si>
    <t>"VZT zařízení" 7,5*2*10/1000</t>
  </si>
  <si>
    <t>275313511</t>
  </si>
  <si>
    <t>Základové patky z betonu tř. C 12/15</t>
  </si>
  <si>
    <t>1457630347</t>
  </si>
  <si>
    <t>"výplňová konstrukce kolem patky pro výtahovou šachtu" (3,9*4*0,9*0,42)</t>
  </si>
  <si>
    <t>Svislé a kompletní konstrukce</t>
  </si>
  <si>
    <t>311238115</t>
  </si>
  <si>
    <t>Zdivo nosné keramické tl 300 mm pevnosti P+D P 15 na MVC</t>
  </si>
  <si>
    <t>1142024419</t>
  </si>
  <si>
    <t>zdivo obvodové</t>
  </si>
  <si>
    <t>(3,75*95,77)+(3,1*63,8)+(3,1*63,8)</t>
  </si>
  <si>
    <t>"odečet výplní otvorů" -263,3</t>
  </si>
  <si>
    <t>311238122</t>
  </si>
  <si>
    <t>Zdivo nosné vnitřní zvukově izolační keramické tl 300 mm P15 s maltovanými kapsami na maltu MC</t>
  </si>
  <si>
    <t>1028541671</t>
  </si>
  <si>
    <t>3,75*(13,0)</t>
  </si>
  <si>
    <t>23</t>
  </si>
  <si>
    <t>311238124</t>
  </si>
  <si>
    <t>Zdivo nosné zvukově izolační keramické tl 190 mm P10,P15 z broušených cihel na tenkovrstvou maltu</t>
  </si>
  <si>
    <t>678452646</t>
  </si>
  <si>
    <t>3,75*(4,55)</t>
  </si>
  <si>
    <t>24</t>
  </si>
  <si>
    <t>317168111</t>
  </si>
  <si>
    <t>Překlad keramický plochý š 11,5 cm dl 100 cm</t>
  </si>
  <si>
    <t>511517652</t>
  </si>
  <si>
    <t>25</t>
  </si>
  <si>
    <t>317168112</t>
  </si>
  <si>
    <t>Překlad keramický plochý š 11,5 cm dl 125 cm</t>
  </si>
  <si>
    <t>1981431446</t>
  </si>
  <si>
    <t>26</t>
  </si>
  <si>
    <t>317168121</t>
  </si>
  <si>
    <t>Překlad keramický plochý š 14,5 cm dl 100 cm</t>
  </si>
  <si>
    <t>1025295582</t>
  </si>
  <si>
    <t>27</t>
  </si>
  <si>
    <t>317168122</t>
  </si>
  <si>
    <t>Překlad keramický plochý š 14,5 cm dl 125 cm</t>
  </si>
  <si>
    <t>-1060112904</t>
  </si>
  <si>
    <t>28</t>
  </si>
  <si>
    <t>317168124</t>
  </si>
  <si>
    <t>Překlad keramický plochý š 14,5 cm dl 175 cm</t>
  </si>
  <si>
    <t>2023120024</t>
  </si>
  <si>
    <t>29</t>
  </si>
  <si>
    <t>317168131</t>
  </si>
  <si>
    <t>Překlad keramický vysoký v 23,8 cm dl 125 cm</t>
  </si>
  <si>
    <t>455694878</t>
  </si>
  <si>
    <t>30</t>
  </si>
  <si>
    <t>317168133</t>
  </si>
  <si>
    <t>Překlad keramický vysoký v 23,8 cm dl 175 cm</t>
  </si>
  <si>
    <t>-1860950256</t>
  </si>
  <si>
    <t>31</t>
  </si>
  <si>
    <t>317168136</t>
  </si>
  <si>
    <t>Překlad keramický vysoký v 23,8 cm dl 250 cm</t>
  </si>
  <si>
    <t>-857058820</t>
  </si>
  <si>
    <t>32</t>
  </si>
  <si>
    <t>317168140</t>
  </si>
  <si>
    <t>Překlad keramický vysoký v 23,8 cm dl 350 cm</t>
  </si>
  <si>
    <t>-774189768</t>
  </si>
  <si>
    <t>33</t>
  </si>
  <si>
    <t>342248140</t>
  </si>
  <si>
    <t>Příčky z cihel broušených keramických tl 80 mm pevnosti P10 s lepenými žebry</t>
  </si>
  <si>
    <t>1967398973</t>
  </si>
  <si>
    <t>3,75*(1,2+3,0)</t>
  </si>
  <si>
    <t>34</t>
  </si>
  <si>
    <t>342248141</t>
  </si>
  <si>
    <t>Příčky z cihel broušených keramických tl 115 mm pevnosti P10 s lepenými žebry</t>
  </si>
  <si>
    <t>-344371479</t>
  </si>
  <si>
    <t>3,75*(29,655)</t>
  </si>
  <si>
    <t>35</t>
  </si>
  <si>
    <t>342248142</t>
  </si>
  <si>
    <t>Příčky z cihel broušených keramických tl 140 mm pevnosti P10 s lepenými žebry</t>
  </si>
  <si>
    <t>1519617124</t>
  </si>
  <si>
    <t>3,75*(80,905)</t>
  </si>
  <si>
    <t>36</t>
  </si>
  <si>
    <t>342291112</t>
  </si>
  <si>
    <t xml:space="preserve">Ukotvení zdiva montážní polyuretanovou pěnou </t>
  </si>
  <si>
    <t>m</t>
  </si>
  <si>
    <t>-382183349</t>
  </si>
  <si>
    <t>37</t>
  </si>
  <si>
    <t>342291131</t>
  </si>
  <si>
    <t>Ukotvení zdiva k betonovým konstrukcím plochými kotvami</t>
  </si>
  <si>
    <t>1698933913</t>
  </si>
  <si>
    <t>Vodorovné konstrukce</t>
  </si>
  <si>
    <t>38</t>
  </si>
  <si>
    <t>451315115</t>
  </si>
  <si>
    <t>Podkladní nebo výplňová vrstva z betonu C 16/20 tl do 100 mm</t>
  </si>
  <si>
    <t>490730265</t>
  </si>
  <si>
    <t>"pásy" 1,2*((0,5*79)+(0,6*33)+(0,8*5,5))</t>
  </si>
  <si>
    <t>"patky" 1,2*((49,9))</t>
  </si>
  <si>
    <t>Úpravy povrchů, podlahy a osazování výplní</t>
  </si>
  <si>
    <t>39</t>
  </si>
  <si>
    <t>611131101</t>
  </si>
  <si>
    <t>Cementový postřik vnitřních stropů nanášený celoplošně ručně</t>
  </si>
  <si>
    <t>735941516</t>
  </si>
  <si>
    <t xml:space="preserve">viz v.č. D03.1_23_25, TZ </t>
  </si>
  <si>
    <t>(7,2)+(31,35+33,74+33,97+12,84+5,92+48,69)</t>
  </si>
  <si>
    <t>40</t>
  </si>
  <si>
    <t>611131121</t>
  </si>
  <si>
    <t>Penetrace vnitřních stropů nanášená ručně</t>
  </si>
  <si>
    <t>216654156</t>
  </si>
  <si>
    <t>41</t>
  </si>
  <si>
    <t>611135101</t>
  </si>
  <si>
    <t>Hrubá výplň rýh ve stropech maltou jakékoli šířky rýhy</t>
  </si>
  <si>
    <t>162163138</t>
  </si>
  <si>
    <t>42</t>
  </si>
  <si>
    <t>611142001</t>
  </si>
  <si>
    <t>Potažení vnitřních stropů sklovláknitým pletivem vtlačeným do tenkovrstvé hmoty</t>
  </si>
  <si>
    <t>1334070240</t>
  </si>
  <si>
    <t>Poznámka k položce:
Zpevnění podkladu_předpoklad</t>
  </si>
  <si>
    <t>17,37*1,1 'Přepočtené koeficientem množství</t>
  </si>
  <si>
    <t>43</t>
  </si>
  <si>
    <t>611181101</t>
  </si>
  <si>
    <t>Tenkovrstvá stěrka tl. do 2 mm vnitřních betonových stropů</t>
  </si>
  <si>
    <t>1881182149</t>
  </si>
  <si>
    <t>(16,43+5,67+8,74+18,19)</t>
  </si>
  <si>
    <t>44</t>
  </si>
  <si>
    <t>611311131</t>
  </si>
  <si>
    <t>Potažení vnitřních rovných stropů vápenným štukem tloušťky do 3 mm</t>
  </si>
  <si>
    <t>231407398</t>
  </si>
  <si>
    <t>45</t>
  </si>
  <si>
    <t>611321111</t>
  </si>
  <si>
    <t>Vápenocementová omítka hrubá jednovrstvá zatřená vnitřních stropů rovných nanášená ručně</t>
  </si>
  <si>
    <t>2102771521</t>
  </si>
  <si>
    <t>"viz cementový postřik" 173,71</t>
  </si>
  <si>
    <t>46</t>
  </si>
  <si>
    <t>611321191</t>
  </si>
  <si>
    <t>Příplatek k vápenocementové omítce vnitřních stropů za každých dalších 5 mm tloušťky ručně</t>
  </si>
  <si>
    <t>1355916364</t>
  </si>
  <si>
    <t>173,71*2 'Přepočtené koeficientem množství</t>
  </si>
  <si>
    <t>47</t>
  </si>
  <si>
    <t>612131101</t>
  </si>
  <si>
    <t>Cementový postřik vnitřních stěn nanášený celoplošně ručně</t>
  </si>
  <si>
    <t>-1238755052</t>
  </si>
  <si>
    <t>"viz zděné konstrukce" (1*491,398)+(2*48,75)+(2*17,063)+(2*111,206)+(2*303,394)+(2*15,75)</t>
  </si>
  <si>
    <t>"viz MC" 294,756</t>
  </si>
  <si>
    <t>48</t>
  </si>
  <si>
    <t>612131121</t>
  </si>
  <si>
    <t>Penetrace vnitřních stěn nanášená ručně</t>
  </si>
  <si>
    <t>-2025227995</t>
  </si>
  <si>
    <t>49</t>
  </si>
  <si>
    <t>612135101</t>
  </si>
  <si>
    <t>Hrubá výplň rýh ve stěnách maltou jakékoli šířky rýhy</t>
  </si>
  <si>
    <t>2123814962</t>
  </si>
  <si>
    <t>50</t>
  </si>
  <si>
    <t>612142001</t>
  </si>
  <si>
    <t>Potažení vnitřních stěn sklovláknitým pletivem vtlačeným do tenkovrstvé hmoty</t>
  </si>
  <si>
    <t>2103710985</t>
  </si>
  <si>
    <t>51</t>
  </si>
  <si>
    <t>6121430R0</t>
  </si>
  <si>
    <t>Příplatek za dodávku a osazení veškerých omítkových lišt, rohovníků a profilů vnitřních omítek stěn - viz specifikace systému a TP výrobce, TZ</t>
  </si>
  <si>
    <t>-109231127</t>
  </si>
  <si>
    <t>"kompletní provedení dle specifikace PD a TZ vč. přímo souvisejících prací a dodávek"</t>
  </si>
  <si>
    <t>"množství/rozsah vztažen na celkové štukové plochy" 1483,724+81,426</t>
  </si>
  <si>
    <t>52</t>
  </si>
  <si>
    <t>612311131</t>
  </si>
  <si>
    <t>Potažení vnitřních stěn vápenným štukem tloušťky do 3 mm</t>
  </si>
  <si>
    <t>-497461621</t>
  </si>
  <si>
    <t>Poznámka k položce:
(vápenocementová štuková omítka může být nahrazena omítkou sádrovou)</t>
  </si>
  <si>
    <t>53</t>
  </si>
  <si>
    <t>612321111</t>
  </si>
  <si>
    <t>Vápenocementová omítka hrubá jednovrstvá zatřená vnitřních stěn nanášená ručně</t>
  </si>
  <si>
    <t>-1911365948</t>
  </si>
  <si>
    <t>"viz cementový postřik stěn" 1483,724</t>
  </si>
  <si>
    <t>54</t>
  </si>
  <si>
    <t>612321191</t>
  </si>
  <si>
    <t>Příplatek k vápenocementové omítce vnitřních stěn za každých dalších 5 mm tloušťky ručně</t>
  </si>
  <si>
    <t>1294879220</t>
  </si>
  <si>
    <t>1483,724*2 'Přepočtené koeficientem množství</t>
  </si>
  <si>
    <t>55</t>
  </si>
  <si>
    <t>612325302</t>
  </si>
  <si>
    <t>Vápenocementová štuková omítka ostění nebo nadpraží</t>
  </si>
  <si>
    <t>-1061100504</t>
  </si>
  <si>
    <t>(0,3*271,42)</t>
  </si>
  <si>
    <t>56</t>
  </si>
  <si>
    <t>617331141</t>
  </si>
  <si>
    <t>Cementová omítka štuková dvouvrstvá světlíků nebo výtahopvých šachet nanášená ručně</t>
  </si>
  <si>
    <t>-935420058</t>
  </si>
  <si>
    <t>Poznámka k položce:
(cementová štuková omítka může být nahrazena omítkou sádrovou)</t>
  </si>
  <si>
    <t>"viz ŽB nosné stěny" 294,756</t>
  </si>
  <si>
    <t>57</t>
  </si>
  <si>
    <t>612331191</t>
  </si>
  <si>
    <t>Příplatek k cementové omítce vnitřních stěn za každých dalších 5 mm tloušťky ručně</t>
  </si>
  <si>
    <t>-36995238</t>
  </si>
  <si>
    <t>294,756*2 'Přepočtené koeficientem množství</t>
  </si>
  <si>
    <t>58</t>
  </si>
  <si>
    <t>621221041</t>
  </si>
  <si>
    <t>Montáž kontaktního zateplení vnějších podhledů z minerální vlny s podélnou orientací tl přes 160 mm</t>
  </si>
  <si>
    <t>-747764290</t>
  </si>
  <si>
    <t>35,0</t>
  </si>
  <si>
    <t>59</t>
  </si>
  <si>
    <t>631515410</t>
  </si>
  <si>
    <t>deska minerální izolační s podélným vláknem tl. 220 mm</t>
  </si>
  <si>
    <t>565495215</t>
  </si>
  <si>
    <t>35*1,1 'Přepočtené koeficientem množství</t>
  </si>
  <si>
    <t>60</t>
  </si>
  <si>
    <t>622131101</t>
  </si>
  <si>
    <t>Cementový postřik vnějších stěn nanášený celoplošně ručně</t>
  </si>
  <si>
    <t>234469081</t>
  </si>
  <si>
    <t>"srovnávací vrstva" 384,123+150,466+75,038+20,493+77,75</t>
  </si>
  <si>
    <t>61</t>
  </si>
  <si>
    <t>622221031</t>
  </si>
  <si>
    <t>Montáž kontaktního zateplení vnějších stěn z minerální vlny s podélnou orientací vláken tl do 160 mm</t>
  </si>
  <si>
    <t>684028140</t>
  </si>
  <si>
    <t>"F1" 48,17+77,69+126,7+81,46</t>
  </si>
  <si>
    <t>"výklenky_ostatní" 0,15*(334,02)</t>
  </si>
  <si>
    <t>"F2" (27,44+67,84+35,56)</t>
  </si>
  <si>
    <t>"výklenky_ostatní" 0,15*(130,84)</t>
  </si>
  <si>
    <t>"F3" 1,32+49,55+14,38</t>
  </si>
  <si>
    <t>"výklenky_ostatní" 0,15*(65,25)</t>
  </si>
  <si>
    <t>"F4" 8,9+8,92</t>
  </si>
  <si>
    <t>"výklenky_ostatní" 0,15*(17,82)</t>
  </si>
  <si>
    <t>"F5" 41,75+18,75+17,25</t>
  </si>
  <si>
    <t>62</t>
  </si>
  <si>
    <t>631515380</t>
  </si>
  <si>
    <t>deska minerální izolační s podélnými vlákny tl. 160 mm</t>
  </si>
  <si>
    <t>-1140245235</t>
  </si>
  <si>
    <t>707,87*1,1 'Přepočtené koeficientem množství</t>
  </si>
  <si>
    <t>63</t>
  </si>
  <si>
    <t>622222001</t>
  </si>
  <si>
    <t>Montáž kontaktního zateplení vnějšího ostění hl. špalety do 200 mm z minerální vlny tl do 40 mm</t>
  </si>
  <si>
    <t>740152979</t>
  </si>
  <si>
    <t>64</t>
  </si>
  <si>
    <t>631515180</t>
  </si>
  <si>
    <t>deska minerální izolační s podélnými vlákny tl. 40 mm</t>
  </si>
  <si>
    <t>1682715804</t>
  </si>
  <si>
    <t>271,42*0,22 'Přepočtené koeficientem množství</t>
  </si>
  <si>
    <t>65</t>
  </si>
  <si>
    <t>622251105</t>
  </si>
  <si>
    <t>Příplatek k cenám kontaktního zateplení stěn za použití tepelněizolačních zátek z minerální vlny</t>
  </si>
  <si>
    <t>1537265029</t>
  </si>
  <si>
    <t>66</t>
  </si>
  <si>
    <t>622321111</t>
  </si>
  <si>
    <t>Vápenocementová omítka hrubá jednovrstvá zatřená vnějších stěn nanášená ručně</t>
  </si>
  <si>
    <t>-1190450542</t>
  </si>
  <si>
    <t>67</t>
  </si>
  <si>
    <t>622321191</t>
  </si>
  <si>
    <t>Příplatek k vápenocementové omítce vnějších stěn za každých dalších 5 mm tloušťky ručně</t>
  </si>
  <si>
    <t>704932189</t>
  </si>
  <si>
    <t>707,87*2 'Přepočtené koeficientem množství</t>
  </si>
  <si>
    <t>68</t>
  </si>
  <si>
    <t>622454R04</t>
  </si>
  <si>
    <t>Příplatek ke KZS za systémové doplňky a příslušenství</t>
  </si>
  <si>
    <t>-359002036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</si>
  <si>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</si>
  <si>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</si>
  <si>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</si>
  <si>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</si>
  <si>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98,243+225,504</t>
  </si>
  <si>
    <t>69</t>
  </si>
  <si>
    <t>622532011</t>
  </si>
  <si>
    <t>Tenkovrstvá silikonová hydrofilní zrnitá omítka , zrno 1,5 mm včetně penetrace vnějších stěn</t>
  </si>
  <si>
    <t>-1793790685</t>
  </si>
  <si>
    <t>"F2" 150,466</t>
  </si>
  <si>
    <t>"F3" 75,038</t>
  </si>
  <si>
    <t>"F4" 20,493</t>
  </si>
  <si>
    <t>"F5" 77,75</t>
  </si>
  <si>
    <t>70</t>
  </si>
  <si>
    <t>629991011</t>
  </si>
  <si>
    <t>Zakrytí výplní otvorů a svislých ploch fólií přilepenou lepící páskou</t>
  </si>
  <si>
    <t>921418820</t>
  </si>
  <si>
    <t>"interiér+exteriér" 263,3*2</t>
  </si>
  <si>
    <t>71</t>
  </si>
  <si>
    <t>632450134</t>
  </si>
  <si>
    <t>Vyrovnávací cementový potěr tl do 50 mm ze suchých směsí provedený v ploše</t>
  </si>
  <si>
    <t>-514560405</t>
  </si>
  <si>
    <t>viz v.č. D03.1_02/22, TZ _ podlahové skladby</t>
  </si>
  <si>
    <t>"P8" 18,19</t>
  </si>
  <si>
    <t>72</t>
  </si>
  <si>
    <t>632451101</t>
  </si>
  <si>
    <t>Cementový samonivelační potěr ze suchých směsí tloušťky do 5 mm</t>
  </si>
  <si>
    <t>-25979747</t>
  </si>
  <si>
    <t>"P1" 123,645</t>
  </si>
  <si>
    <t>"P2" 2,395</t>
  </si>
  <si>
    <t>"P3" 53,87</t>
  </si>
  <si>
    <t>"P4" 146,0</t>
  </si>
  <si>
    <t>"P6" 8,47</t>
  </si>
  <si>
    <t>"P7" 8,74</t>
  </si>
  <si>
    <t>"P10" 112,59</t>
  </si>
  <si>
    <t>"P12" 220,6</t>
  </si>
  <si>
    <t>"P13" 44,75</t>
  </si>
  <si>
    <t>73</t>
  </si>
  <si>
    <t>632453361</t>
  </si>
  <si>
    <t>Potěr betonový samonivelační tl do 60 mm tř. C 25/30</t>
  </si>
  <si>
    <t>-1459475150</t>
  </si>
  <si>
    <t>"P5" 63,92</t>
  </si>
  <si>
    <t>74</t>
  </si>
  <si>
    <t>632453371</t>
  </si>
  <si>
    <t>Potěr betonový samonivelační tl do 70 mm tř. C 25/30</t>
  </si>
  <si>
    <t>871265470</t>
  </si>
  <si>
    <t>75</t>
  </si>
  <si>
    <t>632453372</t>
  </si>
  <si>
    <t>Potěr betonový samonivelační tl do 80 mm tř. C 25/30</t>
  </si>
  <si>
    <t>-811337468</t>
  </si>
  <si>
    <t>76</t>
  </si>
  <si>
    <t>631319222</t>
  </si>
  <si>
    <t xml:space="preserve">Příplatek k mazaninám za přidání polypropylenových vláken </t>
  </si>
  <si>
    <t>1777871927</t>
  </si>
  <si>
    <t>(729,695*0,06)+(19,605*0,07)+(53,87*0,08)</t>
  </si>
  <si>
    <t>77</t>
  </si>
  <si>
    <t>635111132</t>
  </si>
  <si>
    <t>Násyp pod podlahy z drobného kameniva 0-4 s udusáním</t>
  </si>
  <si>
    <t>1972841686</t>
  </si>
  <si>
    <t xml:space="preserve">"vyrovnání pod základové desky" </t>
  </si>
  <si>
    <t>((18,45*13,7)+(14*19))*0,05</t>
  </si>
  <si>
    <t>78</t>
  </si>
  <si>
    <t>919726123</t>
  </si>
  <si>
    <t>Geotextilie pro ochranu, separaci a filtraci netkaná měrná hmotnost do 500 g/m2</t>
  </si>
  <si>
    <t>-1854504869</t>
  </si>
  <si>
    <t>"ochrana základových prvků_pásy" (235,0+(0,5*79)+(0,6*33)+(0,8*5,5))</t>
  </si>
  <si>
    <t>"ochrana základových prvků_patky" (103,36+(49,9))</t>
  </si>
  <si>
    <t>79</t>
  </si>
  <si>
    <t>941211112</t>
  </si>
  <si>
    <t>Montáž lešení řadového rámového lehkého zatížení do 200 kg/m2 š do 0,9 m v do 25 m</t>
  </si>
  <si>
    <t>-1617442097</t>
  </si>
  <si>
    <t>"pohledové plochy"</t>
  </si>
  <si>
    <t>"P1" (19,55*5,05)+(13,2*10,85)</t>
  </si>
  <si>
    <t>"P2" (19,9*10,85)</t>
  </si>
  <si>
    <t>"P3" (19,55*5,05)+(13,2*10,85)</t>
  </si>
  <si>
    <t>"P4" (19,9*10,85)</t>
  </si>
  <si>
    <t>"přesahy a ostatní" (915,726*0,15)+(4*1,0*10,85)</t>
  </si>
  <si>
    <t>80</t>
  </si>
  <si>
    <t>941211211</t>
  </si>
  <si>
    <t>Příplatek k lešení řadovému rámovému lehkému š 0,9 m v do 25 m za první a ZKD den použití</t>
  </si>
  <si>
    <t>-1426388073</t>
  </si>
  <si>
    <t>1096,485*60 'Přepočtené koeficientem množství</t>
  </si>
  <si>
    <t>81</t>
  </si>
  <si>
    <t>941211812</t>
  </si>
  <si>
    <t>Demontáž lešení řadového rámového lehkého zatížení do 200 kg/m2 š do 0,9 m v do 25 m</t>
  </si>
  <si>
    <t>1319778786</t>
  </si>
  <si>
    <t>82</t>
  </si>
  <si>
    <t>944111121</t>
  </si>
  <si>
    <t>Montáž ochranného zábradlí trubkového vnitřního na lešeňových konstrukcích jednotyčového</t>
  </si>
  <si>
    <t>1404333394</t>
  </si>
  <si>
    <t>83</t>
  </si>
  <si>
    <t>944111211</t>
  </si>
  <si>
    <t>Příplatek k ochrannému zábradlí trubkovému na vnějších stranách objektů za první a ZKD den použití</t>
  </si>
  <si>
    <t>-947618758</t>
  </si>
  <si>
    <t>363*60 'Přepočtené koeficientem množství</t>
  </si>
  <si>
    <t>84</t>
  </si>
  <si>
    <t>944111821</t>
  </si>
  <si>
    <t>Demontáž ochranného zábradlí trubkového vnitřního na lešeňových konstrukcích jednotyčového</t>
  </si>
  <si>
    <t>1983912170</t>
  </si>
  <si>
    <t>85</t>
  </si>
  <si>
    <t>944511111</t>
  </si>
  <si>
    <t>Montáž ochranné sítě z textilie z umělých vláken</t>
  </si>
  <si>
    <t>-1558026242</t>
  </si>
  <si>
    <t>86</t>
  </si>
  <si>
    <t>944511211</t>
  </si>
  <si>
    <t>Příplatek k ochranné síti za první a ZKD den použití</t>
  </si>
  <si>
    <t>1560347761</t>
  </si>
  <si>
    <t>87</t>
  </si>
  <si>
    <t>944511811</t>
  </si>
  <si>
    <t>Demontáž ochranné sítě z textilie z umělých vláken</t>
  </si>
  <si>
    <t>691062821</t>
  </si>
  <si>
    <t>88</t>
  </si>
  <si>
    <t>949101111</t>
  </si>
  <si>
    <t>Lešení pomocné pro objekty pozemních staveb s lešeňovou podlahou v do 1,9 m zatížení do 150 kg/m2</t>
  </si>
  <si>
    <t>-1987773066</t>
  </si>
  <si>
    <t>"1-3.NP" 427,15+206,84+206,21</t>
  </si>
  <si>
    <t>89</t>
  </si>
  <si>
    <t>949101112</t>
  </si>
  <si>
    <t>Lešení pomocné pro objekty pozemních staveb s lešeňovou podlahou v do 3,5 m zatížení do 150 kg/m2</t>
  </si>
  <si>
    <t>-378090934</t>
  </si>
  <si>
    <t>90</t>
  </si>
  <si>
    <t>949311111</t>
  </si>
  <si>
    <t>Montáž lešení trubkového do šachet o půdorysné ploše do 6 m2 v do 10 m</t>
  </si>
  <si>
    <t>-565934404</t>
  </si>
  <si>
    <t>91</t>
  </si>
  <si>
    <t>949311211</t>
  </si>
  <si>
    <t>Příplatek k lešení trubkovému do šachet do 6 m2 v do 30 m za první a ZKD den použití</t>
  </si>
  <si>
    <t>546941693</t>
  </si>
  <si>
    <t>11,25*30 'Přepočtené koeficientem množství</t>
  </si>
  <si>
    <t>92</t>
  </si>
  <si>
    <t>949311811</t>
  </si>
  <si>
    <t>Demontáž lešení trubkového do šachet o půdorysné ploše do 6 m2 v do 10 m</t>
  </si>
  <si>
    <t>1618155137</t>
  </si>
  <si>
    <t>93</t>
  </si>
  <si>
    <t>952901111</t>
  </si>
  <si>
    <t>Vyčištění budov bytové a občanské výstavby při výšce podlaží do 4 m</t>
  </si>
  <si>
    <t>-314718959</t>
  </si>
  <si>
    <t>840,2*1,3 'Přepočtené koeficientem množství</t>
  </si>
  <si>
    <t>94</t>
  </si>
  <si>
    <t>971033541</t>
  </si>
  <si>
    <t xml:space="preserve">Vybourání otvorů ve zdivu cihelném na MVC nebo MV </t>
  </si>
  <si>
    <t>-126652001</t>
  </si>
  <si>
    <t>0,3*((0,9*0,5)+(1,15*0,35)+(0,65*0,35*3)+(0,45*0,45*2))</t>
  </si>
  <si>
    <t>"ostatní nespecifikované" 1,0</t>
  </si>
  <si>
    <t>95</t>
  </si>
  <si>
    <t>977151118</t>
  </si>
  <si>
    <t>Jádrové vrty diamantovými korunkami do D 100 mm do stavebních materiálů</t>
  </si>
  <si>
    <t>1194202182</t>
  </si>
  <si>
    <t>0,3*(1+1)</t>
  </si>
  <si>
    <t>96</t>
  </si>
  <si>
    <t>977151123</t>
  </si>
  <si>
    <t>Jádrové vrty diamantovými korunkami do D 150 mm do stavebních materiálů</t>
  </si>
  <si>
    <t>-764062528</t>
  </si>
  <si>
    <t>Prostupy_základové kce</t>
  </si>
  <si>
    <t>(0,2*8)+(0,2)+(0,2)</t>
  </si>
  <si>
    <t>0,3*(1+8+1+2+2+1+3+2+1)</t>
  </si>
  <si>
    <t>97</t>
  </si>
  <si>
    <t>977151125</t>
  </si>
  <si>
    <t>Jádrové vrty diamantovými korunkami do D 200 mm do stavebních materiálů</t>
  </si>
  <si>
    <t>-823434570</t>
  </si>
  <si>
    <t>(0,2*7)+(0,2*4)</t>
  </si>
  <si>
    <t>0,3*(2+7+1+4+2+2+1)</t>
  </si>
  <si>
    <t>98</t>
  </si>
  <si>
    <t>977151127</t>
  </si>
  <si>
    <t>Jádrové vrty diamantovými korunkami do D 250 mm do stavebních materiálů</t>
  </si>
  <si>
    <t>1610502208</t>
  </si>
  <si>
    <t>(0,2)</t>
  </si>
  <si>
    <t>0,3*(4+4)</t>
  </si>
  <si>
    <t>99</t>
  </si>
  <si>
    <t>977151128</t>
  </si>
  <si>
    <t>Jádrové vrty diamantovými korunkami do D 300 mm do stavebních materiálů</t>
  </si>
  <si>
    <t>305384847</t>
  </si>
  <si>
    <t>(0,2*2)+0,5+0,2</t>
  </si>
  <si>
    <t>0,3*(6+2)</t>
  </si>
  <si>
    <t>100</t>
  </si>
  <si>
    <t>977151129</t>
  </si>
  <si>
    <t>Jádrové vrty diamantovými korunkami do D 350 mm do stavebních materiálů</t>
  </si>
  <si>
    <t>662561259</t>
  </si>
  <si>
    <t>0,3*(3+7)</t>
  </si>
  <si>
    <t>101</t>
  </si>
  <si>
    <t>997013831</t>
  </si>
  <si>
    <t>-1978960854</t>
  </si>
  <si>
    <t>102</t>
  </si>
  <si>
    <t>692270708</t>
  </si>
  <si>
    <t>103</t>
  </si>
  <si>
    <t>997211119</t>
  </si>
  <si>
    <t>Příplatek ZKD 3,5 m výšky u svislé dopravy suti</t>
  </si>
  <si>
    <t>176329137</t>
  </si>
  <si>
    <t>7,095*2,8 'Přepočtené koeficientem množství</t>
  </si>
  <si>
    <t>104</t>
  </si>
  <si>
    <t>-662952463</t>
  </si>
  <si>
    <t>105</t>
  </si>
  <si>
    <t>1041600983</t>
  </si>
  <si>
    <t>7,095*10 'Přepočtené koeficientem množství</t>
  </si>
  <si>
    <t>106</t>
  </si>
  <si>
    <t>-1337806442</t>
  </si>
  <si>
    <t>998</t>
  </si>
  <si>
    <t>Přesun hmot</t>
  </si>
  <si>
    <t>107</t>
  </si>
  <si>
    <t>998012103</t>
  </si>
  <si>
    <t>Přesun hmot pro budovy monolitické s vyzdívaným obvodovým pláštěm v do 24 m</t>
  </si>
  <si>
    <t>1273098567</t>
  </si>
  <si>
    <t>PSV</t>
  </si>
  <si>
    <t>Práce a dodávky PSV</t>
  </si>
  <si>
    <t>711</t>
  </si>
  <si>
    <t>Izolace proti vodě, vlhkosti a plynům</t>
  </si>
  <si>
    <t>108</t>
  </si>
  <si>
    <t>711111001</t>
  </si>
  <si>
    <t>Provedení izolace proti zemní vlhkosti vodorovné za studena nátěrem penetračním</t>
  </si>
  <si>
    <t>1146133597</t>
  </si>
  <si>
    <t>viz v.č. D03.1_02/22, TZ _ izolace spodní stavby</t>
  </si>
  <si>
    <t>((18,45*13,7)+(14*19))</t>
  </si>
  <si>
    <t>109</t>
  </si>
  <si>
    <t>111631500</t>
  </si>
  <si>
    <t>lak asfaltový ALP/9 (MJ t) bal 9 kg</t>
  </si>
  <si>
    <t>147013908</t>
  </si>
  <si>
    <t>Poznámka k položce:
Spotřeba 0,3-0,4kg/m2 dle povrchu, ředidlo technický benzín</t>
  </si>
  <si>
    <t>518,765*0,0003 'Přepočtené koeficientem množství</t>
  </si>
  <si>
    <t>110</t>
  </si>
  <si>
    <t>711112001</t>
  </si>
  <si>
    <t>Provedení izolace proti zemní vlhkosti svislé za studena nátěrem penetračním</t>
  </si>
  <si>
    <t>479134082</t>
  </si>
  <si>
    <t>(105,2*0,5)+(15,6*1,02)</t>
  </si>
  <si>
    <t>111</t>
  </si>
  <si>
    <t>1860205581</t>
  </si>
  <si>
    <t>68,512*0,00035 'Přepočtené koeficientem množství</t>
  </si>
  <si>
    <t>112</t>
  </si>
  <si>
    <t>711112002</t>
  </si>
  <si>
    <t>Provedení izolace proti zemní vlhkosti svislé a vodorovné za studena lakem asfaltovým</t>
  </si>
  <si>
    <t>932093310</t>
  </si>
  <si>
    <t>"ochrana základových prvků_pásy_3x" (235,0+(0,5*79)+(0,6*33)+(0,8*5,5))*3</t>
  </si>
  <si>
    <t>"ochrana základových prvků_patky_3x" (103,36+(49,9))*3</t>
  </si>
  <si>
    <t>113</t>
  </si>
  <si>
    <t>111631520</t>
  </si>
  <si>
    <t xml:space="preserve">lak asfaltový / penetrační </t>
  </si>
  <si>
    <t>-1524476391</t>
  </si>
  <si>
    <t>Poznámka k položce:
Spotřeba: 0,3-0,5 kg/m2. Pro vytvoření hydroizolační vrstvy, na napenetrovaný podklad jsou nutné nejméně 3 nátěry. Není vhodný na šikmé střechy a tam, kde je předpoklad vysokých teplot.</t>
  </si>
  <si>
    <t>1355,88*0,00045 'Přepočtené koeficientem množství</t>
  </si>
  <si>
    <t>114</t>
  </si>
  <si>
    <t>711131101</t>
  </si>
  <si>
    <t>Provedení izolace proti zemní vlhkosti pásy na sucho vodorovné AIP nebo tkaninou</t>
  </si>
  <si>
    <t>-1918532440</t>
  </si>
  <si>
    <t>115</t>
  </si>
  <si>
    <t>693110640</t>
  </si>
  <si>
    <t>geotextilie netkaná , 500 g/m2, šíře 200 cm</t>
  </si>
  <si>
    <t>603992052</t>
  </si>
  <si>
    <t>Poznámka k položce:
Plošná hmotnost: 500 g/m2</t>
  </si>
  <si>
    <t>518,765*1,15 'Přepočtené koeficientem množství</t>
  </si>
  <si>
    <t>116</t>
  </si>
  <si>
    <t>-1407829956</t>
  </si>
  <si>
    <t>117</t>
  </si>
  <si>
    <t>693110450</t>
  </si>
  <si>
    <t>geotextilie netkaná , 1000 g/m2</t>
  </si>
  <si>
    <t>1168278992</t>
  </si>
  <si>
    <t>Poznámka k položce:
Plošná hmotnost: 1000 g/m2</t>
  </si>
  <si>
    <t>15,21*1,15 'Přepočtené koeficientem množství</t>
  </si>
  <si>
    <t>118</t>
  </si>
  <si>
    <t>-897049875</t>
  </si>
  <si>
    <t>oddilatování zděných konstrukcí</t>
  </si>
  <si>
    <t>0,3*(95,77+63,8+63,8)</t>
  </si>
  <si>
    <t>0,3*(13,0)</t>
  </si>
  <si>
    <t>0,19*(4,55)</t>
  </si>
  <si>
    <t>0,115*(29,655)</t>
  </si>
  <si>
    <t>0,15*(80,905)</t>
  </si>
  <si>
    <t>0,1*(1,2+3,0)</t>
  </si>
  <si>
    <t>119</t>
  </si>
  <si>
    <t>628321320</t>
  </si>
  <si>
    <t>pás asfaltovaný _ specifikace dle PD a TZ</t>
  </si>
  <si>
    <t>-507725225</t>
  </si>
  <si>
    <t>87,742*1,15 'Přepočtené koeficientem množství</t>
  </si>
  <si>
    <t>120</t>
  </si>
  <si>
    <t>711132101</t>
  </si>
  <si>
    <t>Provedení izolace proti zemní vlhkosti pásy na sucho svislé AIP nebo tkaninou</t>
  </si>
  <si>
    <t>321004461</t>
  </si>
  <si>
    <t>121</t>
  </si>
  <si>
    <t>-1151858609</t>
  </si>
  <si>
    <t>68,512*1,2 'Přepočtené koeficientem množství</t>
  </si>
  <si>
    <t>122</t>
  </si>
  <si>
    <t>711141559</t>
  </si>
  <si>
    <t>Provedení izolace proti zemní vlhkosti pásy přitavením vodorovné NAIP</t>
  </si>
  <si>
    <t>-2053487243</t>
  </si>
  <si>
    <t>((18,45*13,7)+(14*19))*2</t>
  </si>
  <si>
    <t>123</t>
  </si>
  <si>
    <t>628522540</t>
  </si>
  <si>
    <t>pás asfaltovaný modifikovaný SBS s výztužnou vložkou _ tl. 4 mm _ specifikace dle PD a TZ</t>
  </si>
  <si>
    <t>1570197025</t>
  </si>
  <si>
    <t>1037,53*0,55 'Přepočtené koeficientem množství</t>
  </si>
  <si>
    <t>124</t>
  </si>
  <si>
    <t>628522570</t>
  </si>
  <si>
    <t>pás asfaltovaný modifikovaný SBS s výztužnou vložkou _ tl. 5 mm _ specifikace dle PD a TZ</t>
  </si>
  <si>
    <t>-883982294</t>
  </si>
  <si>
    <t>125</t>
  </si>
  <si>
    <t>711142559</t>
  </si>
  <si>
    <t>Provedení izolace proti zemní vlhkosti pásy přitavením svislé NAIP</t>
  </si>
  <si>
    <t>276037816</t>
  </si>
  <si>
    <t>((105,2*0,5)+(15,6*1,02))*2</t>
  </si>
  <si>
    <t>126</t>
  </si>
  <si>
    <t>824562718</t>
  </si>
  <si>
    <t>137,024*0,6 'Přepočtené koeficientem množství</t>
  </si>
  <si>
    <t>127</t>
  </si>
  <si>
    <t>1249932053</t>
  </si>
  <si>
    <t>128</t>
  </si>
  <si>
    <t>711493112</t>
  </si>
  <si>
    <t xml:space="preserve">Izolace proti povrchové vodě - ostatní na ploše vodorovné těsnicí stěrkou </t>
  </si>
  <si>
    <t>-462699767</t>
  </si>
  <si>
    <t xml:space="preserve">Poznámka k položce:
Specifikace:
--------------------------------------
V jednotkové ceně zahrnuty náklady na systémové koutové pásky/profily.
Tl. hydroizolační stěrky 2x2 mm.
---------------------------------------
</t>
  </si>
  <si>
    <t>"prostory s vlhkým provozem" (30,55+33,37)+(22,82)+(21,93)</t>
  </si>
  <si>
    <t>129</t>
  </si>
  <si>
    <t>711493122</t>
  </si>
  <si>
    <t xml:space="preserve">Izolace proti povrchové vodě - ostatní na ploše svislé těsnicí stěrkou </t>
  </si>
  <si>
    <t>1139580510</t>
  </si>
  <si>
    <t>Poznámka k položce:
Specifikace:
--------------------------------------
V jednotkové ceně zahrnuty náklady na systémové koutové pásky/profily.
Tl. hydroizolační stěrky 2x2 mm.
---------------------------------------</t>
  </si>
  <si>
    <t>"viz keramické obklady stěn" 477,49</t>
  </si>
  <si>
    <t>130</t>
  </si>
  <si>
    <t>998711202</t>
  </si>
  <si>
    <t xml:space="preserve">Přesun hmot procentní pro izolace proti vodě, vlhkosti a plynům </t>
  </si>
  <si>
    <t>%</t>
  </si>
  <si>
    <t>1584786192</t>
  </si>
  <si>
    <t>712</t>
  </si>
  <si>
    <t>Povlakové krytiny</t>
  </si>
  <si>
    <t>131</t>
  </si>
  <si>
    <t>712311101</t>
  </si>
  <si>
    <t>Provedení povlakové krytiny střech do 10° za studena lakem penetračním nebo asfaltovým</t>
  </si>
  <si>
    <t>742925593</t>
  </si>
  <si>
    <t>"S3" (14,9*6,35)</t>
  </si>
  <si>
    <t>132</t>
  </si>
  <si>
    <t>-747874967</t>
  </si>
  <si>
    <t>94,615*0,0003 'Přepočtené koeficientem množství</t>
  </si>
  <si>
    <t>133</t>
  </si>
  <si>
    <t>712331111</t>
  </si>
  <si>
    <t>Provedení povlakové krytiny střech do 10° podkladní vrstvy pásy na sucho samolepící</t>
  </si>
  <si>
    <t>1281663902</t>
  </si>
  <si>
    <t>"S2" 177,689+(53,32*0,5)</t>
  </si>
  <si>
    <t>"S3" 94,615+(42,5*1,2)</t>
  </si>
  <si>
    <t>"S4" 0,8*13,6</t>
  </si>
  <si>
    <t>134</t>
  </si>
  <si>
    <t>628662800</t>
  </si>
  <si>
    <t>podkladní pás asfaltový SBS modifikovaný za studena samolepící se samolepícímy přesahy tl. 4 mm</t>
  </si>
  <si>
    <t>578500734</t>
  </si>
  <si>
    <t>360,844*1,15 'Přepočtené koeficientem množství</t>
  </si>
  <si>
    <t>135</t>
  </si>
  <si>
    <t>712525R01</t>
  </si>
  <si>
    <t xml:space="preserve">Střešní povlaková krytina , mechanicky kotvená do nosného podkladu, PVC-P folie tl. 1,5 mm - kompletní, systémové provedení </t>
  </si>
  <si>
    <t>1661652511</t>
  </si>
  <si>
    <t>Poznámka k položce:
Cena obsahuje kompletní systémové řešení jednoho výrobce
(lišty, doplňky, příslušenství, řešení detailů a ukončení)
--------------------------------------------------------------------------
-střešní krytina je navržena rozměrově stálá střešní hydroizolační fólie z PVC-P tloušťky DLE ZADÁVACÍ DOKUMENTACE ; fólie vyztužena PES tkaninou;. Součásti dodávky střešní krytiny jsou veškeré přechodové a ukončovací profily z poplastovaného plechu (přechod krytiny na svislé konstrukce, ukončovací a přítlačné lišty apod.) 
-podkladní a ochranná separační vrstva (např. geotextílie 500 g/m2). 
Součásti dodávky povlakové krytiny je dále ošetření prostupů střechou/terasou - budou využity typové doplňky ze sortimentu použité povlakové krytiny 
(tj. manžety s otvorem 2/3 průměru prostupu, doplňková fólie bude vytažena na prostupující potrubí do výšky min.150mm na úroveň střešní krytiny, fólie bude stažena systémovou plechovou objímkou a spoj zatmelen PU tmelem)
Hydroizolace bude ukončena na prostupujících konstrukcích a u stěn min. 150 mm nad vnější povrch přiléhající střešní plochy, u atiky bude ukončena na koruně.
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</si>
  <si>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</si>
  <si>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</si>
  <si>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náklady na veškeré systémové lišty, profily, doplňky, příslušenství, detaily</t>
  </si>
  <si>
    <t>v jednotkové ceně zahrnuty všechny prořezy a navýšení materiálů</t>
  </si>
  <si>
    <t>"S4" 10,88</t>
  </si>
  <si>
    <t>136</t>
  </si>
  <si>
    <t>712631111</t>
  </si>
  <si>
    <t>Provedení povlakové krytiny střech přes 30° podkladní vrstvy pásy na sucho samolepící</t>
  </si>
  <si>
    <t>-1577263509</t>
  </si>
  <si>
    <t>"S1" 286,363*2</t>
  </si>
  <si>
    <t>137</t>
  </si>
  <si>
    <t>1802099339</t>
  </si>
  <si>
    <t>572,726*1,15 'Přepočtené koeficientem množství</t>
  </si>
  <si>
    <t>138</t>
  </si>
  <si>
    <t>712811101</t>
  </si>
  <si>
    <t>Provedení povlakové krytiny vytažením na konstrukce za studena nátěrem penetračním</t>
  </si>
  <si>
    <t>-1071720212</t>
  </si>
  <si>
    <t>"S3" 42,5*1,2</t>
  </si>
  <si>
    <t>139</t>
  </si>
  <si>
    <t>426645496</t>
  </si>
  <si>
    <t>51*0,00035 'Přepočtené koeficientem množství</t>
  </si>
  <si>
    <t>140</t>
  </si>
  <si>
    <t>998712203</t>
  </si>
  <si>
    <t xml:space="preserve">Přesun hmot procentní pro krytiny povlakové </t>
  </si>
  <si>
    <t>-1530187488</t>
  </si>
  <si>
    <t>713</t>
  </si>
  <si>
    <t>Izolace tepelné</t>
  </si>
  <si>
    <t>141</t>
  </si>
  <si>
    <t>713121111</t>
  </si>
  <si>
    <t>Montáž izolace tepelné podlah volně kladenými rohožemi, pásy, dílci, deskami 1 vrstva</t>
  </si>
  <si>
    <t>-735897598</t>
  </si>
  <si>
    <t>"P1" (88,3-2,935)+25,5+12,78</t>
  </si>
  <si>
    <t>"P3" 10,16+7,2+5,07+16,43+15,01</t>
  </si>
  <si>
    <t>142</t>
  </si>
  <si>
    <t>283759910</t>
  </si>
  <si>
    <t>deska z pěnového polystyrenu EPS 150 S 1000 x 500 x 150 mm</t>
  </si>
  <si>
    <t>853005366</t>
  </si>
  <si>
    <t>Poznámka k položce:
lambda=0,035 [W / m K]</t>
  </si>
  <si>
    <t>325,91*1,1 'Přepočtené koeficientem množství</t>
  </si>
  <si>
    <t>143</t>
  </si>
  <si>
    <t>-1937914259</t>
  </si>
  <si>
    <t>"P5" 7,5+4,71+2,19+1,68+6,6+4,25+3,62+4,52+3,86+8,16+4,11+6,69+2,07+3,96</t>
  </si>
  <si>
    <t>"P6" 2,8+5,67</t>
  </si>
  <si>
    <t>144</t>
  </si>
  <si>
    <t>283759920</t>
  </si>
  <si>
    <t>deska z pěnového polystyrenu EPS 150 S 1000 x 500 x 160 mm</t>
  </si>
  <si>
    <t>-1873629523</t>
  </si>
  <si>
    <t>81,13*1,1 'Přepočtené koeficientem množství</t>
  </si>
  <si>
    <t>145</t>
  </si>
  <si>
    <t>1001817469</t>
  </si>
  <si>
    <t>146</t>
  </si>
  <si>
    <t>283759900</t>
  </si>
  <si>
    <t>deska z pěnového polystyrenu EPS 150 S 1000 x 500 x 130 mm</t>
  </si>
  <si>
    <t>-1227061727</t>
  </si>
  <si>
    <t>18,19*1,1 'Přepočtené koeficientem množství</t>
  </si>
  <si>
    <t>147</t>
  </si>
  <si>
    <t>-1353722836</t>
  </si>
  <si>
    <t>"P10" (31,35+33,74)+(29,84+17,66)</t>
  </si>
  <si>
    <t>"P13" (2,13+1,98+4,45+2,4+4,7+5,46+1,7+2,13+1,98+4,45+2,4+4,7+4,68+1,59)</t>
  </si>
  <si>
    <t>148</t>
  </si>
  <si>
    <t>631509450</t>
  </si>
  <si>
    <t xml:space="preserve">deska tuhá podlahová na bázi minerální plsti do těžkých podlah , tl. 30 mm </t>
  </si>
  <si>
    <t>1924930447</t>
  </si>
  <si>
    <t>157,34*1,1 'Přepočtené koeficientem množství</t>
  </si>
  <si>
    <t>149</t>
  </si>
  <si>
    <t>234378745</t>
  </si>
  <si>
    <t>"P12" (33,97+12,84+5,92+48,69)+(14,03+33,57+25,43+28,89+17,26)</t>
  </si>
  <si>
    <t>150</t>
  </si>
  <si>
    <t>631509460</t>
  </si>
  <si>
    <t xml:space="preserve">deska tuhá podlahová na bázi minerální plsti do těžkých podlah , tl. 40 mm </t>
  </si>
  <si>
    <t>1578066192</t>
  </si>
  <si>
    <t>220,6*1,1 'Přepočtené koeficientem množství</t>
  </si>
  <si>
    <t>151</t>
  </si>
  <si>
    <t>713131141</t>
  </si>
  <si>
    <t>Montáž izolace tepelné stěn a základů lepením celoplošně rohoží, pásů, dílců, desek</t>
  </si>
  <si>
    <t>-1277093006</t>
  </si>
  <si>
    <t>"spodní stavba" 3,9*4*1,02</t>
  </si>
  <si>
    <t>152</t>
  </si>
  <si>
    <t>283763710</t>
  </si>
  <si>
    <t>deska z extrudovaného polystyrénu XPS - 1250 x 600 x 80 mm</t>
  </si>
  <si>
    <t>1378948129</t>
  </si>
  <si>
    <t>Poznámka k položce:
lambda=0,036 [W / m K]</t>
  </si>
  <si>
    <t>15,912*1,1 'Přepočtené koeficientem množství</t>
  </si>
  <si>
    <t>153</t>
  </si>
  <si>
    <t>556574657</t>
  </si>
  <si>
    <t>"spodní stavba" 105,2*1,1</t>
  </si>
  <si>
    <t>154</t>
  </si>
  <si>
    <t>283763650</t>
  </si>
  <si>
    <t>deska z extrudovaného polystyrénu XPS - 1250 x 600 x 40 mm</t>
  </si>
  <si>
    <t>1246132532</t>
  </si>
  <si>
    <t>Poznámka k položce:
lambda=0,034 [W / m K]</t>
  </si>
  <si>
    <t>115,72*1,1 'Přepočtené koeficientem množství</t>
  </si>
  <si>
    <t>155</t>
  </si>
  <si>
    <t>-1094712345</t>
  </si>
  <si>
    <t>"spodní stavba" 105,2*0,33</t>
  </si>
  <si>
    <t>156</t>
  </si>
  <si>
    <t>283763850</t>
  </si>
  <si>
    <t>deska z extrudovaného polystyrénu XPS - 1250 x 600 mm</t>
  </si>
  <si>
    <t>-1974549384</t>
  </si>
  <si>
    <t>34,716*0,143 'Přepočtené koeficientem množství</t>
  </si>
  <si>
    <t>157</t>
  </si>
  <si>
    <t>23094297</t>
  </si>
  <si>
    <t>"S2" 53,32*0,5</t>
  </si>
  <si>
    <t>158</t>
  </si>
  <si>
    <t>631413220</t>
  </si>
  <si>
    <t>deska izolační střešní minerální tl.60 mm</t>
  </si>
  <si>
    <t>-1783353905</t>
  </si>
  <si>
    <t>26,66*1,1 'Přepočtené koeficientem množství</t>
  </si>
  <si>
    <t>159</t>
  </si>
  <si>
    <t>925780291</t>
  </si>
  <si>
    <t>160</t>
  </si>
  <si>
    <t>283763720</t>
  </si>
  <si>
    <t>deska z extrudovaného polystyrénu XPS - 1250 x 600 x 100 mm</t>
  </si>
  <si>
    <t>-648470416</t>
  </si>
  <si>
    <t>51*1,1 'Přepočtené koeficientem množství</t>
  </si>
  <si>
    <t>161</t>
  </si>
  <si>
    <t>713131151</t>
  </si>
  <si>
    <t>Montáž izolace tepelné stěn a základů volně vloženými rohožemi, pásy, dílci, deskami 1 vrstva</t>
  </si>
  <si>
    <t>-62096430</t>
  </si>
  <si>
    <t>162</t>
  </si>
  <si>
    <t>631537100</t>
  </si>
  <si>
    <t>deska izolační 610x1000x140 mm</t>
  </si>
  <si>
    <t>246125658</t>
  </si>
  <si>
    <t>77,75*1,1 'Přepočtené koeficientem množství</t>
  </si>
  <si>
    <t>163</t>
  </si>
  <si>
    <t>713131161</t>
  </si>
  <si>
    <t>Montáž izolace tepelné stěn parotěsné a vzduchotěsnící</t>
  </si>
  <si>
    <t>18769404</t>
  </si>
  <si>
    <t>"F5" 77,75*2</t>
  </si>
  <si>
    <t>164</t>
  </si>
  <si>
    <t>283553000</t>
  </si>
  <si>
    <t>folie lehkého typu parotěsná, vzduchotěsnící _ specifikace dle PD a TZ</t>
  </si>
  <si>
    <t>-1766401822</t>
  </si>
  <si>
    <t>155,5*1,1 'Přepočtené koeficientem množství</t>
  </si>
  <si>
    <t>165</t>
  </si>
  <si>
    <t>713141111</t>
  </si>
  <si>
    <t>Montáž izolace tepelné střech lepené asfaltem plně 1 vrstva rohoží, pásů, dílců, desek</t>
  </si>
  <si>
    <t>680631617</t>
  </si>
  <si>
    <t>166</t>
  </si>
  <si>
    <t>6348229R0</t>
  </si>
  <si>
    <t>sklo izolační pěnové, desky tl. 130 mm _ specifikace dle PD a TZ</t>
  </si>
  <si>
    <t>1079802866</t>
  </si>
  <si>
    <t>572,726*1,1 'Přepočtené koeficientem množství</t>
  </si>
  <si>
    <t>167</t>
  </si>
  <si>
    <t>713141131</t>
  </si>
  <si>
    <t>Montáž izolace tepelné střech plochých lepené za studena 1 vrstva rohoží, pásů, dílců, desek</t>
  </si>
  <si>
    <t>1385712669</t>
  </si>
  <si>
    <t>"S2" 177,689*2</t>
  </si>
  <si>
    <t>168</t>
  </si>
  <si>
    <t>631413310</t>
  </si>
  <si>
    <t>deska izolační střešní minerální tl.30 mm</t>
  </si>
  <si>
    <t>329268282</t>
  </si>
  <si>
    <t>355,378*1,1 'Přepočtené koeficientem množství</t>
  </si>
  <si>
    <t>169</t>
  </si>
  <si>
    <t>1605736656</t>
  </si>
  <si>
    <t>"S2" 177,689</t>
  </si>
  <si>
    <t>170</t>
  </si>
  <si>
    <t>283765R60</t>
  </si>
  <si>
    <t>deska izolační PIR tl. 140 mm</t>
  </si>
  <si>
    <t>664695829</t>
  </si>
  <si>
    <t>Poznámka k položce:
Tepelný odpor Rmat (m2 K/W)=2,07</t>
  </si>
  <si>
    <t>177,689*1,1 'Přepočtené koeficientem množství</t>
  </si>
  <si>
    <t>171</t>
  </si>
  <si>
    <t>1816348831</t>
  </si>
  <si>
    <t>172</t>
  </si>
  <si>
    <t>283765R61</t>
  </si>
  <si>
    <t>deska izolační PIR tl. 100 mm</t>
  </si>
  <si>
    <t>-1974311575</t>
  </si>
  <si>
    <t>10,88*1,1 'Přepočtené koeficientem množství</t>
  </si>
  <si>
    <t>173</t>
  </si>
  <si>
    <t>713141211</t>
  </si>
  <si>
    <t>Montáž izolace tepelné střech plochých volně položené atikový klín</t>
  </si>
  <si>
    <t>195675479</t>
  </si>
  <si>
    <t>(42,5+53,32)</t>
  </si>
  <si>
    <t>174</t>
  </si>
  <si>
    <t>631529040</t>
  </si>
  <si>
    <t>klín atikový přechodný AK tl.60 x 60 mm, délka 1000 mm</t>
  </si>
  <si>
    <t>928206257</t>
  </si>
  <si>
    <t>95,82*1,1 'Přepočtené koeficientem množství</t>
  </si>
  <si>
    <t>175</t>
  </si>
  <si>
    <t>713141321</t>
  </si>
  <si>
    <t>Montáž izolace tepelné střech plochých lepené asfaltem zplna, spádová vrstva</t>
  </si>
  <si>
    <t>1549724016</t>
  </si>
  <si>
    <t>176</t>
  </si>
  <si>
    <t>283765R01</t>
  </si>
  <si>
    <t xml:space="preserve">deska izolační PIR spádová </t>
  </si>
  <si>
    <t>649087305</t>
  </si>
  <si>
    <t>10,88*0,11 'Přepočtené koeficientem množství</t>
  </si>
  <si>
    <t>177</t>
  </si>
  <si>
    <t>713141322</t>
  </si>
  <si>
    <t>Montáž izolace tepelné střech plochých lepené asfalte bodově, spádová vrstva</t>
  </si>
  <si>
    <t>631020210</t>
  </si>
  <si>
    <t>"S3" 14,9*6,35</t>
  </si>
  <si>
    <t>178</t>
  </si>
  <si>
    <t>283761420</t>
  </si>
  <si>
    <t>klín spádový Standard 1000 x 1000 mm, EPS 150</t>
  </si>
  <si>
    <t>897056244</t>
  </si>
  <si>
    <t>94,615*0,1 'Přepočtené koeficientem množství</t>
  </si>
  <si>
    <t>179</t>
  </si>
  <si>
    <t>1775491393</t>
  </si>
  <si>
    <t>"S3" 94,615</t>
  </si>
  <si>
    <t>180</t>
  </si>
  <si>
    <t>1363825462</t>
  </si>
  <si>
    <t>94,615*0,264 'Přepočtené koeficientem množství</t>
  </si>
  <si>
    <t>181</t>
  </si>
  <si>
    <t>713191R32</t>
  </si>
  <si>
    <t>Překrytí izolace tepelné separační a parotěsnou fólií tl 0,2 mm u podlah a stropů vč. vytažení na svislé konstrukce v = do cca 150 mm</t>
  </si>
  <si>
    <t>1235416361</t>
  </si>
  <si>
    <t>v jednotkové ceně započítány náklady na obvodové dilatační pásky tl. min 10 mm v = min 150 mm</t>
  </si>
  <si>
    <t>1,15*(123,645+2,395+53,87+146,0+63,92+8,47+8,74+18,19+112,59+220,6+44,75)</t>
  </si>
  <si>
    <t>182</t>
  </si>
  <si>
    <t>998713203</t>
  </si>
  <si>
    <t>Přesun hmot procentní pro izolace tepelné</t>
  </si>
  <si>
    <t>4516890</t>
  </si>
  <si>
    <t>762</t>
  </si>
  <si>
    <t>Konstrukce tesařské</t>
  </si>
  <si>
    <t>183</t>
  </si>
  <si>
    <t>762083111</t>
  </si>
  <si>
    <t xml:space="preserve">Impregnace řeziva proti dřevokaznému hmyzu a houbám máčením </t>
  </si>
  <si>
    <t>-1123454360</t>
  </si>
  <si>
    <t>12,6+6,223</t>
  </si>
  <si>
    <t>184</t>
  </si>
  <si>
    <t>762341210</t>
  </si>
  <si>
    <t>Montáž bednění střech rovných a šikmých sklonu do 60° z hrubých prken na sraz</t>
  </si>
  <si>
    <t>1359421435</t>
  </si>
  <si>
    <t>"S1" (6,55*4,9*2)+(15,635*6,53)+(15,635*7,68)</t>
  </si>
  <si>
    <t>185</t>
  </si>
  <si>
    <t>605151210</t>
  </si>
  <si>
    <t>řezivo jehličnaté boční prkno jakost I.-II. 4 - 6 cm</t>
  </si>
  <si>
    <t>-1899696464</t>
  </si>
  <si>
    <t>286,363*0,044 'Přepočtené koeficientem množství</t>
  </si>
  <si>
    <t>186</t>
  </si>
  <si>
    <t>2032991436</t>
  </si>
  <si>
    <t>"S2" 13,33*13,33</t>
  </si>
  <si>
    <t>187</t>
  </si>
  <si>
    <t>605151110</t>
  </si>
  <si>
    <t>řezivo jehličnaté boční prkno jakost I.-II. 2 - 3 cm</t>
  </si>
  <si>
    <t>948500110</t>
  </si>
  <si>
    <t>188,569*0,033 'Přepočtené koeficientem množství</t>
  </si>
  <si>
    <t>188</t>
  </si>
  <si>
    <t>762395000</t>
  </si>
  <si>
    <t>Spojovací prostředky pro montáž krovu, bednění, laťování, světlíky, klíny</t>
  </si>
  <si>
    <t>1384505147</t>
  </si>
  <si>
    <t>189</t>
  </si>
  <si>
    <t>762431036</t>
  </si>
  <si>
    <t>Obložení stěn z desek OSB tl 20 mm broušených na pero a drážku šroubovaných</t>
  </si>
  <si>
    <t>1066012649</t>
  </si>
  <si>
    <t>"F5" (41,75+18,75+17,25)*2</t>
  </si>
  <si>
    <t>190</t>
  </si>
  <si>
    <t>998762203</t>
  </si>
  <si>
    <t xml:space="preserve">Přesun hmot procentní pro kce tesařské </t>
  </si>
  <si>
    <t>-164684335</t>
  </si>
  <si>
    <t>763</t>
  </si>
  <si>
    <t>Konstrukce suché výstavby</t>
  </si>
  <si>
    <t>191</t>
  </si>
  <si>
    <t>763015R01</t>
  </si>
  <si>
    <t>"SP3" Dodávka a montáž systémového lamelového podhledu ze solo prvků</t>
  </si>
  <si>
    <t>-469632892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</si>
  <si>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zavěšeného nosného roštu, všech doplňků a příslušenství.</t>
  </si>
  <si>
    <t>"1.NP" 75,0</t>
  </si>
  <si>
    <t>192</t>
  </si>
  <si>
    <t>763015R03</t>
  </si>
  <si>
    <t xml:space="preserve">"SP4" Dodávka a montáž systémového kazetového minerálního rozebiratelného podhledu (2400/600, 1200/600 , 600/600 mm) </t>
  </si>
  <si>
    <t>1651496</t>
  </si>
  <si>
    <t>193</t>
  </si>
  <si>
    <t>763015R04</t>
  </si>
  <si>
    <t>"SP5" Dodávka a montáž systémového podhledu ze sklocementových desek tl. 12 mm do venkovního prostředí</t>
  </si>
  <si>
    <t>-544475655</t>
  </si>
  <si>
    <t>"1.NP" 35,0</t>
  </si>
  <si>
    <t>194</t>
  </si>
  <si>
    <t>763015R02</t>
  </si>
  <si>
    <t>SP6" Dodávka a montáž systémového minerálního akustického (s PO) podhledu (1200/1200, 1200/1800 mm)</t>
  </si>
  <si>
    <t>1700858093</t>
  </si>
  <si>
    <t>Poznámka k položce:
Kompletní provedení dle specifikace PD a TZ vč. všech přímo souvisejících prací a dodávek.
-------------------------------------------------------------------------------------------------------------
Jednotková cena obsahuje kompletní systémové řešení vč. všech doplňků a příslušenství.</t>
  </si>
  <si>
    <t>"2.NP" 45,0</t>
  </si>
  <si>
    <t>195</t>
  </si>
  <si>
    <t>763111431</t>
  </si>
  <si>
    <t>SDK příčka tl 100 mm profil CW+UW 50 desky 2xH2/A 12,5 TI 50 mm EI 60 Rw 50 dB</t>
  </si>
  <si>
    <t>-1374690367</t>
  </si>
  <si>
    <t>(3,1*6,075)+(4,4*8,125)</t>
  </si>
  <si>
    <t>196</t>
  </si>
  <si>
    <t>763111434</t>
  </si>
  <si>
    <t>SDK příčka tl 125 mm profil CW+UW 75 desky 2xH2/A 12,5 TI 75 mm EI 60 Rw 53 dB</t>
  </si>
  <si>
    <t>482101754</t>
  </si>
  <si>
    <t>(3,1*27,07)+(4,4*20,85)</t>
  </si>
  <si>
    <t>197</t>
  </si>
  <si>
    <t>763111437</t>
  </si>
  <si>
    <t>SDK příčka tl 150 mm profil CW+UW 100 desky 2xH2/A 12,5 TI 100 mm EI 60 Rw 55 DB</t>
  </si>
  <si>
    <t>1578938508</t>
  </si>
  <si>
    <t>(3,1*30,1)+(4,4*40,425)</t>
  </si>
  <si>
    <t>198</t>
  </si>
  <si>
    <t>763111717</t>
  </si>
  <si>
    <t>SDK příčka základní penetrační nátěr</t>
  </si>
  <si>
    <t>-1631530605</t>
  </si>
  <si>
    <t>2*(54,583+175,657+271,18)</t>
  </si>
  <si>
    <t>199</t>
  </si>
  <si>
    <t>763111771</t>
  </si>
  <si>
    <t>Příplatek k SDK příčce za rovinnost kvality Q3</t>
  </si>
  <si>
    <t>-1581958292</t>
  </si>
  <si>
    <t>200</t>
  </si>
  <si>
    <t>763121473</t>
  </si>
  <si>
    <t>SDK stěna předsazená instalační tl 150 mm profil CW+UW desky 2xH2 bez TI EI 60</t>
  </si>
  <si>
    <t>-999984590</t>
  </si>
  <si>
    <t>3,75*(13,69)</t>
  </si>
  <si>
    <t>3,1*(9,38)</t>
  </si>
  <si>
    <t>3,1*(9,325)</t>
  </si>
  <si>
    <t>201</t>
  </si>
  <si>
    <t>763131411</t>
  </si>
  <si>
    <t>SDK podhled desky 1xA 12,5 bez TI dvouvrstvá spodní kce profil CD+UD</t>
  </si>
  <si>
    <t>451839855</t>
  </si>
  <si>
    <t>"1.NP" 144,0</t>
  </si>
  <si>
    <t>"2.NP" 24,0</t>
  </si>
  <si>
    <t>"3.NP" 24,0</t>
  </si>
  <si>
    <t>202</t>
  </si>
  <si>
    <t>763131441</t>
  </si>
  <si>
    <t>SDK podhled desky 2xDF 12,5 bez TI dvouvrstvá spodní kce profil CD+UD</t>
  </si>
  <si>
    <t>-1131575041</t>
  </si>
  <si>
    <t>146,0</t>
  </si>
  <si>
    <t>203</t>
  </si>
  <si>
    <t>763131451</t>
  </si>
  <si>
    <t>SDK podhled deska 1xH2 12,5 bez TI dvouvrstvá spodní kce profil CD+UD</t>
  </si>
  <si>
    <t>1283332322</t>
  </si>
  <si>
    <t>"1.NP" 58,0</t>
  </si>
  <si>
    <t>"2.NP" 8,0</t>
  </si>
  <si>
    <t>"3.NP" 8,0</t>
  </si>
  <si>
    <t>204</t>
  </si>
  <si>
    <t>763131714</t>
  </si>
  <si>
    <t>SDK podhled základní penetrační nátěr</t>
  </si>
  <si>
    <t>295991509</t>
  </si>
  <si>
    <t>(192+146,0+74,0+239,564)</t>
  </si>
  <si>
    <t>205</t>
  </si>
  <si>
    <t>763131771</t>
  </si>
  <si>
    <t>Příplatek k SDK podhledu za rovinnost kvality Q3</t>
  </si>
  <si>
    <t>271601560</t>
  </si>
  <si>
    <t>206</t>
  </si>
  <si>
    <t>763161720</t>
  </si>
  <si>
    <t>SDK podkroví deska 2xDF 12,5 bez TI dvouvrstvá spodní kce profil CD+UD</t>
  </si>
  <si>
    <t>890949497</t>
  </si>
  <si>
    <t>"kompletní otevřené 3.NP_součást spodní vrstvy S1" (184,28)+(184,28*0,3)</t>
  </si>
  <si>
    <t>207</t>
  </si>
  <si>
    <t>763164267</t>
  </si>
  <si>
    <t>SDK obklad kcí desky 2xH2/A_DF 12,5</t>
  </si>
  <si>
    <t>105638483</t>
  </si>
  <si>
    <t>208</t>
  </si>
  <si>
    <t>763755R01</t>
  </si>
  <si>
    <t>Dodávka a osazení veškerých doplňkových prvků SDK konstrukcí (lišt, profilů, výztužných profilů, ukončovacích prvků, dilatačních a přechodových prvků atd)</t>
  </si>
  <si>
    <t>-1232226798</t>
  </si>
  <si>
    <t>Poznámka k položce:
SYSTÉMOVÉ PROVEDENÍ (DLE KONKRÉTNÍHO DODAVATELE SYSTÉMU)</t>
  </si>
  <si>
    <t xml:space="preserve">"kompletní provedení dle specifikace PD a TZ  vč. všech souvisejících prací a dodávek"</t>
  </si>
  <si>
    <t>"rozsah a množství vztaženo na celkovou plochu SDK konstrukcí" 1002,84+562,754</t>
  </si>
  <si>
    <t>209</t>
  </si>
  <si>
    <t>998763202</t>
  </si>
  <si>
    <t xml:space="preserve">Přesun hmot procentní pro dřevostavby </t>
  </si>
  <si>
    <t>-838614593</t>
  </si>
  <si>
    <t>764</t>
  </si>
  <si>
    <t>Konstrukce klempířské</t>
  </si>
  <si>
    <t>210</t>
  </si>
  <si>
    <t>764015R01</t>
  </si>
  <si>
    <t>Dodávka a montáž plechové krytiny střech šikmých _ předzvětralý TiZn tl. 0,7 mm (spoj stojatá drážka) , separační vrstva ze smyčkové rohože, kotevní plechy pro falcované krytiny)</t>
  </si>
  <si>
    <t>600907514</t>
  </si>
  <si>
    <t>Poznámka k položce:
Kompletní provedení dle rozsahu a specifikace PD a TZ vč. všech přímo souvisejících prací a systémových doplňků / prvků / příslušenství.</t>
  </si>
  <si>
    <t>"S1" 286,363</t>
  </si>
  <si>
    <t>211</t>
  </si>
  <si>
    <t>764384N01</t>
  </si>
  <si>
    <t>K-1 - D+M Oplechování parapetu š. 150mm, z AL lakovaného plechu tl. 1,0mm, r.š. 300mm</t>
  </si>
  <si>
    <t>bm</t>
  </si>
  <si>
    <t>1584253641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</si>
  <si>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výrobků.</t>
  </si>
  <si>
    <t>212</t>
  </si>
  <si>
    <t>764384N02</t>
  </si>
  <si>
    <t>K-2 - D+M Oplechování parapetu š. 160mm, z AL lakovaného plechu tl. 0,7mm, r.š. 320mm</t>
  </si>
  <si>
    <t>1452085272</t>
  </si>
  <si>
    <t>213</t>
  </si>
  <si>
    <t>764384N03</t>
  </si>
  <si>
    <t>K-2B - D+M Oplechování parapetu š. 160mm, z AL lakovaného plechu tl. 0,7mm, r.š. 320mm</t>
  </si>
  <si>
    <t>-755083876</t>
  </si>
  <si>
    <t>214</t>
  </si>
  <si>
    <t>764384N04</t>
  </si>
  <si>
    <t>K-3 - D+M Oplechování parapetu š. 150mm, z AL lakovaného plechu tl. 1,0mm, r.š. 300mm</t>
  </si>
  <si>
    <t>-396944420</t>
  </si>
  <si>
    <t>215</t>
  </si>
  <si>
    <t>764384N05</t>
  </si>
  <si>
    <t>K-4 - D+M Oplechování parapetu š. 260mm, z AL lakovaného plechu tl. 0,7mm, r.š. 450mm</t>
  </si>
  <si>
    <t>-1975707743</t>
  </si>
  <si>
    <t>216</t>
  </si>
  <si>
    <t>764384N06</t>
  </si>
  <si>
    <t>K-5 - D+M Oplechování parapetu š. 260mm, z AL lakovaného plechu tl. 0,7mm, r.š. 420mm</t>
  </si>
  <si>
    <t>-1387931103</t>
  </si>
  <si>
    <t>217</t>
  </si>
  <si>
    <t>764384N07</t>
  </si>
  <si>
    <t>K-6 - D+M Střešní svod, prům. 100mm, plastová svodná trubka</t>
  </si>
  <si>
    <t>757478677</t>
  </si>
  <si>
    <t>218</t>
  </si>
  <si>
    <t>764384N08</t>
  </si>
  <si>
    <t>K-6a - D+M Střešní svod, prům. 125mm, plastová svodná trubka</t>
  </si>
  <si>
    <t>-827844060</t>
  </si>
  <si>
    <t>219</t>
  </si>
  <si>
    <t>764384N09</t>
  </si>
  <si>
    <t>K-7 - D+M Střešní svod, prům. 125mm, z AL lakovaného plechu tl. 0,7mm</t>
  </si>
  <si>
    <t>-756380990</t>
  </si>
  <si>
    <t>220</t>
  </si>
  <si>
    <t>764384N10</t>
  </si>
  <si>
    <t>K-8 - D+M Střešní žlab čtyřhraný zapuštěný š. 160mm, výšky 100mm, z TiZn plechu tl. 0,8mm, r.š. 500mm</t>
  </si>
  <si>
    <t>656662749</t>
  </si>
  <si>
    <t>221</t>
  </si>
  <si>
    <t>764384N11</t>
  </si>
  <si>
    <t>K-8a - D+M Okapnicový pás r.š. 390mm + vyztužovací pás z pozink plechu tl. 1,0mm - r.š. 280mm</t>
  </si>
  <si>
    <t>422358054</t>
  </si>
  <si>
    <t>222</t>
  </si>
  <si>
    <t>764384N12</t>
  </si>
  <si>
    <t>K-8b - D+M Oplechování římsy z TiZn plechu tl. 0,8mm, r.š. 400mm + vyztužovací pás z pozink plechu tl.1,0mm - r.š. 275mm</t>
  </si>
  <si>
    <t>1515801720</t>
  </si>
  <si>
    <t>223</t>
  </si>
  <si>
    <t>764384N13</t>
  </si>
  <si>
    <t>K-9 - D+M Terasová krycí lišta, TiZn tl. 0,7mm, r.š. 370mm</t>
  </si>
  <si>
    <t>-1099138200</t>
  </si>
  <si>
    <t>224</t>
  </si>
  <si>
    <t>764384N14</t>
  </si>
  <si>
    <t>K-10 - D+M Oplechování atiky, šířka 410mm, TiZn tl. 1,0mm, r.š. 680mm</t>
  </si>
  <si>
    <t>1085292791</t>
  </si>
  <si>
    <t>225</t>
  </si>
  <si>
    <t>764384N15</t>
  </si>
  <si>
    <t>K-10a - D+M Oplechování atiky, šířka 450mm, TiZn tl. 1,0mm, r.š. 720mm</t>
  </si>
  <si>
    <t>338440528</t>
  </si>
  <si>
    <t>226</t>
  </si>
  <si>
    <t>764384N16</t>
  </si>
  <si>
    <t>K-11 - D+M Oplechování atiky, šířka 310mm, TiZn tl. 0,8mm, r.š. 560mm</t>
  </si>
  <si>
    <t>203755571</t>
  </si>
  <si>
    <t>227</t>
  </si>
  <si>
    <t>764384N17</t>
  </si>
  <si>
    <t>K-12 - D+M Oplechování atiky, šířka 400mm, TiZn tl. 1,0mm, r.š. 670mm</t>
  </si>
  <si>
    <t>-238104431</t>
  </si>
  <si>
    <t>228</t>
  </si>
  <si>
    <t>764384N18</t>
  </si>
  <si>
    <t>K-13 - D+M Oplechování ZTI, sestava manžety a kloboučku pro oplechování kanalizačního potrubí DN 110, z TiZn plechu tl. 0,7mm</t>
  </si>
  <si>
    <t>ks</t>
  </si>
  <si>
    <t>711243531</t>
  </si>
  <si>
    <t>229</t>
  </si>
  <si>
    <t>764384N19</t>
  </si>
  <si>
    <t>K-14 - D+M Oplechování ZTI, sestava manžety a kloboučku pro oplechování kanalizačního potrubí DN 110, z TiZn plechu tl. 0,7mm</t>
  </si>
  <si>
    <t>-782809368</t>
  </si>
  <si>
    <t>230</t>
  </si>
  <si>
    <t>764384N20</t>
  </si>
  <si>
    <t>K-15 - D+M Oplechování OK, sestava manžety a kloboučku pro oplechování potrubí OK prům. 75mm, z TiZn plechu tl. 0,7mm</t>
  </si>
  <si>
    <t>-445540506</t>
  </si>
  <si>
    <t>231</t>
  </si>
  <si>
    <t>764384N21</t>
  </si>
  <si>
    <t>K-16 - D+M Oplechování VZT, sestava manžety a kloboučku pro oplechování VZT potrubí DN 315mm, z TiZn plechu tl. 0,7mm</t>
  </si>
  <si>
    <t>1259446403</t>
  </si>
  <si>
    <t>232</t>
  </si>
  <si>
    <t>764384N22</t>
  </si>
  <si>
    <t>K-17 - D+M Oplechování OK, sestava manžety a kloboučku pro oplechování potrubí OK prům. 100mm, z TiZn plechu tl. 0,7mm</t>
  </si>
  <si>
    <t>579757235</t>
  </si>
  <si>
    <t>233</t>
  </si>
  <si>
    <t>764384N23</t>
  </si>
  <si>
    <t>K-18 - D+M Sněhové zábrany, jednotrubkový systém včetně svorek</t>
  </si>
  <si>
    <t>-1867619844</t>
  </si>
  <si>
    <t>234</t>
  </si>
  <si>
    <t>764384N24</t>
  </si>
  <si>
    <t>K-19 - D+M Oplechování nevětraného hřebene z TiZn plechu tl. 0,7mm</t>
  </si>
  <si>
    <t>-1300959945</t>
  </si>
  <si>
    <t>235</t>
  </si>
  <si>
    <t>764384N25</t>
  </si>
  <si>
    <t>K-20 - D+M Oplechování nevětraného hřebene z TiZn plechu tl. 0,7mm</t>
  </si>
  <si>
    <t>443025585</t>
  </si>
  <si>
    <t>236</t>
  </si>
  <si>
    <t>998764203</t>
  </si>
  <si>
    <t xml:space="preserve">Přesun hmot procentní pro konstrukce klempířské </t>
  </si>
  <si>
    <t>-1841740702</t>
  </si>
  <si>
    <t>766</t>
  </si>
  <si>
    <t>Konstrukce truhlářské</t>
  </si>
  <si>
    <t>237</t>
  </si>
  <si>
    <t>766382N01</t>
  </si>
  <si>
    <t>T-1 - D+M Vnitřní dveře dřevěné, plné, hladké, s polodrážkou - kompletizované, včetně zárubně, 700x1970mm</t>
  </si>
  <si>
    <t>-1433299010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</si>
  <si>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dřevěné.</t>
  </si>
  <si>
    <t>238</t>
  </si>
  <si>
    <t>766382N02</t>
  </si>
  <si>
    <t>T-2 - D+M Vnitřní dveře dřevěné, plné, hladké, s polodrážkou - kompletizované, včetně zárubně, 700x1970mm</t>
  </si>
  <si>
    <t>-753406150</t>
  </si>
  <si>
    <t>239</t>
  </si>
  <si>
    <t>766382N03</t>
  </si>
  <si>
    <t>T-3 - D+M Vnitřní dveře dřevěné, plné, hladké, s polodrážkou - kompletizované, včetně zárubně, 700x1970mm</t>
  </si>
  <si>
    <t>1047603267</t>
  </si>
  <si>
    <t>240</t>
  </si>
  <si>
    <t>766382N04</t>
  </si>
  <si>
    <t>T-4 - D+M Vnitřní dveře dřevěné, plné, hladké, s polodrážkou - kompletizované, včetně zárubně, 800x1970mm</t>
  </si>
  <si>
    <t>-1041604950</t>
  </si>
  <si>
    <t>241</t>
  </si>
  <si>
    <t>766382N05</t>
  </si>
  <si>
    <t>T-5 - D+M Vnitřní dveře dřevěné, plné, hladké, s polodrážkou - kompletizované, včetně zárubně, 800x1970mm</t>
  </si>
  <si>
    <t>1843289649</t>
  </si>
  <si>
    <t>242</t>
  </si>
  <si>
    <t>766382N06</t>
  </si>
  <si>
    <t>T-6 - D+M Vnitřní dveře dřevěné, plné, hladké, s polodrážkou - kompletizované, včetně zárubně, 800x1970mm</t>
  </si>
  <si>
    <t>1483538978</t>
  </si>
  <si>
    <t>243</t>
  </si>
  <si>
    <t>766382N07</t>
  </si>
  <si>
    <t>T-7 - D+M Vnitřní dveře dřevěné, plné, hladké, kompletizované, včetně zárubně, 800x1970mm</t>
  </si>
  <si>
    <t>2010096047</t>
  </si>
  <si>
    <t>244</t>
  </si>
  <si>
    <t>766382N08</t>
  </si>
  <si>
    <t>T-8 - D+M Vnitřní dveře dřevěné, plné, hladké, kompletizované, 800x1970mm, zárubeň dřevěná obložková bezfalcová</t>
  </si>
  <si>
    <t>346072150</t>
  </si>
  <si>
    <t>245</t>
  </si>
  <si>
    <t>766382N09</t>
  </si>
  <si>
    <t>T-9 - D+M Vnitřní dveře dřevěné, plné, hladké, kompletizované, AL skrytá zárubeň, 800x1970mm</t>
  </si>
  <si>
    <t>1167148512</t>
  </si>
  <si>
    <t>246</t>
  </si>
  <si>
    <t>766382N10</t>
  </si>
  <si>
    <t>T-10 - D+M Vnitřní dveře dřevěné, plné, hladké, s polodrážkou - kompletizované, včetně zárubně, 800x1970mm</t>
  </si>
  <si>
    <t>-2063558692</t>
  </si>
  <si>
    <t>247</t>
  </si>
  <si>
    <t>766382N11</t>
  </si>
  <si>
    <t>T-11 - D+M Vnitřní dveře dřevěné, plné, hladké, s polodrážkou - kompletizované, včetně zárubně, 800x1970mm</t>
  </si>
  <si>
    <t>-1237843090</t>
  </si>
  <si>
    <t>248</t>
  </si>
  <si>
    <t>766382N12</t>
  </si>
  <si>
    <t>T-12 - D+M Vnitřní dveře dřevěné, plné, hladké, s polodrážkou - kompletizované, včetně zárubně, 900x1970mm</t>
  </si>
  <si>
    <t>151415296</t>
  </si>
  <si>
    <t>249</t>
  </si>
  <si>
    <t>766382N13</t>
  </si>
  <si>
    <t>T-13 - D+M Vnitřní dveře dřevěné, plné, hladké, s polodrážkou - kompletizované, včetně zárubně, 900x1970mm</t>
  </si>
  <si>
    <t>1094880606</t>
  </si>
  <si>
    <t>250</t>
  </si>
  <si>
    <t>766382N14</t>
  </si>
  <si>
    <t>T-14 - D+M Vnitřní dveře dřevěné, plné, hladké, s polodrážkou - kompletizované, včetně zárubně, 900x1970mm</t>
  </si>
  <si>
    <t>-1803642574</t>
  </si>
  <si>
    <t>251</t>
  </si>
  <si>
    <t>766382N15</t>
  </si>
  <si>
    <t>T-15 - D+M Vnitřní dveře dřevěné, plné, hladké, kompletizované, AL skrytá zárubeň, 900x1970mm</t>
  </si>
  <si>
    <t>-762097262</t>
  </si>
  <si>
    <t>252</t>
  </si>
  <si>
    <t>766382N16</t>
  </si>
  <si>
    <t>T-16 - D+M Vnitřní dveře dřevěné, plné, hladké, dvoukřídlé, kompletizované; únikové, včetně dřevěné zárubně, 1800x2200mm</t>
  </si>
  <si>
    <t>-1985011808</t>
  </si>
  <si>
    <t>253</t>
  </si>
  <si>
    <t>766382N16.1</t>
  </si>
  <si>
    <t>PO-1 - D+M Vnitřní dveře dřevěné, požární 900/1970 mm , včetně zárubně</t>
  </si>
  <si>
    <t>221431911</t>
  </si>
  <si>
    <t>254</t>
  </si>
  <si>
    <t>766382N17</t>
  </si>
  <si>
    <t>t-1 - D+M Pomocné řezivo, pro uchycení bednění - lať 80/60; z jehličnatého řeziva třídy C24</t>
  </si>
  <si>
    <t>-597184451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</si>
  <si>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výrobků.</t>
  </si>
  <si>
    <t>255</t>
  </si>
  <si>
    <t>766382N18</t>
  </si>
  <si>
    <t>"a" D+M střešní pevné okno 1340/1400 mm vč. oplechování</t>
  </si>
  <si>
    <t>1523139172</t>
  </si>
  <si>
    <t xml:space="preserve"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výrobků.</t>
  </si>
  <si>
    <t>256</t>
  </si>
  <si>
    <t>766382N19</t>
  </si>
  <si>
    <t>"b" D+M střešní výlez pro zateplené střechy 660/1180 mm vč. oplechování</t>
  </si>
  <si>
    <t>584692283</t>
  </si>
  <si>
    <t>257</t>
  </si>
  <si>
    <t>766382N20</t>
  </si>
  <si>
    <t>D+M kuchyňská linka 1.NP _ rozsah viz v.č. D.03.1_33 (včetně příslušenství a vybavení)</t>
  </si>
  <si>
    <t>-1171680265</t>
  </si>
  <si>
    <t>258</t>
  </si>
  <si>
    <t>766382N21</t>
  </si>
  <si>
    <t>D+M skříňová sestava _ recepce 1.NP_8 sekcí _ rozsah viz v.č. D.03.1_33 (včetně příslušenství a vybavení)</t>
  </si>
  <si>
    <t>-185566131</t>
  </si>
  <si>
    <t>259</t>
  </si>
  <si>
    <t>766382N22</t>
  </si>
  <si>
    <t>D+M skříňová sestava _ recepce 1.NP_4 sekcí _ rozsah viz v.č. D.03.1_33 (včetně příslušenství a vybavení)</t>
  </si>
  <si>
    <t>-751828498</t>
  </si>
  <si>
    <t>260</t>
  </si>
  <si>
    <t>766382N23</t>
  </si>
  <si>
    <t>D+M recepční pult 1.NP _ rozsah viz v.č. D.03.1_33 (včetně příslušenství a vybavení)</t>
  </si>
  <si>
    <t>-190146109</t>
  </si>
  <si>
    <t>261</t>
  </si>
  <si>
    <t>766382N24</t>
  </si>
  <si>
    <t>D+M kuchyňská linka 2.NP _ rozsah viz v.č. D.03.1_34 (včetně příslušenství a vybavení)</t>
  </si>
  <si>
    <t>1726002323</t>
  </si>
  <si>
    <t>262</t>
  </si>
  <si>
    <t>766382N25</t>
  </si>
  <si>
    <t>D+M kuchyňská linka 3.NP _ rozsah viz v.č. D.03.1_34 (včetně příslušenství a vybavení)</t>
  </si>
  <si>
    <t>71579289</t>
  </si>
  <si>
    <t>263</t>
  </si>
  <si>
    <t>766416232</t>
  </si>
  <si>
    <t xml:space="preserve">Montáž obložení stěn panely dýhovanými </t>
  </si>
  <si>
    <t>1637181120</t>
  </si>
  <si>
    <t xml:space="preserve">"viz v.č. D3_1_29" </t>
  </si>
  <si>
    <t>"1.NP" 28,0</t>
  </si>
  <si>
    <t>"2.NP" 30,0</t>
  </si>
  <si>
    <t>264</t>
  </si>
  <si>
    <t>606213R90</t>
  </si>
  <si>
    <t>dýhovaná MDF/překližka truhlářská tl. 18 mm _ BŘÍZA loupaná , jakost I s finálním průhledným lakem (mat)</t>
  </si>
  <si>
    <t>2051733191</t>
  </si>
  <si>
    <t xml:space="preserve">Poznámka k položce:
V jednotkové ceně zahrnuty náklady na spojovací a kotevní prvky
</t>
  </si>
  <si>
    <t>58*1,1 'Přepočtené koeficientem množství</t>
  </si>
  <si>
    <t>265</t>
  </si>
  <si>
    <t>766417211</t>
  </si>
  <si>
    <t>Montáž obložení stěn podkladového roštu</t>
  </si>
  <si>
    <t>1870466919</t>
  </si>
  <si>
    <t>"1.NP" 28,0*6</t>
  </si>
  <si>
    <t>"2.NP" 30,0*6</t>
  </si>
  <si>
    <t>266</t>
  </si>
  <si>
    <t>605141110</t>
  </si>
  <si>
    <t>řezivo jehličnaté,střešní latě dl 2 - 3,5 m</t>
  </si>
  <si>
    <t>-941773929</t>
  </si>
  <si>
    <t>Poznámka k položce:
V jednotkové ceně zahrnuty náklady na spojovací a kotevní prvky</t>
  </si>
  <si>
    <t>348*0,0022 'Přepočtené koeficientem množství</t>
  </si>
  <si>
    <t>267</t>
  </si>
  <si>
    <t>766629214</t>
  </si>
  <si>
    <t>Příplatek k montáži oken rovné ostění připojovací spára do 15 mm - páska</t>
  </si>
  <si>
    <t>-379891385</t>
  </si>
  <si>
    <t>Poznámka k položce:
Specifikace:
-vnitřní parotěsná páska
-vnější vodotěsná paropropustná páska
------------------------------------------------</t>
  </si>
  <si>
    <t>268</t>
  </si>
  <si>
    <t>998766203</t>
  </si>
  <si>
    <t xml:space="preserve">Přesun hmot procentní pro konstrukce truhlářské </t>
  </si>
  <si>
    <t>-811204733</t>
  </si>
  <si>
    <t>767</t>
  </si>
  <si>
    <t>Konstrukce zámečnické</t>
  </si>
  <si>
    <t>269</t>
  </si>
  <si>
    <t>767383N01</t>
  </si>
  <si>
    <t>MP-1 - D+M Mobilní dvoukř. skládací stěna s dveřmi, tl. stěny 100mm, rozměr 11800x4554mm; dveře 900x2100mm, ovládání manuální</t>
  </si>
  <si>
    <t>-804702168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</si>
  <si>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montovaných příček.</t>
  </si>
  <si>
    <t>270</t>
  </si>
  <si>
    <t>767383N02</t>
  </si>
  <si>
    <t>MP-2 - D+M Mobilní skládací stěna, tl. stěny 100mm, rozměr 5200x3000mm, ovládání manuální</t>
  </si>
  <si>
    <t>-1144256930</t>
  </si>
  <si>
    <t>271</t>
  </si>
  <si>
    <t>767383N03</t>
  </si>
  <si>
    <t>MP-3 - D+M Mobilní skládací stěna, tl. stěny 100mm, rozměr 3950x3000mm, ovládání manuální</t>
  </si>
  <si>
    <t>-1900964584</t>
  </si>
  <si>
    <t>272</t>
  </si>
  <si>
    <t>767383N04</t>
  </si>
  <si>
    <t>MP-4 - D+M Montovaná systémová sanitární dělící příčka dvoudvéřová, z LTD tl. 32mm, dveře 2x 700x1970mm</t>
  </si>
  <si>
    <t>-1758779156</t>
  </si>
  <si>
    <t>273</t>
  </si>
  <si>
    <t>767383N05</t>
  </si>
  <si>
    <t>MP-5 - D+M Montovaná systémová sanitární dělící příčka jednodvéřová, z LTD tl. 32mm, dveře 1x 800x1970mm</t>
  </si>
  <si>
    <t>784353939</t>
  </si>
  <si>
    <t>274</t>
  </si>
  <si>
    <t>767383N06</t>
  </si>
  <si>
    <t>AL-1 - D+M Vnitřní AL prosklené dveře s bočním světlíkem, celkový otvor 1350x2250mm</t>
  </si>
  <si>
    <t>901093306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</si>
  <si>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tabulka dveří - hliníkové.</t>
  </si>
  <si>
    <t>275</t>
  </si>
  <si>
    <t>767383N07</t>
  </si>
  <si>
    <t>AL-2 - D+M Vnitřní AL prosklené dveře dvoukřídlé, celkový otvor 1800x2250mm</t>
  </si>
  <si>
    <t>-1635537924</t>
  </si>
  <si>
    <t>276</t>
  </si>
  <si>
    <t>767383N08</t>
  </si>
  <si>
    <t>AL-3 - D+M Venkovní AL dveře prosklené s nadsvětlíkem, dveře dovnitř posuvné, rámy z AL profilů s PTM, otvor 2025x3000mm</t>
  </si>
  <si>
    <t>1290615630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</si>
  <si>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venkovních AL výplní, prosklená fasáda.</t>
  </si>
  <si>
    <t>277</t>
  </si>
  <si>
    <t>767383N09</t>
  </si>
  <si>
    <t>AL-4 - D+M Venkovní AL dveře prosklené s nadsvětlíkem, otevíravé, rámy z AL profilů s PTM, otvor 2050x2950mm</t>
  </si>
  <si>
    <t>-860004783</t>
  </si>
  <si>
    <t>278</t>
  </si>
  <si>
    <t>767383N10</t>
  </si>
  <si>
    <t>AL-5 - D+M Venkovní AL dveře plné s nadsvětlíkem, rámy z AL profilů s PTM, otevíravé, otvor 2000x3230mm</t>
  </si>
  <si>
    <t>1634712324</t>
  </si>
  <si>
    <t>279</t>
  </si>
  <si>
    <t>767383N11</t>
  </si>
  <si>
    <t>AL-6 - D+M Venkovní AL dveře prosklené, jednokřídlé dveře dovnitř posuvné, rámy z AL profilů s PTM, otvor 3000x3230mm</t>
  </si>
  <si>
    <t>-2071216132</t>
  </si>
  <si>
    <t>280</t>
  </si>
  <si>
    <t>767383N12</t>
  </si>
  <si>
    <t>AL-7 - D+M AL dvoukřídlé okno, rámy z AL profilů s PTM, včetně vnitřního parapetu a interiérové horizontální žaluzie, 3000x750mm</t>
  </si>
  <si>
    <t>-438385411</t>
  </si>
  <si>
    <t>281</t>
  </si>
  <si>
    <t>767383N13</t>
  </si>
  <si>
    <t>AL-8 - D+M AL okno, s parapetním oknem a bočním světlíkem, rám z AL profilů s PTM, včetně interiérové žaluzie, 1800x3230mm</t>
  </si>
  <si>
    <t>1484097133</t>
  </si>
  <si>
    <t>282</t>
  </si>
  <si>
    <t>767383N14</t>
  </si>
  <si>
    <t>AL-9 - D+M AL dvoukřídlé okno, rámy z AL profilů s PTM, včetně vnitřního parapetu a interiérové horizontální žaluzie, 1500x500mm</t>
  </si>
  <si>
    <t>-107517615</t>
  </si>
  <si>
    <t>283</t>
  </si>
  <si>
    <t>767383N15</t>
  </si>
  <si>
    <t>AL-10 - D+M AL okno, s parapetním oknem a bočním světlíkem, rám z AL profilů s PTM, včetně interiérové žaluzie, 1500x2580mm</t>
  </si>
  <si>
    <t>-41044317</t>
  </si>
  <si>
    <t>284</t>
  </si>
  <si>
    <t>767383N16</t>
  </si>
  <si>
    <t>AL-11 - D+M AL okno, s parapetním oknem a bočním světlíkem, rám z AL profilů s PTM, včetně interiérové žaluzie, 1800x2450mm</t>
  </si>
  <si>
    <t>-197723263</t>
  </si>
  <si>
    <t>285</t>
  </si>
  <si>
    <t>767383N17</t>
  </si>
  <si>
    <t>AL-12 - D+M AL okno, s parapetním oknem a bočním světlíkem, rám z AL profilů s PTM, včetně interiérové žaluzie, 1500x2450mm</t>
  </si>
  <si>
    <t>-205684369</t>
  </si>
  <si>
    <t>286</t>
  </si>
  <si>
    <t>767383N18</t>
  </si>
  <si>
    <t>AL-13 - D+M AL okno pevné, rám z AL profilů s PTM, 3200x2450mm</t>
  </si>
  <si>
    <t>1725324307</t>
  </si>
  <si>
    <t>287</t>
  </si>
  <si>
    <t>767383N19</t>
  </si>
  <si>
    <t>AL-14 - D+M Venkovní AL dveře prosklené, jedno křídlo posuvné, rámy z AL profilů s PTM, 3200x2450mm</t>
  </si>
  <si>
    <t>1104308626</t>
  </si>
  <si>
    <t>288</t>
  </si>
  <si>
    <t>767383N20</t>
  </si>
  <si>
    <t>AL-15 - D+M AL okno, s parapetním oknem a bočním světlíkem, rám z AL profilů s PTM, včetně interiérové žaluzie, 1500x2450mm</t>
  </si>
  <si>
    <t>-1744113559</t>
  </si>
  <si>
    <t>289</t>
  </si>
  <si>
    <t>767383N21</t>
  </si>
  <si>
    <t>AL-16 - D+M AL okno pevné, rám z AL profilů s PTM, 3200x2450mm</t>
  </si>
  <si>
    <t>1733751402</t>
  </si>
  <si>
    <t>290</t>
  </si>
  <si>
    <t>767383N22</t>
  </si>
  <si>
    <t>AL-17 - D+M AL okno, s parapetním oknem a bočním světlíkem, rám z AL profilů s PTM, včetně interiérové žaluzie, 1800x2450mm</t>
  </si>
  <si>
    <t>1527825751</t>
  </si>
  <si>
    <t>291</t>
  </si>
  <si>
    <t>767383N23</t>
  </si>
  <si>
    <t>AL-18 - D+M AL okno pevné, rám z AL profilů s PTM, 3200x2450mm</t>
  </si>
  <si>
    <t>2117529988</t>
  </si>
  <si>
    <t>292</t>
  </si>
  <si>
    <t>767383N24</t>
  </si>
  <si>
    <t>F-6 - D+M celohliníková systémová prosklená fasáda pro venkovní použití</t>
  </si>
  <si>
    <t>-1312022147</t>
  </si>
  <si>
    <t>293</t>
  </si>
  <si>
    <t>767383N25</t>
  </si>
  <si>
    <t>Z-1 - D+M Ocelová plošina</t>
  </si>
  <si>
    <t>kg</t>
  </si>
  <si>
    <t>-1972169096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</si>
  <si>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</si>
  <si>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294</t>
  </si>
  <si>
    <t>767383N26</t>
  </si>
  <si>
    <t>Z-2 - D+M Žebřík z ocelové plošiny na střechu, rozměr 480x1950mm</t>
  </si>
  <si>
    <t>-633281514</t>
  </si>
  <si>
    <t>295</t>
  </si>
  <si>
    <t>767383N27</t>
  </si>
  <si>
    <t>Z-3 - D+M Montážní nosník výtahu, rozměr: ocelový nosník I 160, délky 1900mm</t>
  </si>
  <si>
    <t>-1950466177</t>
  </si>
  <si>
    <t>296</t>
  </si>
  <si>
    <t>767383N28</t>
  </si>
  <si>
    <t>Z-4 - D+M Ocelové konzoly atiky</t>
  </si>
  <si>
    <t>-1004929145</t>
  </si>
  <si>
    <t>297</t>
  </si>
  <si>
    <t>767383N29</t>
  </si>
  <si>
    <t>Z-5 - D+M Kotvení anténního stožáru</t>
  </si>
  <si>
    <t>858819285</t>
  </si>
  <si>
    <t>298</t>
  </si>
  <si>
    <t>767383N30</t>
  </si>
  <si>
    <t>Z-6 - D+M Ocelový nosník a sloupek HEA120</t>
  </si>
  <si>
    <t>868579047</t>
  </si>
  <si>
    <t>299</t>
  </si>
  <si>
    <t>767383N31</t>
  </si>
  <si>
    <t>Z-7 - D+M Bezpečnostní ochranné zábradlí ocelové plošiny ve 3.NP, délka trubky 4,92bm u 1ks</t>
  </si>
  <si>
    <t>-1929223442</t>
  </si>
  <si>
    <t>300</t>
  </si>
  <si>
    <t>767383N32</t>
  </si>
  <si>
    <t>Z-8 - D+M Ocelová trubka hromosvodu</t>
  </si>
  <si>
    <t>-2021116630</t>
  </si>
  <si>
    <t>301</t>
  </si>
  <si>
    <t>767383N33</t>
  </si>
  <si>
    <t>Z-9 - D+M Čistící zóna hrubá vnější, samonosná rohož s kartáčovou kazetou pro extrémní zatížení, 1900x970-1300mm</t>
  </si>
  <si>
    <t>488310518</t>
  </si>
  <si>
    <t>302</t>
  </si>
  <si>
    <t>767383N34</t>
  </si>
  <si>
    <t>Z-10 - D+M Přechodová podlahová lišta, materiál broušený nerez</t>
  </si>
  <si>
    <t>-1708112929</t>
  </si>
  <si>
    <t>303</t>
  </si>
  <si>
    <t>767383N35</t>
  </si>
  <si>
    <t>Z-11 - D+M Ocelová pomocná kce pro elektro rozvaděč</t>
  </si>
  <si>
    <t>-1298568547</t>
  </si>
  <si>
    <t>304</t>
  </si>
  <si>
    <t>767383N36</t>
  </si>
  <si>
    <t>Z-12 - D+M Ocelový profil L 160x60x6, délka 13,6m, včetně chemických kotev</t>
  </si>
  <si>
    <t>-758880556</t>
  </si>
  <si>
    <t>305</t>
  </si>
  <si>
    <t>998767203</t>
  </si>
  <si>
    <t xml:space="preserve">Přesun hmot procentní pro zámečnické konstrukce </t>
  </si>
  <si>
    <t>1401018645</t>
  </si>
  <si>
    <t>771</t>
  </si>
  <si>
    <t>Podlahy z dlaždic</t>
  </si>
  <si>
    <t>306</t>
  </si>
  <si>
    <t>771574116</t>
  </si>
  <si>
    <t>Montáž podlah keramických lepených flexibilním lepidlem do 25 ks/m2</t>
  </si>
  <si>
    <t>853370461</t>
  </si>
  <si>
    <t>Poznámka k položce:
V jednotkové ceně zahrnuty náklady na montáž a spárování souvisejících obvodových soklů v= do 150 mm.</t>
  </si>
  <si>
    <t>307</t>
  </si>
  <si>
    <t>597612R03</t>
  </si>
  <si>
    <t>dlaždice keramické - dle specifikace PD a TZ</t>
  </si>
  <si>
    <t>-1090995935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</si>
  <si>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keramických dlažeb vč. souvisejících obvodových soklů v= so 150 mm
---------------------------------------------------------------------
P5
7 mm - Keramická dlažba slinutá, kalíbrovaná rozměru cca 200 x 200 x 7 mm, včetně spárovací hmoty na bázi silikonového kaučuku s hydrofobizačním přípravkem, šířka spáry 2mm, protiskluznost dle DIN 51 097- "A" úhel kluzu &gt;12°, otěruvzdornost: stupeň PEI 3 styk nášlapné vrstvy a obkladu zatmelen trvale pružným tmelem v odstínu spár hmoty barevné provedení - tmavě šedá, barva spárovací hmoty v barvě dlaždice 2 mm - Lepící tmel včetně penetrace podkladu
----------------------------------------------------------------------
P13
8 mm - Keramická dlažba slinutá, kalibrovaná rozměru cca 200 x 200 x 7 mm, včetně spárovací hmoty na bázi silikonového kaučuku s hydrofobizačním přípravkem, šířka spáry 2mm,
protiskluznost dle DIN 51 097- "A" úhel kluzu &gt;12°, otěruvzdornost: stupeň PEI 3 styk nášlapné vrstvy a obkladu zatmelen trvale pružným tmelem v odstínu spár hmoty barevné provedení - tmavě šedá, barva spárovací hmoty v barvě dlaždice Lepící tmel včetně penetrace podkladu
</t>
  </si>
  <si>
    <t>108,67*1,15 'Přepočtené koeficientem množství</t>
  </si>
  <si>
    <t>308</t>
  </si>
  <si>
    <t>771579196</t>
  </si>
  <si>
    <t xml:space="preserve">Příplatek k montáž podlah keramických za spárování tmelem </t>
  </si>
  <si>
    <t>-696592214</t>
  </si>
  <si>
    <t>309</t>
  </si>
  <si>
    <t>771591111</t>
  </si>
  <si>
    <t>Podlahy penetrace podkladu</t>
  </si>
  <si>
    <t>-1843028507</t>
  </si>
  <si>
    <t>310</t>
  </si>
  <si>
    <t>771990112</t>
  </si>
  <si>
    <t>Vyrovnání podkladu samonivelační stěrkou tl 4 mm pevnosti 30 Mpa</t>
  </si>
  <si>
    <t>1036455164</t>
  </si>
  <si>
    <t>311</t>
  </si>
  <si>
    <t>998771203</t>
  </si>
  <si>
    <t xml:space="preserve">Přesun hmot procentní pro podlahy z dlaždic </t>
  </si>
  <si>
    <t>-1041220456</t>
  </si>
  <si>
    <t>772</t>
  </si>
  <si>
    <t>Podlahy z teraca</t>
  </si>
  <si>
    <t>312</t>
  </si>
  <si>
    <t>772015R01</t>
  </si>
  <si>
    <t>Dodávka a montáž obkladů schodišťových stupňů teracovými prefa prvky</t>
  </si>
  <si>
    <t>-507474674</t>
  </si>
  <si>
    <t>Poznámka k položce:
Kompletní dodávka a provedení dle specifikace PD a TZ včetně všech přímo souvisejících prací a dodávek.
--------------------------------------------------------------------------------------------------------------------------------
40 mm - 0°klad schodišťového stupně včetně podstupnice
prefabrikovaný terazzový schodišťový stupeň "L" profil - tl. 40 mm se zkosenou přední hranou u &gt;0,6 do vzdál. 40 mm od hrany kladený do cementové malty tl. 10 mm barevné provedení dtto jako lité terazzo, nástupní a výstupní stupeň barevně odlišen součinitel smykového tření pochozí plochy u &gt;0,5.
Včetně kaskádovitého obkladu soklu na stěnách přilehlých k rameni do výšky 100 mm
--------------------------------------------------------------------------------------------------------
viz v.č. D03.1_30</t>
  </si>
  <si>
    <t>(50*1,5*(0,37+0,152))</t>
  </si>
  <si>
    <t>2*(50*0,1*(0,37+0,152))</t>
  </si>
  <si>
    <t>313</t>
  </si>
  <si>
    <t>998772202</t>
  </si>
  <si>
    <t>Přesun hmot procentní pro podlahy z teraca</t>
  </si>
  <si>
    <t>-144301610</t>
  </si>
  <si>
    <t>773</t>
  </si>
  <si>
    <t>Podlahy z litého teraca</t>
  </si>
  <si>
    <t>314</t>
  </si>
  <si>
    <t>773511261</t>
  </si>
  <si>
    <t>Podlahy z přírodního litého teraca zřízení podlahy prosté tl 20 mm</t>
  </si>
  <si>
    <t>528476814</t>
  </si>
  <si>
    <t xml:space="preserve">Poznámka k položce:
15 mm - Lité broušené terazzo na cementové bázi s kamenným plnivem a přísadami
závěrečný leštící brus standartně o hrubosti 120/220 před napuštěním - fluatací
kamenné plnivo mramorová drť, velikost kameniva frakce 10-15 mm,
výsledná barevnostbílošedá - bude zajištěna přidáním vhodných barevných pigmentů pojiva
dilatace zajištěna kovovými pásky v bílé mosazi,
výsledná tloušťka terazza -15 mm (20 mm před broušením)
součinitel smykového tření u &gt;0,5
včetně provedení sokiu do výšky 100 mm
----------------------------------------------------------
</t>
  </si>
  <si>
    <t>"P1" 1,15*123,645</t>
  </si>
  <si>
    <t>315</t>
  </si>
  <si>
    <t>583461220</t>
  </si>
  <si>
    <t>drť vápencová frakce 2,0-4 bal. 25 kg</t>
  </si>
  <si>
    <t>-1428462889</t>
  </si>
  <si>
    <t>Poznámka k položce:
Drť je balena v PE pytlích po 25kg, uložené na paletách á 40ks = 1000kg</t>
  </si>
  <si>
    <t>254,782*0,04 'Přepočtené koeficientem množství</t>
  </si>
  <si>
    <t>316</t>
  </si>
  <si>
    <t>773511361</t>
  </si>
  <si>
    <t>Podlahy z přírodního litého teraca zřízení podlahy prosté tl 40 mm</t>
  </si>
  <si>
    <t>-2128895565</t>
  </si>
  <si>
    <t xml:space="preserve">Poznámka k položce:
40 mm - Lité broušené terazzo na cementové bázi s kamenným plnivem a přísadami
závěrečný leštící brus standartně o hrubosti 120/220 před napuštěním - fluatací
kamenné plnivo mramorová drť, velikost kameniva frakce 10-15 mm,
výsledná barevnost - bílošedá - bude zajištěna přidáním vhodných barevných pigmentů pojiva
dilatace zajištěna kovovými pásky v bílé mosazi.
Výsledná tloušťka terazza - 40mm (45 mm před broušením)
součinitel smykového tření u &gt;0,5
včetně provedení soklu do výšky 100 mm
</t>
  </si>
  <si>
    <t>"P11" 17,31+17,6</t>
  </si>
  <si>
    <t>317</t>
  </si>
  <si>
    <t>1128102323</t>
  </si>
  <si>
    <t>34,91*0,06 'Přepočtené koeficientem množství</t>
  </si>
  <si>
    <t>318</t>
  </si>
  <si>
    <t>998773203</t>
  </si>
  <si>
    <t xml:space="preserve">Přesun hmot procentní pro podlahy teracové lité </t>
  </si>
  <si>
    <t>94928471</t>
  </si>
  <si>
    <t>775</t>
  </si>
  <si>
    <t>Podlahy skládané</t>
  </si>
  <si>
    <t>319</t>
  </si>
  <si>
    <t>775511411</t>
  </si>
  <si>
    <t xml:space="preserve">Podlahy masivní lepené, tl do 22 mm </t>
  </si>
  <si>
    <t>-1903857164</t>
  </si>
  <si>
    <t xml:space="preserve">Poznámka k položce:
V jednotkové ceně zahrnuty náklady na montáže obvodových soklů dle specifikace.
---------------------------------------------------------------------------------------------------------
15 mm - Třívrstvá masivní dubová podlaha ti. 15 mm v šíři lamely 180 - 220 mm drásaný dub se strukturovaným povrchem včetně konečné úpravy tvrdým voskovým olejem
barevné provedení a typ dle výběru investora na základě předloženého vzorku včetně dřevěné soklové lišty v. 80 mm
----------------------------------------------------------------------------------------------------------
V jednotkové ceně zahrnuty náklady na veškeré prořezy a ztratné.
</t>
  </si>
  <si>
    <t>320</t>
  </si>
  <si>
    <t>998775203</t>
  </si>
  <si>
    <t xml:space="preserve">Přesun hmot procentní pro podlahy dřevěné </t>
  </si>
  <si>
    <t>1718678938</t>
  </si>
  <si>
    <t>776</t>
  </si>
  <si>
    <t>Podlahy povlakové</t>
  </si>
  <si>
    <t>321</t>
  </si>
  <si>
    <t>776111311</t>
  </si>
  <si>
    <t>Vysátí podkladu povlakových podlah</t>
  </si>
  <si>
    <t>198245742</t>
  </si>
  <si>
    <t>"povlakové krytiny" 274,47+8,47</t>
  </si>
  <si>
    <t>"skládané krytiny" 146,0</t>
  </si>
  <si>
    <t>322</t>
  </si>
  <si>
    <t>776121111</t>
  </si>
  <si>
    <t>Vodou ředitelná penetrace savého podkladu povlakových podlah ředěná v poměru 1:3</t>
  </si>
  <si>
    <t>-511406744</t>
  </si>
  <si>
    <t>323</t>
  </si>
  <si>
    <t>776141122</t>
  </si>
  <si>
    <t>Vyrovnání podkladu povlakových podlah stěrkou pevnosti 30 MPa tl 5 mm</t>
  </si>
  <si>
    <t>1899594681</t>
  </si>
  <si>
    <t>324</t>
  </si>
  <si>
    <t>776221111</t>
  </si>
  <si>
    <t>Lepení pásů z PVC lepidlem</t>
  </si>
  <si>
    <t>-2028696313</t>
  </si>
  <si>
    <t>Poznámka k položce:
V jednotkové ceně zahrnuty náklady na :
- spoj podlah svařováním
-montáž souvisejících obvodových soklů v= do 80 mm.
--------------------------------------------------------</t>
  </si>
  <si>
    <t>325</t>
  </si>
  <si>
    <t>284110R01</t>
  </si>
  <si>
    <t>dodávka povlakové podlahové krytiny - PVC - specifikace dle PD a TZ</t>
  </si>
  <si>
    <t>-936193424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</si>
  <si>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50 mm 
---------------------------------------------------------------------
2mm - Heterogenní vinylová povlaková krytina v roli, celoplošně lepená
kompaktní roznášecí vrstva, výztuha ze skelného rouna, vrstva nesoucí natištěný dekor, nášlapná vrstva v tl. 0,7 mm z transparentního vinylu s UV tvrzenou polyuretanovou povrchovou úpravou nevyžadující aplikaci ochranných emulzí, vzor svétle šedý - imitace betonové stěrky, hmotnost 2,80 kg/m2 oblast použití dle ÍSO 10874/EN 685 Občanská výstavba třída 34 včetně provedení soklu do fabionu s ukončovací líštou v. 80 mm, součinitel smykového tření u &gt;0,3 - 2 mm </t>
  </si>
  <si>
    <t>274,47*1,15 'Přepočtené koeficientem množství</t>
  </si>
  <si>
    <t>326</t>
  </si>
  <si>
    <t>776221221</t>
  </si>
  <si>
    <t>Lepení elektrostaticky vodivých pásů z PVC standardním lepidlem</t>
  </si>
  <si>
    <t>13857429</t>
  </si>
  <si>
    <t>Poznámka k položce:
V jednotkové ceně zahrnuty náklady na :
- spoj podlah svařováním
-montáž souvisejících obvodových soklů v= do 50 mm.
--------------------------------------------------------</t>
  </si>
  <si>
    <t>327</t>
  </si>
  <si>
    <t>284110R11</t>
  </si>
  <si>
    <t>dodávka povlakové podlahové krytiny - PVC el.vodivé - specifikace dle PD a TZ</t>
  </si>
  <si>
    <t>-55271018</t>
  </si>
  <si>
    <t xml:space="preserve">Poznámka k položce:
V jednotkové ceně zahrnuty náklady na veškeré doplňky a příslušenství dle PD a TZ.
(přechodové, dilatační a ukončovací lišty, ostatní doplňky)
---------------------------------------------------------------------
Jednotková cena zahrnuje dodávku systémového obvodového soklu v = do 80 mm 
---------------------------------------------------------------------
2mm - Antistatická PVC krytina v roli celoplošně lepená
včetně adheziva a penetrace podkladu,
barevné provedení a kombinace bude určena během realizace na základě předloženého vzorku
</t>
  </si>
  <si>
    <t>8,47*1,15 'Přepočtené koeficientem množství</t>
  </si>
  <si>
    <t>328</t>
  </si>
  <si>
    <t>998776203</t>
  </si>
  <si>
    <t xml:space="preserve">Přesun hmot procentní pro podlahy povlakové </t>
  </si>
  <si>
    <t>-1051346366</t>
  </si>
  <si>
    <t>777</t>
  </si>
  <si>
    <t>Podlahy lité</t>
  </si>
  <si>
    <t>329</t>
  </si>
  <si>
    <t>777131101</t>
  </si>
  <si>
    <t>Penetrační epoxidový nátěr podlahy na suchý a vyzrálý podklad</t>
  </si>
  <si>
    <t>-730223145</t>
  </si>
  <si>
    <t>"P9" 1,38</t>
  </si>
  <si>
    <t>330</t>
  </si>
  <si>
    <t>777511123</t>
  </si>
  <si>
    <t>Krycí epoxidový stěrkový systém tloušťky přes 1 do 2 mm lité podlahy</t>
  </si>
  <si>
    <t>-1978696789</t>
  </si>
  <si>
    <t xml:space="preserve">Poznámka k položce:
• 2 mm - Epoxidový samonivelační systém nekluzný, probarvený, se saténovým povrchem,
s mechnicky odolným, snadno čístitelným bezprašným povrchem, odolným proti vodě,
kyselinám a olejům, s odolnosti proti obrusu tř.ARI dle ČSN EN 13 813
včetně provedení fabionu do výšky 80 mm
</t>
  </si>
  <si>
    <t>"P7" 8,74*1,15</t>
  </si>
  <si>
    <t>331</t>
  </si>
  <si>
    <t>777611121</t>
  </si>
  <si>
    <t>Krycí epoxidový nátěr podlahy</t>
  </si>
  <si>
    <t>-413944355</t>
  </si>
  <si>
    <t>332</t>
  </si>
  <si>
    <t>998777203</t>
  </si>
  <si>
    <t xml:space="preserve">Přesun hmot procentní pro podlahy lité </t>
  </si>
  <si>
    <t>-341836565</t>
  </si>
  <si>
    <t>781</t>
  </si>
  <si>
    <t>Dokončovací práce - obklady</t>
  </si>
  <si>
    <t>333</t>
  </si>
  <si>
    <t>781414117</t>
  </si>
  <si>
    <t>Montáž obkladaček vnitřních pravoúhlých do 100 ks/m2 lepených flexibilním lepidlem</t>
  </si>
  <si>
    <t>-1085309594</t>
  </si>
  <si>
    <t>m.č. 108,108a,108b,110,110a,110b,116-120</t>
  </si>
  <si>
    <t>2,4*(11,0+5,2)</t>
  </si>
  <si>
    <t>2,2*(8,64+6,81+13,54+5,77+8,87+8,17+11,9+8,4+11,34+5,9+8,4)</t>
  </si>
  <si>
    <t>m.č. 207,209-213a</t>
  </si>
  <si>
    <t>2,2*(6,01+8,45+5,7+6,7+8,8+9,6+5,554)</t>
  </si>
  <si>
    <t>m.č. 309-313a</t>
  </si>
  <si>
    <t>334</t>
  </si>
  <si>
    <t>597610R22</t>
  </si>
  <si>
    <t>dodávka vnitřních obkládaček keramických - specifikace dle PD a TZ</t>
  </si>
  <si>
    <t>1728544589</t>
  </si>
  <si>
    <t>Poznámka k položce:
V jednotkové ceně zahrnuty náklady na veškeré doplňky a příslušenství dle PD a TZ.
(specifikované v PD) 
---------------------------------------------------------------------
Glazované obkladačky rozměru 100/100 _ 200/200 mm
kladečské schema _ viz v.č. D03.1_27
------------------------------------------------
V místě zrcadel nebude lepen keramický obklad _ dodávka zrcadel je součástí jednotkové ceny keramických obkladů !!
-------------------------------------------------------------------------------------------------------------------------------------------------</t>
  </si>
  <si>
    <t>477,49*1,1 'Přepočtené koeficientem množství</t>
  </si>
  <si>
    <t>335</t>
  </si>
  <si>
    <t>781419191</t>
  </si>
  <si>
    <t>Příplatek k montáži obkladů vnitřních za plochu do 10 m2</t>
  </si>
  <si>
    <t>1835542461</t>
  </si>
  <si>
    <t>336</t>
  </si>
  <si>
    <t>781419197</t>
  </si>
  <si>
    <t>Příplatek k montáži obkladů vnitřních za spárování silikonem</t>
  </si>
  <si>
    <t>-291857658</t>
  </si>
  <si>
    <t>337</t>
  </si>
  <si>
    <t>781469196</t>
  </si>
  <si>
    <t xml:space="preserve">Příplatek k montáži obkladů vnitřních za spáry tmelem </t>
  </si>
  <si>
    <t>353843341</t>
  </si>
  <si>
    <t>338</t>
  </si>
  <si>
    <t>781494R15</t>
  </si>
  <si>
    <t>Příplatek k vnitřním obladům za dodávku a montáž ukončovacích, rohových a koutových profilů</t>
  </si>
  <si>
    <t>-92155091</t>
  </si>
  <si>
    <t>Poznámka k položce:
Množství/rozsah - VZTAŽEN NA CELKOVOU PLOCHU vnitřních obkladů.
(specifikace materiálů dle PD a TZ)
------------------------------------------------------------------------------------</t>
  </si>
  <si>
    <t>339</t>
  </si>
  <si>
    <t>998781203</t>
  </si>
  <si>
    <t xml:space="preserve">Přesun hmot procentní pro obklady keramické </t>
  </si>
  <si>
    <t>-512621194</t>
  </si>
  <si>
    <t>783</t>
  </si>
  <si>
    <t>Dokončovací práce - nátěry</t>
  </si>
  <si>
    <t>340</t>
  </si>
  <si>
    <t>783827405</t>
  </si>
  <si>
    <t xml:space="preserve">Krycí dvojnásobný nátěr hladkých betonových stropů </t>
  </si>
  <si>
    <t>-1832035607</t>
  </si>
  <si>
    <t>341</t>
  </si>
  <si>
    <t>783923161</t>
  </si>
  <si>
    <t>Penetrační nátěr pórovitých betonových podlah</t>
  </si>
  <si>
    <t>758635160</t>
  </si>
  <si>
    <t>"P9" 1,01+0,37</t>
  </si>
  <si>
    <t>784</t>
  </si>
  <si>
    <t>Dokončovací práce - malby a tapety</t>
  </si>
  <si>
    <t>342</t>
  </si>
  <si>
    <t>784181101</t>
  </si>
  <si>
    <t>Základní akrylátová jednonásobná penetrace podkladu v místnostech výšky do 3,80m</t>
  </si>
  <si>
    <t>-2006744943</t>
  </si>
  <si>
    <t>343</t>
  </si>
  <si>
    <t>784221101</t>
  </si>
  <si>
    <t xml:space="preserve">Dvojnásobné bílé malby  ze směsí za sucha dobře otěruvzdorných v místnostech do 3,80 m</t>
  </si>
  <si>
    <t>-1104143158</t>
  </si>
  <si>
    <t>344</t>
  </si>
  <si>
    <t>784221141</t>
  </si>
  <si>
    <t>Příplatek k cenám 2x maleb za sucha otěruvzdorných za barevnou malbu tónovanou tónovacími přípravky</t>
  </si>
  <si>
    <t>-1464083191</t>
  </si>
  <si>
    <t>3059,36*0,4 'Přepočtené koeficientem množství</t>
  </si>
  <si>
    <t>345</t>
  </si>
  <si>
    <t>784321031</t>
  </si>
  <si>
    <t>Dvojnásobné omyvatelné bílé malby s penetrací v místnosti výšky do 3,80 m</t>
  </si>
  <si>
    <t>-1442443218</t>
  </si>
  <si>
    <t>Práce a dodávky M</t>
  </si>
  <si>
    <t>33-M</t>
  </si>
  <si>
    <t>Montáže dopr.zaříz.,sklad. zař. a váh</t>
  </si>
  <si>
    <t>346</t>
  </si>
  <si>
    <t>33-M_R01</t>
  </si>
  <si>
    <t>Dodávka a montáž trakčního osobního výtahu _ kompletní specifikace PD a TZ (viz v.č. D03.1-31)</t>
  </si>
  <si>
    <t>-1533195971</t>
  </si>
  <si>
    <t xml:space="preserve">Poznámka k položce:
D.6.2 Výtahy
V objektu je navržen jeden osobní výtah o nosnosti 675 kg/ tj. 9 osob propojující tři podlaží. Pro osazení technologického zařízení výtahů bude vybudována výtahová šachta s bezpečnostním dojezdem a dostatečným přejezdem. Konstrukce šachty je ŽB.
Je navržen jako elektrický trakční bez strojovny, s neprůchozí kabinou o vel. 1 200 x 1 400 mm s výškou 2,10 m, v provedení dle vyhl. 398/2009 Sb, pro přepravu osob se sníženou tělesnou schopností. Strojovna výtahu bude řešena jako integrovaná na výtahové kabině. Světlost šachty je 1,60 x 1,75 m, výška prohlubně 800 mm, horní přejezd 3 100 mm (2 900 mm pod spodní hranu montážního nosníku). Podrobně viz v.č. D03.1-31.
</t>
  </si>
  <si>
    <t>HZS</t>
  </si>
  <si>
    <t>Hodinové zúčtovací sazby</t>
  </si>
  <si>
    <t>347</t>
  </si>
  <si>
    <t>HZS2491</t>
  </si>
  <si>
    <t>Hodinová zúčtovací sazba dělník zednických výpomocí</t>
  </si>
  <si>
    <t>512</t>
  </si>
  <si>
    <t>628215497</t>
  </si>
  <si>
    <t>"nezměřitelné výpomoce_specialisté(předpoklad)_fakturace dle odsouhlasení" 625,0</t>
  </si>
  <si>
    <t>Ostatní</t>
  </si>
  <si>
    <t>N00_1</t>
  </si>
  <si>
    <t>Záchytné a zádržné systémy</t>
  </si>
  <si>
    <t>348</t>
  </si>
  <si>
    <t>N00_1_R01</t>
  </si>
  <si>
    <t>TSL_F5</t>
  </si>
  <si>
    <t>-875386225</t>
  </si>
  <si>
    <t>349</t>
  </si>
  <si>
    <t>N00_1_R02</t>
  </si>
  <si>
    <t>TSL_400_H1016</t>
  </si>
  <si>
    <t>985447314</t>
  </si>
  <si>
    <t>350</t>
  </si>
  <si>
    <t>N00_1_R03</t>
  </si>
  <si>
    <t>TS_ML23</t>
  </si>
  <si>
    <t>52600885</t>
  </si>
  <si>
    <t>351</t>
  </si>
  <si>
    <t>N00_1_R04</t>
  </si>
  <si>
    <t xml:space="preserve">Montáž </t>
  </si>
  <si>
    <t>72860049</t>
  </si>
  <si>
    <t>352</t>
  </si>
  <si>
    <t>N00_1_R05</t>
  </si>
  <si>
    <t>Revize a předání do užívání</t>
  </si>
  <si>
    <t>1557460025</t>
  </si>
  <si>
    <t>N00_2</t>
  </si>
  <si>
    <t>Hygienické doplňky</t>
  </si>
  <si>
    <t>353</t>
  </si>
  <si>
    <t>N00_2_R01</t>
  </si>
  <si>
    <t xml:space="preserve">Dodávka a montáž hygienických doplňků_H1_dávkovač mýdlové pěny </t>
  </si>
  <si>
    <t>842381826</t>
  </si>
  <si>
    <t xml:space="preserve"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 prvků_v.č.D03.1_27</t>
  </si>
  <si>
    <t>354</t>
  </si>
  <si>
    <t>N00_2_R02</t>
  </si>
  <si>
    <t>Dodávka a montáž hygienických doplňků_H2_zásobník na skládané papírové ručníky</t>
  </si>
  <si>
    <t>1426761775</t>
  </si>
  <si>
    <t>355</t>
  </si>
  <si>
    <t>N00_2_R03</t>
  </si>
  <si>
    <t>Dodávka a montáž hygienických doplňků_H3_drátěný koš černý</t>
  </si>
  <si>
    <t>-1252241042</t>
  </si>
  <si>
    <t>356</t>
  </si>
  <si>
    <t>N00_2_R04</t>
  </si>
  <si>
    <t>Dodávka a montáž hygienických doplňků_H4_nerezové madlo sklopné</t>
  </si>
  <si>
    <t>1581825252</t>
  </si>
  <si>
    <t>357</t>
  </si>
  <si>
    <t>N00_2_R05</t>
  </si>
  <si>
    <t>Dodávka a montáž hygienických doplňků_H5_nástěný WC kartáč</t>
  </si>
  <si>
    <t>1743025606</t>
  </si>
  <si>
    <t>358</t>
  </si>
  <si>
    <t>N00_2_R06</t>
  </si>
  <si>
    <t>Dodávka a montáž hygienických doplňků_H6_zásobník na toaletní papír JUMBO</t>
  </si>
  <si>
    <t>-103267738</t>
  </si>
  <si>
    <t>359</t>
  </si>
  <si>
    <t>N00_2_R07</t>
  </si>
  <si>
    <t>Dodávka a montáž hygienických doplňků_H7_věšák kulatý nerez</t>
  </si>
  <si>
    <t>-1863239511</t>
  </si>
  <si>
    <t>360</t>
  </si>
  <si>
    <t>N00_2_R08</t>
  </si>
  <si>
    <t>Dodávka a montáž hygienických doplňků_H8_držák mýdla</t>
  </si>
  <si>
    <t>-930273094</t>
  </si>
  <si>
    <t>361</t>
  </si>
  <si>
    <t>N00_2_R09</t>
  </si>
  <si>
    <t>Dodávka a montáž hygienických doplňků_H9_koš nerez _ dámské WC</t>
  </si>
  <si>
    <t>1923676252</t>
  </si>
  <si>
    <t>362</t>
  </si>
  <si>
    <t>N00_2_R10</t>
  </si>
  <si>
    <t>Dodávka a montáž hygienických doplňků_H10_nerezové madlo rovné</t>
  </si>
  <si>
    <t>936307041</t>
  </si>
  <si>
    <t>363</t>
  </si>
  <si>
    <t>N00_2_R11</t>
  </si>
  <si>
    <t>Dodávka a montáž hygienických doplňků_H11_pisoárová zástěna HPL (1100/400 mm)</t>
  </si>
  <si>
    <t>-1126056292</t>
  </si>
  <si>
    <t>OST1</t>
  </si>
  <si>
    <t>Ostatní prvky a prefabrikáty</t>
  </si>
  <si>
    <t>364</t>
  </si>
  <si>
    <t>766015R04</t>
  </si>
  <si>
    <t>Dodávka a montáž _ barevné logo zapuštěné do litého teraca, 2*2 m _ viz v.č. 26</t>
  </si>
  <si>
    <t>1806978307</t>
  </si>
  <si>
    <t xml:space="preserve">Poznámka k položce:
Kompletní provedení dle specifikace PD a TZ vč. všech přímo souvisejících prací a systémových doplňků/příslušenství.
--------------------------------------------------------------
-dodávka + montáž + kompletní přesuny hmot </t>
  </si>
  <si>
    <t>1,0</t>
  </si>
  <si>
    <t>365</t>
  </si>
  <si>
    <t>795385N01</t>
  </si>
  <si>
    <t>OS-1 - D+M Vnitřní zatemňovací rolety (Blackout rolety), zatemňující účinek cca 100%, látka 100% PES, rozměr okna 3000x2900mm</t>
  </si>
  <si>
    <t>970177607</t>
  </si>
  <si>
    <t>Poznámka k položce: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truhlářských a ostatních prvků.</t>
  </si>
  <si>
    <t>366</t>
  </si>
  <si>
    <t>795385N02</t>
  </si>
  <si>
    <t>OS-1 - D+M Vnitřní zatemňovací rolety (Blackout rolety), zatemňující účinek cca 100%, látka 100% PES, otvor pro roletu 2115x3000mm</t>
  </si>
  <si>
    <t>1088306792</t>
  </si>
  <si>
    <t>367</t>
  </si>
  <si>
    <t>795385N03</t>
  </si>
  <si>
    <t>OS-1 - D+M Vnitřní zatemňovací rolety (Blackout rolety), zatemňující účinek cca 100%, látka 100% PES, otvor pro roletu 2025x3000mm</t>
  </si>
  <si>
    <t>-998999702</t>
  </si>
  <si>
    <t>368</t>
  </si>
  <si>
    <t>795385N04</t>
  </si>
  <si>
    <t>OS-1 - D+M Vnitřní zatemňovací rolety (Blackout rolety), zatemňující účinek cca 100%, látka 100% PES, otvor pro roletu 1720x3000mm</t>
  </si>
  <si>
    <t>-302394743</t>
  </si>
  <si>
    <t>369</t>
  </si>
  <si>
    <t>795385N05</t>
  </si>
  <si>
    <t>OS-1 - D+M Vnitřní zatemňovací rolety (Blackout rolety), zatemňující účinek cca 100%, látka 100% PES, rozměr okna 1500x2300mm</t>
  </si>
  <si>
    <t>1444765519</t>
  </si>
  <si>
    <t>370</t>
  </si>
  <si>
    <t>795385N06</t>
  </si>
  <si>
    <t>1808650917</t>
  </si>
  <si>
    <t>371</t>
  </si>
  <si>
    <t>795385N07</t>
  </si>
  <si>
    <t>OS-2 - D+M Lankový systém, nerezové lanko prům. 6mm - 110bm; nerezový držák do dřeva - 112ks</t>
  </si>
  <si>
    <t>1163208256</t>
  </si>
  <si>
    <t>372</t>
  </si>
  <si>
    <t>795385N08</t>
  </si>
  <si>
    <t>OS-3 - D+M Stahovací schody, pro výškové převýšení 2,75m, velikost 750x1200mm, víko - sendvičové - dřevěný rám</t>
  </si>
  <si>
    <t>434092410</t>
  </si>
  <si>
    <t>373</t>
  </si>
  <si>
    <t>795385N09</t>
  </si>
  <si>
    <t>OS-4 - D+M Skleněné zábradlí - včetně madla</t>
  </si>
  <si>
    <t>kpl</t>
  </si>
  <si>
    <t>584975081</t>
  </si>
  <si>
    <t>374</t>
  </si>
  <si>
    <t>795385N10</t>
  </si>
  <si>
    <t>OS-5 - D+M Variabilní uzamykací systém jednotného klíče</t>
  </si>
  <si>
    <t>379717554</t>
  </si>
  <si>
    <t>375</t>
  </si>
  <si>
    <t>795385N12</t>
  </si>
  <si>
    <t>OS-7 - D+M Plastová dilatační stěnová lišta svislá, podomítková</t>
  </si>
  <si>
    <t>-1644342618</t>
  </si>
  <si>
    <t>376</t>
  </si>
  <si>
    <t>795385N13</t>
  </si>
  <si>
    <t xml:space="preserve">"c" - D+M kulatý systémový pojistný přepad _ PVC DN 75 mm s integrovanou manžetou </t>
  </si>
  <si>
    <t>1576137156</t>
  </si>
  <si>
    <t>377</t>
  </si>
  <si>
    <t>766015R01</t>
  </si>
  <si>
    <t>Dodávka a montáž zavěšeného fasádního systému z dřevěných hranolů (thermowood 42x68 mm) _ "F2"</t>
  </si>
  <si>
    <t>1780589195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</si>
  <si>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</t>
  </si>
  <si>
    <t>150,466</t>
  </si>
  <si>
    <t>378</t>
  </si>
  <si>
    <t>767015R01</t>
  </si>
  <si>
    <t>Dodávka a montáž zavěšeného fasádního systému s provětrávaným sklocementovým obkladem _ "F1"</t>
  </si>
  <si>
    <t>2052894380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</si>
  <si>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Fasádní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</si>
  <si>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384,123</t>
  </si>
  <si>
    <t>379</t>
  </si>
  <si>
    <t>767015R11</t>
  </si>
  <si>
    <t xml:space="preserve">Dodávka a montáž venkovního podhledového systému se sklocementovým obkladem </t>
  </si>
  <si>
    <t>1042246860</t>
  </si>
  <si>
    <t>Poznámka k položce:
Kompletní provedení dle specifikace PD a TZ vč. všech přímo souvisejících prací a systémových doplňků/příslušenství.
-v JC dále obsažen systémový nosný kovový rošt 
--------------------------------------------------------------
-dodávka + montáž + kompletní přesuny hmot + spojovací a kotevní prvky.
--------------------------------------------------------------
Obkladové desky jsou vyrobeny z kompozitního materiálu na bázi betonu, který je vyztužený skelnými vlákny. Jedná se o směs písku o zrnitosti menší než 0,8 mm, cementu, vody, skleněných vláken, barevný pigment + další přísady. Deska obsahuje skleněná vlákna ve dvou formách - hustou sítí souvislých skleněných vláken ve dvou vrstvách a krátkými skleněnými vlákny v hmotě desky. Desky mají nasákavost menší než 13%, mrazuvzdornost &gt; 0,75, pevnost v tahu za ohybu 8-15 MPa, modul pružnosti 10-20 GPa. Plošná hmotnost desek je 26-31,5 kg /m2. Závěsný systém je tvořen kostrou sestávající ze stěnových kotev, fasádních profilů (hliníková ušlechtilá slitina), nerezových a hliníkových úchytek a spojovacího materiálu z nerezového materiálu. Závěsná kostra bude splňovat možnost rektifikace ve třech osách. Uchycení fasádních profilů závěsné kostry musí umožňovat dilataci každého fasádního profilu samostatně z důvodu tepelné roztažnosti celého provětrávaného fasádního systému. Navržený způsob kotvení desek je skryté mechanické kotvení. Bude zajištěna dilatace jednotlivých desek fasádního obkladu v ploše fasády. Způsob skrytého kotvení musí být odzkoušen v akreditované zkušební laboratoři, zkouškami odolnosti kotvy pro předpokládané namáhání kotev zavěšené fasády a podhledu. Výpočet stanovující specifikaci profilů, příslušenství, jejich pozici a počty bude součástí výrobní dokumentace. Deska světle šedé barvy s jemnou strukturou tl. 12- 13 mm</t>
  </si>
  <si>
    <t>380</t>
  </si>
  <si>
    <t>766015R02</t>
  </si>
  <si>
    <t xml:space="preserve">Dodávka a montáž nášlapná skladba "S3" </t>
  </si>
  <si>
    <t>-1055101611</t>
  </si>
  <si>
    <t>Poznámka k položce:
Kompletní provedení dle specifikace PD a TZ vč. všech přímo souvisejících prací a systémových doplňků/příslušenství.
V JC obsaženo:
-rektifikační plastové terče á 600 mm (vč. ochranné textílie ze 100% PP
-dřevěný rošt z latí 60/40 mm á 500 mm
(dřevěný rošt bude proveden z řeziva stejné kvality a životnosti jako navržená nášlapná vrstva _ terasová prkna)
-systémová pochůzí vrstva z tropického dřeva , tl. 50 mm vč. kompletních povrchových úprav
--------------------------------------------------------------
-dodávka + montáž + kompletní přesuny hmot + spojovací a kotevní prvky.</t>
  </si>
  <si>
    <t>D03.2A - Stavebně konstrukční řešení - betonové konstrukce</t>
  </si>
  <si>
    <t>-1377366507</t>
  </si>
  <si>
    <t>viz v.č. D03._2A_03, TZ, D03.1_03/04, TZ</t>
  </si>
  <si>
    <t>"viz pilotové konstrukce" 100,0</t>
  </si>
  <si>
    <t>-587738150</t>
  </si>
  <si>
    <t>1342422091</t>
  </si>
  <si>
    <t>100*1,8 'Přepočtené koeficientem množství</t>
  </si>
  <si>
    <t>226113113</t>
  </si>
  <si>
    <t>Vrty velkoprofilové svislé nezapažené D do 1050 mm hl do 5 m hor. III</t>
  </si>
  <si>
    <t>1738416448</t>
  </si>
  <si>
    <t>25*4,0</t>
  </si>
  <si>
    <t>231112113</t>
  </si>
  <si>
    <t>Zřízení pilot svislých D do 1250 mm hl do 10 m z betonu železového</t>
  </si>
  <si>
    <t>-707491493</t>
  </si>
  <si>
    <t>589337290</t>
  </si>
  <si>
    <t>směs pro beton třída C35/45 (V4) , XA1</t>
  </si>
  <si>
    <t>-1260471078</t>
  </si>
  <si>
    <t>231611114</t>
  </si>
  <si>
    <t>Výztuž pilot betonovaných do země ocel z betonářské oceli 10 505</t>
  </si>
  <si>
    <t>646956177</t>
  </si>
  <si>
    <t>"viz výkaz" 2,033</t>
  </si>
  <si>
    <t>"ostatní" 0,1*2,033</t>
  </si>
  <si>
    <t>274326131</t>
  </si>
  <si>
    <t>Základové pasy z ŽB se zvýšenými nároky na prostředí tř. C 30/37</t>
  </si>
  <si>
    <t>1257148626</t>
  </si>
  <si>
    <t>"ZP1" 0,5*1,0*79,0</t>
  </si>
  <si>
    <t>"ZP2" 0,6*1,0*33,0</t>
  </si>
  <si>
    <t>"ZP3" 0,8*1,0*5,5</t>
  </si>
  <si>
    <t>274356021</t>
  </si>
  <si>
    <t>Bednění základových pasů ploch rovinných zřízení</t>
  </si>
  <si>
    <t>1228669249</t>
  </si>
  <si>
    <t>"ZP1" 2*1,0*79,0</t>
  </si>
  <si>
    <t>"ZP2" 2*1,0*33,0</t>
  </si>
  <si>
    <t>"ZP3" 2*1,0*5,5</t>
  </si>
  <si>
    <t>0,15*235,0</t>
  </si>
  <si>
    <t>274356022</t>
  </si>
  <si>
    <t>Bednění základových pasů ploch rovinných odstranění</t>
  </si>
  <si>
    <t>-1351990825</t>
  </si>
  <si>
    <t>275326131</t>
  </si>
  <si>
    <t>Základové patky z ŽB se zvýšenými nároky na prostředí tř. C 30/37</t>
  </si>
  <si>
    <t>473465855</t>
  </si>
  <si>
    <t>(1,0*1,0)*1,0*2</t>
  </si>
  <si>
    <t>(1,5*1,5)*1,0*4</t>
  </si>
  <si>
    <t>(1,8*1,8)*1,0</t>
  </si>
  <si>
    <t>(1,3*1,3)*1,0</t>
  </si>
  <si>
    <t>(4,1*1,5)*1,0</t>
  </si>
  <si>
    <t>(2,0*2,0)*1,0*2</t>
  </si>
  <si>
    <t>(1,4*1,4)*1,0</t>
  </si>
  <si>
    <t>(2,1*2,1)*1,0*2</t>
  </si>
  <si>
    <t>(3,9*3,9)*0,6</t>
  </si>
  <si>
    <t>275356021</t>
  </si>
  <si>
    <t>Bednění základových patek ploch rovinných zřízení</t>
  </si>
  <si>
    <t>188460661</t>
  </si>
  <si>
    <t>(1,0+1,0)*2*1,0*2</t>
  </si>
  <si>
    <t>(1,5+1,5)*2*1,0*4</t>
  </si>
  <si>
    <t>(1,8+1,8)*2*1,0</t>
  </si>
  <si>
    <t>(1,3+1,3)*2*1,0</t>
  </si>
  <si>
    <t>(4,1+1,5)*2*1,0</t>
  </si>
  <si>
    <t>(2,0+2,0)*2*1,0*2</t>
  </si>
  <si>
    <t>(1,4+1,4)*2*1,0</t>
  </si>
  <si>
    <t>(2,1+2,1)*2*1,0*2</t>
  </si>
  <si>
    <t>(3,9+3,9)*2*0,6</t>
  </si>
  <si>
    <t>275356022</t>
  </si>
  <si>
    <t>Bednění základových patek ploch rovinných odstranění</t>
  </si>
  <si>
    <t>-876769787</t>
  </si>
  <si>
    <t>275366006</t>
  </si>
  <si>
    <t>Výztuž základových patek a pásů z betonářské oceli 10 505</t>
  </si>
  <si>
    <t>586454939</t>
  </si>
  <si>
    <t>"viz výpis" 4,81</t>
  </si>
  <si>
    <t>"ostatní" 0,1*4,81</t>
  </si>
  <si>
    <t>311321611</t>
  </si>
  <si>
    <t>Nosná zeď ze ŽB tř. C 30/37 bez výztuže</t>
  </si>
  <si>
    <t>180394847</t>
  </si>
  <si>
    <t>viz v.č. D03._2A_03, TZ</t>
  </si>
  <si>
    <t>(7,95*3,88*0,3)+(4,15*3,88*0,25)</t>
  </si>
  <si>
    <t>(7,95*3,1*0,3)+(4,15*3,1*0,25)</t>
  </si>
  <si>
    <t>(7,95*5,2*0,3)+(4,15*5,2*0,25)</t>
  </si>
  <si>
    <t>311351105</t>
  </si>
  <si>
    <t>Zřízení oboustranného bednění zdí nosných</t>
  </si>
  <si>
    <t>-1303758586</t>
  </si>
  <si>
    <t>(7,95*3,88*2)+(4,15*3,88*2)</t>
  </si>
  <si>
    <t>(7,95*3,1*2)+(4,15*3,1*2)</t>
  </si>
  <si>
    <t>(7,95*5,2*2)+(4,15*5,2*2)</t>
  </si>
  <si>
    <t>311351106</t>
  </si>
  <si>
    <t>Odstranění oboustranného bednění zdí nosných</t>
  </si>
  <si>
    <t>774168150</t>
  </si>
  <si>
    <t>330321610</t>
  </si>
  <si>
    <t>Sloupy nebo pilíře ze ŽB tř. C 30/37 bez výztuže</t>
  </si>
  <si>
    <t>-779915930</t>
  </si>
  <si>
    <t>0,3*0,3*3,88*8</t>
  </si>
  <si>
    <t>0,3*0,3*3,1*11</t>
  </si>
  <si>
    <t>0,3*0,3*5,2*9</t>
  </si>
  <si>
    <t>331351101</t>
  </si>
  <si>
    <t>Zřízení bednění sloupů čtyřúhelníkových v do 4 m</t>
  </si>
  <si>
    <t>1149739805</t>
  </si>
  <si>
    <t>0,3*4*3,88*8</t>
  </si>
  <si>
    <t>0,3*4*3,1*11</t>
  </si>
  <si>
    <t>0,3*4*5,2*9</t>
  </si>
  <si>
    <t>331351102</t>
  </si>
  <si>
    <t>Odstranění bednění sloupů čtyřúhelníkových v do 4 m</t>
  </si>
  <si>
    <t>-1239552590</t>
  </si>
  <si>
    <t>331351108</t>
  </si>
  <si>
    <t>Příplatek k bednění sloupů za vzepření při výšce přes 4 do 6 m</t>
  </si>
  <si>
    <t>1533283682</t>
  </si>
  <si>
    <t>411321616</t>
  </si>
  <si>
    <t>Stropy deskové ze ŽB tř. C 30/37</t>
  </si>
  <si>
    <t>-1453826255</t>
  </si>
  <si>
    <t>(7,5*14,7*0,25)+(12,6*19,3*0,25)</t>
  </si>
  <si>
    <t>(12,6*19,3*0,25)</t>
  </si>
  <si>
    <t>411351101</t>
  </si>
  <si>
    <t>Zřízení bednění stropů deskových</t>
  </si>
  <si>
    <t>-597331278</t>
  </si>
  <si>
    <t>(7,5*14,7)+(12,6*19,3)</t>
  </si>
  <si>
    <t>(12,6*19,3)</t>
  </si>
  <si>
    <t>411351102</t>
  </si>
  <si>
    <t>Odstranění bednění stropů deskových</t>
  </si>
  <si>
    <t>-907459794</t>
  </si>
  <si>
    <t>411354173</t>
  </si>
  <si>
    <t>Zřízení podpěrné konstrukce stropů v do 4 m pro zatížení do 12 kPa</t>
  </si>
  <si>
    <t>765149734</t>
  </si>
  <si>
    <t>411354174</t>
  </si>
  <si>
    <t>Odstranění podpěrné konstrukce stropů v do 4 m pro zatížení do 12 kPa</t>
  </si>
  <si>
    <t>1854949391</t>
  </si>
  <si>
    <t>413321616</t>
  </si>
  <si>
    <t>Nosníky, ztužující věnce, atiky ze ŽB tř. C 30/37</t>
  </si>
  <si>
    <t>1494053806</t>
  </si>
  <si>
    <t>1.NP</t>
  </si>
  <si>
    <t>(25,075*0,3*0,6)</t>
  </si>
  <si>
    <t>(13,17*0,3*0,05)</t>
  </si>
  <si>
    <t>(20*0,15*1,65)</t>
  </si>
  <si>
    <t>(42,7*0,3*0,35)</t>
  </si>
  <si>
    <t>(7,3*0,3*0,3)</t>
  </si>
  <si>
    <t>2.NP</t>
  </si>
  <si>
    <t>3.NP</t>
  </si>
  <si>
    <t>(41,8*0,3*0,45)</t>
  </si>
  <si>
    <t>"P1" (20,151*0,3*1,1)</t>
  </si>
  <si>
    <t>"A" (19,3*0,3*0,4)+(19,3*0,3*0,9)+(19,3*0,3*0,9)</t>
  </si>
  <si>
    <t>"1" (12,6*0,3*0,4)+(12,6*0,3*0,9)+(32,2*0,3*0,9)</t>
  </si>
  <si>
    <t>"C" (19,3*0,3*0,4)+(19,3*0,3*0,9)+(19,3*0,3*0,9)</t>
  </si>
  <si>
    <t>"4" (12,6*0,3*0,4)+(12,6*0,3*0,9)+(12,6*0,3*0,75)</t>
  </si>
  <si>
    <t>413351107</t>
  </si>
  <si>
    <t>Zřízení bednění nosníků, ztužujících věnců, atik bez podpěrné konstrukce</t>
  </si>
  <si>
    <t>-1403332732</t>
  </si>
  <si>
    <t>(25,075*2*0,6)</t>
  </si>
  <si>
    <t>(13,17*2*0,05)</t>
  </si>
  <si>
    <t>(20*2*1,65)</t>
  </si>
  <si>
    <t>(42,7*2*0,35)</t>
  </si>
  <si>
    <t>(7,3*2*0,3)</t>
  </si>
  <si>
    <t>(41,8*2*0,45)</t>
  </si>
  <si>
    <t>"P1" (20,151*2*1,1)</t>
  </si>
  <si>
    <t>"A" (19,3*2*0,4)+(19,3*2*0,9)+(19,3*2*0,9)</t>
  </si>
  <si>
    <t>"1" (12,6*2*0,4)+(12,6*2*0,9)+(32,2*2*0,9)</t>
  </si>
  <si>
    <t>"C" (19,3*2*0,4)+(19,3*2*0,9)+(19,3*2*0,9)</t>
  </si>
  <si>
    <t>"4" (12,6*2*0,4)+(12,6*2*0,9)+(12,6*2*0,75)</t>
  </si>
  <si>
    <t>413351108</t>
  </si>
  <si>
    <t>Odstranění bednění nosníků, ztužujících věnců, atik bez podpěrné konstrukce</t>
  </si>
  <si>
    <t>2115726068</t>
  </si>
  <si>
    <t>413351213</t>
  </si>
  <si>
    <t>Zřízení podpěrné konstrukce nosníků v do 4 m pro zatížení do 10 kPa</t>
  </si>
  <si>
    <t>-1919647356</t>
  </si>
  <si>
    <t>(41,8*0,3)</t>
  </si>
  <si>
    <t>"P1" (20,151*0,3)</t>
  </si>
  <si>
    <t>"A" (19,3*0,3)+(19,3*0,3)+(19,3*0,3)</t>
  </si>
  <si>
    <t>"1" (12,6*0,3)+(12,6*0,3)+(32,2*0,3)</t>
  </si>
  <si>
    <t>"C" (19,3*0,3)+(19,3*0,3)+(19,3*0,3)</t>
  </si>
  <si>
    <t>"4" (12,6*0,3)+(12,6*0,3)+(12,6*0,3)</t>
  </si>
  <si>
    <t>413351214</t>
  </si>
  <si>
    <t>Odstranění podpěrné konstrukce nosníků v do 4 m pro zatížení do 10 kPa</t>
  </si>
  <si>
    <t>-131631444</t>
  </si>
  <si>
    <t>430321616</t>
  </si>
  <si>
    <t>Schodišťová konstrukce a rampa ze ŽB tř. C 30/37</t>
  </si>
  <si>
    <t>638087561</t>
  </si>
  <si>
    <t>(16,5*1,5*0,35)+(3,2*1,65*0,18*2)</t>
  </si>
  <si>
    <t>430361821</t>
  </si>
  <si>
    <t>Výztuž sloupů, stěn, stropů, nosníků a schodišť betonářskou ocelí 10 505</t>
  </si>
  <si>
    <t>-870412187</t>
  </si>
  <si>
    <t>(3,462+2,377+0,98+4,416+10,176+4,781)</t>
  </si>
  <si>
    <t>"ostatní" 0,1*26,192</t>
  </si>
  <si>
    <t>431351121</t>
  </si>
  <si>
    <t>Zřízení bednění schodišť a ramp přímočarých v do 4 m</t>
  </si>
  <si>
    <t>-103513672</t>
  </si>
  <si>
    <t>(16,5*1,5)+(3,2*1,65*2)</t>
  </si>
  <si>
    <t>431351122</t>
  </si>
  <si>
    <t>Odstranění bednění schodišť a ramp přímočarých v do 4 m</t>
  </si>
  <si>
    <t>-189179858</t>
  </si>
  <si>
    <t>434351141</t>
  </si>
  <si>
    <t>Zřízení bednění stupňů přímočarých schodišť</t>
  </si>
  <si>
    <t>-347553446</t>
  </si>
  <si>
    <t>(11+12+13+14)*1,65*0,2</t>
  </si>
  <si>
    <t>434351142</t>
  </si>
  <si>
    <t>Odstranění bednění stupňů přímočarých schodišť</t>
  </si>
  <si>
    <t>-1406240525</t>
  </si>
  <si>
    <t>998012023</t>
  </si>
  <si>
    <t>Přesun hmot pro konstrukce monolitické v do 24 m</t>
  </si>
  <si>
    <t>-1444133479</t>
  </si>
  <si>
    <t>D03.2B - Stavebně konstrukční řešení - dřevěné konstrukce</t>
  </si>
  <si>
    <t>762018R11</t>
  </si>
  <si>
    <t>D+M dřevěné prvky konstrukcí (dřevo lepené lamelové LLD GL24)_ SO 03.1</t>
  </si>
  <si>
    <t>2039755717</t>
  </si>
  <si>
    <t>Poznámka k položce:
Specifikace / obsah jednotkové ceny:
-dodávka, výroba řeziva/prvků, - kvalita a specifikace dle PD a TZ 
-přesuny vč. potřebné zdvihací techniky
-kompletní osazení/montážní práce/kotvení vč. kotevních prvků
-spojovací prostředky, ošetření a impregnace řeziva vč. příslušných finálních povrchových úprav
(ochranné povrchové úpravy dle požadavků PBŘ) 
------------------
-ostatní, jinde neuvedené. přímo související práce a dodávky</t>
  </si>
  <si>
    <t>"kompletní provedení dle specifikace PD a TZ vč. všech souvisejících prací a dodávek</t>
  </si>
  <si>
    <t>viz v.č. D03-.2B_03/04, TZ, detaily</t>
  </si>
  <si>
    <t>"nosná kce nad 3.NP_valba" 14,0</t>
  </si>
  <si>
    <t>"ztratné, ostatní prvky" 0,1*14,0</t>
  </si>
  <si>
    <t>762018R12</t>
  </si>
  <si>
    <t>D+M dřevěné prvky konstrukcí (dřevo_řezivo KLH alt C24)_SO 03.1</t>
  </si>
  <si>
    <t>1920350942</t>
  </si>
  <si>
    <t>"nosná kce nad 3.NP_valba" 1,0</t>
  </si>
  <si>
    <t>"ztratné, ostatní prvky" 0,1*1,0</t>
  </si>
  <si>
    <t>762018R13</t>
  </si>
  <si>
    <t>D+M dřevěné prvky konstrukcí (dřevo lepené lamelové LLD GL24)_ SO 03.2</t>
  </si>
  <si>
    <t>-1969860948</t>
  </si>
  <si>
    <t>"pultová střecha+lem atiky" 8,2</t>
  </si>
  <si>
    <t>"ztratné, ostatní prvky" 0,1*8,2</t>
  </si>
  <si>
    <t>762018R14</t>
  </si>
  <si>
    <t>D+M dřevěné prvky konstrukcí (dřevo_řezivo KLH alt C24)_SO 03.2</t>
  </si>
  <si>
    <t>731466668</t>
  </si>
  <si>
    <t>"pultová střecha+lem atiky" 10,0</t>
  </si>
  <si>
    <t>"ztratné, ostatní prvky" 0,1*10,0</t>
  </si>
  <si>
    <t>762018R15</t>
  </si>
  <si>
    <t>D+M dřevěné prvky konstrukcí (dřevo lepené lamelové LLD GL24)_ SO 03.3</t>
  </si>
  <si>
    <t>-860689679</t>
  </si>
  <si>
    <t>"slunolamy_lamely_exteriér" 8,6</t>
  </si>
  <si>
    <t>"ztratné, ostatní prvky" 0,1*8,6</t>
  </si>
  <si>
    <t>-1749900296</t>
  </si>
  <si>
    <t>D+M ocelových a zámečnických prvků / konstrukcí _ (ocelové spoje a detaily_S235J0_žárový zinek)</t>
  </si>
  <si>
    <t>-1330355479</t>
  </si>
  <si>
    <t xml:space="preserve">Poznámka k položce:
Specifikace / rozsah provedení - viz TZ:
--------------------------------------------------------
-dodávka a výroba ocelových prvků a konstrukcí - dle zadání a PD
-dodávka veškerých spojovacích a kotevních prvků
-kompletní provrchobvé úpravy prvků dle požadavků PD a PBŘ
-veškeré přesuny/zdvihací technika a kompletní montážní práce
-kompletní montážní / usazovací a kotevní práce
--------------------------------------------------------
-ostatní nespecifikované práce a dodávky, které bezprostředně souvisí s provedení 
předmětného prvku/konstrukce dle zadávací dokumentace
-veškeré náklady na dodávku a provedení jsou obsaženy v jednotkové ceně
</t>
  </si>
  <si>
    <t>"ocelové spoje a detaily_viz SO03.1" 1710,0</t>
  </si>
  <si>
    <t>"ocelové spoje a detaily_viz SO03.2" 2210,0</t>
  </si>
  <si>
    <t>"ocelové spoje a detaily_viz SO03.3" 2150,0</t>
  </si>
  <si>
    <t>Přesun hmot procentní pro zámečnické konstrukce</t>
  </si>
  <si>
    <t>-2106458426</t>
  </si>
  <si>
    <t>D03.3 - Požárně bezpečnostní řešení</t>
  </si>
  <si>
    <t xml:space="preserve">    9 - Ostatní konstrukce a práce</t>
  </si>
  <si>
    <t xml:space="preserve">      95 - Různé dokončovací konstrukce a práce pozemních staveb</t>
  </si>
  <si>
    <t>Ostatní konstrukce a práce</t>
  </si>
  <si>
    <t>Různé dokončovací konstrukce a práce pozemních staveb</t>
  </si>
  <si>
    <t>950_R01</t>
  </si>
  <si>
    <t>PBŘ_viz samostatný soupis prací</t>
  </si>
  <si>
    <t>-1267577074</t>
  </si>
  <si>
    <t>D03.4 - Zdravotechnika</t>
  </si>
  <si>
    <t>N00 - Technika prostředí staveb</t>
  </si>
  <si>
    <t>N00</t>
  </si>
  <si>
    <t>Technika prostředí staveb</t>
  </si>
  <si>
    <t>N00_R01</t>
  </si>
  <si>
    <t>Zdravotně technické instalace_ viz samostatný soupis prací</t>
  </si>
  <si>
    <t>87588643</t>
  </si>
  <si>
    <t>D03.5 - Elektroinstalace silnoproud</t>
  </si>
  <si>
    <t>Elektroinstalace silnoproud _ viz samostatný soupis prací</t>
  </si>
  <si>
    <t>-1630238418</t>
  </si>
  <si>
    <t>D03.6 - Elektroinstalace slaboproud</t>
  </si>
  <si>
    <t>Elektroinstalace slaboproud _ viz samostatný soupis prací</t>
  </si>
  <si>
    <t>786966995</t>
  </si>
  <si>
    <t>D03.7 - MaR</t>
  </si>
  <si>
    <t>Měření a regulace_ viz samostatný soupis prací</t>
  </si>
  <si>
    <t>-1497910984</t>
  </si>
  <si>
    <t>D03.8 - Vytápění</t>
  </si>
  <si>
    <t>Vytápění _ viz samostatný soupis prací</t>
  </si>
  <si>
    <t>243594636</t>
  </si>
  <si>
    <t>D03.9 - Vzduchotechnika</t>
  </si>
  <si>
    <t>Vzduchotechnika_ viz samostatný soupis prací</t>
  </si>
  <si>
    <t>-1408498326</t>
  </si>
  <si>
    <t>D03.10 - EPS</t>
  </si>
  <si>
    <t>EPS _ viz samostatný soupis prací</t>
  </si>
  <si>
    <t>152418992</t>
  </si>
  <si>
    <t>D03.11 - Interiér</t>
  </si>
  <si>
    <t>N00 - Ostatní prvky</t>
  </si>
  <si>
    <t>Ostatní prvky</t>
  </si>
  <si>
    <t>Interiér_ viz samostatný soupis prací</t>
  </si>
  <si>
    <t>-1701943238</t>
  </si>
  <si>
    <t>SO 04 - Oplocení</t>
  </si>
  <si>
    <t>132201101</t>
  </si>
  <si>
    <t>Hloubení rýh š do 600 mm v hornině tř. 3 objemu do 100 m3</t>
  </si>
  <si>
    <t>804767702</t>
  </si>
  <si>
    <t>viz v.č. D.04_01/02, TZ</t>
  </si>
  <si>
    <t>0,6*0,8*(6,033+32,253+6,045)</t>
  </si>
  <si>
    <t>132201109</t>
  </si>
  <si>
    <t>Příplatek za lepivost k hloubení rýh š do 600 mm v hornině tř. 3</t>
  </si>
  <si>
    <t>-764578914</t>
  </si>
  <si>
    <t>-351849456</t>
  </si>
  <si>
    <t>(44,331*0,2*0,75)+(44,331*0,1*0,6)</t>
  </si>
  <si>
    <t>-1944943895</t>
  </si>
  <si>
    <t>919794496</t>
  </si>
  <si>
    <t>9,31*1,8 'Přepočtené koeficientem množství</t>
  </si>
  <si>
    <t>-1198993386</t>
  </si>
  <si>
    <t>21,279-9,31</t>
  </si>
  <si>
    <t>-385640418</t>
  </si>
  <si>
    <t>44,331*0,6</t>
  </si>
  <si>
    <t>279113132</t>
  </si>
  <si>
    <t>Základová zeď tl do 200 mm z tvárnic ztraceného bednění včetně výplně z betonu tř. C 20/25</t>
  </si>
  <si>
    <t>-37641463</t>
  </si>
  <si>
    <t>44,331*(0,75)</t>
  </si>
  <si>
    <t>311113132</t>
  </si>
  <si>
    <t>Pohledová zeď tl do 200 mm z hladkých tvárnic ztraceného bednění včetně výplně z betonu tř. C 20/25</t>
  </si>
  <si>
    <t>-2107306107</t>
  </si>
  <si>
    <t>44,331*(0,25)</t>
  </si>
  <si>
    <t>311361821</t>
  </si>
  <si>
    <t>Výztuž zdí betonářskou ocelí 10 505</t>
  </si>
  <si>
    <t>-286758225</t>
  </si>
  <si>
    <t>"základové+nadzákladové konstrukce" (44,331*1,0)*15/1000</t>
  </si>
  <si>
    <t>348101220</t>
  </si>
  <si>
    <t>Osazení vrat a vrátek k oplocení na ocelové sloupky do 4 m2</t>
  </si>
  <si>
    <t>-354743323</t>
  </si>
  <si>
    <t>2,0</t>
  </si>
  <si>
    <t>195015R01</t>
  </si>
  <si>
    <t xml:space="preserve">Ocelová brána 1800/2000 mm (legenda prvků : 3+4+5) </t>
  </si>
  <si>
    <t>-1828456971</t>
  </si>
  <si>
    <t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</t>
  </si>
  <si>
    <t>348171230</t>
  </si>
  <si>
    <t xml:space="preserve">Montáž oplocení výšky do 2 m </t>
  </si>
  <si>
    <t>208878288</t>
  </si>
  <si>
    <t>44,331</t>
  </si>
  <si>
    <t>185015R01</t>
  </si>
  <si>
    <t>Sloupek _ uzavřený profil 80/80/3 mm, dl. 2450 mm, se záslepkou</t>
  </si>
  <si>
    <t>1789891513</t>
  </si>
  <si>
    <t xml:space="preserve">Poznámka k položce:
Jednotková cena obsahuje :
-dodávka prvků _ dle specifikace viz v.č. D.04_01/02, TZ
-výroba plotových dílců
-spojovací a kotevní prvky a prostředky
-přesuny hmot
-------------------
Povrchové úpravy
Zábradlí bude opatřeno 1x základním nátěrem a 2x barevným emailem, barevný odstín antracit, RAL 7016, konkrétní barevný odstín vybraného dodavatele bude předložen k odsouhlašení architektovi.
</t>
  </si>
  <si>
    <t>185015R02</t>
  </si>
  <si>
    <t>Sloupek _ uzavřený profil 80/80/3 mm, dl. 2700 mm, se záslepkou</t>
  </si>
  <si>
    <t>1055271680</t>
  </si>
  <si>
    <t>185015R03</t>
  </si>
  <si>
    <t>Vodorovný příčník _ uzavřený profil 50/80/3 mm</t>
  </si>
  <si>
    <t>709927447</t>
  </si>
  <si>
    <t>185015R04</t>
  </si>
  <si>
    <t xml:space="preserve">Svislá plotová výplň _ uzavřený profil 20/20/3 mm </t>
  </si>
  <si>
    <t>-693054914</t>
  </si>
  <si>
    <t>451315114</t>
  </si>
  <si>
    <t>Podkladní nebo výplňová vrstva z betonu C 12/15 tl do 100 mm</t>
  </si>
  <si>
    <t>-927297438</t>
  </si>
  <si>
    <t>44,331*(0,6)</t>
  </si>
  <si>
    <t>931992121</t>
  </si>
  <si>
    <t>Výplň dilatačních spár z extrudovaného polystyrénu tl 20 mm</t>
  </si>
  <si>
    <t>-1155282268</t>
  </si>
  <si>
    <t>0,8*0,2*2</t>
  </si>
  <si>
    <t>985311111</t>
  </si>
  <si>
    <t>Reprofilace stěn cementovými sanačními maltami tl do 10 mm</t>
  </si>
  <si>
    <t>1195148276</t>
  </si>
  <si>
    <t>Poznámka k položce:
-materiály odolné vodě , povětrnostním vlivům, mrazu</t>
  </si>
  <si>
    <t>44,31*(0,2)</t>
  </si>
  <si>
    <t>998232110</t>
  </si>
  <si>
    <t>Přesun hmot pro oplocení v do 3 m</t>
  </si>
  <si>
    <t>1453533011</t>
  </si>
  <si>
    <t>1252546027</t>
  </si>
  <si>
    <t>44,331*(0,2)</t>
  </si>
  <si>
    <t xml:space="preserve">pás asfaltovaný modifikovaný SBS </t>
  </si>
  <si>
    <t>-2084429165</t>
  </si>
  <si>
    <t>8,866*1,15 'Přepočtené koeficientem množství</t>
  </si>
  <si>
    <t>SO 05 - Uliční mobiliář</t>
  </si>
  <si>
    <t>N00 - Uliční mobiliář</t>
  </si>
  <si>
    <t>N00_020_R01</t>
  </si>
  <si>
    <t>P1 _ PARKOVÁ LAVIČKA S PODRUČKAMI</t>
  </si>
  <si>
    <t>1393071721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</si>
  <si>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Lavička s opěradlem a područkami délky 1,8 m
Charakter konstrukce: odlitky ze slitiny hliníku spojené dřevěnými lamelami pomocí šroubových spojů z nerezu.
Nosná kostra: odlitky ze slitiny hliníku, povrchová úprava práškový vypalovací lak RAL 7016 Sedák: 8 lamel z masivního tropického dřeva obdélníkového průřezu (30x40 mm) délky 1800 mm. 2 oblé lamely z masivního tropického dřeva obdélníkového průřezu (32x40 mm) délky 1800 mm. Sedák doplněn dvojicí područek ze slitiny hliníku rozdělujících lavičku 1 : 2 : 1. Opěradlo: 6 lamel z masivního tropického dřeva obdélníkového průřezu (30x40 mm) délky 1800 mm. 1 lamela z masivního dřeva obdélníkového průřezu (30x45 mm) délky 1800 mm. Sedák i opěradlo bez povrchové úpravy
Kotvení: kotvení pod dřevěnou palubovou podlahou do betonového základu pomocí závitových tyčí M8,
viz výkres kotvení. Všechny prvky mobiliáře musí být řádně ukotveny podle podkladů výrobce,
v opačném případě hrozí při neopatrném užívání převrhnutí výrobku, za jehož následky nenese výrobce
žádnou odpovědnost.
Hmotnost: 40 kg
</t>
  </si>
  <si>
    <t>N00_020_R02</t>
  </si>
  <si>
    <t>P2 _ STOJAN NA KOLA</t>
  </si>
  <si>
    <t>-701384617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</si>
  <si>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Stojan na kola celoocelový pro 6 kol
Charakter konstrukce: ocelová konstrukce umožňující postavení a uzamčení jízdních kol Povrchová úprava: opatřena ochrannou vrstvou zinku a práškovým vypalovacím lakem RAL 7016 Tělo: svařenec z ocelového plechu tloušťek 3, 4 a 8 mm a trubky 60,3x2,9 mm Půdorysný rozměr stojanu 650x1500 mm, výška 850 mm
Kotvení: kotvení do betonového základu ustaveného v rovině dlažby nebo terénu pomocí závitových tyčí M10. Všechny prvky městského mobiliáře musí být řádně ukotveny podle podkladů výrobce, v opačném případě hrozí při neopatrném užívání převrhnutí výrobku, za jehož následky nenese výrobce žádnou odpovědnost. Hmotnost: 60 kg
</t>
  </si>
  <si>
    <t>N00_020_R03</t>
  </si>
  <si>
    <t>P3 _ PROSVĚTLENÉ VITRÍNY</t>
  </si>
  <si>
    <t>252785661</t>
  </si>
  <si>
    <t xml:space="preserve">Poznámka k položce:
Kompletní dodávka a montáž dle specifikace PD a TZ vč. všech přímo souvisejících prací a dodávek _ viz v.č. D05, TZ
-------------------------------------------------------------------------------------------------------------------------
V jednotkové ceně zahrnuty náklady :
-dodávka _ viz specifikace TZ
-kompletní montáž
-spodní stavba _ základové konstrukce
----------------------------------------------------
Prosvětlená vitrína, oboustranná, samostatná
Charakter konstrukce: konstrukčně je řešena jako třídílný sendvičově skládaný výrobek, kde prostřední část tvoří hlavní rám, vnějšími prvky celé skladby jsou pak okna vitríny ; do hlavního rámu je vsazen elektrorám nesoucí všechny elektroprvky tohoto zařízení. Použití: je určena zejména jako plocha pro plakáty, rozměr plakátu 1185 mmx1750 mm, je konstruována do venkovního prostředí
Povrchová úprava: ocelová konstrukce je opatřena ochrannou vrstvou zinku a pohledové části také práškovým vypalovacím lakem RAL 7016. Hlavní rám: svařenec tvořený obdélníkovým uzavřeným profilem 70x50 mm a U-profilem 70x40 mm; slouží jako nosič elektrorámu a plexisklových desek upevněných přes plastové úchyty; zajišťuje odvětrání vitríny pomocí diagonálně umístěných otvorů s krycí mřížkou proti hmyzu. Okno: svařenec obdélníkového ocelového profilu 50x20 mm, na němž je nalepeno sklo a našroubovány krycí lišty - horizontální (ohýbané z hliníkového plechu) a vertikální (hliníková tyč plochého průřezu); rám okna nese zámek vitríny, těsnění a úchyty plakátů; okno v otevřeném stavu drží dvě plynové vzpěry 450N.
Uchycení plakátu: je řešeno pomocí šlových spon umístěných v rozích plakátu přes tažné nerezové pružinky zajišťující jeho rovnoměrné vypínání Elektrovýbava: LED lišty na svislých nosnících hlavního rámu, elektrokrabice se svorkovnicí, LED zdrojem a jističem kombinovaným s proudovým chráničem; elektrický přívod nohou vitríny.
Základní elektro údaje: typ sítě: 1NPE 50 Hz, 230 V, AC, TN-S. Jištění - jednofázový jistič kombinovaný s proudovým chráničem 10A (B10/1N/003). Instalovaný příkon: 38W
Kotvení: kotvení na dlažbu nebo na zhutněném terénu do betonového základu pomocí závitových tyčí M16. Všechny prvky městského mobiliáře musí být řádně ukotveny podle podkladů výrobce, v opačném případě hrozípři neopatrném užívání převrhnutí výrobku, za jehož následky nenese výrobce žádnou od povědnost. Hmotnost: 161 kg
Upozornění: pokud není infopanel umístěn v klimatizovaném prostoru, je žádoucí rozsvěcovat svítidlo ve vitríně pouze ve večerních a nočních hodinách (soumrakový nebo časový spínač). Při nedodržení této podmínky může dojít k přehřátí a následné destrukci světelného zařízení, za kterou výrobce nenese žádnou zodpovědnost.
</t>
  </si>
  <si>
    <t>SO 06.4 - Přeložka a úprava VO</t>
  </si>
  <si>
    <t xml:space="preserve">    8 - Trubní a ostatní vedení</t>
  </si>
  <si>
    <t>Trubní a ostatní vedení</t>
  </si>
  <si>
    <t>800_R01</t>
  </si>
  <si>
    <t>Přeložka a úprava VO_viz samostatný soupis prací</t>
  </si>
  <si>
    <t>335719382</t>
  </si>
  <si>
    <t>SO 07 - Přípojka vody</t>
  </si>
  <si>
    <t>Přípojka vody_viz samostatný soupis prací</t>
  </si>
  <si>
    <t>1087789887</t>
  </si>
  <si>
    <t>SO 08 - Kanalizační přípojka</t>
  </si>
  <si>
    <t>Přípojka kanalizace_viz samostatný soupis prací</t>
  </si>
  <si>
    <t>-1878336279</t>
  </si>
  <si>
    <t>SO 10 - Přípojka NN</t>
  </si>
  <si>
    <t>Přípojka NN_viz samostatný soupis prací</t>
  </si>
  <si>
    <t>-206279417</t>
  </si>
  <si>
    <t>SO 13 - Zpevněné plochy</t>
  </si>
  <si>
    <t xml:space="preserve">    5 - Komunikace pozemní</t>
  </si>
  <si>
    <t xml:space="preserve">    8 - Trubní vedení</t>
  </si>
  <si>
    <t>N00 - Ostatní skladby a dodávky</t>
  </si>
  <si>
    <t>113106123</t>
  </si>
  <si>
    <t>Rozebrání dlažeb komunikací pro pěší ze zámkových dlaždic</t>
  </si>
  <si>
    <t>188466814</t>
  </si>
  <si>
    <t>viz v.č. D13_02/10, TZ _ (výkaz výměr)</t>
  </si>
  <si>
    <t>6,0</t>
  </si>
  <si>
    <t>113107112</t>
  </si>
  <si>
    <t>Odstranění podkladu pl do 50 m2 z kameniva těženého tl 200 mm</t>
  </si>
  <si>
    <t>871169355</t>
  </si>
  <si>
    <t>113107161</t>
  </si>
  <si>
    <t>Odstranění podkladu pl přes 50 do 200 m2 z kameniva drceného tl 100 mm</t>
  </si>
  <si>
    <t>-172146067</t>
  </si>
  <si>
    <t>193,0</t>
  </si>
  <si>
    <t>113107176</t>
  </si>
  <si>
    <t>Odstranění podkladu pl přes 50 m2 do 200 m2 z betonu vyztuženého sítěmi tl 150 mm</t>
  </si>
  <si>
    <t>-1768965954</t>
  </si>
  <si>
    <t>113107181</t>
  </si>
  <si>
    <t>Odstranění krytu pl přes 50 do 200 m2 živičných tl 50 mm</t>
  </si>
  <si>
    <t>1218089732</t>
  </si>
  <si>
    <t>113154112</t>
  </si>
  <si>
    <t>Frézování živičného krytu tl 40 mm pruh š 0,5 m pl do 500 m2 bez překážek v trase</t>
  </si>
  <si>
    <t>-1710450267</t>
  </si>
  <si>
    <t>12,5</t>
  </si>
  <si>
    <t>113202111</t>
  </si>
  <si>
    <t xml:space="preserve">Vytrhání obrub krajníků / obrubníků </t>
  </si>
  <si>
    <t>470359871</t>
  </si>
  <si>
    <t>82,0+54,0</t>
  </si>
  <si>
    <t>122201102</t>
  </si>
  <si>
    <t>Odkopávky a prokopávky nezapažené v hornině tř. 3 objem do 1000 m3</t>
  </si>
  <si>
    <t>74615550</t>
  </si>
  <si>
    <t>"komunikace" 280,7*0,7</t>
  </si>
  <si>
    <t>"vpustě" 2,4*0,7</t>
  </si>
  <si>
    <t>"drenáže" 5,8*0,7</t>
  </si>
  <si>
    <t>"přípojky" 4,7*0,7</t>
  </si>
  <si>
    <t>122301101</t>
  </si>
  <si>
    <t>Odkopávky a prokopávky nezapažené v hornině tř. 4 objem do 100 m3</t>
  </si>
  <si>
    <t>-993009755</t>
  </si>
  <si>
    <t>"komunikace" 280,7*0,3</t>
  </si>
  <si>
    <t>"vpustě" 2,4*0,3</t>
  </si>
  <si>
    <t>"drenáže" 5,8*0,3</t>
  </si>
  <si>
    <t>"přípojky" 4,7*0,3</t>
  </si>
  <si>
    <t>"úprava aktivní zóny" 223*0,25</t>
  </si>
  <si>
    <t>-1744308359</t>
  </si>
  <si>
    <t>1326389136</t>
  </si>
  <si>
    <t>1646450822</t>
  </si>
  <si>
    <t>344,95*1,8 'Přepočtené koeficientem množství</t>
  </si>
  <si>
    <t>1713058133</t>
  </si>
  <si>
    <t>4,4</t>
  </si>
  <si>
    <t>1001962632</t>
  </si>
  <si>
    <t>7,8</t>
  </si>
  <si>
    <t xml:space="preserve">zásypový a podkladní nenamrzavý zhutnitelný externí materiál (kamenivo drcené) </t>
  </si>
  <si>
    <t>285466258</t>
  </si>
  <si>
    <t>Poznámka k položce:
(specifikace materiálu dle PD a TZ)</t>
  </si>
  <si>
    <t>7,8*2 'Přepočtené koeficientem množství</t>
  </si>
  <si>
    <t>175111101</t>
  </si>
  <si>
    <t>Obsypání potrubí ručně sypaninou bez prohození, uloženou do 3 m</t>
  </si>
  <si>
    <t>-1980267099</t>
  </si>
  <si>
    <t>"drenáž" 7,5</t>
  </si>
  <si>
    <t>583336740</t>
  </si>
  <si>
    <t>kamenivo těžené hrubé (dernážní) frakce 8-32</t>
  </si>
  <si>
    <t>538749166</t>
  </si>
  <si>
    <t>7,5*2 'Přepočtené koeficientem množství</t>
  </si>
  <si>
    <t>181301101</t>
  </si>
  <si>
    <t>Rozprostření ornice tl vrstvy do 100 mm pl do 500 m2 v rovině nebo ve svahu do 1:5</t>
  </si>
  <si>
    <t>884794115</t>
  </si>
  <si>
    <t>103641010</t>
  </si>
  <si>
    <t xml:space="preserve">zemina pro terénní úpravy -  ornice</t>
  </si>
  <si>
    <t>-241374502</t>
  </si>
  <si>
    <t>210*0,2475 'Přepočtené koeficientem množství</t>
  </si>
  <si>
    <t>181411131</t>
  </si>
  <si>
    <t>Založení parkového trávníku výsevem plochy do 1000 m2 v rovině a ve svahu do 1:5</t>
  </si>
  <si>
    <t>-1119762778</t>
  </si>
  <si>
    <t>005724100</t>
  </si>
  <si>
    <t>osivo směs travní parková</t>
  </si>
  <si>
    <t>1004147037</t>
  </si>
  <si>
    <t>210*0,03 'Přepočtené koeficientem množství</t>
  </si>
  <si>
    <t>181951101</t>
  </si>
  <si>
    <t>Úprava pláně v hornině tř. 1 až 4 bez zhutnění</t>
  </si>
  <si>
    <t>769930294</t>
  </si>
  <si>
    <t>210,0</t>
  </si>
  <si>
    <t>1965619090</t>
  </si>
  <si>
    <t>545,4</t>
  </si>
  <si>
    <t>"Odpočinkové plochy - terasy" 111,5</t>
  </si>
  <si>
    <t>183403113</t>
  </si>
  <si>
    <t>Obdělání půdy frézováním v rovině a svahu do 1:5</t>
  </si>
  <si>
    <t>127192256</t>
  </si>
  <si>
    <t>183403152</t>
  </si>
  <si>
    <t>Obdělání půdy vláčením v rovině a svahu do 1:5</t>
  </si>
  <si>
    <t>-1417943891</t>
  </si>
  <si>
    <t>183403153</t>
  </si>
  <si>
    <t>Obdělání půdy hrabáním v rovině a svahu do 1:5</t>
  </si>
  <si>
    <t>1041950038</t>
  </si>
  <si>
    <t>183403161</t>
  </si>
  <si>
    <t>Obdělání půdy válením v rovině a svahu do 1:5</t>
  </si>
  <si>
    <t>-1696211233</t>
  </si>
  <si>
    <t>Ošetření trávníku _ po dobu 2 měsíců</t>
  </si>
  <si>
    <t>-1930921798</t>
  </si>
  <si>
    <t>212755214</t>
  </si>
  <si>
    <t>Trativody z drenážních trubek plastových flexibilních D 100 mm bez lože</t>
  </si>
  <si>
    <t>-32617296</t>
  </si>
  <si>
    <t>36,0</t>
  </si>
  <si>
    <t>Komunikace pozemní</t>
  </si>
  <si>
    <t>564201111</t>
  </si>
  <si>
    <t>Podklad nebo podsyp ze štěrkopísku ŠP tl 40 mm</t>
  </si>
  <si>
    <t>-97429751</t>
  </si>
  <si>
    <t>133,75+206,4</t>
  </si>
  <si>
    <t>564261111</t>
  </si>
  <si>
    <t>Podklad nebo podsyp ze štěrkopísku ŠP tl 200 mm</t>
  </si>
  <si>
    <t>-694679532</t>
  </si>
  <si>
    <t>18,5</t>
  </si>
  <si>
    <t>564851111</t>
  </si>
  <si>
    <t>Podklad ze štěrkodrtě ŠD tl 150 mm</t>
  </si>
  <si>
    <t>918776253</t>
  </si>
  <si>
    <t>133,75*2</t>
  </si>
  <si>
    <t>206,4</t>
  </si>
  <si>
    <t>564861111</t>
  </si>
  <si>
    <t>Podklad ze štěrkodrtě ŠD tl 200 mm</t>
  </si>
  <si>
    <t>71929700</t>
  </si>
  <si>
    <t>564871111</t>
  </si>
  <si>
    <t>Podklad ze štěrkodrtě ŠD tl 250 mm</t>
  </si>
  <si>
    <t>1144555559</t>
  </si>
  <si>
    <t>"výměna podloží_aktivní zóna" 223,0</t>
  </si>
  <si>
    <t>573231108</t>
  </si>
  <si>
    <t>Postřik živičný spojovací ze silniční emulze v množství 0,50 kg/m2</t>
  </si>
  <si>
    <t>1247922145</t>
  </si>
  <si>
    <t>577134131</t>
  </si>
  <si>
    <t>Asfaltový beton vrstva obrusná ACO 11 (ABS) tř. I tl 40 mm š do 3 m z modifikovaného asfaltu</t>
  </si>
  <si>
    <t>-1284354414</t>
  </si>
  <si>
    <t>596211122</t>
  </si>
  <si>
    <t>Kladení zámkové dlažby komunikací pro pěší tl 60 mm skupiny B pl do 300 m2</t>
  </si>
  <si>
    <t>1280450592</t>
  </si>
  <si>
    <t>592450380.1</t>
  </si>
  <si>
    <t xml:space="preserve">dlažba zámková _ mozaikové tvary _ colormix , tl. 60 mm </t>
  </si>
  <si>
    <t>-58612518</t>
  </si>
  <si>
    <t>Poznámka k položce:
spotřeba: 36 kus/m2</t>
  </si>
  <si>
    <t>206,4*1,1 'Přepočtené koeficientem množství</t>
  </si>
  <si>
    <t>596211125</t>
  </si>
  <si>
    <t>Příplatek za kombinaci více než dvou barev u kladení betonových dlažeb pro pěší tl 60 mm skupiny B</t>
  </si>
  <si>
    <t>615336442</t>
  </si>
  <si>
    <t>596211212</t>
  </si>
  <si>
    <t>Kladení zámkové dlažby komunikací pro pěší tl 80 mm skupiny A pl do 300 m2</t>
  </si>
  <si>
    <t>1559393588</t>
  </si>
  <si>
    <t>133,75</t>
  </si>
  <si>
    <t>592450070</t>
  </si>
  <si>
    <t>dlažba zámková 200/100/80 mm přírodní</t>
  </si>
  <si>
    <t>939359675</t>
  </si>
  <si>
    <t>592450000</t>
  </si>
  <si>
    <t>dlažba zámková 200/100/80 mm červená</t>
  </si>
  <si>
    <t>-1649808166</t>
  </si>
  <si>
    <t>596811122</t>
  </si>
  <si>
    <t>Kladení betonové dlažby vel do 0,09 m2 plochy do 300 m2</t>
  </si>
  <si>
    <t>-1131725041</t>
  </si>
  <si>
    <t>Poznámka k položce:
Stabilizace podkladního roštu.</t>
  </si>
  <si>
    <t>592453100</t>
  </si>
  <si>
    <t>dlažba desková betonováhladká cca 30x30x3,5 cm přírodní</t>
  </si>
  <si>
    <t>-1521294635</t>
  </si>
  <si>
    <t>111,5*1,1 'Přepočtené koeficientem množství</t>
  </si>
  <si>
    <t>599141111</t>
  </si>
  <si>
    <t>Vyplnění spár mezi silničními dílci živičnou zálivkou</t>
  </si>
  <si>
    <t>-526426194</t>
  </si>
  <si>
    <t>637121111</t>
  </si>
  <si>
    <t>Okapový chodník z kačírku tl do 100 mm s udusáním</t>
  </si>
  <si>
    <t>-1996252880</t>
  </si>
  <si>
    <t>637211112</t>
  </si>
  <si>
    <t xml:space="preserve">Okapový chodník z betonových dlaždic 500/500/50 mm do podkladního betonu </t>
  </si>
  <si>
    <t>-1604671767</t>
  </si>
  <si>
    <t>10,6</t>
  </si>
  <si>
    <t>Trubní vedení</t>
  </si>
  <si>
    <t>800015R01</t>
  </si>
  <si>
    <t>D+M odvodňovací žlab - 120/110 B 125kN</t>
  </si>
  <si>
    <t>736013245</t>
  </si>
  <si>
    <t xml:space="preserve">Poznámka k položce:
Kompletní dodávka a provedení systémového odvodňovacího žlabu vč. všech přímo souvisejících prací a dodávek
-----------------------------------------------------------
Odvodňovací žlab – 120/110  B125 kN   do betonového lože C20/25 20,50 m
- systémová vpusti  100 od žlabu_ 1,00 ks
- boční díl /čelo/_ 1,00 ks
- dílce žlabů dl. 1,00 m_20,00 ks
- litinový pororošt B125 kN  _ 20,50 m
- obetonování bet. C 25/30 _ 1,10m3
-----------------------------------------------
-kompletní montážní práce
</t>
  </si>
  <si>
    <t>20,5</t>
  </si>
  <si>
    <t>800015R02</t>
  </si>
  <si>
    <t xml:space="preserve">D+M uliční vpusti s kalovou prohlubní </t>
  </si>
  <si>
    <t>-1806655437</t>
  </si>
  <si>
    <t xml:space="preserve">Poznámka k položce:
Kompletní dodávka a provedení systémového odvodňovacího žlabu vč. všech přímo souvisejících prací a dodávek
-----------------------------------------------------------
TBV-Q 390/60/10a_	1,00 ks
TBV-Q 450/555/5d_	1,00 ks
TBV-Q 450/295/6a_	1,00 ks
TBV-Q 450/350/3a PVC_1,00 ks
TBV-Q 450/300/2a_	1,00 ks
Mříž s rámem	D400_1,00 ks
koš na bahno _1,00 ks
-----------------------------------------------
-kompletní montážní práce
</t>
  </si>
  <si>
    <t>8,0</t>
  </si>
  <si>
    <t>800015R03</t>
  </si>
  <si>
    <t xml:space="preserve">D+M přípojka kanalizační z trub PVC_U_110 </t>
  </si>
  <si>
    <t>165813555</t>
  </si>
  <si>
    <t xml:space="preserve">Poznámka k položce:
Kompletní dodávka a provedení systémového odvodňovacího žlabu vč. všech přímo souvisejících prací a dodávek
-----------------------------------------------------------
-kompletní dodávka vč. všech armatur a doplňků
-----------------------------------------------
-kompletní montážní práce
</t>
  </si>
  <si>
    <t>3,7</t>
  </si>
  <si>
    <t>800015R04</t>
  </si>
  <si>
    <t xml:space="preserve">D+M přípojka kanalizační z trub PVC_U_160 </t>
  </si>
  <si>
    <t>-479930378</t>
  </si>
  <si>
    <t>2,15</t>
  </si>
  <si>
    <t>916131113</t>
  </si>
  <si>
    <t>Osazení silničního obrubníku betonového s boční opěrou do lože z betonu prostého</t>
  </si>
  <si>
    <t>-152540879</t>
  </si>
  <si>
    <t>592174680</t>
  </si>
  <si>
    <t>obrubník betonový silniční nájezdový Standard 100x15x15 cm</t>
  </si>
  <si>
    <t>25974726</t>
  </si>
  <si>
    <t>2*1,1 'Přepočtené koeficientem množství</t>
  </si>
  <si>
    <t>-738830691</t>
  </si>
  <si>
    <t>592174690</t>
  </si>
  <si>
    <t>obrubník betonový silniční přechodový L + P Standard 100x15x15-25 cm</t>
  </si>
  <si>
    <t>638655698</t>
  </si>
  <si>
    <t>1*1,1 'Přepočtené koeficientem množství</t>
  </si>
  <si>
    <t>916131213</t>
  </si>
  <si>
    <t>-263860188</t>
  </si>
  <si>
    <t>43,0</t>
  </si>
  <si>
    <t>592174650</t>
  </si>
  <si>
    <t>obrubník betonový silniční Standard 100x15x25 cm</t>
  </si>
  <si>
    <t>1934303983</t>
  </si>
  <si>
    <t>43*1,1 'Přepočtené koeficientem množství</t>
  </si>
  <si>
    <t>916231213</t>
  </si>
  <si>
    <t>Osazení chodníkového obrubníku betonového stojatého s boční opěrou do lože z betonu prostého</t>
  </si>
  <si>
    <t>-1405782706</t>
  </si>
  <si>
    <t>57,5</t>
  </si>
  <si>
    <t>592174100</t>
  </si>
  <si>
    <t>obrubník betonový chodníkový 100/8/25 nat 100x8x25 cm</t>
  </si>
  <si>
    <t>288154759</t>
  </si>
  <si>
    <t>57,5*1,1 'Přepočtené koeficientem množství</t>
  </si>
  <si>
    <t>-1988694981</t>
  </si>
  <si>
    <t>67,5</t>
  </si>
  <si>
    <t>592174150</t>
  </si>
  <si>
    <t>obrubník betonový chodníkový 100x10x25 cm</t>
  </si>
  <si>
    <t>1970837115</t>
  </si>
  <si>
    <t>67,5*1,1 'Přepočtené koeficientem množství</t>
  </si>
  <si>
    <t>916331112</t>
  </si>
  <si>
    <t>Osazení zahradního obrubníku betonového do lože z betonu s boční opěrou</t>
  </si>
  <si>
    <t>-1751356962</t>
  </si>
  <si>
    <t>88,5</t>
  </si>
  <si>
    <t>592172120</t>
  </si>
  <si>
    <t>obrubník betonový zahradní šedý 100 x 5 x 20 cm</t>
  </si>
  <si>
    <t>1629511623</t>
  </si>
  <si>
    <t>88,5*1,1 'Přepočtené koeficientem množství</t>
  </si>
  <si>
    <t>589325630</t>
  </si>
  <si>
    <t xml:space="preserve">směs pro beton třída C 16/20 XF1 </t>
  </si>
  <si>
    <t>1020318314</t>
  </si>
  <si>
    <t>919726122</t>
  </si>
  <si>
    <t>Geotextilie pro ochranu, separaci a filtraci netkaná měrná hmotnost do 300 g/m2</t>
  </si>
  <si>
    <t>1638312488</t>
  </si>
  <si>
    <t>"drenáž" 65,0</t>
  </si>
  <si>
    <t>919735112</t>
  </si>
  <si>
    <t>Řezání stávajícího živičného krytu hl do 100 mm</t>
  </si>
  <si>
    <t>329423290</t>
  </si>
  <si>
    <t>68,0</t>
  </si>
  <si>
    <t>966008212</t>
  </si>
  <si>
    <t>Bourání odvodňovacího žlabu z melioračních tvárnic š do 800 mm</t>
  </si>
  <si>
    <t>-700450738</t>
  </si>
  <si>
    <t>20,0</t>
  </si>
  <si>
    <t>588926500</t>
  </si>
  <si>
    <t>-1983836736</t>
  </si>
  <si>
    <t>-1138955184</t>
  </si>
  <si>
    <t>154,942*10 'Přepočtené koeficientem množství</t>
  </si>
  <si>
    <t>-1572414138</t>
  </si>
  <si>
    <t>998223011</t>
  </si>
  <si>
    <t xml:space="preserve">Přesun hmot pro pozemní komunikace </t>
  </si>
  <si>
    <t>-817350572</t>
  </si>
  <si>
    <t>762083122</t>
  </si>
  <si>
    <t>Impregnace řeziva proti dřevokaznému hmyzu, houbám a plísním máčením třída ohrožení 3 a 4</t>
  </si>
  <si>
    <t>1919344568</t>
  </si>
  <si>
    <t>(3,312+0,981)</t>
  </si>
  <si>
    <t>762523108</t>
  </si>
  <si>
    <t xml:space="preserve">Položení podlahy z z terasových prken tl. do 30 mm </t>
  </si>
  <si>
    <t>-2093558244</t>
  </si>
  <si>
    <t>605120R01</t>
  </si>
  <si>
    <t xml:space="preserve">dodávka pochůzího dřevěného roštu z terasových prken tl. 27 mm </t>
  </si>
  <si>
    <t>-1541014267</t>
  </si>
  <si>
    <t>Poznámka k položce:
Jednotková cena obsahuje kompletní povrchové úpravy _ dle specifikace PD a TZ
---------------------------------------------------------------------------------------------------
(dřevěný rošt bude proveden z řeziva stejné kvality a životnosti jako navržená nášlapná vrstva _ terasová prkna)</t>
  </si>
  <si>
    <t>111,5*0,0297 'Přepočtené koeficientem množství</t>
  </si>
  <si>
    <t>762526110</t>
  </si>
  <si>
    <t xml:space="preserve">Položení podkladního roštu pod podlahy </t>
  </si>
  <si>
    <t>452634475</t>
  </si>
  <si>
    <t>605120010</t>
  </si>
  <si>
    <t>řezivo hranol jakost I do 120 cm2</t>
  </si>
  <si>
    <t>-1210167317</t>
  </si>
  <si>
    <t>Poznámka k položce:
(dřevěný rošt bude proveden z řeziva stejné kvality a životnosti jako navržená nášlapná vrstva _ terasová prkna)</t>
  </si>
  <si>
    <t>111,5*0,0088 'Přepočtené koeficientem množství</t>
  </si>
  <si>
    <t>762595001</t>
  </si>
  <si>
    <t>Spojovací prostředky pro položení dřevěných podlah a zakrytí kanálů</t>
  </si>
  <si>
    <t>1085102031</t>
  </si>
  <si>
    <t>Ostatní skladby a dodávky</t>
  </si>
  <si>
    <t>N00_015_R02</t>
  </si>
  <si>
    <t>D+M litinové mříže ke stromům , 800/800 mm</t>
  </si>
  <si>
    <t>2053740067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</si>
  <si>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</t>
  </si>
  <si>
    <t>N00_015_R03</t>
  </si>
  <si>
    <t xml:space="preserve">Úprava v místě výsadby stromu </t>
  </si>
  <si>
    <t>-800359908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</si>
  <si>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- bednění z prken 2,5/10 vel. 0,8 x 0,8 x 1,10 = 1,00 ks 
 - zásyp substrátem 0,8x0,8x1,0
</t>
  </si>
  <si>
    <t>N00_015_R04</t>
  </si>
  <si>
    <t>Dopravní značení _ rozsah dle specifikace</t>
  </si>
  <si>
    <t>-766874482</t>
  </si>
  <si>
    <t xml:space="preserve">Poznámka k položce:
Provedení kompletní skladby dle specifikace PD a TZ vč. všech přímo souvisejících prací a dodávek.
----------------------------------------------------------------------------------------------------------------------
Specifikace:
- dopravní  značky	8,00 ks
IP 11b  .…….2ks
E    8d  …….3ks						         
E    1  .…….2ks
IP 12 + O2  …..… 1ks	
- nosná konstrukce	3,00 ks  
- Vodorovné  značení V10b	š. 0,10m  x 11 - 5,00 m2
V10f 3,5  x 2 - 7,00 m2
- demontáž stávajících DZ + zpětná montáž po ukončení stavby  2,00 ks
------------------------------------------------------------------------------------------
</t>
  </si>
  <si>
    <t>SO 14 - Konečné terénní a sadové úpravy</t>
  </si>
  <si>
    <t>100_R01</t>
  </si>
  <si>
    <t>Konečné terénní a sadové úpravy_viz samostatný soupis prací</t>
  </si>
  <si>
    <t>-1792046314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</si>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</sst>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Protection="1"/>
    <xf numFmtId="0" fontId="0" fillId="0" borderId="5" xfId="0" applyBorder="1"/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9" fillId="0" borderId="0" xfId="0" applyFont="1" applyAlignment="1" applyProtection="1">
      <alignment vertical="top" wrapText="1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styles" Target="styles.xml" /><Relationship Id="rId26" Type="http://schemas.openxmlformats.org/officeDocument/2006/relationships/theme" Target="theme/theme1.xml" /><Relationship Id="rId27" Type="http://schemas.openxmlformats.org/officeDocument/2006/relationships/calcChain" Target="calcChain.xml" /><Relationship Id="rId2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8</v>
      </c>
    </row>
    <row r="7" ht="14.4" customHeight="1">
      <c r="B7" s="29"/>
      <c r="C7" s="30"/>
      <c r="D7" s="41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23</v>
      </c>
      <c r="AO7" s="30"/>
      <c r="AP7" s="30"/>
      <c r="AQ7" s="32"/>
      <c r="BE7" s="40"/>
      <c r="BS7" s="25" t="s">
        <v>8</v>
      </c>
    </row>
    <row r="8" ht="14.4" customHeight="1">
      <c r="B8" s="29"/>
      <c r="C8" s="30"/>
      <c r="D8" s="41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26</v>
      </c>
      <c r="AL8" s="30"/>
      <c r="AM8" s="30"/>
      <c r="AN8" s="42" t="s">
        <v>27</v>
      </c>
      <c r="AO8" s="30"/>
      <c r="AP8" s="30"/>
      <c r="AQ8" s="32"/>
      <c r="BE8" s="40"/>
      <c r="BS8" s="25" t="s">
        <v>8</v>
      </c>
    </row>
    <row r="9" ht="29.28" customHeight="1">
      <c r="B9" s="29"/>
      <c r="C9" s="30"/>
      <c r="D9" s="35" t="s">
        <v>28</v>
      </c>
      <c r="E9" s="30"/>
      <c r="F9" s="30"/>
      <c r="G9" s="30"/>
      <c r="H9" s="30"/>
      <c r="I9" s="30"/>
      <c r="J9" s="30"/>
      <c r="K9" s="43" t="s">
        <v>29</v>
      </c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5" t="s">
        <v>30</v>
      </c>
      <c r="AL9" s="30"/>
      <c r="AM9" s="30"/>
      <c r="AN9" s="43" t="s">
        <v>31</v>
      </c>
      <c r="AO9" s="30"/>
      <c r="AP9" s="30"/>
      <c r="AQ9" s="32"/>
      <c r="BE9" s="40"/>
      <c r="BS9" s="25" t="s">
        <v>8</v>
      </c>
    </row>
    <row r="10" ht="14.4" customHeight="1">
      <c r="B10" s="29"/>
      <c r="C10" s="30"/>
      <c r="D10" s="41" t="s">
        <v>32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33</v>
      </c>
      <c r="AL10" s="30"/>
      <c r="AM10" s="30"/>
      <c r="AN10" s="36" t="s">
        <v>34</v>
      </c>
      <c r="AO10" s="30"/>
      <c r="AP10" s="30"/>
      <c r="AQ10" s="32"/>
      <c r="BE10" s="40"/>
      <c r="BS10" s="25" t="s">
        <v>8</v>
      </c>
    </row>
    <row r="11" ht="18.48" customHeight="1">
      <c r="B11" s="29"/>
      <c r="C11" s="30"/>
      <c r="D11" s="30"/>
      <c r="E11" s="36" t="s">
        <v>35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36</v>
      </c>
      <c r="AL11" s="30"/>
      <c r="AM11" s="30"/>
      <c r="AN11" s="36" t="s">
        <v>34</v>
      </c>
      <c r="AO11" s="30"/>
      <c r="AP11" s="30"/>
      <c r="AQ11" s="32"/>
      <c r="BE11" s="40"/>
      <c r="BS11" s="25" t="s">
        <v>8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8</v>
      </c>
    </row>
    <row r="13" ht="14.4" customHeight="1">
      <c r="B13" s="29"/>
      <c r="C13" s="30"/>
      <c r="D13" s="41" t="s">
        <v>37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33</v>
      </c>
      <c r="AL13" s="30"/>
      <c r="AM13" s="30"/>
      <c r="AN13" s="44" t="s">
        <v>38</v>
      </c>
      <c r="AO13" s="30"/>
      <c r="AP13" s="30"/>
      <c r="AQ13" s="32"/>
      <c r="BE13" s="40"/>
      <c r="BS13" s="25" t="s">
        <v>8</v>
      </c>
    </row>
    <row r="14">
      <c r="B14" s="29"/>
      <c r="C14" s="30"/>
      <c r="D14" s="30"/>
      <c r="E14" s="44" t="s">
        <v>38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1" t="s">
        <v>36</v>
      </c>
      <c r="AL14" s="30"/>
      <c r="AM14" s="30"/>
      <c r="AN14" s="44" t="s">
        <v>38</v>
      </c>
      <c r="AO14" s="30"/>
      <c r="AP14" s="30"/>
      <c r="AQ14" s="32"/>
      <c r="BE14" s="40"/>
      <c r="BS14" s="25" t="s">
        <v>8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39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33</v>
      </c>
      <c r="AL16" s="30"/>
      <c r="AM16" s="30"/>
      <c r="AN16" s="36" t="s">
        <v>34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40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36</v>
      </c>
      <c r="AL17" s="30"/>
      <c r="AM17" s="30"/>
      <c r="AN17" s="36" t="s">
        <v>34</v>
      </c>
      <c r="AO17" s="30"/>
      <c r="AP17" s="30"/>
      <c r="AQ17" s="32"/>
      <c r="BE17" s="40"/>
      <c r="BS17" s="25" t="s">
        <v>41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42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85.5" customHeight="1">
      <c r="B20" s="29"/>
      <c r="C20" s="30"/>
      <c r="D20" s="30"/>
      <c r="E20" s="46" t="s">
        <v>43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30"/>
      <c r="AP20" s="30"/>
      <c r="AQ20" s="32"/>
      <c r="BE20" s="40"/>
      <c r="BS20" s="25" t="s">
        <v>41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30"/>
      <c r="AQ22" s="32"/>
      <c r="BE22" s="40"/>
    </row>
    <row r="23" s="1" customFormat="1" ht="25.92" customHeight="1">
      <c r="B23" s="48"/>
      <c r="C23" s="49"/>
      <c r="D23" s="50" t="s">
        <v>44</v>
      </c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2">
        <f>ROUND(AG51,2)</f>
        <v>0</v>
      </c>
      <c r="AL23" s="51"/>
      <c r="AM23" s="51"/>
      <c r="AN23" s="51"/>
      <c r="AO23" s="51"/>
      <c r="AP23" s="49"/>
      <c r="AQ23" s="53"/>
      <c r="BE23" s="40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53"/>
      <c r="BE24" s="40"/>
    </row>
    <row r="25" s="1" customFormat="1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4" t="s">
        <v>45</v>
      </c>
      <c r="M25" s="54"/>
      <c r="N25" s="54"/>
      <c r="O25" s="54"/>
      <c r="P25" s="49"/>
      <c r="Q25" s="49"/>
      <c r="R25" s="49"/>
      <c r="S25" s="49"/>
      <c r="T25" s="49"/>
      <c r="U25" s="49"/>
      <c r="V25" s="49"/>
      <c r="W25" s="54" t="s">
        <v>46</v>
      </c>
      <c r="X25" s="54"/>
      <c r="Y25" s="54"/>
      <c r="Z25" s="54"/>
      <c r="AA25" s="54"/>
      <c r="AB25" s="54"/>
      <c r="AC25" s="54"/>
      <c r="AD25" s="54"/>
      <c r="AE25" s="54"/>
      <c r="AF25" s="49"/>
      <c r="AG25" s="49"/>
      <c r="AH25" s="49"/>
      <c r="AI25" s="49"/>
      <c r="AJ25" s="49"/>
      <c r="AK25" s="54" t="s">
        <v>47</v>
      </c>
      <c r="AL25" s="54"/>
      <c r="AM25" s="54"/>
      <c r="AN25" s="54"/>
      <c r="AO25" s="54"/>
      <c r="AP25" s="49"/>
      <c r="AQ25" s="53"/>
      <c r="BE25" s="40"/>
    </row>
    <row r="26" s="2" customFormat="1" ht="14.4" customHeight="1">
      <c r="B26" s="55"/>
      <c r="C26" s="56"/>
      <c r="D26" s="57" t="s">
        <v>48</v>
      </c>
      <c r="E26" s="56"/>
      <c r="F26" s="57" t="s">
        <v>49</v>
      </c>
      <c r="G26" s="56"/>
      <c r="H26" s="56"/>
      <c r="I26" s="56"/>
      <c r="J26" s="56"/>
      <c r="K26" s="56"/>
      <c r="L26" s="58">
        <v>0.20999999999999999</v>
      </c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9">
        <f>ROUND(AZ51,2)</f>
        <v>0</v>
      </c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9">
        <f>ROUND(AV51,2)</f>
        <v>0</v>
      </c>
      <c r="AL26" s="56"/>
      <c r="AM26" s="56"/>
      <c r="AN26" s="56"/>
      <c r="AO26" s="56"/>
      <c r="AP26" s="56"/>
      <c r="AQ26" s="60"/>
      <c r="BE26" s="40"/>
    </row>
    <row r="27" s="2" customFormat="1" ht="14.4" customHeight="1">
      <c r="B27" s="55"/>
      <c r="C27" s="56"/>
      <c r="D27" s="56"/>
      <c r="E27" s="56"/>
      <c r="F27" s="57" t="s">
        <v>50</v>
      </c>
      <c r="G27" s="56"/>
      <c r="H27" s="56"/>
      <c r="I27" s="56"/>
      <c r="J27" s="56"/>
      <c r="K27" s="56"/>
      <c r="L27" s="58">
        <v>0.14999999999999999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9">
        <f>ROUND(BA51,2)</f>
        <v>0</v>
      </c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9">
        <f>ROUND(AW51,2)</f>
        <v>0</v>
      </c>
      <c r="AL27" s="56"/>
      <c r="AM27" s="56"/>
      <c r="AN27" s="56"/>
      <c r="AO27" s="56"/>
      <c r="AP27" s="56"/>
      <c r="AQ27" s="60"/>
      <c r="BE27" s="40"/>
    </row>
    <row r="28" hidden="1" s="2" customFormat="1" ht="14.4" customHeight="1">
      <c r="B28" s="55"/>
      <c r="C28" s="56"/>
      <c r="D28" s="56"/>
      <c r="E28" s="56"/>
      <c r="F28" s="57" t="s">
        <v>51</v>
      </c>
      <c r="G28" s="56"/>
      <c r="H28" s="56"/>
      <c r="I28" s="56"/>
      <c r="J28" s="56"/>
      <c r="K28" s="56"/>
      <c r="L28" s="58">
        <v>0.20999999999999999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9">
        <f>ROUND(BB51,2)</f>
        <v>0</v>
      </c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9">
        <v>0</v>
      </c>
      <c r="AL28" s="56"/>
      <c r="AM28" s="56"/>
      <c r="AN28" s="56"/>
      <c r="AO28" s="56"/>
      <c r="AP28" s="56"/>
      <c r="AQ28" s="60"/>
      <c r="BE28" s="40"/>
    </row>
    <row r="29" hidden="1" s="2" customFormat="1" ht="14.4" customHeight="1">
      <c r="B29" s="55"/>
      <c r="C29" s="56"/>
      <c r="D29" s="56"/>
      <c r="E29" s="56"/>
      <c r="F29" s="57" t="s">
        <v>52</v>
      </c>
      <c r="G29" s="56"/>
      <c r="H29" s="56"/>
      <c r="I29" s="56"/>
      <c r="J29" s="56"/>
      <c r="K29" s="56"/>
      <c r="L29" s="58">
        <v>0.14999999999999999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9">
        <f>ROUND(BC51,2)</f>
        <v>0</v>
      </c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9">
        <v>0</v>
      </c>
      <c r="AL29" s="56"/>
      <c r="AM29" s="56"/>
      <c r="AN29" s="56"/>
      <c r="AO29" s="56"/>
      <c r="AP29" s="56"/>
      <c r="AQ29" s="60"/>
      <c r="BE29" s="40"/>
    </row>
    <row r="30" hidden="1" s="2" customFormat="1" ht="14.4" customHeight="1">
      <c r="B30" s="55"/>
      <c r="C30" s="56"/>
      <c r="D30" s="56"/>
      <c r="E30" s="56"/>
      <c r="F30" s="57" t="s">
        <v>53</v>
      </c>
      <c r="G30" s="56"/>
      <c r="H30" s="56"/>
      <c r="I30" s="56"/>
      <c r="J30" s="56"/>
      <c r="K30" s="56"/>
      <c r="L30" s="58">
        <v>0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9">
        <f>ROUND(BD51,2)</f>
        <v>0</v>
      </c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9">
        <v>0</v>
      </c>
      <c r="AL30" s="56"/>
      <c r="AM30" s="56"/>
      <c r="AN30" s="56"/>
      <c r="AO30" s="56"/>
      <c r="AP30" s="56"/>
      <c r="AQ30" s="60"/>
      <c r="BE30" s="40"/>
    </row>
    <row r="31" s="1" customFormat="1" ht="6.96" customHeight="1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53"/>
      <c r="BE31" s="40"/>
    </row>
    <row r="32" s="1" customFormat="1" ht="25.92" customHeight="1">
      <c r="B32" s="48"/>
      <c r="C32" s="61"/>
      <c r="D32" s="62" t="s">
        <v>54</v>
      </c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 t="s">
        <v>55</v>
      </c>
      <c r="U32" s="63"/>
      <c r="V32" s="63"/>
      <c r="W32" s="63"/>
      <c r="X32" s="65" t="s">
        <v>56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6">
        <f>SUM(AK23:AK30)</f>
        <v>0</v>
      </c>
      <c r="AL32" s="63"/>
      <c r="AM32" s="63"/>
      <c r="AN32" s="63"/>
      <c r="AO32" s="67"/>
      <c r="AP32" s="61"/>
      <c r="AQ32" s="68"/>
      <c r="BE32" s="40"/>
    </row>
    <row r="33" s="1" customFormat="1" ht="6.96" customHeight="1"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53"/>
    </row>
    <row r="34" s="1" customFormat="1" ht="6.96" customHeight="1"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1"/>
    </row>
    <row r="38" s="1" customFormat="1" ht="6.96" customHeight="1"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4"/>
    </row>
    <row r="39" s="1" customFormat="1" ht="36.96" customHeight="1">
      <c r="B39" s="48"/>
      <c r="C39" s="75" t="s">
        <v>57</v>
      </c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4"/>
    </row>
    <row r="40" s="1" customFormat="1" ht="6.96" customHeight="1">
      <c r="B40" s="48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4"/>
    </row>
    <row r="41" s="3" customFormat="1" ht="14.4" customHeight="1">
      <c r="B41" s="77"/>
      <c r="C41" s="78" t="s">
        <v>15</v>
      </c>
      <c r="D41" s="79"/>
      <c r="E41" s="79"/>
      <c r="F41" s="79"/>
      <c r="G41" s="79"/>
      <c r="H41" s="79"/>
      <c r="I41" s="79"/>
      <c r="J41" s="79"/>
      <c r="K41" s="79"/>
      <c r="L41" s="79" t="str">
        <f>K5</f>
        <v>N17-265_ex25_VR_4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80"/>
    </row>
    <row r="42" s="4" customFormat="1" ht="36.96" customHeight="1">
      <c r="B42" s="81"/>
      <c r="C42" s="82" t="s">
        <v>18</v>
      </c>
      <c r="D42" s="83"/>
      <c r="E42" s="83"/>
      <c r="F42" s="83"/>
      <c r="G42" s="83"/>
      <c r="H42" s="83"/>
      <c r="I42" s="83"/>
      <c r="J42" s="83"/>
      <c r="K42" s="83"/>
      <c r="L42" s="84" t="str">
        <f>K6</f>
        <v>Centrum aktivních seniorů</v>
      </c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5"/>
    </row>
    <row r="43" s="1" customFormat="1" ht="6.96" customHeight="1">
      <c r="B43" s="48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</row>
    <row r="44" s="1" customFormat="1">
      <c r="B44" s="48"/>
      <c r="C44" s="78" t="s">
        <v>24</v>
      </c>
      <c r="D44" s="76"/>
      <c r="E44" s="76"/>
      <c r="F44" s="76"/>
      <c r="G44" s="76"/>
      <c r="H44" s="76"/>
      <c r="I44" s="76"/>
      <c r="J44" s="76"/>
      <c r="K44" s="76"/>
      <c r="L44" s="86" t="str">
        <f>IF(K8="","",K8)</f>
        <v>Frýdek Místek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8" t="s">
        <v>26</v>
      </c>
      <c r="AJ44" s="76"/>
      <c r="AK44" s="76"/>
      <c r="AL44" s="76"/>
      <c r="AM44" s="87" t="str">
        <f>IF(AN8= "","",AN8)</f>
        <v>27. 3. 2018</v>
      </c>
      <c r="AN44" s="87"/>
      <c r="AO44" s="76"/>
      <c r="AP44" s="76"/>
      <c r="AQ44" s="76"/>
      <c r="AR44" s="74"/>
    </row>
    <row r="45" s="1" customFormat="1" ht="6.96" customHeight="1">
      <c r="B45" s="48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</row>
    <row r="46" s="1" customFormat="1">
      <c r="B46" s="48"/>
      <c r="C46" s="78" t="s">
        <v>32</v>
      </c>
      <c r="D46" s="76"/>
      <c r="E46" s="76"/>
      <c r="F46" s="76"/>
      <c r="G46" s="76"/>
      <c r="H46" s="76"/>
      <c r="I46" s="76"/>
      <c r="J46" s="76"/>
      <c r="K46" s="76"/>
      <c r="L46" s="79" t="str">
        <f>IF(E11= "","",E11)</f>
        <v>Statutární město Frýdek-Místek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8" t="s">
        <v>39</v>
      </c>
      <c r="AJ46" s="76"/>
      <c r="AK46" s="76"/>
      <c r="AL46" s="76"/>
      <c r="AM46" s="79" t="str">
        <f>IF(E17="","",E17)</f>
        <v>CHVÁLEK ATELIÉR s.r.o..</v>
      </c>
      <c r="AN46" s="79"/>
      <c r="AO46" s="79"/>
      <c r="AP46" s="79"/>
      <c r="AQ46" s="76"/>
      <c r="AR46" s="74"/>
      <c r="AS46" s="88" t="s">
        <v>58</v>
      </c>
      <c r="AT46" s="89"/>
      <c r="AU46" s="90"/>
      <c r="AV46" s="90"/>
      <c r="AW46" s="90"/>
      <c r="AX46" s="90"/>
      <c r="AY46" s="90"/>
      <c r="AZ46" s="90"/>
      <c r="BA46" s="90"/>
      <c r="BB46" s="90"/>
      <c r="BC46" s="90"/>
      <c r="BD46" s="91"/>
    </row>
    <row r="47" s="1" customFormat="1">
      <c r="B47" s="48"/>
      <c r="C47" s="78" t="s">
        <v>37</v>
      </c>
      <c r="D47" s="76"/>
      <c r="E47" s="76"/>
      <c r="F47" s="76"/>
      <c r="G47" s="76"/>
      <c r="H47" s="76"/>
      <c r="I47" s="76"/>
      <c r="J47" s="76"/>
      <c r="K47" s="76"/>
      <c r="L47" s="79" t="str">
        <f>IF(E14= "Vyplň údaj","",E14)</f>
        <v/>
      </c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4"/>
      <c r="AS47" s="92"/>
      <c r="AT47" s="93"/>
      <c r="AU47" s="94"/>
      <c r="AV47" s="94"/>
      <c r="AW47" s="94"/>
      <c r="AX47" s="94"/>
      <c r="AY47" s="94"/>
      <c r="AZ47" s="94"/>
      <c r="BA47" s="94"/>
      <c r="BB47" s="94"/>
      <c r="BC47" s="94"/>
      <c r="BD47" s="95"/>
    </row>
    <row r="48" s="1" customFormat="1" ht="10.8" customHeight="1">
      <c r="B48" s="48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4"/>
      <c r="AS48" s="96"/>
      <c r="AT48" s="57"/>
      <c r="AU48" s="49"/>
      <c r="AV48" s="49"/>
      <c r="AW48" s="49"/>
      <c r="AX48" s="49"/>
      <c r="AY48" s="49"/>
      <c r="AZ48" s="49"/>
      <c r="BA48" s="49"/>
      <c r="BB48" s="49"/>
      <c r="BC48" s="49"/>
      <c r="BD48" s="97"/>
    </row>
    <row r="49" s="1" customFormat="1" ht="29.28" customHeight="1">
      <c r="B49" s="48"/>
      <c r="C49" s="98" t="s">
        <v>59</v>
      </c>
      <c r="D49" s="99"/>
      <c r="E49" s="99"/>
      <c r="F49" s="99"/>
      <c r="G49" s="99"/>
      <c r="H49" s="100"/>
      <c r="I49" s="101" t="s">
        <v>60</v>
      </c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102" t="s">
        <v>61</v>
      </c>
      <c r="AH49" s="99"/>
      <c r="AI49" s="99"/>
      <c r="AJ49" s="99"/>
      <c r="AK49" s="99"/>
      <c r="AL49" s="99"/>
      <c r="AM49" s="99"/>
      <c r="AN49" s="101" t="s">
        <v>62</v>
      </c>
      <c r="AO49" s="99"/>
      <c r="AP49" s="99"/>
      <c r="AQ49" s="103" t="s">
        <v>63</v>
      </c>
      <c r="AR49" s="74"/>
      <c r="AS49" s="104" t="s">
        <v>64</v>
      </c>
      <c r="AT49" s="105" t="s">
        <v>65</v>
      </c>
      <c r="AU49" s="105" t="s">
        <v>66</v>
      </c>
      <c r="AV49" s="105" t="s">
        <v>67</v>
      </c>
      <c r="AW49" s="105" t="s">
        <v>68</v>
      </c>
      <c r="AX49" s="105" t="s">
        <v>69</v>
      </c>
      <c r="AY49" s="105" t="s">
        <v>70</v>
      </c>
      <c r="AZ49" s="105" t="s">
        <v>71</v>
      </c>
      <c r="BA49" s="105" t="s">
        <v>72</v>
      </c>
      <c r="BB49" s="105" t="s">
        <v>73</v>
      </c>
      <c r="BC49" s="105" t="s">
        <v>74</v>
      </c>
      <c r="BD49" s="106" t="s">
        <v>75</v>
      </c>
    </row>
    <row r="50" s="1" customFormat="1" ht="10.8" customHeight="1">
      <c r="B50" s="48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4"/>
      <c r="AS50" s="107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9"/>
    </row>
    <row r="51" s="4" customFormat="1" ht="32.4" customHeight="1">
      <c r="B51" s="81"/>
      <c r="C51" s="110" t="s">
        <v>76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2">
        <f>ROUND(AG52+AG53+AG54+SUM(AG67:AG74),2)</f>
        <v>0</v>
      </c>
      <c r="AH51" s="112"/>
      <c r="AI51" s="112"/>
      <c r="AJ51" s="112"/>
      <c r="AK51" s="112"/>
      <c r="AL51" s="112"/>
      <c r="AM51" s="112"/>
      <c r="AN51" s="113">
        <f>SUM(AG51,AT51)</f>
        <v>0</v>
      </c>
      <c r="AO51" s="113"/>
      <c r="AP51" s="113"/>
      <c r="AQ51" s="114" t="s">
        <v>34</v>
      </c>
      <c r="AR51" s="85"/>
      <c r="AS51" s="115">
        <f>ROUND(AS52+AS53+AS54+SUM(AS67:AS74),2)</f>
        <v>0</v>
      </c>
      <c r="AT51" s="116">
        <f>ROUND(SUM(AV51:AW51),2)</f>
        <v>0</v>
      </c>
      <c r="AU51" s="117">
        <f>ROUND(AU52+AU53+AU54+SUM(AU67:AU74),5)</f>
        <v>0</v>
      </c>
      <c r="AV51" s="116">
        <f>ROUND(AZ51*L26,2)</f>
        <v>0</v>
      </c>
      <c r="AW51" s="116">
        <f>ROUND(BA51*L27,2)</f>
        <v>0</v>
      </c>
      <c r="AX51" s="116">
        <f>ROUND(BB51*L26,2)</f>
        <v>0</v>
      </c>
      <c r="AY51" s="116">
        <f>ROUND(BC51*L27,2)</f>
        <v>0</v>
      </c>
      <c r="AZ51" s="116">
        <f>ROUND(AZ52+AZ53+AZ54+SUM(AZ67:AZ74),2)</f>
        <v>0</v>
      </c>
      <c r="BA51" s="116">
        <f>ROUND(BA52+BA53+BA54+SUM(BA67:BA74),2)</f>
        <v>0</v>
      </c>
      <c r="BB51" s="116">
        <f>ROUND(BB52+BB53+BB54+SUM(BB67:BB74),2)</f>
        <v>0</v>
      </c>
      <c r="BC51" s="116">
        <f>ROUND(BC52+BC53+BC54+SUM(BC67:BC74),2)</f>
        <v>0</v>
      </c>
      <c r="BD51" s="118">
        <f>ROUND(BD52+BD53+BD54+SUM(BD67:BD74),2)</f>
        <v>0</v>
      </c>
      <c r="BS51" s="119" t="s">
        <v>77</v>
      </c>
      <c r="BT51" s="119" t="s">
        <v>78</v>
      </c>
      <c r="BU51" s="120" t="s">
        <v>79</v>
      </c>
      <c r="BV51" s="119" t="s">
        <v>80</v>
      </c>
      <c r="BW51" s="119" t="s">
        <v>7</v>
      </c>
      <c r="BX51" s="119" t="s">
        <v>81</v>
      </c>
      <c r="CL51" s="119" t="s">
        <v>21</v>
      </c>
    </row>
    <row r="52" s="5" customFormat="1" ht="16.5" customHeight="1">
      <c r="A52" s="121" t="s">
        <v>82</v>
      </c>
      <c r="B52" s="122"/>
      <c r="C52" s="123"/>
      <c r="D52" s="124" t="s">
        <v>83</v>
      </c>
      <c r="E52" s="124"/>
      <c r="F52" s="124"/>
      <c r="G52" s="124"/>
      <c r="H52" s="124"/>
      <c r="I52" s="125"/>
      <c r="J52" s="124" t="s">
        <v>84</v>
      </c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6">
        <f>'VON - Vedlejší a ostatní ...'!J27</f>
        <v>0</v>
      </c>
      <c r="AH52" s="125"/>
      <c r="AI52" s="125"/>
      <c r="AJ52" s="125"/>
      <c r="AK52" s="125"/>
      <c r="AL52" s="125"/>
      <c r="AM52" s="125"/>
      <c r="AN52" s="126">
        <f>SUM(AG52,AT52)</f>
        <v>0</v>
      </c>
      <c r="AO52" s="125"/>
      <c r="AP52" s="125"/>
      <c r="AQ52" s="127" t="s">
        <v>85</v>
      </c>
      <c r="AR52" s="128"/>
      <c r="AS52" s="129">
        <v>0</v>
      </c>
      <c r="AT52" s="130">
        <f>ROUND(SUM(AV52:AW52),2)</f>
        <v>0</v>
      </c>
      <c r="AU52" s="131">
        <f>'VON - Vedlejší a ostatní ...'!P82</f>
        <v>0</v>
      </c>
      <c r="AV52" s="130">
        <f>'VON - Vedlejší a ostatní ...'!J30</f>
        <v>0</v>
      </c>
      <c r="AW52" s="130">
        <f>'VON - Vedlejší a ostatní ...'!J31</f>
        <v>0</v>
      </c>
      <c r="AX52" s="130">
        <f>'VON - Vedlejší a ostatní ...'!J32</f>
        <v>0</v>
      </c>
      <c r="AY52" s="130">
        <f>'VON - Vedlejší a ostatní ...'!J33</f>
        <v>0</v>
      </c>
      <c r="AZ52" s="130">
        <f>'VON - Vedlejší a ostatní ...'!F30</f>
        <v>0</v>
      </c>
      <c r="BA52" s="130">
        <f>'VON - Vedlejší a ostatní ...'!F31</f>
        <v>0</v>
      </c>
      <c r="BB52" s="130">
        <f>'VON - Vedlejší a ostatní ...'!F32</f>
        <v>0</v>
      </c>
      <c r="BC52" s="130">
        <f>'VON - Vedlejší a ostatní ...'!F33</f>
        <v>0</v>
      </c>
      <c r="BD52" s="132">
        <f>'VON - Vedlejší a ostatní ...'!F34</f>
        <v>0</v>
      </c>
      <c r="BT52" s="133" t="s">
        <v>86</v>
      </c>
      <c r="BV52" s="133" t="s">
        <v>80</v>
      </c>
      <c r="BW52" s="133" t="s">
        <v>87</v>
      </c>
      <c r="BX52" s="133" t="s">
        <v>7</v>
      </c>
      <c r="CL52" s="133" t="s">
        <v>21</v>
      </c>
      <c r="CM52" s="133" t="s">
        <v>88</v>
      </c>
    </row>
    <row r="53" s="5" customFormat="1" ht="16.5" customHeight="1">
      <c r="A53" s="121" t="s">
        <v>82</v>
      </c>
      <c r="B53" s="122"/>
      <c r="C53" s="123"/>
      <c r="D53" s="124" t="s">
        <v>89</v>
      </c>
      <c r="E53" s="124"/>
      <c r="F53" s="124"/>
      <c r="G53" s="124"/>
      <c r="H53" s="124"/>
      <c r="I53" s="125"/>
      <c r="J53" s="124" t="s">
        <v>90</v>
      </c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6">
        <f>'SO 0 - Demolice spodní st...'!J27</f>
        <v>0</v>
      </c>
      <c r="AH53" s="125"/>
      <c r="AI53" s="125"/>
      <c r="AJ53" s="125"/>
      <c r="AK53" s="125"/>
      <c r="AL53" s="125"/>
      <c r="AM53" s="125"/>
      <c r="AN53" s="126">
        <f>SUM(AG53,AT53)</f>
        <v>0</v>
      </c>
      <c r="AO53" s="125"/>
      <c r="AP53" s="125"/>
      <c r="AQ53" s="127" t="s">
        <v>85</v>
      </c>
      <c r="AR53" s="128"/>
      <c r="AS53" s="129">
        <v>0</v>
      </c>
      <c r="AT53" s="130">
        <f>ROUND(SUM(AV53:AW53),2)</f>
        <v>0</v>
      </c>
      <c r="AU53" s="131">
        <f>'SO 0 - Demolice spodní st...'!P80</f>
        <v>0</v>
      </c>
      <c r="AV53" s="130">
        <f>'SO 0 - Demolice spodní st...'!J30</f>
        <v>0</v>
      </c>
      <c r="AW53" s="130">
        <f>'SO 0 - Demolice spodní st...'!J31</f>
        <v>0</v>
      </c>
      <c r="AX53" s="130">
        <f>'SO 0 - Demolice spodní st...'!J32</f>
        <v>0</v>
      </c>
      <c r="AY53" s="130">
        <f>'SO 0 - Demolice spodní st...'!J33</f>
        <v>0</v>
      </c>
      <c r="AZ53" s="130">
        <f>'SO 0 - Demolice spodní st...'!F30</f>
        <v>0</v>
      </c>
      <c r="BA53" s="130">
        <f>'SO 0 - Demolice spodní st...'!F31</f>
        <v>0</v>
      </c>
      <c r="BB53" s="130">
        <f>'SO 0 - Demolice spodní st...'!F32</f>
        <v>0</v>
      </c>
      <c r="BC53" s="130">
        <f>'SO 0 - Demolice spodní st...'!F33</f>
        <v>0</v>
      </c>
      <c r="BD53" s="132">
        <f>'SO 0 - Demolice spodní st...'!F34</f>
        <v>0</v>
      </c>
      <c r="BT53" s="133" t="s">
        <v>86</v>
      </c>
      <c r="BV53" s="133" t="s">
        <v>80</v>
      </c>
      <c r="BW53" s="133" t="s">
        <v>91</v>
      </c>
      <c r="BX53" s="133" t="s">
        <v>7</v>
      </c>
      <c r="CL53" s="133" t="s">
        <v>21</v>
      </c>
      <c r="CM53" s="133" t="s">
        <v>88</v>
      </c>
    </row>
    <row r="54" s="5" customFormat="1" ht="16.5" customHeight="1">
      <c r="B54" s="122"/>
      <c r="C54" s="123"/>
      <c r="D54" s="124" t="s">
        <v>92</v>
      </c>
      <c r="E54" s="124"/>
      <c r="F54" s="124"/>
      <c r="G54" s="124"/>
      <c r="H54" s="124"/>
      <c r="I54" s="125"/>
      <c r="J54" s="124" t="s">
        <v>93</v>
      </c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34">
        <f>ROUND(SUM(AG55:AG66),2)</f>
        <v>0</v>
      </c>
      <c r="AH54" s="125"/>
      <c r="AI54" s="125"/>
      <c r="AJ54" s="125"/>
      <c r="AK54" s="125"/>
      <c r="AL54" s="125"/>
      <c r="AM54" s="125"/>
      <c r="AN54" s="126">
        <f>SUM(AG54,AT54)</f>
        <v>0</v>
      </c>
      <c r="AO54" s="125"/>
      <c r="AP54" s="125"/>
      <c r="AQ54" s="127" t="s">
        <v>85</v>
      </c>
      <c r="AR54" s="128"/>
      <c r="AS54" s="129">
        <f>ROUND(SUM(AS55:AS66),2)</f>
        <v>0</v>
      </c>
      <c r="AT54" s="130">
        <f>ROUND(SUM(AV54:AW54),2)</f>
        <v>0</v>
      </c>
      <c r="AU54" s="131">
        <f>ROUND(SUM(AU55:AU66),5)</f>
        <v>0</v>
      </c>
      <c r="AV54" s="130">
        <f>ROUND(AZ54*L26,2)</f>
        <v>0</v>
      </c>
      <c r="AW54" s="130">
        <f>ROUND(BA54*L27,2)</f>
        <v>0</v>
      </c>
      <c r="AX54" s="130">
        <f>ROUND(BB54*L26,2)</f>
        <v>0</v>
      </c>
      <c r="AY54" s="130">
        <f>ROUND(BC54*L27,2)</f>
        <v>0</v>
      </c>
      <c r="AZ54" s="130">
        <f>ROUND(SUM(AZ55:AZ66),2)</f>
        <v>0</v>
      </c>
      <c r="BA54" s="130">
        <f>ROUND(SUM(BA55:BA66),2)</f>
        <v>0</v>
      </c>
      <c r="BB54" s="130">
        <f>ROUND(SUM(BB55:BB66),2)</f>
        <v>0</v>
      </c>
      <c r="BC54" s="130">
        <f>ROUND(SUM(BC55:BC66),2)</f>
        <v>0</v>
      </c>
      <c r="BD54" s="132">
        <f>ROUND(SUM(BD55:BD66),2)</f>
        <v>0</v>
      </c>
      <c r="BS54" s="133" t="s">
        <v>77</v>
      </c>
      <c r="BT54" s="133" t="s">
        <v>86</v>
      </c>
      <c r="BU54" s="133" t="s">
        <v>79</v>
      </c>
      <c r="BV54" s="133" t="s">
        <v>80</v>
      </c>
      <c r="BW54" s="133" t="s">
        <v>94</v>
      </c>
      <c r="BX54" s="133" t="s">
        <v>7</v>
      </c>
      <c r="CL54" s="133" t="s">
        <v>21</v>
      </c>
      <c r="CM54" s="133" t="s">
        <v>88</v>
      </c>
    </row>
    <row r="55" s="6" customFormat="1" ht="16.5" customHeight="1">
      <c r="A55" s="121" t="s">
        <v>82</v>
      </c>
      <c r="B55" s="135"/>
      <c r="C55" s="136"/>
      <c r="D55" s="136"/>
      <c r="E55" s="137" t="s">
        <v>95</v>
      </c>
      <c r="F55" s="137"/>
      <c r="G55" s="137"/>
      <c r="H55" s="137"/>
      <c r="I55" s="137"/>
      <c r="J55" s="136"/>
      <c r="K55" s="137" t="s">
        <v>96</v>
      </c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8">
        <f>'D03.1 - Architektonicko-s...'!J29</f>
        <v>0</v>
      </c>
      <c r="AH55" s="136"/>
      <c r="AI55" s="136"/>
      <c r="AJ55" s="136"/>
      <c r="AK55" s="136"/>
      <c r="AL55" s="136"/>
      <c r="AM55" s="136"/>
      <c r="AN55" s="138">
        <f>SUM(AG55,AT55)</f>
        <v>0</v>
      </c>
      <c r="AO55" s="136"/>
      <c r="AP55" s="136"/>
      <c r="AQ55" s="139" t="s">
        <v>97</v>
      </c>
      <c r="AR55" s="140"/>
      <c r="AS55" s="141">
        <v>0</v>
      </c>
      <c r="AT55" s="142">
        <f>ROUND(SUM(AV55:AW55),2)</f>
        <v>0</v>
      </c>
      <c r="AU55" s="143">
        <f>'D03.1 - Architektonicko-s...'!P116</f>
        <v>0</v>
      </c>
      <c r="AV55" s="142">
        <f>'D03.1 - Architektonicko-s...'!J32</f>
        <v>0</v>
      </c>
      <c r="AW55" s="142">
        <f>'D03.1 - Architektonicko-s...'!J33</f>
        <v>0</v>
      </c>
      <c r="AX55" s="142">
        <f>'D03.1 - Architektonicko-s...'!J34</f>
        <v>0</v>
      </c>
      <c r="AY55" s="142">
        <f>'D03.1 - Architektonicko-s...'!J35</f>
        <v>0</v>
      </c>
      <c r="AZ55" s="142">
        <f>'D03.1 - Architektonicko-s...'!F32</f>
        <v>0</v>
      </c>
      <c r="BA55" s="142">
        <f>'D03.1 - Architektonicko-s...'!F33</f>
        <v>0</v>
      </c>
      <c r="BB55" s="142">
        <f>'D03.1 - Architektonicko-s...'!F34</f>
        <v>0</v>
      </c>
      <c r="BC55" s="142">
        <f>'D03.1 - Architektonicko-s...'!F35</f>
        <v>0</v>
      </c>
      <c r="BD55" s="144">
        <f>'D03.1 - Architektonicko-s...'!F36</f>
        <v>0</v>
      </c>
      <c r="BT55" s="145" t="s">
        <v>88</v>
      </c>
      <c r="BV55" s="145" t="s">
        <v>80</v>
      </c>
      <c r="BW55" s="145" t="s">
        <v>98</v>
      </c>
      <c r="BX55" s="145" t="s">
        <v>94</v>
      </c>
      <c r="CL55" s="145" t="s">
        <v>21</v>
      </c>
    </row>
    <row r="56" s="6" customFormat="1" ht="28.5" customHeight="1">
      <c r="A56" s="121" t="s">
        <v>82</v>
      </c>
      <c r="B56" s="135"/>
      <c r="C56" s="136"/>
      <c r="D56" s="136"/>
      <c r="E56" s="137" t="s">
        <v>99</v>
      </c>
      <c r="F56" s="137"/>
      <c r="G56" s="137"/>
      <c r="H56" s="137"/>
      <c r="I56" s="137"/>
      <c r="J56" s="136"/>
      <c r="K56" s="137" t="s">
        <v>100</v>
      </c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8">
        <f>'D03.2A - Stavebně konstru...'!J29</f>
        <v>0</v>
      </c>
      <c r="AH56" s="136"/>
      <c r="AI56" s="136"/>
      <c r="AJ56" s="136"/>
      <c r="AK56" s="136"/>
      <c r="AL56" s="136"/>
      <c r="AM56" s="136"/>
      <c r="AN56" s="138">
        <f>SUM(AG56,AT56)</f>
        <v>0</v>
      </c>
      <c r="AO56" s="136"/>
      <c r="AP56" s="136"/>
      <c r="AQ56" s="139" t="s">
        <v>97</v>
      </c>
      <c r="AR56" s="140"/>
      <c r="AS56" s="141">
        <v>0</v>
      </c>
      <c r="AT56" s="142">
        <f>ROUND(SUM(AV56:AW56),2)</f>
        <v>0</v>
      </c>
      <c r="AU56" s="143">
        <f>'D03.2A - Stavebně konstru...'!P88</f>
        <v>0</v>
      </c>
      <c r="AV56" s="142">
        <f>'D03.2A - Stavebně konstru...'!J32</f>
        <v>0</v>
      </c>
      <c r="AW56" s="142">
        <f>'D03.2A - Stavebně konstru...'!J33</f>
        <v>0</v>
      </c>
      <c r="AX56" s="142">
        <f>'D03.2A - Stavebně konstru...'!J34</f>
        <v>0</v>
      </c>
      <c r="AY56" s="142">
        <f>'D03.2A - Stavebně konstru...'!J35</f>
        <v>0</v>
      </c>
      <c r="AZ56" s="142">
        <f>'D03.2A - Stavebně konstru...'!F32</f>
        <v>0</v>
      </c>
      <c r="BA56" s="142">
        <f>'D03.2A - Stavebně konstru...'!F33</f>
        <v>0</v>
      </c>
      <c r="BB56" s="142">
        <f>'D03.2A - Stavebně konstru...'!F34</f>
        <v>0</v>
      </c>
      <c r="BC56" s="142">
        <f>'D03.2A - Stavebně konstru...'!F35</f>
        <v>0</v>
      </c>
      <c r="BD56" s="144">
        <f>'D03.2A - Stavebně konstru...'!F36</f>
        <v>0</v>
      </c>
      <c r="BT56" s="145" t="s">
        <v>88</v>
      </c>
      <c r="BV56" s="145" t="s">
        <v>80</v>
      </c>
      <c r="BW56" s="145" t="s">
        <v>101</v>
      </c>
      <c r="BX56" s="145" t="s">
        <v>94</v>
      </c>
      <c r="CL56" s="145" t="s">
        <v>21</v>
      </c>
    </row>
    <row r="57" s="6" customFormat="1" ht="28.5" customHeight="1">
      <c r="A57" s="121" t="s">
        <v>82</v>
      </c>
      <c r="B57" s="135"/>
      <c r="C57" s="136"/>
      <c r="D57" s="136"/>
      <c r="E57" s="137" t="s">
        <v>102</v>
      </c>
      <c r="F57" s="137"/>
      <c r="G57" s="137"/>
      <c r="H57" s="137"/>
      <c r="I57" s="137"/>
      <c r="J57" s="136"/>
      <c r="K57" s="137" t="s">
        <v>103</v>
      </c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8">
        <f>'D03.2B - Stavebně konstru...'!J29</f>
        <v>0</v>
      </c>
      <c r="AH57" s="136"/>
      <c r="AI57" s="136"/>
      <c r="AJ57" s="136"/>
      <c r="AK57" s="136"/>
      <c r="AL57" s="136"/>
      <c r="AM57" s="136"/>
      <c r="AN57" s="138">
        <f>SUM(AG57,AT57)</f>
        <v>0</v>
      </c>
      <c r="AO57" s="136"/>
      <c r="AP57" s="136"/>
      <c r="AQ57" s="139" t="s">
        <v>97</v>
      </c>
      <c r="AR57" s="140"/>
      <c r="AS57" s="141">
        <v>0</v>
      </c>
      <c r="AT57" s="142">
        <f>ROUND(SUM(AV57:AW57),2)</f>
        <v>0</v>
      </c>
      <c r="AU57" s="143">
        <f>'D03.2B - Stavebně konstru...'!P85</f>
        <v>0</v>
      </c>
      <c r="AV57" s="142">
        <f>'D03.2B - Stavebně konstru...'!J32</f>
        <v>0</v>
      </c>
      <c r="AW57" s="142">
        <f>'D03.2B - Stavebně konstru...'!J33</f>
        <v>0</v>
      </c>
      <c r="AX57" s="142">
        <f>'D03.2B - Stavebně konstru...'!J34</f>
        <v>0</v>
      </c>
      <c r="AY57" s="142">
        <f>'D03.2B - Stavebně konstru...'!J35</f>
        <v>0</v>
      </c>
      <c r="AZ57" s="142">
        <f>'D03.2B - Stavebně konstru...'!F32</f>
        <v>0</v>
      </c>
      <c r="BA57" s="142">
        <f>'D03.2B - Stavebně konstru...'!F33</f>
        <v>0</v>
      </c>
      <c r="BB57" s="142">
        <f>'D03.2B - Stavebně konstru...'!F34</f>
        <v>0</v>
      </c>
      <c r="BC57" s="142">
        <f>'D03.2B - Stavebně konstru...'!F35</f>
        <v>0</v>
      </c>
      <c r="BD57" s="144">
        <f>'D03.2B - Stavebně konstru...'!F36</f>
        <v>0</v>
      </c>
      <c r="BT57" s="145" t="s">
        <v>88</v>
      </c>
      <c r="BV57" s="145" t="s">
        <v>80</v>
      </c>
      <c r="BW57" s="145" t="s">
        <v>104</v>
      </c>
      <c r="BX57" s="145" t="s">
        <v>94</v>
      </c>
      <c r="CL57" s="145" t="s">
        <v>21</v>
      </c>
    </row>
    <row r="58" s="6" customFormat="1" ht="16.5" customHeight="1">
      <c r="A58" s="121" t="s">
        <v>82</v>
      </c>
      <c r="B58" s="135"/>
      <c r="C58" s="136"/>
      <c r="D58" s="136"/>
      <c r="E58" s="137" t="s">
        <v>105</v>
      </c>
      <c r="F58" s="137"/>
      <c r="G58" s="137"/>
      <c r="H58" s="137"/>
      <c r="I58" s="137"/>
      <c r="J58" s="136"/>
      <c r="K58" s="137" t="s">
        <v>106</v>
      </c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8">
        <f>'D03.3 - Požárně bezpečnos...'!J29</f>
        <v>0</v>
      </c>
      <c r="AH58" s="136"/>
      <c r="AI58" s="136"/>
      <c r="AJ58" s="136"/>
      <c r="AK58" s="136"/>
      <c r="AL58" s="136"/>
      <c r="AM58" s="136"/>
      <c r="AN58" s="138">
        <f>SUM(AG58,AT58)</f>
        <v>0</v>
      </c>
      <c r="AO58" s="136"/>
      <c r="AP58" s="136"/>
      <c r="AQ58" s="139" t="s">
        <v>97</v>
      </c>
      <c r="AR58" s="140"/>
      <c r="AS58" s="141">
        <v>0</v>
      </c>
      <c r="AT58" s="142">
        <f>ROUND(SUM(AV58:AW58),2)</f>
        <v>0</v>
      </c>
      <c r="AU58" s="143">
        <f>'D03.3 - Požárně bezpečnos...'!P85</f>
        <v>0</v>
      </c>
      <c r="AV58" s="142">
        <f>'D03.3 - Požárně bezpečnos...'!J32</f>
        <v>0</v>
      </c>
      <c r="AW58" s="142">
        <f>'D03.3 - Požárně bezpečnos...'!J33</f>
        <v>0</v>
      </c>
      <c r="AX58" s="142">
        <f>'D03.3 - Požárně bezpečnos...'!J34</f>
        <v>0</v>
      </c>
      <c r="AY58" s="142">
        <f>'D03.3 - Požárně bezpečnos...'!J35</f>
        <v>0</v>
      </c>
      <c r="AZ58" s="142">
        <f>'D03.3 - Požárně bezpečnos...'!F32</f>
        <v>0</v>
      </c>
      <c r="BA58" s="142">
        <f>'D03.3 - Požárně bezpečnos...'!F33</f>
        <v>0</v>
      </c>
      <c r="BB58" s="142">
        <f>'D03.3 - Požárně bezpečnos...'!F34</f>
        <v>0</v>
      </c>
      <c r="BC58" s="142">
        <f>'D03.3 - Požárně bezpečnos...'!F35</f>
        <v>0</v>
      </c>
      <c r="BD58" s="144">
        <f>'D03.3 - Požárně bezpečnos...'!F36</f>
        <v>0</v>
      </c>
      <c r="BT58" s="145" t="s">
        <v>88</v>
      </c>
      <c r="BV58" s="145" t="s">
        <v>80</v>
      </c>
      <c r="BW58" s="145" t="s">
        <v>107</v>
      </c>
      <c r="BX58" s="145" t="s">
        <v>94</v>
      </c>
      <c r="CL58" s="145" t="s">
        <v>21</v>
      </c>
    </row>
    <row r="59" s="6" customFormat="1" ht="16.5" customHeight="1">
      <c r="A59" s="121" t="s">
        <v>82</v>
      </c>
      <c r="B59" s="135"/>
      <c r="C59" s="136"/>
      <c r="D59" s="136"/>
      <c r="E59" s="137" t="s">
        <v>108</v>
      </c>
      <c r="F59" s="137"/>
      <c r="G59" s="137"/>
      <c r="H59" s="137"/>
      <c r="I59" s="137"/>
      <c r="J59" s="136"/>
      <c r="K59" s="137" t="s">
        <v>109</v>
      </c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8">
        <f>'D03.4 - Zdravotechnika'!J29</f>
        <v>0</v>
      </c>
      <c r="AH59" s="136"/>
      <c r="AI59" s="136"/>
      <c r="AJ59" s="136"/>
      <c r="AK59" s="136"/>
      <c r="AL59" s="136"/>
      <c r="AM59" s="136"/>
      <c r="AN59" s="138">
        <f>SUM(AG59,AT59)</f>
        <v>0</v>
      </c>
      <c r="AO59" s="136"/>
      <c r="AP59" s="136"/>
      <c r="AQ59" s="139" t="s">
        <v>97</v>
      </c>
      <c r="AR59" s="140"/>
      <c r="AS59" s="141">
        <v>0</v>
      </c>
      <c r="AT59" s="142">
        <f>ROUND(SUM(AV59:AW59),2)</f>
        <v>0</v>
      </c>
      <c r="AU59" s="143">
        <f>'D03.4 - Zdravotechnika'!P83</f>
        <v>0</v>
      </c>
      <c r="AV59" s="142">
        <f>'D03.4 - Zdravotechnika'!J32</f>
        <v>0</v>
      </c>
      <c r="AW59" s="142">
        <f>'D03.4 - Zdravotechnika'!J33</f>
        <v>0</v>
      </c>
      <c r="AX59" s="142">
        <f>'D03.4 - Zdravotechnika'!J34</f>
        <v>0</v>
      </c>
      <c r="AY59" s="142">
        <f>'D03.4 - Zdravotechnika'!J35</f>
        <v>0</v>
      </c>
      <c r="AZ59" s="142">
        <f>'D03.4 - Zdravotechnika'!F32</f>
        <v>0</v>
      </c>
      <c r="BA59" s="142">
        <f>'D03.4 - Zdravotechnika'!F33</f>
        <v>0</v>
      </c>
      <c r="BB59" s="142">
        <f>'D03.4 - Zdravotechnika'!F34</f>
        <v>0</v>
      </c>
      <c r="BC59" s="142">
        <f>'D03.4 - Zdravotechnika'!F35</f>
        <v>0</v>
      </c>
      <c r="BD59" s="144">
        <f>'D03.4 - Zdravotechnika'!F36</f>
        <v>0</v>
      </c>
      <c r="BT59" s="145" t="s">
        <v>88</v>
      </c>
      <c r="BV59" s="145" t="s">
        <v>80</v>
      </c>
      <c r="BW59" s="145" t="s">
        <v>110</v>
      </c>
      <c r="BX59" s="145" t="s">
        <v>94</v>
      </c>
      <c r="CL59" s="145" t="s">
        <v>21</v>
      </c>
    </row>
    <row r="60" s="6" customFormat="1" ht="16.5" customHeight="1">
      <c r="A60" s="121" t="s">
        <v>82</v>
      </c>
      <c r="B60" s="135"/>
      <c r="C60" s="136"/>
      <c r="D60" s="136"/>
      <c r="E60" s="137" t="s">
        <v>111</v>
      </c>
      <c r="F60" s="137"/>
      <c r="G60" s="137"/>
      <c r="H60" s="137"/>
      <c r="I60" s="137"/>
      <c r="J60" s="136"/>
      <c r="K60" s="137" t="s">
        <v>112</v>
      </c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8">
        <f>'D03.5 - Elektroinstalace ...'!J29</f>
        <v>0</v>
      </c>
      <c r="AH60" s="136"/>
      <c r="AI60" s="136"/>
      <c r="AJ60" s="136"/>
      <c r="AK60" s="136"/>
      <c r="AL60" s="136"/>
      <c r="AM60" s="136"/>
      <c r="AN60" s="138">
        <f>SUM(AG60,AT60)</f>
        <v>0</v>
      </c>
      <c r="AO60" s="136"/>
      <c r="AP60" s="136"/>
      <c r="AQ60" s="139" t="s">
        <v>97</v>
      </c>
      <c r="AR60" s="140"/>
      <c r="AS60" s="141">
        <v>0</v>
      </c>
      <c r="AT60" s="142">
        <f>ROUND(SUM(AV60:AW60),2)</f>
        <v>0</v>
      </c>
      <c r="AU60" s="143">
        <f>'D03.5 - Elektroinstalace ...'!P83</f>
        <v>0</v>
      </c>
      <c r="AV60" s="142">
        <f>'D03.5 - Elektroinstalace ...'!J32</f>
        <v>0</v>
      </c>
      <c r="AW60" s="142">
        <f>'D03.5 - Elektroinstalace ...'!J33</f>
        <v>0</v>
      </c>
      <c r="AX60" s="142">
        <f>'D03.5 - Elektroinstalace ...'!J34</f>
        <v>0</v>
      </c>
      <c r="AY60" s="142">
        <f>'D03.5 - Elektroinstalace ...'!J35</f>
        <v>0</v>
      </c>
      <c r="AZ60" s="142">
        <f>'D03.5 - Elektroinstalace ...'!F32</f>
        <v>0</v>
      </c>
      <c r="BA60" s="142">
        <f>'D03.5 - Elektroinstalace ...'!F33</f>
        <v>0</v>
      </c>
      <c r="BB60" s="142">
        <f>'D03.5 - Elektroinstalace ...'!F34</f>
        <v>0</v>
      </c>
      <c r="BC60" s="142">
        <f>'D03.5 - Elektroinstalace ...'!F35</f>
        <v>0</v>
      </c>
      <c r="BD60" s="144">
        <f>'D03.5 - Elektroinstalace ...'!F36</f>
        <v>0</v>
      </c>
      <c r="BT60" s="145" t="s">
        <v>88</v>
      </c>
      <c r="BV60" s="145" t="s">
        <v>80</v>
      </c>
      <c r="BW60" s="145" t="s">
        <v>113</v>
      </c>
      <c r="BX60" s="145" t="s">
        <v>94</v>
      </c>
      <c r="CL60" s="145" t="s">
        <v>21</v>
      </c>
    </row>
    <row r="61" s="6" customFormat="1" ht="16.5" customHeight="1">
      <c r="A61" s="121" t="s">
        <v>82</v>
      </c>
      <c r="B61" s="135"/>
      <c r="C61" s="136"/>
      <c r="D61" s="136"/>
      <c r="E61" s="137" t="s">
        <v>114</v>
      </c>
      <c r="F61" s="137"/>
      <c r="G61" s="137"/>
      <c r="H61" s="137"/>
      <c r="I61" s="137"/>
      <c r="J61" s="136"/>
      <c r="K61" s="137" t="s">
        <v>115</v>
      </c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8">
        <f>'D03.6 - Elektroinstalace ...'!J29</f>
        <v>0</v>
      </c>
      <c r="AH61" s="136"/>
      <c r="AI61" s="136"/>
      <c r="AJ61" s="136"/>
      <c r="AK61" s="136"/>
      <c r="AL61" s="136"/>
      <c r="AM61" s="136"/>
      <c r="AN61" s="138">
        <f>SUM(AG61,AT61)</f>
        <v>0</v>
      </c>
      <c r="AO61" s="136"/>
      <c r="AP61" s="136"/>
      <c r="AQ61" s="139" t="s">
        <v>97</v>
      </c>
      <c r="AR61" s="140"/>
      <c r="AS61" s="141">
        <v>0</v>
      </c>
      <c r="AT61" s="142">
        <f>ROUND(SUM(AV61:AW61),2)</f>
        <v>0</v>
      </c>
      <c r="AU61" s="143">
        <f>'D03.6 - Elektroinstalace ...'!P83</f>
        <v>0</v>
      </c>
      <c r="AV61" s="142">
        <f>'D03.6 - Elektroinstalace ...'!J32</f>
        <v>0</v>
      </c>
      <c r="AW61" s="142">
        <f>'D03.6 - Elektroinstalace ...'!J33</f>
        <v>0</v>
      </c>
      <c r="AX61" s="142">
        <f>'D03.6 - Elektroinstalace ...'!J34</f>
        <v>0</v>
      </c>
      <c r="AY61" s="142">
        <f>'D03.6 - Elektroinstalace ...'!J35</f>
        <v>0</v>
      </c>
      <c r="AZ61" s="142">
        <f>'D03.6 - Elektroinstalace ...'!F32</f>
        <v>0</v>
      </c>
      <c r="BA61" s="142">
        <f>'D03.6 - Elektroinstalace ...'!F33</f>
        <v>0</v>
      </c>
      <c r="BB61" s="142">
        <f>'D03.6 - Elektroinstalace ...'!F34</f>
        <v>0</v>
      </c>
      <c r="BC61" s="142">
        <f>'D03.6 - Elektroinstalace ...'!F35</f>
        <v>0</v>
      </c>
      <c r="BD61" s="144">
        <f>'D03.6 - Elektroinstalace ...'!F36</f>
        <v>0</v>
      </c>
      <c r="BT61" s="145" t="s">
        <v>88</v>
      </c>
      <c r="BV61" s="145" t="s">
        <v>80</v>
      </c>
      <c r="BW61" s="145" t="s">
        <v>116</v>
      </c>
      <c r="BX61" s="145" t="s">
        <v>94</v>
      </c>
      <c r="CL61" s="145" t="s">
        <v>21</v>
      </c>
    </row>
    <row r="62" s="6" customFormat="1" ht="16.5" customHeight="1">
      <c r="A62" s="121" t="s">
        <v>82</v>
      </c>
      <c r="B62" s="135"/>
      <c r="C62" s="136"/>
      <c r="D62" s="136"/>
      <c r="E62" s="137" t="s">
        <v>117</v>
      </c>
      <c r="F62" s="137"/>
      <c r="G62" s="137"/>
      <c r="H62" s="137"/>
      <c r="I62" s="137"/>
      <c r="J62" s="136"/>
      <c r="K62" s="137" t="s">
        <v>118</v>
      </c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8">
        <f>'D03.7 - MaR'!J29</f>
        <v>0</v>
      </c>
      <c r="AH62" s="136"/>
      <c r="AI62" s="136"/>
      <c r="AJ62" s="136"/>
      <c r="AK62" s="136"/>
      <c r="AL62" s="136"/>
      <c r="AM62" s="136"/>
      <c r="AN62" s="138">
        <f>SUM(AG62,AT62)</f>
        <v>0</v>
      </c>
      <c r="AO62" s="136"/>
      <c r="AP62" s="136"/>
      <c r="AQ62" s="139" t="s">
        <v>97</v>
      </c>
      <c r="AR62" s="140"/>
      <c r="AS62" s="141">
        <v>0</v>
      </c>
      <c r="AT62" s="142">
        <f>ROUND(SUM(AV62:AW62),2)</f>
        <v>0</v>
      </c>
      <c r="AU62" s="143">
        <f>'D03.7 - MaR'!P83</f>
        <v>0</v>
      </c>
      <c r="AV62" s="142">
        <f>'D03.7 - MaR'!J32</f>
        <v>0</v>
      </c>
      <c r="AW62" s="142">
        <f>'D03.7 - MaR'!J33</f>
        <v>0</v>
      </c>
      <c r="AX62" s="142">
        <f>'D03.7 - MaR'!J34</f>
        <v>0</v>
      </c>
      <c r="AY62" s="142">
        <f>'D03.7 - MaR'!J35</f>
        <v>0</v>
      </c>
      <c r="AZ62" s="142">
        <f>'D03.7 - MaR'!F32</f>
        <v>0</v>
      </c>
      <c r="BA62" s="142">
        <f>'D03.7 - MaR'!F33</f>
        <v>0</v>
      </c>
      <c r="BB62" s="142">
        <f>'D03.7 - MaR'!F34</f>
        <v>0</v>
      </c>
      <c r="BC62" s="142">
        <f>'D03.7 - MaR'!F35</f>
        <v>0</v>
      </c>
      <c r="BD62" s="144">
        <f>'D03.7 - MaR'!F36</f>
        <v>0</v>
      </c>
      <c r="BT62" s="145" t="s">
        <v>88</v>
      </c>
      <c r="BV62" s="145" t="s">
        <v>80</v>
      </c>
      <c r="BW62" s="145" t="s">
        <v>119</v>
      </c>
      <c r="BX62" s="145" t="s">
        <v>94</v>
      </c>
      <c r="CL62" s="145" t="s">
        <v>21</v>
      </c>
    </row>
    <row r="63" s="6" customFormat="1" ht="16.5" customHeight="1">
      <c r="A63" s="121" t="s">
        <v>82</v>
      </c>
      <c r="B63" s="135"/>
      <c r="C63" s="136"/>
      <c r="D63" s="136"/>
      <c r="E63" s="137" t="s">
        <v>120</v>
      </c>
      <c r="F63" s="137"/>
      <c r="G63" s="137"/>
      <c r="H63" s="137"/>
      <c r="I63" s="137"/>
      <c r="J63" s="136"/>
      <c r="K63" s="137" t="s">
        <v>121</v>
      </c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8">
        <f>'D03.8 - Vytápění'!J29</f>
        <v>0</v>
      </c>
      <c r="AH63" s="136"/>
      <c r="AI63" s="136"/>
      <c r="AJ63" s="136"/>
      <c r="AK63" s="136"/>
      <c r="AL63" s="136"/>
      <c r="AM63" s="136"/>
      <c r="AN63" s="138">
        <f>SUM(AG63,AT63)</f>
        <v>0</v>
      </c>
      <c r="AO63" s="136"/>
      <c r="AP63" s="136"/>
      <c r="AQ63" s="139" t="s">
        <v>97</v>
      </c>
      <c r="AR63" s="140"/>
      <c r="AS63" s="141">
        <v>0</v>
      </c>
      <c r="AT63" s="142">
        <f>ROUND(SUM(AV63:AW63),2)</f>
        <v>0</v>
      </c>
      <c r="AU63" s="143">
        <f>'D03.8 - Vytápění'!P83</f>
        <v>0</v>
      </c>
      <c r="AV63" s="142">
        <f>'D03.8 - Vytápění'!J32</f>
        <v>0</v>
      </c>
      <c r="AW63" s="142">
        <f>'D03.8 - Vytápění'!J33</f>
        <v>0</v>
      </c>
      <c r="AX63" s="142">
        <f>'D03.8 - Vytápění'!J34</f>
        <v>0</v>
      </c>
      <c r="AY63" s="142">
        <f>'D03.8 - Vytápění'!J35</f>
        <v>0</v>
      </c>
      <c r="AZ63" s="142">
        <f>'D03.8 - Vytápění'!F32</f>
        <v>0</v>
      </c>
      <c r="BA63" s="142">
        <f>'D03.8 - Vytápění'!F33</f>
        <v>0</v>
      </c>
      <c r="BB63" s="142">
        <f>'D03.8 - Vytápění'!F34</f>
        <v>0</v>
      </c>
      <c r="BC63" s="142">
        <f>'D03.8 - Vytápění'!F35</f>
        <v>0</v>
      </c>
      <c r="BD63" s="144">
        <f>'D03.8 - Vytápění'!F36</f>
        <v>0</v>
      </c>
      <c r="BT63" s="145" t="s">
        <v>88</v>
      </c>
      <c r="BV63" s="145" t="s">
        <v>80</v>
      </c>
      <c r="BW63" s="145" t="s">
        <v>122</v>
      </c>
      <c r="BX63" s="145" t="s">
        <v>94</v>
      </c>
      <c r="CL63" s="145" t="s">
        <v>21</v>
      </c>
    </row>
    <row r="64" s="6" customFormat="1" ht="16.5" customHeight="1">
      <c r="A64" s="121" t="s">
        <v>82</v>
      </c>
      <c r="B64" s="135"/>
      <c r="C64" s="136"/>
      <c r="D64" s="136"/>
      <c r="E64" s="137" t="s">
        <v>123</v>
      </c>
      <c r="F64" s="137"/>
      <c r="G64" s="137"/>
      <c r="H64" s="137"/>
      <c r="I64" s="137"/>
      <c r="J64" s="136"/>
      <c r="K64" s="137" t="s">
        <v>124</v>
      </c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8">
        <f>'D03.9 - Vzduchotechnika'!J29</f>
        <v>0</v>
      </c>
      <c r="AH64" s="136"/>
      <c r="AI64" s="136"/>
      <c r="AJ64" s="136"/>
      <c r="AK64" s="136"/>
      <c r="AL64" s="136"/>
      <c r="AM64" s="136"/>
      <c r="AN64" s="138">
        <f>SUM(AG64,AT64)</f>
        <v>0</v>
      </c>
      <c r="AO64" s="136"/>
      <c r="AP64" s="136"/>
      <c r="AQ64" s="139" t="s">
        <v>97</v>
      </c>
      <c r="AR64" s="140"/>
      <c r="AS64" s="141">
        <v>0</v>
      </c>
      <c r="AT64" s="142">
        <f>ROUND(SUM(AV64:AW64),2)</f>
        <v>0</v>
      </c>
      <c r="AU64" s="143">
        <f>'D03.9 - Vzduchotechnika'!P83</f>
        <v>0</v>
      </c>
      <c r="AV64" s="142">
        <f>'D03.9 - Vzduchotechnika'!J32</f>
        <v>0</v>
      </c>
      <c r="AW64" s="142">
        <f>'D03.9 - Vzduchotechnika'!J33</f>
        <v>0</v>
      </c>
      <c r="AX64" s="142">
        <f>'D03.9 - Vzduchotechnika'!J34</f>
        <v>0</v>
      </c>
      <c r="AY64" s="142">
        <f>'D03.9 - Vzduchotechnika'!J35</f>
        <v>0</v>
      </c>
      <c r="AZ64" s="142">
        <f>'D03.9 - Vzduchotechnika'!F32</f>
        <v>0</v>
      </c>
      <c r="BA64" s="142">
        <f>'D03.9 - Vzduchotechnika'!F33</f>
        <v>0</v>
      </c>
      <c r="BB64" s="142">
        <f>'D03.9 - Vzduchotechnika'!F34</f>
        <v>0</v>
      </c>
      <c r="BC64" s="142">
        <f>'D03.9 - Vzduchotechnika'!F35</f>
        <v>0</v>
      </c>
      <c r="BD64" s="144">
        <f>'D03.9 - Vzduchotechnika'!F36</f>
        <v>0</v>
      </c>
      <c r="BT64" s="145" t="s">
        <v>88</v>
      </c>
      <c r="BV64" s="145" t="s">
        <v>80</v>
      </c>
      <c r="BW64" s="145" t="s">
        <v>125</v>
      </c>
      <c r="BX64" s="145" t="s">
        <v>94</v>
      </c>
      <c r="CL64" s="145" t="s">
        <v>21</v>
      </c>
    </row>
    <row r="65" s="6" customFormat="1" ht="16.5" customHeight="1">
      <c r="A65" s="121" t="s">
        <v>82</v>
      </c>
      <c r="B65" s="135"/>
      <c r="C65" s="136"/>
      <c r="D65" s="136"/>
      <c r="E65" s="137" t="s">
        <v>126</v>
      </c>
      <c r="F65" s="137"/>
      <c r="G65" s="137"/>
      <c r="H65" s="137"/>
      <c r="I65" s="137"/>
      <c r="J65" s="136"/>
      <c r="K65" s="137" t="s">
        <v>127</v>
      </c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8">
        <f>'D03.10 - EPS'!J29</f>
        <v>0</v>
      </c>
      <c r="AH65" s="136"/>
      <c r="AI65" s="136"/>
      <c r="AJ65" s="136"/>
      <c r="AK65" s="136"/>
      <c r="AL65" s="136"/>
      <c r="AM65" s="136"/>
      <c r="AN65" s="138">
        <f>SUM(AG65,AT65)</f>
        <v>0</v>
      </c>
      <c r="AO65" s="136"/>
      <c r="AP65" s="136"/>
      <c r="AQ65" s="139" t="s">
        <v>97</v>
      </c>
      <c r="AR65" s="140"/>
      <c r="AS65" s="141">
        <v>0</v>
      </c>
      <c r="AT65" s="142">
        <f>ROUND(SUM(AV65:AW65),2)</f>
        <v>0</v>
      </c>
      <c r="AU65" s="143">
        <f>'D03.10 - EPS'!P83</f>
        <v>0</v>
      </c>
      <c r="AV65" s="142">
        <f>'D03.10 - EPS'!J32</f>
        <v>0</v>
      </c>
      <c r="AW65" s="142">
        <f>'D03.10 - EPS'!J33</f>
        <v>0</v>
      </c>
      <c r="AX65" s="142">
        <f>'D03.10 - EPS'!J34</f>
        <v>0</v>
      </c>
      <c r="AY65" s="142">
        <f>'D03.10 - EPS'!J35</f>
        <v>0</v>
      </c>
      <c r="AZ65" s="142">
        <f>'D03.10 - EPS'!F32</f>
        <v>0</v>
      </c>
      <c r="BA65" s="142">
        <f>'D03.10 - EPS'!F33</f>
        <v>0</v>
      </c>
      <c r="BB65" s="142">
        <f>'D03.10 - EPS'!F34</f>
        <v>0</v>
      </c>
      <c r="BC65" s="142">
        <f>'D03.10 - EPS'!F35</f>
        <v>0</v>
      </c>
      <c r="BD65" s="144">
        <f>'D03.10 - EPS'!F36</f>
        <v>0</v>
      </c>
      <c r="BT65" s="145" t="s">
        <v>88</v>
      </c>
      <c r="BV65" s="145" t="s">
        <v>80</v>
      </c>
      <c r="BW65" s="145" t="s">
        <v>128</v>
      </c>
      <c r="BX65" s="145" t="s">
        <v>94</v>
      </c>
      <c r="CL65" s="145" t="s">
        <v>21</v>
      </c>
    </row>
    <row r="66" s="6" customFormat="1" ht="16.5" customHeight="1">
      <c r="A66" s="121" t="s">
        <v>82</v>
      </c>
      <c r="B66" s="135"/>
      <c r="C66" s="136"/>
      <c r="D66" s="136"/>
      <c r="E66" s="137" t="s">
        <v>129</v>
      </c>
      <c r="F66" s="137"/>
      <c r="G66" s="137"/>
      <c r="H66" s="137"/>
      <c r="I66" s="137"/>
      <c r="J66" s="136"/>
      <c r="K66" s="137" t="s">
        <v>130</v>
      </c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8">
        <f>'D03.11 - Interiér'!J29</f>
        <v>0</v>
      </c>
      <c r="AH66" s="136"/>
      <c r="AI66" s="136"/>
      <c r="AJ66" s="136"/>
      <c r="AK66" s="136"/>
      <c r="AL66" s="136"/>
      <c r="AM66" s="136"/>
      <c r="AN66" s="138">
        <f>SUM(AG66,AT66)</f>
        <v>0</v>
      </c>
      <c r="AO66" s="136"/>
      <c r="AP66" s="136"/>
      <c r="AQ66" s="139" t="s">
        <v>97</v>
      </c>
      <c r="AR66" s="140"/>
      <c r="AS66" s="141">
        <v>0</v>
      </c>
      <c r="AT66" s="142">
        <f>ROUND(SUM(AV66:AW66),2)</f>
        <v>0</v>
      </c>
      <c r="AU66" s="143">
        <f>'D03.11 - Interiér'!P83</f>
        <v>0</v>
      </c>
      <c r="AV66" s="142">
        <f>'D03.11 - Interiér'!J32</f>
        <v>0</v>
      </c>
      <c r="AW66" s="142">
        <f>'D03.11 - Interiér'!J33</f>
        <v>0</v>
      </c>
      <c r="AX66" s="142">
        <f>'D03.11 - Interiér'!J34</f>
        <v>0</v>
      </c>
      <c r="AY66" s="142">
        <f>'D03.11 - Interiér'!J35</f>
        <v>0</v>
      </c>
      <c r="AZ66" s="142">
        <f>'D03.11 - Interiér'!F32</f>
        <v>0</v>
      </c>
      <c r="BA66" s="142">
        <f>'D03.11 - Interiér'!F33</f>
        <v>0</v>
      </c>
      <c r="BB66" s="142">
        <f>'D03.11 - Interiér'!F34</f>
        <v>0</v>
      </c>
      <c r="BC66" s="142">
        <f>'D03.11 - Interiér'!F35</f>
        <v>0</v>
      </c>
      <c r="BD66" s="144">
        <f>'D03.11 - Interiér'!F36</f>
        <v>0</v>
      </c>
      <c r="BT66" s="145" t="s">
        <v>88</v>
      </c>
      <c r="BV66" s="145" t="s">
        <v>80</v>
      </c>
      <c r="BW66" s="145" t="s">
        <v>131</v>
      </c>
      <c r="BX66" s="145" t="s">
        <v>94</v>
      </c>
      <c r="CL66" s="145" t="s">
        <v>21</v>
      </c>
    </row>
    <row r="67" s="5" customFormat="1" ht="16.5" customHeight="1">
      <c r="A67" s="121" t="s">
        <v>82</v>
      </c>
      <c r="B67" s="122"/>
      <c r="C67" s="123"/>
      <c r="D67" s="124" t="s">
        <v>132</v>
      </c>
      <c r="E67" s="124"/>
      <c r="F67" s="124"/>
      <c r="G67" s="124"/>
      <c r="H67" s="124"/>
      <c r="I67" s="125"/>
      <c r="J67" s="124" t="s">
        <v>133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6">
        <f>'SO 04 - Oplocení'!J27</f>
        <v>0</v>
      </c>
      <c r="AH67" s="125"/>
      <c r="AI67" s="125"/>
      <c r="AJ67" s="125"/>
      <c r="AK67" s="125"/>
      <c r="AL67" s="125"/>
      <c r="AM67" s="125"/>
      <c r="AN67" s="126">
        <f>SUM(AG67,AT67)</f>
        <v>0</v>
      </c>
      <c r="AO67" s="125"/>
      <c r="AP67" s="125"/>
      <c r="AQ67" s="127" t="s">
        <v>85</v>
      </c>
      <c r="AR67" s="128"/>
      <c r="AS67" s="129">
        <v>0</v>
      </c>
      <c r="AT67" s="130">
        <f>ROUND(SUM(AV67:AW67),2)</f>
        <v>0</v>
      </c>
      <c r="AU67" s="131">
        <f>'SO 04 - Oplocení'!P85</f>
        <v>0</v>
      </c>
      <c r="AV67" s="130">
        <f>'SO 04 - Oplocení'!J30</f>
        <v>0</v>
      </c>
      <c r="AW67" s="130">
        <f>'SO 04 - Oplocení'!J31</f>
        <v>0</v>
      </c>
      <c r="AX67" s="130">
        <f>'SO 04 - Oplocení'!J32</f>
        <v>0</v>
      </c>
      <c r="AY67" s="130">
        <f>'SO 04 - Oplocení'!J33</f>
        <v>0</v>
      </c>
      <c r="AZ67" s="130">
        <f>'SO 04 - Oplocení'!F30</f>
        <v>0</v>
      </c>
      <c r="BA67" s="130">
        <f>'SO 04 - Oplocení'!F31</f>
        <v>0</v>
      </c>
      <c r="BB67" s="130">
        <f>'SO 04 - Oplocení'!F32</f>
        <v>0</v>
      </c>
      <c r="BC67" s="130">
        <f>'SO 04 - Oplocení'!F33</f>
        <v>0</v>
      </c>
      <c r="BD67" s="132">
        <f>'SO 04 - Oplocení'!F34</f>
        <v>0</v>
      </c>
      <c r="BT67" s="133" t="s">
        <v>86</v>
      </c>
      <c r="BV67" s="133" t="s">
        <v>80</v>
      </c>
      <c r="BW67" s="133" t="s">
        <v>134</v>
      </c>
      <c r="BX67" s="133" t="s">
        <v>7</v>
      </c>
      <c r="CL67" s="133" t="s">
        <v>21</v>
      </c>
      <c r="CM67" s="133" t="s">
        <v>88</v>
      </c>
    </row>
    <row r="68" s="5" customFormat="1" ht="16.5" customHeight="1">
      <c r="A68" s="121" t="s">
        <v>82</v>
      </c>
      <c r="B68" s="122"/>
      <c r="C68" s="123"/>
      <c r="D68" s="124" t="s">
        <v>135</v>
      </c>
      <c r="E68" s="124"/>
      <c r="F68" s="124"/>
      <c r="G68" s="124"/>
      <c r="H68" s="124"/>
      <c r="I68" s="125"/>
      <c r="J68" s="124" t="s">
        <v>136</v>
      </c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6">
        <f>'SO 05 - Uliční mobiliář'!J27</f>
        <v>0</v>
      </c>
      <c r="AH68" s="125"/>
      <c r="AI68" s="125"/>
      <c r="AJ68" s="125"/>
      <c r="AK68" s="125"/>
      <c r="AL68" s="125"/>
      <c r="AM68" s="125"/>
      <c r="AN68" s="126">
        <f>SUM(AG68,AT68)</f>
        <v>0</v>
      </c>
      <c r="AO68" s="125"/>
      <c r="AP68" s="125"/>
      <c r="AQ68" s="127" t="s">
        <v>85</v>
      </c>
      <c r="AR68" s="128"/>
      <c r="AS68" s="129">
        <v>0</v>
      </c>
      <c r="AT68" s="130">
        <f>ROUND(SUM(AV68:AW68),2)</f>
        <v>0</v>
      </c>
      <c r="AU68" s="131">
        <f>'SO 05 - Uliční mobiliář'!P77</f>
        <v>0</v>
      </c>
      <c r="AV68" s="130">
        <f>'SO 05 - Uliční mobiliář'!J30</f>
        <v>0</v>
      </c>
      <c r="AW68" s="130">
        <f>'SO 05 - Uliční mobiliář'!J31</f>
        <v>0</v>
      </c>
      <c r="AX68" s="130">
        <f>'SO 05 - Uliční mobiliář'!J32</f>
        <v>0</v>
      </c>
      <c r="AY68" s="130">
        <f>'SO 05 - Uliční mobiliář'!J33</f>
        <v>0</v>
      </c>
      <c r="AZ68" s="130">
        <f>'SO 05 - Uliční mobiliář'!F30</f>
        <v>0</v>
      </c>
      <c r="BA68" s="130">
        <f>'SO 05 - Uliční mobiliář'!F31</f>
        <v>0</v>
      </c>
      <c r="BB68" s="130">
        <f>'SO 05 - Uliční mobiliář'!F32</f>
        <v>0</v>
      </c>
      <c r="BC68" s="130">
        <f>'SO 05 - Uliční mobiliář'!F33</f>
        <v>0</v>
      </c>
      <c r="BD68" s="132">
        <f>'SO 05 - Uliční mobiliář'!F34</f>
        <v>0</v>
      </c>
      <c r="BT68" s="133" t="s">
        <v>86</v>
      </c>
      <c r="BV68" s="133" t="s">
        <v>80</v>
      </c>
      <c r="BW68" s="133" t="s">
        <v>137</v>
      </c>
      <c r="BX68" s="133" t="s">
        <v>7</v>
      </c>
      <c r="CL68" s="133" t="s">
        <v>21</v>
      </c>
      <c r="CM68" s="133" t="s">
        <v>88</v>
      </c>
    </row>
    <row r="69" s="5" customFormat="1" ht="31.5" customHeight="1">
      <c r="A69" s="121" t="s">
        <v>82</v>
      </c>
      <c r="B69" s="122"/>
      <c r="C69" s="123"/>
      <c r="D69" s="124" t="s">
        <v>138</v>
      </c>
      <c r="E69" s="124"/>
      <c r="F69" s="124"/>
      <c r="G69" s="124"/>
      <c r="H69" s="124"/>
      <c r="I69" s="125"/>
      <c r="J69" s="124" t="s">
        <v>139</v>
      </c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6">
        <f>'SO 06.4 - Přeložka a úpra...'!J27</f>
        <v>0</v>
      </c>
      <c r="AH69" s="125"/>
      <c r="AI69" s="125"/>
      <c r="AJ69" s="125"/>
      <c r="AK69" s="125"/>
      <c r="AL69" s="125"/>
      <c r="AM69" s="125"/>
      <c r="AN69" s="126">
        <f>SUM(AG69,AT69)</f>
        <v>0</v>
      </c>
      <c r="AO69" s="125"/>
      <c r="AP69" s="125"/>
      <c r="AQ69" s="127" t="s">
        <v>85</v>
      </c>
      <c r="AR69" s="128"/>
      <c r="AS69" s="129">
        <v>0</v>
      </c>
      <c r="AT69" s="130">
        <f>ROUND(SUM(AV69:AW69),2)</f>
        <v>0</v>
      </c>
      <c r="AU69" s="131">
        <f>'SO 06.4 - Přeložka a úpra...'!P78</f>
        <v>0</v>
      </c>
      <c r="AV69" s="130">
        <f>'SO 06.4 - Přeložka a úpra...'!J30</f>
        <v>0</v>
      </c>
      <c r="AW69" s="130">
        <f>'SO 06.4 - Přeložka a úpra...'!J31</f>
        <v>0</v>
      </c>
      <c r="AX69" s="130">
        <f>'SO 06.4 - Přeložka a úpra...'!J32</f>
        <v>0</v>
      </c>
      <c r="AY69" s="130">
        <f>'SO 06.4 - Přeložka a úpra...'!J33</f>
        <v>0</v>
      </c>
      <c r="AZ69" s="130">
        <f>'SO 06.4 - Přeložka a úpra...'!F30</f>
        <v>0</v>
      </c>
      <c r="BA69" s="130">
        <f>'SO 06.4 - Přeložka a úpra...'!F31</f>
        <v>0</v>
      </c>
      <c r="BB69" s="130">
        <f>'SO 06.4 - Přeložka a úpra...'!F32</f>
        <v>0</v>
      </c>
      <c r="BC69" s="130">
        <f>'SO 06.4 - Přeložka a úpra...'!F33</f>
        <v>0</v>
      </c>
      <c r="BD69" s="132">
        <f>'SO 06.4 - Přeložka a úpra...'!F34</f>
        <v>0</v>
      </c>
      <c r="BT69" s="133" t="s">
        <v>86</v>
      </c>
      <c r="BV69" s="133" t="s">
        <v>80</v>
      </c>
      <c r="BW69" s="133" t="s">
        <v>140</v>
      </c>
      <c r="BX69" s="133" t="s">
        <v>7</v>
      </c>
      <c r="CL69" s="133" t="s">
        <v>21</v>
      </c>
      <c r="CM69" s="133" t="s">
        <v>88</v>
      </c>
    </row>
    <row r="70" s="5" customFormat="1" ht="16.5" customHeight="1">
      <c r="A70" s="121" t="s">
        <v>82</v>
      </c>
      <c r="B70" s="122"/>
      <c r="C70" s="123"/>
      <c r="D70" s="124" t="s">
        <v>141</v>
      </c>
      <c r="E70" s="124"/>
      <c r="F70" s="124"/>
      <c r="G70" s="124"/>
      <c r="H70" s="124"/>
      <c r="I70" s="125"/>
      <c r="J70" s="124" t="s">
        <v>142</v>
      </c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6">
        <f>'SO 07 - Přípojka vody'!J27</f>
        <v>0</v>
      </c>
      <c r="AH70" s="125"/>
      <c r="AI70" s="125"/>
      <c r="AJ70" s="125"/>
      <c r="AK70" s="125"/>
      <c r="AL70" s="125"/>
      <c r="AM70" s="125"/>
      <c r="AN70" s="126">
        <f>SUM(AG70,AT70)</f>
        <v>0</v>
      </c>
      <c r="AO70" s="125"/>
      <c r="AP70" s="125"/>
      <c r="AQ70" s="127" t="s">
        <v>85</v>
      </c>
      <c r="AR70" s="128"/>
      <c r="AS70" s="129">
        <v>0</v>
      </c>
      <c r="AT70" s="130">
        <f>ROUND(SUM(AV70:AW70),2)</f>
        <v>0</v>
      </c>
      <c r="AU70" s="131">
        <f>'SO 07 - Přípojka vody'!P78</f>
        <v>0</v>
      </c>
      <c r="AV70" s="130">
        <f>'SO 07 - Přípojka vody'!J30</f>
        <v>0</v>
      </c>
      <c r="AW70" s="130">
        <f>'SO 07 - Přípojka vody'!J31</f>
        <v>0</v>
      </c>
      <c r="AX70" s="130">
        <f>'SO 07 - Přípojka vody'!J32</f>
        <v>0</v>
      </c>
      <c r="AY70" s="130">
        <f>'SO 07 - Přípojka vody'!J33</f>
        <v>0</v>
      </c>
      <c r="AZ70" s="130">
        <f>'SO 07 - Přípojka vody'!F30</f>
        <v>0</v>
      </c>
      <c r="BA70" s="130">
        <f>'SO 07 - Přípojka vody'!F31</f>
        <v>0</v>
      </c>
      <c r="BB70" s="130">
        <f>'SO 07 - Přípojka vody'!F32</f>
        <v>0</v>
      </c>
      <c r="BC70" s="130">
        <f>'SO 07 - Přípojka vody'!F33</f>
        <v>0</v>
      </c>
      <c r="BD70" s="132">
        <f>'SO 07 - Přípojka vody'!F34</f>
        <v>0</v>
      </c>
      <c r="BT70" s="133" t="s">
        <v>86</v>
      </c>
      <c r="BV70" s="133" t="s">
        <v>80</v>
      </c>
      <c r="BW70" s="133" t="s">
        <v>143</v>
      </c>
      <c r="BX70" s="133" t="s">
        <v>7</v>
      </c>
      <c r="CL70" s="133" t="s">
        <v>21</v>
      </c>
      <c r="CM70" s="133" t="s">
        <v>88</v>
      </c>
    </row>
    <row r="71" s="5" customFormat="1" ht="16.5" customHeight="1">
      <c r="A71" s="121" t="s">
        <v>82</v>
      </c>
      <c r="B71" s="122"/>
      <c r="C71" s="123"/>
      <c r="D71" s="124" t="s">
        <v>144</v>
      </c>
      <c r="E71" s="124"/>
      <c r="F71" s="124"/>
      <c r="G71" s="124"/>
      <c r="H71" s="124"/>
      <c r="I71" s="125"/>
      <c r="J71" s="124" t="s">
        <v>145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6">
        <f>'SO 08 - Kanalizační přípojka'!J27</f>
        <v>0</v>
      </c>
      <c r="AH71" s="125"/>
      <c r="AI71" s="125"/>
      <c r="AJ71" s="125"/>
      <c r="AK71" s="125"/>
      <c r="AL71" s="125"/>
      <c r="AM71" s="125"/>
      <c r="AN71" s="126">
        <f>SUM(AG71,AT71)</f>
        <v>0</v>
      </c>
      <c r="AO71" s="125"/>
      <c r="AP71" s="125"/>
      <c r="AQ71" s="127" t="s">
        <v>85</v>
      </c>
      <c r="AR71" s="128"/>
      <c r="AS71" s="129">
        <v>0</v>
      </c>
      <c r="AT71" s="130">
        <f>ROUND(SUM(AV71:AW71),2)</f>
        <v>0</v>
      </c>
      <c r="AU71" s="131">
        <f>'SO 08 - Kanalizační přípojka'!P78</f>
        <v>0</v>
      </c>
      <c r="AV71" s="130">
        <f>'SO 08 - Kanalizační přípojka'!J30</f>
        <v>0</v>
      </c>
      <c r="AW71" s="130">
        <f>'SO 08 - Kanalizační přípojka'!J31</f>
        <v>0</v>
      </c>
      <c r="AX71" s="130">
        <f>'SO 08 - Kanalizační přípojka'!J32</f>
        <v>0</v>
      </c>
      <c r="AY71" s="130">
        <f>'SO 08 - Kanalizační přípojka'!J33</f>
        <v>0</v>
      </c>
      <c r="AZ71" s="130">
        <f>'SO 08 - Kanalizační přípojka'!F30</f>
        <v>0</v>
      </c>
      <c r="BA71" s="130">
        <f>'SO 08 - Kanalizační přípojka'!F31</f>
        <v>0</v>
      </c>
      <c r="BB71" s="130">
        <f>'SO 08 - Kanalizační přípojka'!F32</f>
        <v>0</v>
      </c>
      <c r="BC71" s="130">
        <f>'SO 08 - Kanalizační přípojka'!F33</f>
        <v>0</v>
      </c>
      <c r="BD71" s="132">
        <f>'SO 08 - Kanalizační přípojka'!F34</f>
        <v>0</v>
      </c>
      <c r="BT71" s="133" t="s">
        <v>86</v>
      </c>
      <c r="BV71" s="133" t="s">
        <v>80</v>
      </c>
      <c r="BW71" s="133" t="s">
        <v>146</v>
      </c>
      <c r="BX71" s="133" t="s">
        <v>7</v>
      </c>
      <c r="CL71" s="133" t="s">
        <v>21</v>
      </c>
      <c r="CM71" s="133" t="s">
        <v>88</v>
      </c>
    </row>
    <row r="72" s="5" customFormat="1" ht="16.5" customHeight="1">
      <c r="A72" s="121" t="s">
        <v>82</v>
      </c>
      <c r="B72" s="122"/>
      <c r="C72" s="123"/>
      <c r="D72" s="124" t="s">
        <v>147</v>
      </c>
      <c r="E72" s="124"/>
      <c r="F72" s="124"/>
      <c r="G72" s="124"/>
      <c r="H72" s="124"/>
      <c r="I72" s="125"/>
      <c r="J72" s="124" t="s">
        <v>148</v>
      </c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6">
        <f>'SO 10 - Přípojka NN'!J27</f>
        <v>0</v>
      </c>
      <c r="AH72" s="125"/>
      <c r="AI72" s="125"/>
      <c r="AJ72" s="125"/>
      <c r="AK72" s="125"/>
      <c r="AL72" s="125"/>
      <c r="AM72" s="125"/>
      <c r="AN72" s="126">
        <f>SUM(AG72,AT72)</f>
        <v>0</v>
      </c>
      <c r="AO72" s="125"/>
      <c r="AP72" s="125"/>
      <c r="AQ72" s="127" t="s">
        <v>85</v>
      </c>
      <c r="AR72" s="128"/>
      <c r="AS72" s="129">
        <v>0</v>
      </c>
      <c r="AT72" s="130">
        <f>ROUND(SUM(AV72:AW72),2)</f>
        <v>0</v>
      </c>
      <c r="AU72" s="131">
        <f>'SO 10 - Přípojka NN'!P78</f>
        <v>0</v>
      </c>
      <c r="AV72" s="130">
        <f>'SO 10 - Přípojka NN'!J30</f>
        <v>0</v>
      </c>
      <c r="AW72" s="130">
        <f>'SO 10 - Přípojka NN'!J31</f>
        <v>0</v>
      </c>
      <c r="AX72" s="130">
        <f>'SO 10 - Přípojka NN'!J32</f>
        <v>0</v>
      </c>
      <c r="AY72" s="130">
        <f>'SO 10 - Přípojka NN'!J33</f>
        <v>0</v>
      </c>
      <c r="AZ72" s="130">
        <f>'SO 10 - Přípojka NN'!F30</f>
        <v>0</v>
      </c>
      <c r="BA72" s="130">
        <f>'SO 10 - Přípojka NN'!F31</f>
        <v>0</v>
      </c>
      <c r="BB72" s="130">
        <f>'SO 10 - Přípojka NN'!F32</f>
        <v>0</v>
      </c>
      <c r="BC72" s="130">
        <f>'SO 10 - Přípojka NN'!F33</f>
        <v>0</v>
      </c>
      <c r="BD72" s="132">
        <f>'SO 10 - Přípojka NN'!F34</f>
        <v>0</v>
      </c>
      <c r="BT72" s="133" t="s">
        <v>86</v>
      </c>
      <c r="BV72" s="133" t="s">
        <v>80</v>
      </c>
      <c r="BW72" s="133" t="s">
        <v>149</v>
      </c>
      <c r="BX72" s="133" t="s">
        <v>7</v>
      </c>
      <c r="CL72" s="133" t="s">
        <v>21</v>
      </c>
      <c r="CM72" s="133" t="s">
        <v>88</v>
      </c>
    </row>
    <row r="73" s="5" customFormat="1" ht="16.5" customHeight="1">
      <c r="A73" s="121" t="s">
        <v>82</v>
      </c>
      <c r="B73" s="122"/>
      <c r="C73" s="123"/>
      <c r="D73" s="124" t="s">
        <v>150</v>
      </c>
      <c r="E73" s="124"/>
      <c r="F73" s="124"/>
      <c r="G73" s="124"/>
      <c r="H73" s="124"/>
      <c r="I73" s="125"/>
      <c r="J73" s="124" t="s">
        <v>151</v>
      </c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6">
        <f>'SO 13 - Zpevněné plochy'!J27</f>
        <v>0</v>
      </c>
      <c r="AH73" s="125"/>
      <c r="AI73" s="125"/>
      <c r="AJ73" s="125"/>
      <c r="AK73" s="125"/>
      <c r="AL73" s="125"/>
      <c r="AM73" s="125"/>
      <c r="AN73" s="126">
        <f>SUM(AG73,AT73)</f>
        <v>0</v>
      </c>
      <c r="AO73" s="125"/>
      <c r="AP73" s="125"/>
      <c r="AQ73" s="127" t="s">
        <v>85</v>
      </c>
      <c r="AR73" s="128"/>
      <c r="AS73" s="129">
        <v>0</v>
      </c>
      <c r="AT73" s="130">
        <f>ROUND(SUM(AV73:AW73),2)</f>
        <v>0</v>
      </c>
      <c r="AU73" s="131">
        <f>'SO 13 - Zpevněné plochy'!P88</f>
        <v>0</v>
      </c>
      <c r="AV73" s="130">
        <f>'SO 13 - Zpevněné plochy'!J30</f>
        <v>0</v>
      </c>
      <c r="AW73" s="130">
        <f>'SO 13 - Zpevněné plochy'!J31</f>
        <v>0</v>
      </c>
      <c r="AX73" s="130">
        <f>'SO 13 - Zpevněné plochy'!J32</f>
        <v>0</v>
      </c>
      <c r="AY73" s="130">
        <f>'SO 13 - Zpevněné plochy'!J33</f>
        <v>0</v>
      </c>
      <c r="AZ73" s="130">
        <f>'SO 13 - Zpevněné plochy'!F30</f>
        <v>0</v>
      </c>
      <c r="BA73" s="130">
        <f>'SO 13 - Zpevněné plochy'!F31</f>
        <v>0</v>
      </c>
      <c r="BB73" s="130">
        <f>'SO 13 - Zpevněné plochy'!F32</f>
        <v>0</v>
      </c>
      <c r="BC73" s="130">
        <f>'SO 13 - Zpevněné plochy'!F33</f>
        <v>0</v>
      </c>
      <c r="BD73" s="132">
        <f>'SO 13 - Zpevněné plochy'!F34</f>
        <v>0</v>
      </c>
      <c r="BT73" s="133" t="s">
        <v>86</v>
      </c>
      <c r="BV73" s="133" t="s">
        <v>80</v>
      </c>
      <c r="BW73" s="133" t="s">
        <v>152</v>
      </c>
      <c r="BX73" s="133" t="s">
        <v>7</v>
      </c>
      <c r="CL73" s="133" t="s">
        <v>21</v>
      </c>
      <c r="CM73" s="133" t="s">
        <v>88</v>
      </c>
    </row>
    <row r="74" s="5" customFormat="1" ht="16.5" customHeight="1">
      <c r="A74" s="121" t="s">
        <v>82</v>
      </c>
      <c r="B74" s="122"/>
      <c r="C74" s="123"/>
      <c r="D74" s="124" t="s">
        <v>153</v>
      </c>
      <c r="E74" s="124"/>
      <c r="F74" s="124"/>
      <c r="G74" s="124"/>
      <c r="H74" s="124"/>
      <c r="I74" s="125"/>
      <c r="J74" s="124" t="s">
        <v>154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6">
        <f>'SO 14 - Konečné terénní a...'!J27</f>
        <v>0</v>
      </c>
      <c r="AH74" s="125"/>
      <c r="AI74" s="125"/>
      <c r="AJ74" s="125"/>
      <c r="AK74" s="125"/>
      <c r="AL74" s="125"/>
      <c r="AM74" s="125"/>
      <c r="AN74" s="126">
        <f>SUM(AG74,AT74)</f>
        <v>0</v>
      </c>
      <c r="AO74" s="125"/>
      <c r="AP74" s="125"/>
      <c r="AQ74" s="127" t="s">
        <v>85</v>
      </c>
      <c r="AR74" s="128"/>
      <c r="AS74" s="146">
        <v>0</v>
      </c>
      <c r="AT74" s="147">
        <f>ROUND(SUM(AV74:AW74),2)</f>
        <v>0</v>
      </c>
      <c r="AU74" s="148">
        <f>'SO 14 - Konečné terénní a...'!P78</f>
        <v>0</v>
      </c>
      <c r="AV74" s="147">
        <f>'SO 14 - Konečné terénní a...'!J30</f>
        <v>0</v>
      </c>
      <c r="AW74" s="147">
        <f>'SO 14 - Konečné terénní a...'!J31</f>
        <v>0</v>
      </c>
      <c r="AX74" s="147">
        <f>'SO 14 - Konečné terénní a...'!J32</f>
        <v>0</v>
      </c>
      <c r="AY74" s="147">
        <f>'SO 14 - Konečné terénní a...'!J33</f>
        <v>0</v>
      </c>
      <c r="AZ74" s="147">
        <f>'SO 14 - Konečné terénní a...'!F30</f>
        <v>0</v>
      </c>
      <c r="BA74" s="147">
        <f>'SO 14 - Konečné terénní a...'!F31</f>
        <v>0</v>
      </c>
      <c r="BB74" s="147">
        <f>'SO 14 - Konečné terénní a...'!F32</f>
        <v>0</v>
      </c>
      <c r="BC74" s="147">
        <f>'SO 14 - Konečné terénní a...'!F33</f>
        <v>0</v>
      </c>
      <c r="BD74" s="149">
        <f>'SO 14 - Konečné terénní a...'!F34</f>
        <v>0</v>
      </c>
      <c r="BT74" s="133" t="s">
        <v>86</v>
      </c>
      <c r="BV74" s="133" t="s">
        <v>80</v>
      </c>
      <c r="BW74" s="133" t="s">
        <v>155</v>
      </c>
      <c r="BX74" s="133" t="s">
        <v>7</v>
      </c>
      <c r="CL74" s="133" t="s">
        <v>21</v>
      </c>
      <c r="CM74" s="133" t="s">
        <v>88</v>
      </c>
    </row>
    <row r="75" s="1" customFormat="1" ht="30" customHeight="1">
      <c r="B75" s="48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4"/>
    </row>
    <row r="76" s="1" customFormat="1" ht="6.96" customHeight="1">
      <c r="B76" s="69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4"/>
    </row>
  </sheetData>
  <sheetProtection sheet="1" formatColumns="0" formatRows="0" objects="1" scenarios="1" spinCount="100000" saltValue="LNWDEjMlqW//3hru+PzGW3tVYhi5swY1drrdB3uTby9ILsfIVHWL72Op9Q1q5oK1QuI+k0awgHEK9mLm+jonhg==" hashValue="yk4WZpCcHfJfPoXU//ZJ4FbFOrMhOrgpsWgxkUqjp6MfcF62Rws5d5BUsmnriJfkc0Xjf+zGQ9RDOJ/Uybv85A==" algorithmName="SHA-512" password="CC35"/>
  <mergeCells count="12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72:AP72"/>
    <mergeCell ref="AG72:AM72"/>
    <mergeCell ref="D72:H72"/>
    <mergeCell ref="J72:AF7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VON - Vedlejší a ostatní ...'!C2" display="/"/>
    <hyperlink ref="A53" location="'SO 0 - Demolice spodní st...'!C2" display="/"/>
    <hyperlink ref="A55" location="'D03.1 - Architektonicko-s...'!C2" display="/"/>
    <hyperlink ref="A56" location="'D03.2A - Stavebně konstru...'!C2" display="/"/>
    <hyperlink ref="A57" location="'D03.2B - Stavebně konstru...'!C2" display="/"/>
    <hyperlink ref="A58" location="'D03.3 - Požárně bezpečnos...'!C2" display="/"/>
    <hyperlink ref="A59" location="'D03.4 - Zdravotechnika'!C2" display="/"/>
    <hyperlink ref="A60" location="'D03.5 - Elektroinstalace ...'!C2" display="/"/>
    <hyperlink ref="A61" location="'D03.6 - Elektroinstalace ...'!C2" display="/"/>
    <hyperlink ref="A62" location="'D03.7 - MaR'!C2" display="/"/>
    <hyperlink ref="A63" location="'D03.8 - Vytápění'!C2" display="/"/>
    <hyperlink ref="A64" location="'D03.9 - Vzduchotechnika'!C2" display="/"/>
    <hyperlink ref="A65" location="'D03.10 - EPS'!C2" display="/"/>
    <hyperlink ref="A66" location="'D03.11 - Interiér'!C2" display="/"/>
    <hyperlink ref="A67" location="'SO 04 - Oplocení'!C2" display="/"/>
    <hyperlink ref="A68" location="'SO 05 - Uliční mobiliář'!C2" display="/"/>
    <hyperlink ref="A69" location="'SO 06.4 - Přeložka a úpra...'!C2" display="/"/>
    <hyperlink ref="A70" location="'SO 07 - Přípojka vody'!C2" display="/"/>
    <hyperlink ref="A71" location="'SO 08 - Kanalizační přípojka'!C2" display="/"/>
    <hyperlink ref="A72" location="'SO 10 - Přípojka NN'!C2" display="/"/>
    <hyperlink ref="A73" location="'SO 13 - Zpevněné plochy'!C2" display="/"/>
    <hyperlink ref="A74" location="'SO 14 - Konečné terénní 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116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2460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D03.6 - Elektroinstalace slaboproud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D03.6 - Elektroinstalace slaboproud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2461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2462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Wp56hULtQGERrw5IhL+2E6GJ3pOSO7AkBk/pRBDq71S21YOAan9HJFbJoPKTfQ49msvLwsOiGYEp3eq0W0j8IA==" hashValue="+lXLpPOurEp6tpyHmhqdZTMka5tmtkIwGD4tAg4BuhgGzcEKoRi4aMLYJ4mspLaM7qJWrcoYK/z30j1+ql92bQ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2463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D03.7 - MaR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D03.7 - MaR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2464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2465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DpTu02D5ZGyEaad6GE4+DrWbD8pXsp6bTXt8RLFZd2bLpLn2tByXQPIHd1y8i1VqNXPDQqKv1RW6Q3FXvogPkg==" hashValue="Q6TV1mlPw1hWF0s0Y6Y11AkshcRrHQWrDSg4O8ycE1QwfA74IVsd0MMxDI2yHDw1d/+0eeGwUrOI9C+88elhEw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122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2466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D03.8 - Vytápění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D03.8 - Vytápění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2467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2468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rpX7U6h7aby04TNPntnn2Q/sRLObuILglU01S4qASziPzrfiqcVyGuvrh4GxrQwJLQ0xZZwJfNz6gtgC9APoqg==" hashValue="TNUB9i0Ah3dL5HxqbTRYhhSyzGgClN5nm6tRUjUcfEkVnMsDOJpzilyvl85XR7fqjKyGYudL5k7ZlgUZa8yZFg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125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2469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D03.9 - Vzduchotechnika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D03.9 - Vzduchotechnika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2470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2471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kDLQF1Z9oG+nn/9YWMRofa9EZJRprLxMORymX1Tn3/BhorIH4++BG+04vv6QVCDG2/ByxDxWk48G84au8jsWlA==" hashValue="m6gbz3gBybtOs+OA90jHMrcWIBtp14xYIKbwgu81vIy8fgHPYH6UC7/16rLmHquQEaCtuae8oeQFP/dsw6HlzQ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128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2472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D03.10 - EPS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D03.10 - EPS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2473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2474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vgNCLllHPjNeciRmTCI5/mcPvXPBqfWF8fThuXD+hNYvaoQv3Z2t4A0kQI2pegniVh0FklivxDbWEjMcP9o/Gw==" hashValue="wlr4hLhNgOykPa4vc9/pnos0iTl/bvWJuOvR2P0lc1NsfV6peA8QfyQUX7x9Lr9+rh6+V+5X6GFeKxO55l712w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131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2475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D03.11 - Interiér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2476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D03.11 - Interiér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2477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2478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2479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gIRNY9UQxCopMyuCMBJ51DibD5gJK7OSqfsP+IlxsUP809F2WrfdYAuBYf3mqaq/iS/M7N0CjsfKqX4vZMgg3g==" hashValue="XjSBElrU/xUtd6FDgxCbAz+kVHZIPVjg8d+CcfQi0y11vDO6z7RG6RqG94iJJUPfMTFWXmjQRrMB6UxWZ+pxvA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134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2480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14" customHeight="1">
      <c r="B24" s="162"/>
      <c r="C24" s="163"/>
      <c r="D24" s="163"/>
      <c r="E24" s="46" t="s">
        <v>43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ROUND(J85,2)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ROUND(SUM(BE85:BE164), 2)</f>
        <v>0</v>
      </c>
      <c r="G30" s="49"/>
      <c r="H30" s="49"/>
      <c r="I30" s="172">
        <v>0.20999999999999999</v>
      </c>
      <c r="J30" s="171">
        <f>ROUND(ROUND((SUM(BE85:BE164)),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ROUND(SUM(BF85:BF164), 2)</f>
        <v>0</v>
      </c>
      <c r="G31" s="49"/>
      <c r="H31" s="49"/>
      <c r="I31" s="172">
        <v>0.14999999999999999</v>
      </c>
      <c r="J31" s="171">
        <f>ROUND(ROUND((SUM(BF85:BF164)),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ROUND(SUM(BG85:BG164),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ROUND(SUM(BH85:BH164),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ROUND(SUM(BI85:BI164),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04 - Oplocení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J85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J86</f>
        <v>0</v>
      </c>
      <c r="K57" s="197"/>
    </row>
    <row r="58" s="9" customFormat="1" ht="19.92" customHeight="1">
      <c r="B58" s="198"/>
      <c r="C58" s="199"/>
      <c r="D58" s="200" t="s">
        <v>301</v>
      </c>
      <c r="E58" s="201"/>
      <c r="F58" s="201"/>
      <c r="G58" s="201"/>
      <c r="H58" s="201"/>
      <c r="I58" s="202"/>
      <c r="J58" s="203">
        <f>J87</f>
        <v>0</v>
      </c>
      <c r="K58" s="204"/>
    </row>
    <row r="59" s="9" customFormat="1" ht="19.92" customHeight="1">
      <c r="B59" s="198"/>
      <c r="C59" s="199"/>
      <c r="D59" s="200" t="s">
        <v>375</v>
      </c>
      <c r="E59" s="201"/>
      <c r="F59" s="201"/>
      <c r="G59" s="201"/>
      <c r="H59" s="201"/>
      <c r="I59" s="202"/>
      <c r="J59" s="203">
        <f>J108</f>
        <v>0</v>
      </c>
      <c r="K59" s="204"/>
    </row>
    <row r="60" s="9" customFormat="1" ht="19.92" customHeight="1">
      <c r="B60" s="198"/>
      <c r="C60" s="199"/>
      <c r="D60" s="200" t="s">
        <v>376</v>
      </c>
      <c r="E60" s="201"/>
      <c r="F60" s="201"/>
      <c r="G60" s="201"/>
      <c r="H60" s="201"/>
      <c r="I60" s="202"/>
      <c r="J60" s="203">
        <f>J113</f>
        <v>0</v>
      </c>
      <c r="K60" s="204"/>
    </row>
    <row r="61" s="9" customFormat="1" ht="19.92" customHeight="1">
      <c r="B61" s="198"/>
      <c r="C61" s="199"/>
      <c r="D61" s="200" t="s">
        <v>377</v>
      </c>
      <c r="E61" s="201"/>
      <c r="F61" s="201"/>
      <c r="G61" s="201"/>
      <c r="H61" s="201"/>
      <c r="I61" s="202"/>
      <c r="J61" s="203">
        <f>J140</f>
        <v>0</v>
      </c>
      <c r="K61" s="204"/>
    </row>
    <row r="62" s="9" customFormat="1" ht="19.92" customHeight="1">
      <c r="B62" s="198"/>
      <c r="C62" s="199"/>
      <c r="D62" s="200" t="s">
        <v>302</v>
      </c>
      <c r="E62" s="201"/>
      <c r="F62" s="201"/>
      <c r="G62" s="201"/>
      <c r="H62" s="201"/>
      <c r="I62" s="202"/>
      <c r="J62" s="203">
        <f>J145</f>
        <v>0</v>
      </c>
      <c r="K62" s="204"/>
    </row>
    <row r="63" s="9" customFormat="1" ht="19.92" customHeight="1">
      <c r="B63" s="198"/>
      <c r="C63" s="199"/>
      <c r="D63" s="200" t="s">
        <v>379</v>
      </c>
      <c r="E63" s="201"/>
      <c r="F63" s="201"/>
      <c r="G63" s="201"/>
      <c r="H63" s="201"/>
      <c r="I63" s="202"/>
      <c r="J63" s="203">
        <f>J155</f>
        <v>0</v>
      </c>
      <c r="K63" s="204"/>
    </row>
    <row r="64" s="8" customFormat="1" ht="24.96" customHeight="1">
      <c r="B64" s="191"/>
      <c r="C64" s="192"/>
      <c r="D64" s="193" t="s">
        <v>380</v>
      </c>
      <c r="E64" s="194"/>
      <c r="F64" s="194"/>
      <c r="G64" s="194"/>
      <c r="H64" s="194"/>
      <c r="I64" s="195"/>
      <c r="J64" s="196">
        <f>J157</f>
        <v>0</v>
      </c>
      <c r="K64" s="197"/>
    </row>
    <row r="65" s="9" customFormat="1" ht="19.92" customHeight="1">
      <c r="B65" s="198"/>
      <c r="C65" s="199"/>
      <c r="D65" s="200" t="s">
        <v>381</v>
      </c>
      <c r="E65" s="201"/>
      <c r="F65" s="201"/>
      <c r="G65" s="201"/>
      <c r="H65" s="201"/>
      <c r="I65" s="202"/>
      <c r="J65" s="203">
        <f>J158</f>
        <v>0</v>
      </c>
      <c r="K65" s="204"/>
    </row>
    <row r="66" s="1" customFormat="1" ht="21.84" customHeight="1">
      <c r="B66" s="48"/>
      <c r="C66" s="49"/>
      <c r="D66" s="49"/>
      <c r="E66" s="49"/>
      <c r="F66" s="49"/>
      <c r="G66" s="49"/>
      <c r="H66" s="49"/>
      <c r="I66" s="158"/>
      <c r="J66" s="49"/>
      <c r="K66" s="53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80"/>
      <c r="J67" s="70"/>
      <c r="K67" s="71"/>
    </row>
    <row r="71" s="1" customFormat="1" ht="6.96" customHeight="1">
      <c r="B71" s="72"/>
      <c r="C71" s="73"/>
      <c r="D71" s="73"/>
      <c r="E71" s="73"/>
      <c r="F71" s="73"/>
      <c r="G71" s="73"/>
      <c r="H71" s="73"/>
      <c r="I71" s="183"/>
      <c r="J71" s="73"/>
      <c r="K71" s="73"/>
      <c r="L71" s="74"/>
    </row>
    <row r="72" s="1" customFormat="1" ht="36.96" customHeight="1">
      <c r="B72" s="48"/>
      <c r="C72" s="75" t="s">
        <v>175</v>
      </c>
      <c r="D72" s="76"/>
      <c r="E72" s="76"/>
      <c r="F72" s="76"/>
      <c r="G72" s="76"/>
      <c r="H72" s="76"/>
      <c r="I72" s="205"/>
      <c r="J72" s="76"/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18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6.5" customHeight="1">
      <c r="B75" s="48"/>
      <c r="C75" s="76"/>
      <c r="D75" s="76"/>
      <c r="E75" s="206" t="str">
        <f>E7</f>
        <v>Centrum aktivních seniorů</v>
      </c>
      <c r="F75" s="78"/>
      <c r="G75" s="78"/>
      <c r="H75" s="78"/>
      <c r="I75" s="205"/>
      <c r="J75" s="76"/>
      <c r="K75" s="76"/>
      <c r="L75" s="74"/>
    </row>
    <row r="76" s="1" customFormat="1" ht="14.4" customHeight="1">
      <c r="B76" s="48"/>
      <c r="C76" s="78" t="s">
        <v>162</v>
      </c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7.25" customHeight="1">
      <c r="B77" s="48"/>
      <c r="C77" s="76"/>
      <c r="D77" s="76"/>
      <c r="E77" s="84" t="str">
        <f>E9</f>
        <v>SO 04 - Oplocení</v>
      </c>
      <c r="F77" s="76"/>
      <c r="G77" s="76"/>
      <c r="H77" s="76"/>
      <c r="I77" s="205"/>
      <c r="J77" s="76"/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 ht="18" customHeight="1">
      <c r="B79" s="48"/>
      <c r="C79" s="78" t="s">
        <v>24</v>
      </c>
      <c r="D79" s="76"/>
      <c r="E79" s="76"/>
      <c r="F79" s="207" t="str">
        <f>F12</f>
        <v>Frýdek Místek</v>
      </c>
      <c r="G79" s="76"/>
      <c r="H79" s="76"/>
      <c r="I79" s="208" t="s">
        <v>26</v>
      </c>
      <c r="J79" s="87" t="str">
        <f>IF(J12="","",J12)</f>
        <v>27. 3. 2018</v>
      </c>
      <c r="K79" s="76"/>
      <c r="L79" s="74"/>
    </row>
    <row r="80" s="1" customFormat="1" ht="6.96" customHeight="1">
      <c r="B80" s="48"/>
      <c r="C80" s="76"/>
      <c r="D80" s="76"/>
      <c r="E80" s="76"/>
      <c r="F80" s="76"/>
      <c r="G80" s="76"/>
      <c r="H80" s="76"/>
      <c r="I80" s="205"/>
      <c r="J80" s="76"/>
      <c r="K80" s="76"/>
      <c r="L80" s="74"/>
    </row>
    <row r="81" s="1" customFormat="1">
      <c r="B81" s="48"/>
      <c r="C81" s="78" t="s">
        <v>32</v>
      </c>
      <c r="D81" s="76"/>
      <c r="E81" s="76"/>
      <c r="F81" s="207" t="str">
        <f>E15</f>
        <v>Statutární město Frýdek-Místek</v>
      </c>
      <c r="G81" s="76"/>
      <c r="H81" s="76"/>
      <c r="I81" s="208" t="s">
        <v>39</v>
      </c>
      <c r="J81" s="207" t="str">
        <f>E21</f>
        <v>CHVÁLEK ATELIÉR s.r.o..</v>
      </c>
      <c r="K81" s="76"/>
      <c r="L81" s="74"/>
    </row>
    <row r="82" s="1" customFormat="1" ht="14.4" customHeight="1">
      <c r="B82" s="48"/>
      <c r="C82" s="78" t="s">
        <v>37</v>
      </c>
      <c r="D82" s="76"/>
      <c r="E82" s="76"/>
      <c r="F82" s="207" t="str">
        <f>IF(E18="","",E18)</f>
        <v/>
      </c>
      <c r="G82" s="76"/>
      <c r="H82" s="76"/>
      <c r="I82" s="205"/>
      <c r="J82" s="76"/>
      <c r="K82" s="76"/>
      <c r="L82" s="74"/>
    </row>
    <row r="83" s="1" customFormat="1" ht="10.32" customHeight="1">
      <c r="B83" s="48"/>
      <c r="C83" s="76"/>
      <c r="D83" s="76"/>
      <c r="E83" s="76"/>
      <c r="F83" s="76"/>
      <c r="G83" s="76"/>
      <c r="H83" s="76"/>
      <c r="I83" s="205"/>
      <c r="J83" s="76"/>
      <c r="K83" s="76"/>
      <c r="L83" s="74"/>
    </row>
    <row r="84" s="10" customFormat="1" ht="29.28" customHeight="1">
      <c r="B84" s="209"/>
      <c r="C84" s="210" t="s">
        <v>176</v>
      </c>
      <c r="D84" s="211" t="s">
        <v>63</v>
      </c>
      <c r="E84" s="211" t="s">
        <v>59</v>
      </c>
      <c r="F84" s="211" t="s">
        <v>177</v>
      </c>
      <c r="G84" s="211" t="s">
        <v>178</v>
      </c>
      <c r="H84" s="211" t="s">
        <v>179</v>
      </c>
      <c r="I84" s="212" t="s">
        <v>180</v>
      </c>
      <c r="J84" s="211" t="s">
        <v>166</v>
      </c>
      <c r="K84" s="213" t="s">
        <v>181</v>
      </c>
      <c r="L84" s="214"/>
      <c r="M84" s="104" t="s">
        <v>182</v>
      </c>
      <c r="N84" s="105" t="s">
        <v>48</v>
      </c>
      <c r="O84" s="105" t="s">
        <v>183</v>
      </c>
      <c r="P84" s="105" t="s">
        <v>184</v>
      </c>
      <c r="Q84" s="105" t="s">
        <v>185</v>
      </c>
      <c r="R84" s="105" t="s">
        <v>186</v>
      </c>
      <c r="S84" s="105" t="s">
        <v>187</v>
      </c>
      <c r="T84" s="106" t="s">
        <v>188</v>
      </c>
    </row>
    <row r="85" s="1" customFormat="1" ht="29.28" customHeight="1">
      <c r="B85" s="48"/>
      <c r="C85" s="110" t="s">
        <v>167</v>
      </c>
      <c r="D85" s="76"/>
      <c r="E85" s="76"/>
      <c r="F85" s="76"/>
      <c r="G85" s="76"/>
      <c r="H85" s="76"/>
      <c r="I85" s="205"/>
      <c r="J85" s="215">
        <f>BK85</f>
        <v>0</v>
      </c>
      <c r="K85" s="76"/>
      <c r="L85" s="74"/>
      <c r="M85" s="107"/>
      <c r="N85" s="108"/>
      <c r="O85" s="108"/>
      <c r="P85" s="216">
        <f>P86+P157</f>
        <v>0</v>
      </c>
      <c r="Q85" s="108"/>
      <c r="R85" s="216">
        <f>R86+R157</f>
        <v>25.971703249999997</v>
      </c>
      <c r="S85" s="108"/>
      <c r="T85" s="217">
        <f>T86+T157</f>
        <v>0</v>
      </c>
      <c r="AT85" s="25" t="s">
        <v>77</v>
      </c>
      <c r="AU85" s="25" t="s">
        <v>168</v>
      </c>
      <c r="BK85" s="218">
        <f>BK86+BK157</f>
        <v>0</v>
      </c>
    </row>
    <row r="86" s="11" customFormat="1" ht="37.44" customHeight="1">
      <c r="B86" s="219"/>
      <c r="C86" s="220"/>
      <c r="D86" s="221" t="s">
        <v>77</v>
      </c>
      <c r="E86" s="222" t="s">
        <v>304</v>
      </c>
      <c r="F86" s="222" t="s">
        <v>305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P87+P108+P113+P140+P145+P155</f>
        <v>0</v>
      </c>
      <c r="Q86" s="227"/>
      <c r="R86" s="228">
        <f>R87+R108+R113+R140+R145+R155</f>
        <v>25.921742849999998</v>
      </c>
      <c r="S86" s="227"/>
      <c r="T86" s="229">
        <f>T87+T108+T113+T140+T145+T155</f>
        <v>0</v>
      </c>
      <c r="AR86" s="230" t="s">
        <v>86</v>
      </c>
      <c r="AT86" s="231" t="s">
        <v>77</v>
      </c>
      <c r="AU86" s="231" t="s">
        <v>78</v>
      </c>
      <c r="AY86" s="230" t="s">
        <v>191</v>
      </c>
      <c r="BK86" s="232">
        <f>BK87+BK108+BK113+BK140+BK145+BK155</f>
        <v>0</v>
      </c>
    </row>
    <row r="87" s="11" customFormat="1" ht="19.92" customHeight="1">
      <c r="B87" s="219"/>
      <c r="C87" s="220"/>
      <c r="D87" s="221" t="s">
        <v>77</v>
      </c>
      <c r="E87" s="233" t="s">
        <v>86</v>
      </c>
      <c r="F87" s="233" t="s">
        <v>306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SUM(P88:P107)</f>
        <v>0</v>
      </c>
      <c r="Q87" s="227"/>
      <c r="R87" s="228">
        <f>SUM(R88:R107)</f>
        <v>0</v>
      </c>
      <c r="S87" s="227"/>
      <c r="T87" s="229">
        <f>SUM(T88:T107)</f>
        <v>0</v>
      </c>
      <c r="AR87" s="230" t="s">
        <v>86</v>
      </c>
      <c r="AT87" s="231" t="s">
        <v>77</v>
      </c>
      <c r="AU87" s="231" t="s">
        <v>86</v>
      </c>
      <c r="AY87" s="230" t="s">
        <v>191</v>
      </c>
      <c r="BK87" s="232">
        <f>SUM(BK88:BK107)</f>
        <v>0</v>
      </c>
    </row>
    <row r="88" s="1" customFormat="1" ht="16.5" customHeight="1">
      <c r="B88" s="48"/>
      <c r="C88" s="235" t="s">
        <v>86</v>
      </c>
      <c r="D88" s="235" t="s">
        <v>194</v>
      </c>
      <c r="E88" s="236" t="s">
        <v>2481</v>
      </c>
      <c r="F88" s="237" t="s">
        <v>2482</v>
      </c>
      <c r="G88" s="238" t="s">
        <v>309</v>
      </c>
      <c r="H88" s="239">
        <v>21.279</v>
      </c>
      <c r="I88" s="240"/>
      <c r="J88" s="241">
        <f>ROUND(I88*H88,2)</f>
        <v>0</v>
      </c>
      <c r="K88" s="237" t="s">
        <v>198</v>
      </c>
      <c r="L88" s="74"/>
      <c r="M88" s="242" t="s">
        <v>34</v>
      </c>
      <c r="N88" s="243" t="s">
        <v>49</v>
      </c>
      <c r="O88" s="49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5" t="s">
        <v>211</v>
      </c>
      <c r="AT88" s="25" t="s">
        <v>194</v>
      </c>
      <c r="AU88" s="25" t="s">
        <v>88</v>
      </c>
      <c r="AY88" s="25" t="s">
        <v>191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5" t="s">
        <v>86</v>
      </c>
      <c r="BK88" s="246">
        <f>ROUND(I88*H88,2)</f>
        <v>0</v>
      </c>
      <c r="BL88" s="25" t="s">
        <v>211</v>
      </c>
      <c r="BM88" s="25" t="s">
        <v>2483</v>
      </c>
    </row>
    <row r="89" s="14" customFormat="1">
      <c r="B89" s="275"/>
      <c r="C89" s="276"/>
      <c r="D89" s="247" t="s">
        <v>312</v>
      </c>
      <c r="E89" s="277" t="s">
        <v>34</v>
      </c>
      <c r="F89" s="278" t="s">
        <v>2484</v>
      </c>
      <c r="G89" s="276"/>
      <c r="H89" s="277" t="s">
        <v>34</v>
      </c>
      <c r="I89" s="279"/>
      <c r="J89" s="276"/>
      <c r="K89" s="276"/>
      <c r="L89" s="280"/>
      <c r="M89" s="281"/>
      <c r="N89" s="282"/>
      <c r="O89" s="282"/>
      <c r="P89" s="282"/>
      <c r="Q89" s="282"/>
      <c r="R89" s="282"/>
      <c r="S89" s="282"/>
      <c r="T89" s="283"/>
      <c r="AT89" s="284" t="s">
        <v>312</v>
      </c>
      <c r="AU89" s="284" t="s">
        <v>88</v>
      </c>
      <c r="AV89" s="14" t="s">
        <v>86</v>
      </c>
      <c r="AW89" s="14" t="s">
        <v>41</v>
      </c>
      <c r="AX89" s="14" t="s">
        <v>78</v>
      </c>
      <c r="AY89" s="284" t="s">
        <v>191</v>
      </c>
    </row>
    <row r="90" s="12" customFormat="1">
      <c r="B90" s="253"/>
      <c r="C90" s="254"/>
      <c r="D90" s="247" t="s">
        <v>312</v>
      </c>
      <c r="E90" s="255" t="s">
        <v>34</v>
      </c>
      <c r="F90" s="256" t="s">
        <v>2485</v>
      </c>
      <c r="G90" s="254"/>
      <c r="H90" s="257">
        <v>21.279</v>
      </c>
      <c r="I90" s="258"/>
      <c r="J90" s="254"/>
      <c r="K90" s="254"/>
      <c r="L90" s="259"/>
      <c r="M90" s="260"/>
      <c r="N90" s="261"/>
      <c r="O90" s="261"/>
      <c r="P90" s="261"/>
      <c r="Q90" s="261"/>
      <c r="R90" s="261"/>
      <c r="S90" s="261"/>
      <c r="T90" s="262"/>
      <c r="AT90" s="263" t="s">
        <v>312</v>
      </c>
      <c r="AU90" s="263" t="s">
        <v>88</v>
      </c>
      <c r="AV90" s="12" t="s">
        <v>88</v>
      </c>
      <c r="AW90" s="12" t="s">
        <v>41</v>
      </c>
      <c r="AX90" s="12" t="s">
        <v>78</v>
      </c>
      <c r="AY90" s="263" t="s">
        <v>191</v>
      </c>
    </row>
    <row r="91" s="13" customFormat="1">
      <c r="B91" s="264"/>
      <c r="C91" s="265"/>
      <c r="D91" s="247" t="s">
        <v>312</v>
      </c>
      <c r="E91" s="266" t="s">
        <v>34</v>
      </c>
      <c r="F91" s="267" t="s">
        <v>314</v>
      </c>
      <c r="G91" s="265"/>
      <c r="H91" s="268">
        <v>21.279</v>
      </c>
      <c r="I91" s="269"/>
      <c r="J91" s="265"/>
      <c r="K91" s="265"/>
      <c r="L91" s="270"/>
      <c r="M91" s="271"/>
      <c r="N91" s="272"/>
      <c r="O91" s="272"/>
      <c r="P91" s="272"/>
      <c r="Q91" s="272"/>
      <c r="R91" s="272"/>
      <c r="S91" s="272"/>
      <c r="T91" s="273"/>
      <c r="AT91" s="274" t="s">
        <v>312</v>
      </c>
      <c r="AU91" s="274" t="s">
        <v>88</v>
      </c>
      <c r="AV91" s="13" t="s">
        <v>211</v>
      </c>
      <c r="AW91" s="13" t="s">
        <v>41</v>
      </c>
      <c r="AX91" s="13" t="s">
        <v>86</v>
      </c>
      <c r="AY91" s="274" t="s">
        <v>191</v>
      </c>
    </row>
    <row r="92" s="1" customFormat="1" ht="16.5" customHeight="1">
      <c r="B92" s="48"/>
      <c r="C92" s="235" t="s">
        <v>88</v>
      </c>
      <c r="D92" s="235" t="s">
        <v>194</v>
      </c>
      <c r="E92" s="236" t="s">
        <v>2486</v>
      </c>
      <c r="F92" s="237" t="s">
        <v>2487</v>
      </c>
      <c r="G92" s="238" t="s">
        <v>309</v>
      </c>
      <c r="H92" s="239">
        <v>21.279</v>
      </c>
      <c r="I92" s="240"/>
      <c r="J92" s="241">
        <f>ROUND(I92*H92,2)</f>
        <v>0</v>
      </c>
      <c r="K92" s="237" t="s">
        <v>198</v>
      </c>
      <c r="L92" s="74"/>
      <c r="M92" s="242" t="s">
        <v>34</v>
      </c>
      <c r="N92" s="243" t="s">
        <v>49</v>
      </c>
      <c r="O92" s="49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5" t="s">
        <v>211</v>
      </c>
      <c r="AT92" s="25" t="s">
        <v>194</v>
      </c>
      <c r="AU92" s="25" t="s">
        <v>88</v>
      </c>
      <c r="AY92" s="25" t="s">
        <v>191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5" t="s">
        <v>86</v>
      </c>
      <c r="BK92" s="246">
        <f>ROUND(I92*H92,2)</f>
        <v>0</v>
      </c>
      <c r="BL92" s="25" t="s">
        <v>211</v>
      </c>
      <c r="BM92" s="25" t="s">
        <v>2488</v>
      </c>
    </row>
    <row r="93" s="1" customFormat="1" ht="16.5" customHeight="1">
      <c r="B93" s="48"/>
      <c r="C93" s="235" t="s">
        <v>206</v>
      </c>
      <c r="D93" s="235" t="s">
        <v>194</v>
      </c>
      <c r="E93" s="236" t="s">
        <v>319</v>
      </c>
      <c r="F93" s="237" t="s">
        <v>320</v>
      </c>
      <c r="G93" s="238" t="s">
        <v>309</v>
      </c>
      <c r="H93" s="239">
        <v>9.3100000000000005</v>
      </c>
      <c r="I93" s="240"/>
      <c r="J93" s="241">
        <f>ROUND(I93*H93,2)</f>
        <v>0</v>
      </c>
      <c r="K93" s="237" t="s">
        <v>198</v>
      </c>
      <c r="L93" s="74"/>
      <c r="M93" s="242" t="s">
        <v>34</v>
      </c>
      <c r="N93" s="243" t="s">
        <v>49</v>
      </c>
      <c r="O93" s="49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5" t="s">
        <v>211</v>
      </c>
      <c r="AT93" s="25" t="s">
        <v>194</v>
      </c>
      <c r="AU93" s="25" t="s">
        <v>88</v>
      </c>
      <c r="AY93" s="25" t="s">
        <v>191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5" t="s">
        <v>86</v>
      </c>
      <c r="BK93" s="246">
        <f>ROUND(I93*H93,2)</f>
        <v>0</v>
      </c>
      <c r="BL93" s="25" t="s">
        <v>211</v>
      </c>
      <c r="BM93" s="25" t="s">
        <v>2489</v>
      </c>
    </row>
    <row r="94" s="14" customFormat="1">
      <c r="B94" s="275"/>
      <c r="C94" s="276"/>
      <c r="D94" s="247" t="s">
        <v>312</v>
      </c>
      <c r="E94" s="277" t="s">
        <v>34</v>
      </c>
      <c r="F94" s="278" t="s">
        <v>2484</v>
      </c>
      <c r="G94" s="276"/>
      <c r="H94" s="277" t="s">
        <v>34</v>
      </c>
      <c r="I94" s="279"/>
      <c r="J94" s="276"/>
      <c r="K94" s="276"/>
      <c r="L94" s="280"/>
      <c r="M94" s="281"/>
      <c r="N94" s="282"/>
      <c r="O94" s="282"/>
      <c r="P94" s="282"/>
      <c r="Q94" s="282"/>
      <c r="R94" s="282"/>
      <c r="S94" s="282"/>
      <c r="T94" s="283"/>
      <c r="AT94" s="284" t="s">
        <v>312</v>
      </c>
      <c r="AU94" s="284" t="s">
        <v>88</v>
      </c>
      <c r="AV94" s="14" t="s">
        <v>86</v>
      </c>
      <c r="AW94" s="14" t="s">
        <v>41</v>
      </c>
      <c r="AX94" s="14" t="s">
        <v>78</v>
      </c>
      <c r="AY94" s="284" t="s">
        <v>191</v>
      </c>
    </row>
    <row r="95" s="12" customFormat="1">
      <c r="B95" s="253"/>
      <c r="C95" s="254"/>
      <c r="D95" s="247" t="s">
        <v>312</v>
      </c>
      <c r="E95" s="255" t="s">
        <v>34</v>
      </c>
      <c r="F95" s="256" t="s">
        <v>2490</v>
      </c>
      <c r="G95" s="254"/>
      <c r="H95" s="257">
        <v>9.3100000000000005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AT95" s="263" t="s">
        <v>312</v>
      </c>
      <c r="AU95" s="263" t="s">
        <v>88</v>
      </c>
      <c r="AV95" s="12" t="s">
        <v>88</v>
      </c>
      <c r="AW95" s="12" t="s">
        <v>41</v>
      </c>
      <c r="AX95" s="12" t="s">
        <v>78</v>
      </c>
      <c r="AY95" s="263" t="s">
        <v>191</v>
      </c>
    </row>
    <row r="96" s="13" customFormat="1">
      <c r="B96" s="264"/>
      <c r="C96" s="265"/>
      <c r="D96" s="247" t="s">
        <v>312</v>
      </c>
      <c r="E96" s="266" t="s">
        <v>34</v>
      </c>
      <c r="F96" s="267" t="s">
        <v>314</v>
      </c>
      <c r="G96" s="265"/>
      <c r="H96" s="268">
        <v>9.3100000000000005</v>
      </c>
      <c r="I96" s="269"/>
      <c r="J96" s="265"/>
      <c r="K96" s="265"/>
      <c r="L96" s="270"/>
      <c r="M96" s="271"/>
      <c r="N96" s="272"/>
      <c r="O96" s="272"/>
      <c r="P96" s="272"/>
      <c r="Q96" s="272"/>
      <c r="R96" s="272"/>
      <c r="S96" s="272"/>
      <c r="T96" s="273"/>
      <c r="AT96" s="274" t="s">
        <v>312</v>
      </c>
      <c r="AU96" s="274" t="s">
        <v>88</v>
      </c>
      <c r="AV96" s="13" t="s">
        <v>211</v>
      </c>
      <c r="AW96" s="13" t="s">
        <v>41</v>
      </c>
      <c r="AX96" s="13" t="s">
        <v>86</v>
      </c>
      <c r="AY96" s="274" t="s">
        <v>191</v>
      </c>
    </row>
    <row r="97" s="1" customFormat="1" ht="16.5" customHeight="1">
      <c r="B97" s="48"/>
      <c r="C97" s="235" t="s">
        <v>211</v>
      </c>
      <c r="D97" s="235" t="s">
        <v>194</v>
      </c>
      <c r="E97" s="236" t="s">
        <v>322</v>
      </c>
      <c r="F97" s="237" t="s">
        <v>323</v>
      </c>
      <c r="G97" s="238" t="s">
        <v>309</v>
      </c>
      <c r="H97" s="239">
        <v>9.3100000000000005</v>
      </c>
      <c r="I97" s="240"/>
      <c r="J97" s="241">
        <f>ROUND(I97*H97,2)</f>
        <v>0</v>
      </c>
      <c r="K97" s="237" t="s">
        <v>198</v>
      </c>
      <c r="L97" s="74"/>
      <c r="M97" s="242" t="s">
        <v>34</v>
      </c>
      <c r="N97" s="243" t="s">
        <v>49</v>
      </c>
      <c r="O97" s="49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5" t="s">
        <v>211</v>
      </c>
      <c r="AT97" s="25" t="s">
        <v>194</v>
      </c>
      <c r="AU97" s="25" t="s">
        <v>88</v>
      </c>
      <c r="AY97" s="25" t="s">
        <v>191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5" t="s">
        <v>86</v>
      </c>
      <c r="BK97" s="246">
        <f>ROUND(I97*H97,2)</f>
        <v>0</v>
      </c>
      <c r="BL97" s="25" t="s">
        <v>211</v>
      </c>
      <c r="BM97" s="25" t="s">
        <v>2491</v>
      </c>
    </row>
    <row r="98" s="1" customFormat="1" ht="16.5" customHeight="1">
      <c r="B98" s="48"/>
      <c r="C98" s="235" t="s">
        <v>190</v>
      </c>
      <c r="D98" s="235" t="s">
        <v>194</v>
      </c>
      <c r="E98" s="236" t="s">
        <v>325</v>
      </c>
      <c r="F98" s="237" t="s">
        <v>326</v>
      </c>
      <c r="G98" s="238" t="s">
        <v>327</v>
      </c>
      <c r="H98" s="239">
        <v>16.757999999999999</v>
      </c>
      <c r="I98" s="240"/>
      <c r="J98" s="241">
        <f>ROUND(I98*H98,2)</f>
        <v>0</v>
      </c>
      <c r="K98" s="237" t="s">
        <v>198</v>
      </c>
      <c r="L98" s="74"/>
      <c r="M98" s="242" t="s">
        <v>34</v>
      </c>
      <c r="N98" s="243" t="s">
        <v>49</v>
      </c>
      <c r="O98" s="49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5" t="s">
        <v>86</v>
      </c>
      <c r="BK98" s="246">
        <f>ROUND(I98*H98,2)</f>
        <v>0</v>
      </c>
      <c r="BL98" s="25" t="s">
        <v>211</v>
      </c>
      <c r="BM98" s="25" t="s">
        <v>2492</v>
      </c>
    </row>
    <row r="99" s="12" customFormat="1">
      <c r="B99" s="253"/>
      <c r="C99" s="254"/>
      <c r="D99" s="247" t="s">
        <v>312</v>
      </c>
      <c r="E99" s="254"/>
      <c r="F99" s="256" t="s">
        <v>2493</v>
      </c>
      <c r="G99" s="254"/>
      <c r="H99" s="257">
        <v>16.757999999999999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AT99" s="263" t="s">
        <v>312</v>
      </c>
      <c r="AU99" s="263" t="s">
        <v>88</v>
      </c>
      <c r="AV99" s="12" t="s">
        <v>88</v>
      </c>
      <c r="AW99" s="12" t="s">
        <v>6</v>
      </c>
      <c r="AX99" s="12" t="s">
        <v>86</v>
      </c>
      <c r="AY99" s="263" t="s">
        <v>191</v>
      </c>
    </row>
    <row r="100" s="1" customFormat="1" ht="16.5" customHeight="1">
      <c r="B100" s="48"/>
      <c r="C100" s="235" t="s">
        <v>218</v>
      </c>
      <c r="D100" s="235" t="s">
        <v>194</v>
      </c>
      <c r="E100" s="236" t="s">
        <v>438</v>
      </c>
      <c r="F100" s="237" t="s">
        <v>439</v>
      </c>
      <c r="G100" s="238" t="s">
        <v>309</v>
      </c>
      <c r="H100" s="239">
        <v>11.968999999999999</v>
      </c>
      <c r="I100" s="240"/>
      <c r="J100" s="241">
        <f>ROUND(I100*H100,2)</f>
        <v>0</v>
      </c>
      <c r="K100" s="237" t="s">
        <v>198</v>
      </c>
      <c r="L100" s="74"/>
      <c r="M100" s="242" t="s">
        <v>34</v>
      </c>
      <c r="N100" s="243" t="s">
        <v>49</v>
      </c>
      <c r="O100" s="49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5" t="s">
        <v>211</v>
      </c>
      <c r="AT100" s="25" t="s">
        <v>194</v>
      </c>
      <c r="AU100" s="25" t="s">
        <v>88</v>
      </c>
      <c r="AY100" s="25" t="s">
        <v>191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5" t="s">
        <v>86</v>
      </c>
      <c r="BK100" s="246">
        <f>ROUND(I100*H100,2)</f>
        <v>0</v>
      </c>
      <c r="BL100" s="25" t="s">
        <v>211</v>
      </c>
      <c r="BM100" s="25" t="s">
        <v>2494</v>
      </c>
    </row>
    <row r="101" s="14" customFormat="1">
      <c r="B101" s="275"/>
      <c r="C101" s="276"/>
      <c r="D101" s="247" t="s">
        <v>312</v>
      </c>
      <c r="E101" s="277" t="s">
        <v>34</v>
      </c>
      <c r="F101" s="278" t="s">
        <v>2484</v>
      </c>
      <c r="G101" s="276"/>
      <c r="H101" s="277" t="s">
        <v>34</v>
      </c>
      <c r="I101" s="279"/>
      <c r="J101" s="276"/>
      <c r="K101" s="276"/>
      <c r="L101" s="280"/>
      <c r="M101" s="281"/>
      <c r="N101" s="282"/>
      <c r="O101" s="282"/>
      <c r="P101" s="282"/>
      <c r="Q101" s="282"/>
      <c r="R101" s="282"/>
      <c r="S101" s="282"/>
      <c r="T101" s="283"/>
      <c r="AT101" s="284" t="s">
        <v>312</v>
      </c>
      <c r="AU101" s="284" t="s">
        <v>88</v>
      </c>
      <c r="AV101" s="14" t="s">
        <v>86</v>
      </c>
      <c r="AW101" s="14" t="s">
        <v>41</v>
      </c>
      <c r="AX101" s="14" t="s">
        <v>78</v>
      </c>
      <c r="AY101" s="284" t="s">
        <v>191</v>
      </c>
    </row>
    <row r="102" s="12" customFormat="1">
      <c r="B102" s="253"/>
      <c r="C102" s="254"/>
      <c r="D102" s="247" t="s">
        <v>312</v>
      </c>
      <c r="E102" s="255" t="s">
        <v>34</v>
      </c>
      <c r="F102" s="256" t="s">
        <v>2495</v>
      </c>
      <c r="G102" s="254"/>
      <c r="H102" s="257">
        <v>11.968999999999999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312</v>
      </c>
      <c r="AU102" s="263" t="s">
        <v>88</v>
      </c>
      <c r="AV102" s="12" t="s">
        <v>88</v>
      </c>
      <c r="AW102" s="12" t="s">
        <v>41</v>
      </c>
      <c r="AX102" s="12" t="s">
        <v>78</v>
      </c>
      <c r="AY102" s="263" t="s">
        <v>191</v>
      </c>
    </row>
    <row r="103" s="13" customFormat="1">
      <c r="B103" s="264"/>
      <c r="C103" s="265"/>
      <c r="D103" s="247" t="s">
        <v>312</v>
      </c>
      <c r="E103" s="266" t="s">
        <v>34</v>
      </c>
      <c r="F103" s="267" t="s">
        <v>314</v>
      </c>
      <c r="G103" s="265"/>
      <c r="H103" s="268">
        <v>11.968999999999999</v>
      </c>
      <c r="I103" s="269"/>
      <c r="J103" s="265"/>
      <c r="K103" s="265"/>
      <c r="L103" s="270"/>
      <c r="M103" s="271"/>
      <c r="N103" s="272"/>
      <c r="O103" s="272"/>
      <c r="P103" s="272"/>
      <c r="Q103" s="272"/>
      <c r="R103" s="272"/>
      <c r="S103" s="272"/>
      <c r="T103" s="273"/>
      <c r="AT103" s="274" t="s">
        <v>312</v>
      </c>
      <c r="AU103" s="274" t="s">
        <v>88</v>
      </c>
      <c r="AV103" s="13" t="s">
        <v>211</v>
      </c>
      <c r="AW103" s="13" t="s">
        <v>41</v>
      </c>
      <c r="AX103" s="13" t="s">
        <v>86</v>
      </c>
      <c r="AY103" s="274" t="s">
        <v>191</v>
      </c>
    </row>
    <row r="104" s="1" customFormat="1" ht="16.5" customHeight="1">
      <c r="B104" s="48"/>
      <c r="C104" s="235" t="s">
        <v>225</v>
      </c>
      <c r="D104" s="235" t="s">
        <v>194</v>
      </c>
      <c r="E104" s="236" t="s">
        <v>451</v>
      </c>
      <c r="F104" s="237" t="s">
        <v>452</v>
      </c>
      <c r="G104" s="238" t="s">
        <v>453</v>
      </c>
      <c r="H104" s="239">
        <v>26.599</v>
      </c>
      <c r="I104" s="240"/>
      <c r="J104" s="241">
        <f>ROUND(I104*H104,2)</f>
        <v>0</v>
      </c>
      <c r="K104" s="237" t="s">
        <v>198</v>
      </c>
      <c r="L104" s="74"/>
      <c r="M104" s="242" t="s">
        <v>34</v>
      </c>
      <c r="N104" s="243" t="s">
        <v>49</v>
      </c>
      <c r="O104" s="49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5" t="s">
        <v>86</v>
      </c>
      <c r="BK104" s="246">
        <f>ROUND(I104*H104,2)</f>
        <v>0</v>
      </c>
      <c r="BL104" s="25" t="s">
        <v>211</v>
      </c>
      <c r="BM104" s="25" t="s">
        <v>2496</v>
      </c>
    </row>
    <row r="105" s="14" customFormat="1">
      <c r="B105" s="275"/>
      <c r="C105" s="276"/>
      <c r="D105" s="247" t="s">
        <v>312</v>
      </c>
      <c r="E105" s="277" t="s">
        <v>34</v>
      </c>
      <c r="F105" s="278" t="s">
        <v>2484</v>
      </c>
      <c r="G105" s="276"/>
      <c r="H105" s="277" t="s">
        <v>34</v>
      </c>
      <c r="I105" s="279"/>
      <c r="J105" s="276"/>
      <c r="K105" s="276"/>
      <c r="L105" s="280"/>
      <c r="M105" s="281"/>
      <c r="N105" s="282"/>
      <c r="O105" s="282"/>
      <c r="P105" s="282"/>
      <c r="Q105" s="282"/>
      <c r="R105" s="282"/>
      <c r="S105" s="282"/>
      <c r="T105" s="283"/>
      <c r="AT105" s="284" t="s">
        <v>312</v>
      </c>
      <c r="AU105" s="284" t="s">
        <v>88</v>
      </c>
      <c r="AV105" s="14" t="s">
        <v>86</v>
      </c>
      <c r="AW105" s="14" t="s">
        <v>41</v>
      </c>
      <c r="AX105" s="14" t="s">
        <v>78</v>
      </c>
      <c r="AY105" s="284" t="s">
        <v>191</v>
      </c>
    </row>
    <row r="106" s="12" customFormat="1">
      <c r="B106" s="253"/>
      <c r="C106" s="254"/>
      <c r="D106" s="247" t="s">
        <v>312</v>
      </c>
      <c r="E106" s="255" t="s">
        <v>34</v>
      </c>
      <c r="F106" s="256" t="s">
        <v>2497</v>
      </c>
      <c r="G106" s="254"/>
      <c r="H106" s="257">
        <v>26.599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AT106" s="263" t="s">
        <v>312</v>
      </c>
      <c r="AU106" s="263" t="s">
        <v>88</v>
      </c>
      <c r="AV106" s="12" t="s">
        <v>88</v>
      </c>
      <c r="AW106" s="12" t="s">
        <v>41</v>
      </c>
      <c r="AX106" s="12" t="s">
        <v>78</v>
      </c>
      <c r="AY106" s="263" t="s">
        <v>191</v>
      </c>
    </row>
    <row r="107" s="13" customFormat="1">
      <c r="B107" s="264"/>
      <c r="C107" s="265"/>
      <c r="D107" s="247" t="s">
        <v>312</v>
      </c>
      <c r="E107" s="266" t="s">
        <v>34</v>
      </c>
      <c r="F107" s="267" t="s">
        <v>314</v>
      </c>
      <c r="G107" s="265"/>
      <c r="H107" s="268">
        <v>26.599</v>
      </c>
      <c r="I107" s="269"/>
      <c r="J107" s="265"/>
      <c r="K107" s="265"/>
      <c r="L107" s="270"/>
      <c r="M107" s="271"/>
      <c r="N107" s="272"/>
      <c r="O107" s="272"/>
      <c r="P107" s="272"/>
      <c r="Q107" s="272"/>
      <c r="R107" s="272"/>
      <c r="S107" s="272"/>
      <c r="T107" s="273"/>
      <c r="AT107" s="274" t="s">
        <v>312</v>
      </c>
      <c r="AU107" s="274" t="s">
        <v>88</v>
      </c>
      <c r="AV107" s="13" t="s">
        <v>211</v>
      </c>
      <c r="AW107" s="13" t="s">
        <v>41</v>
      </c>
      <c r="AX107" s="13" t="s">
        <v>86</v>
      </c>
      <c r="AY107" s="274" t="s">
        <v>191</v>
      </c>
    </row>
    <row r="108" s="11" customFormat="1" ht="29.88" customHeight="1">
      <c r="B108" s="219"/>
      <c r="C108" s="220"/>
      <c r="D108" s="221" t="s">
        <v>77</v>
      </c>
      <c r="E108" s="233" t="s">
        <v>88</v>
      </c>
      <c r="F108" s="233" t="s">
        <v>456</v>
      </c>
      <c r="G108" s="220"/>
      <c r="H108" s="220"/>
      <c r="I108" s="223"/>
      <c r="J108" s="234">
        <f>BK108</f>
        <v>0</v>
      </c>
      <c r="K108" s="220"/>
      <c r="L108" s="225"/>
      <c r="M108" s="226"/>
      <c r="N108" s="227"/>
      <c r="O108" s="227"/>
      <c r="P108" s="228">
        <f>SUM(P109:P112)</f>
        <v>0</v>
      </c>
      <c r="Q108" s="227"/>
      <c r="R108" s="228">
        <f>SUM(R109:R112)</f>
        <v>14.240783359999998</v>
      </c>
      <c r="S108" s="227"/>
      <c r="T108" s="229">
        <f>SUM(T109:T112)</f>
        <v>0</v>
      </c>
      <c r="AR108" s="230" t="s">
        <v>86</v>
      </c>
      <c r="AT108" s="231" t="s">
        <v>77</v>
      </c>
      <c r="AU108" s="231" t="s">
        <v>86</v>
      </c>
      <c r="AY108" s="230" t="s">
        <v>191</v>
      </c>
      <c r="BK108" s="232">
        <f>SUM(BK109:BK112)</f>
        <v>0</v>
      </c>
    </row>
    <row r="109" s="1" customFormat="1" ht="25.5" customHeight="1">
      <c r="B109" s="48"/>
      <c r="C109" s="235" t="s">
        <v>232</v>
      </c>
      <c r="D109" s="235" t="s">
        <v>194</v>
      </c>
      <c r="E109" s="236" t="s">
        <v>2498</v>
      </c>
      <c r="F109" s="237" t="s">
        <v>2499</v>
      </c>
      <c r="G109" s="238" t="s">
        <v>453</v>
      </c>
      <c r="H109" s="239">
        <v>33.247999999999998</v>
      </c>
      <c r="I109" s="240"/>
      <c r="J109" s="241">
        <f>ROUND(I109*H109,2)</f>
        <v>0</v>
      </c>
      <c r="K109" s="237" t="s">
        <v>198</v>
      </c>
      <c r="L109" s="74"/>
      <c r="M109" s="242" t="s">
        <v>34</v>
      </c>
      <c r="N109" s="243" t="s">
        <v>49</v>
      </c>
      <c r="O109" s="49"/>
      <c r="P109" s="244">
        <f>O109*H109</f>
        <v>0</v>
      </c>
      <c r="Q109" s="244">
        <v>0.42831999999999998</v>
      </c>
      <c r="R109" s="244">
        <f>Q109*H109</f>
        <v>14.240783359999998</v>
      </c>
      <c r="S109" s="244">
        <v>0</v>
      </c>
      <c r="T109" s="245">
        <f>S109*H109</f>
        <v>0</v>
      </c>
      <c r="AR109" s="25" t="s">
        <v>211</v>
      </c>
      <c r="AT109" s="25" t="s">
        <v>194</v>
      </c>
      <c r="AU109" s="25" t="s">
        <v>88</v>
      </c>
      <c r="AY109" s="25" t="s">
        <v>191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5" t="s">
        <v>86</v>
      </c>
      <c r="BK109" s="246">
        <f>ROUND(I109*H109,2)</f>
        <v>0</v>
      </c>
      <c r="BL109" s="25" t="s">
        <v>211</v>
      </c>
      <c r="BM109" s="25" t="s">
        <v>2500</v>
      </c>
    </row>
    <row r="110" s="14" customFormat="1">
      <c r="B110" s="275"/>
      <c r="C110" s="276"/>
      <c r="D110" s="247" t="s">
        <v>312</v>
      </c>
      <c r="E110" s="277" t="s">
        <v>34</v>
      </c>
      <c r="F110" s="278" t="s">
        <v>2484</v>
      </c>
      <c r="G110" s="276"/>
      <c r="H110" s="277" t="s">
        <v>34</v>
      </c>
      <c r="I110" s="279"/>
      <c r="J110" s="276"/>
      <c r="K110" s="276"/>
      <c r="L110" s="280"/>
      <c r="M110" s="281"/>
      <c r="N110" s="282"/>
      <c r="O110" s="282"/>
      <c r="P110" s="282"/>
      <c r="Q110" s="282"/>
      <c r="R110" s="282"/>
      <c r="S110" s="282"/>
      <c r="T110" s="283"/>
      <c r="AT110" s="284" t="s">
        <v>312</v>
      </c>
      <c r="AU110" s="284" t="s">
        <v>88</v>
      </c>
      <c r="AV110" s="14" t="s">
        <v>86</v>
      </c>
      <c r="AW110" s="14" t="s">
        <v>41</v>
      </c>
      <c r="AX110" s="14" t="s">
        <v>78</v>
      </c>
      <c r="AY110" s="284" t="s">
        <v>191</v>
      </c>
    </row>
    <row r="111" s="12" customFormat="1">
      <c r="B111" s="253"/>
      <c r="C111" s="254"/>
      <c r="D111" s="247" t="s">
        <v>312</v>
      </c>
      <c r="E111" s="255" t="s">
        <v>34</v>
      </c>
      <c r="F111" s="256" t="s">
        <v>2501</v>
      </c>
      <c r="G111" s="254"/>
      <c r="H111" s="257">
        <v>33.247999999999998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AT111" s="263" t="s">
        <v>312</v>
      </c>
      <c r="AU111" s="263" t="s">
        <v>88</v>
      </c>
      <c r="AV111" s="12" t="s">
        <v>88</v>
      </c>
      <c r="AW111" s="12" t="s">
        <v>41</v>
      </c>
      <c r="AX111" s="12" t="s">
        <v>78</v>
      </c>
      <c r="AY111" s="263" t="s">
        <v>191</v>
      </c>
    </row>
    <row r="112" s="13" customFormat="1">
      <c r="B112" s="264"/>
      <c r="C112" s="265"/>
      <c r="D112" s="247" t="s">
        <v>312</v>
      </c>
      <c r="E112" s="266" t="s">
        <v>34</v>
      </c>
      <c r="F112" s="267" t="s">
        <v>314</v>
      </c>
      <c r="G112" s="265"/>
      <c r="H112" s="268">
        <v>33.247999999999998</v>
      </c>
      <c r="I112" s="269"/>
      <c r="J112" s="265"/>
      <c r="K112" s="265"/>
      <c r="L112" s="270"/>
      <c r="M112" s="271"/>
      <c r="N112" s="272"/>
      <c r="O112" s="272"/>
      <c r="P112" s="272"/>
      <c r="Q112" s="272"/>
      <c r="R112" s="272"/>
      <c r="S112" s="272"/>
      <c r="T112" s="273"/>
      <c r="AT112" s="274" t="s">
        <v>312</v>
      </c>
      <c r="AU112" s="274" t="s">
        <v>88</v>
      </c>
      <c r="AV112" s="13" t="s">
        <v>211</v>
      </c>
      <c r="AW112" s="13" t="s">
        <v>41</v>
      </c>
      <c r="AX112" s="13" t="s">
        <v>86</v>
      </c>
      <c r="AY112" s="274" t="s">
        <v>191</v>
      </c>
    </row>
    <row r="113" s="11" customFormat="1" ht="29.88" customHeight="1">
      <c r="B113" s="219"/>
      <c r="C113" s="220"/>
      <c r="D113" s="221" t="s">
        <v>77</v>
      </c>
      <c r="E113" s="233" t="s">
        <v>206</v>
      </c>
      <c r="F113" s="233" t="s">
        <v>483</v>
      </c>
      <c r="G113" s="220"/>
      <c r="H113" s="220"/>
      <c r="I113" s="223"/>
      <c r="J113" s="234">
        <f>BK113</f>
        <v>0</v>
      </c>
      <c r="K113" s="220"/>
      <c r="L113" s="225"/>
      <c r="M113" s="226"/>
      <c r="N113" s="227"/>
      <c r="O113" s="227"/>
      <c r="P113" s="228">
        <f>SUM(P114:P139)</f>
        <v>0</v>
      </c>
      <c r="Q113" s="227"/>
      <c r="R113" s="228">
        <f>SUM(R114:R139)</f>
        <v>5.4445292099999998</v>
      </c>
      <c r="S113" s="227"/>
      <c r="T113" s="229">
        <f>SUM(T114:T139)</f>
        <v>0</v>
      </c>
      <c r="AR113" s="230" t="s">
        <v>86</v>
      </c>
      <c r="AT113" s="231" t="s">
        <v>77</v>
      </c>
      <c r="AU113" s="231" t="s">
        <v>86</v>
      </c>
      <c r="AY113" s="230" t="s">
        <v>191</v>
      </c>
      <c r="BK113" s="232">
        <f>SUM(BK114:BK139)</f>
        <v>0</v>
      </c>
    </row>
    <row r="114" s="1" customFormat="1" ht="25.5" customHeight="1">
      <c r="B114" s="48"/>
      <c r="C114" s="235" t="s">
        <v>237</v>
      </c>
      <c r="D114" s="235" t="s">
        <v>194</v>
      </c>
      <c r="E114" s="236" t="s">
        <v>2502</v>
      </c>
      <c r="F114" s="237" t="s">
        <v>2503</v>
      </c>
      <c r="G114" s="238" t="s">
        <v>453</v>
      </c>
      <c r="H114" s="239">
        <v>11.083</v>
      </c>
      <c r="I114" s="240"/>
      <c r="J114" s="241">
        <f>ROUND(I114*H114,2)</f>
        <v>0</v>
      </c>
      <c r="K114" s="237" t="s">
        <v>198</v>
      </c>
      <c r="L114" s="74"/>
      <c r="M114" s="242" t="s">
        <v>34</v>
      </c>
      <c r="N114" s="243" t="s">
        <v>49</v>
      </c>
      <c r="O114" s="49"/>
      <c r="P114" s="244">
        <f>O114*H114</f>
        <v>0</v>
      </c>
      <c r="Q114" s="244">
        <v>0.42831999999999998</v>
      </c>
      <c r="R114" s="244">
        <f>Q114*H114</f>
        <v>4.74707056</v>
      </c>
      <c r="S114" s="244">
        <v>0</v>
      </c>
      <c r="T114" s="245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5" t="s">
        <v>86</v>
      </c>
      <c r="BK114" s="246">
        <f>ROUND(I114*H114,2)</f>
        <v>0</v>
      </c>
      <c r="BL114" s="25" t="s">
        <v>211</v>
      </c>
      <c r="BM114" s="25" t="s">
        <v>2504</v>
      </c>
    </row>
    <row r="115" s="14" customFormat="1">
      <c r="B115" s="275"/>
      <c r="C115" s="276"/>
      <c r="D115" s="247" t="s">
        <v>312</v>
      </c>
      <c r="E115" s="277" t="s">
        <v>34</v>
      </c>
      <c r="F115" s="278" t="s">
        <v>2484</v>
      </c>
      <c r="G115" s="276"/>
      <c r="H115" s="277" t="s">
        <v>34</v>
      </c>
      <c r="I115" s="279"/>
      <c r="J115" s="276"/>
      <c r="K115" s="276"/>
      <c r="L115" s="280"/>
      <c r="M115" s="281"/>
      <c r="N115" s="282"/>
      <c r="O115" s="282"/>
      <c r="P115" s="282"/>
      <c r="Q115" s="282"/>
      <c r="R115" s="282"/>
      <c r="S115" s="282"/>
      <c r="T115" s="283"/>
      <c r="AT115" s="284" t="s">
        <v>312</v>
      </c>
      <c r="AU115" s="284" t="s">
        <v>88</v>
      </c>
      <c r="AV115" s="14" t="s">
        <v>86</v>
      </c>
      <c r="AW115" s="14" t="s">
        <v>41</v>
      </c>
      <c r="AX115" s="14" t="s">
        <v>78</v>
      </c>
      <c r="AY115" s="284" t="s">
        <v>191</v>
      </c>
    </row>
    <row r="116" s="12" customFormat="1">
      <c r="B116" s="253"/>
      <c r="C116" s="254"/>
      <c r="D116" s="247" t="s">
        <v>312</v>
      </c>
      <c r="E116" s="255" t="s">
        <v>34</v>
      </c>
      <c r="F116" s="256" t="s">
        <v>2505</v>
      </c>
      <c r="G116" s="254"/>
      <c r="H116" s="257">
        <v>11.083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312</v>
      </c>
      <c r="AU116" s="263" t="s">
        <v>88</v>
      </c>
      <c r="AV116" s="12" t="s">
        <v>88</v>
      </c>
      <c r="AW116" s="12" t="s">
        <v>41</v>
      </c>
      <c r="AX116" s="12" t="s">
        <v>78</v>
      </c>
      <c r="AY116" s="263" t="s">
        <v>191</v>
      </c>
    </row>
    <row r="117" s="13" customFormat="1">
      <c r="B117" s="264"/>
      <c r="C117" s="265"/>
      <c r="D117" s="247" t="s">
        <v>312</v>
      </c>
      <c r="E117" s="266" t="s">
        <v>34</v>
      </c>
      <c r="F117" s="267" t="s">
        <v>314</v>
      </c>
      <c r="G117" s="265"/>
      <c r="H117" s="268">
        <v>11.083</v>
      </c>
      <c r="I117" s="269"/>
      <c r="J117" s="265"/>
      <c r="K117" s="265"/>
      <c r="L117" s="270"/>
      <c r="M117" s="271"/>
      <c r="N117" s="272"/>
      <c r="O117" s="272"/>
      <c r="P117" s="272"/>
      <c r="Q117" s="272"/>
      <c r="R117" s="272"/>
      <c r="S117" s="272"/>
      <c r="T117" s="273"/>
      <c r="AT117" s="274" t="s">
        <v>312</v>
      </c>
      <c r="AU117" s="274" t="s">
        <v>88</v>
      </c>
      <c r="AV117" s="13" t="s">
        <v>211</v>
      </c>
      <c r="AW117" s="13" t="s">
        <v>41</v>
      </c>
      <c r="AX117" s="13" t="s">
        <v>86</v>
      </c>
      <c r="AY117" s="274" t="s">
        <v>191</v>
      </c>
    </row>
    <row r="118" s="1" customFormat="1" ht="16.5" customHeight="1">
      <c r="B118" s="48"/>
      <c r="C118" s="235" t="s">
        <v>241</v>
      </c>
      <c r="D118" s="235" t="s">
        <v>194</v>
      </c>
      <c r="E118" s="236" t="s">
        <v>2506</v>
      </c>
      <c r="F118" s="237" t="s">
        <v>2507</v>
      </c>
      <c r="G118" s="238" t="s">
        <v>327</v>
      </c>
      <c r="H118" s="239">
        <v>0.66500000000000004</v>
      </c>
      <c r="I118" s="240"/>
      <c r="J118" s="241">
        <f>ROUND(I118*H118,2)</f>
        <v>0</v>
      </c>
      <c r="K118" s="237" t="s">
        <v>198</v>
      </c>
      <c r="L118" s="74"/>
      <c r="M118" s="242" t="s">
        <v>34</v>
      </c>
      <c r="N118" s="243" t="s">
        <v>49</v>
      </c>
      <c r="O118" s="49"/>
      <c r="P118" s="244">
        <f>O118*H118</f>
        <v>0</v>
      </c>
      <c r="Q118" s="244">
        <v>1.04881</v>
      </c>
      <c r="R118" s="244">
        <f>Q118*H118</f>
        <v>0.69745865000000007</v>
      </c>
      <c r="S118" s="244">
        <v>0</v>
      </c>
      <c r="T118" s="245">
        <f>S118*H118</f>
        <v>0</v>
      </c>
      <c r="AR118" s="25" t="s">
        <v>211</v>
      </c>
      <c r="AT118" s="25" t="s">
        <v>194</v>
      </c>
      <c r="AU118" s="25" t="s">
        <v>88</v>
      </c>
      <c r="AY118" s="25" t="s">
        <v>191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5" t="s">
        <v>86</v>
      </c>
      <c r="BK118" s="246">
        <f>ROUND(I118*H118,2)</f>
        <v>0</v>
      </c>
      <c r="BL118" s="25" t="s">
        <v>211</v>
      </c>
      <c r="BM118" s="25" t="s">
        <v>2508</v>
      </c>
    </row>
    <row r="119" s="14" customFormat="1">
      <c r="B119" s="275"/>
      <c r="C119" s="276"/>
      <c r="D119" s="247" t="s">
        <v>312</v>
      </c>
      <c r="E119" s="277" t="s">
        <v>34</v>
      </c>
      <c r="F119" s="278" t="s">
        <v>2484</v>
      </c>
      <c r="G119" s="276"/>
      <c r="H119" s="277" t="s">
        <v>34</v>
      </c>
      <c r="I119" s="279"/>
      <c r="J119" s="276"/>
      <c r="K119" s="276"/>
      <c r="L119" s="280"/>
      <c r="M119" s="281"/>
      <c r="N119" s="282"/>
      <c r="O119" s="282"/>
      <c r="P119" s="282"/>
      <c r="Q119" s="282"/>
      <c r="R119" s="282"/>
      <c r="S119" s="282"/>
      <c r="T119" s="283"/>
      <c r="AT119" s="284" t="s">
        <v>312</v>
      </c>
      <c r="AU119" s="284" t="s">
        <v>88</v>
      </c>
      <c r="AV119" s="14" t="s">
        <v>86</v>
      </c>
      <c r="AW119" s="14" t="s">
        <v>41</v>
      </c>
      <c r="AX119" s="14" t="s">
        <v>78</v>
      </c>
      <c r="AY119" s="284" t="s">
        <v>191</v>
      </c>
    </row>
    <row r="120" s="12" customFormat="1">
      <c r="B120" s="253"/>
      <c r="C120" s="254"/>
      <c r="D120" s="247" t="s">
        <v>312</v>
      </c>
      <c r="E120" s="255" t="s">
        <v>34</v>
      </c>
      <c r="F120" s="256" t="s">
        <v>2509</v>
      </c>
      <c r="G120" s="254"/>
      <c r="H120" s="257">
        <v>0.66500000000000004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AT120" s="263" t="s">
        <v>312</v>
      </c>
      <c r="AU120" s="263" t="s">
        <v>88</v>
      </c>
      <c r="AV120" s="12" t="s">
        <v>88</v>
      </c>
      <c r="AW120" s="12" t="s">
        <v>41</v>
      </c>
      <c r="AX120" s="12" t="s">
        <v>78</v>
      </c>
      <c r="AY120" s="263" t="s">
        <v>191</v>
      </c>
    </row>
    <row r="121" s="13" customFormat="1">
      <c r="B121" s="264"/>
      <c r="C121" s="265"/>
      <c r="D121" s="247" t="s">
        <v>312</v>
      </c>
      <c r="E121" s="266" t="s">
        <v>34</v>
      </c>
      <c r="F121" s="267" t="s">
        <v>314</v>
      </c>
      <c r="G121" s="265"/>
      <c r="H121" s="268">
        <v>0.66500000000000004</v>
      </c>
      <c r="I121" s="269"/>
      <c r="J121" s="265"/>
      <c r="K121" s="265"/>
      <c r="L121" s="270"/>
      <c r="M121" s="271"/>
      <c r="N121" s="272"/>
      <c r="O121" s="272"/>
      <c r="P121" s="272"/>
      <c r="Q121" s="272"/>
      <c r="R121" s="272"/>
      <c r="S121" s="272"/>
      <c r="T121" s="273"/>
      <c r="AT121" s="274" t="s">
        <v>312</v>
      </c>
      <c r="AU121" s="274" t="s">
        <v>88</v>
      </c>
      <c r="AV121" s="13" t="s">
        <v>211</v>
      </c>
      <c r="AW121" s="13" t="s">
        <v>41</v>
      </c>
      <c r="AX121" s="13" t="s">
        <v>86</v>
      </c>
      <c r="AY121" s="274" t="s">
        <v>191</v>
      </c>
    </row>
    <row r="122" s="1" customFormat="1" ht="16.5" customHeight="1">
      <c r="B122" s="48"/>
      <c r="C122" s="235" t="s">
        <v>245</v>
      </c>
      <c r="D122" s="235" t="s">
        <v>194</v>
      </c>
      <c r="E122" s="236" t="s">
        <v>2510</v>
      </c>
      <c r="F122" s="237" t="s">
        <v>2511</v>
      </c>
      <c r="G122" s="238" t="s">
        <v>257</v>
      </c>
      <c r="H122" s="239">
        <v>2</v>
      </c>
      <c r="I122" s="240"/>
      <c r="J122" s="241">
        <f>ROUND(I122*H122,2)</f>
        <v>0</v>
      </c>
      <c r="K122" s="237" t="s">
        <v>198</v>
      </c>
      <c r="L122" s="74"/>
      <c r="M122" s="242" t="s">
        <v>34</v>
      </c>
      <c r="N122" s="243" t="s">
        <v>49</v>
      </c>
      <c r="O122" s="4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5" t="s">
        <v>86</v>
      </c>
      <c r="BK122" s="246">
        <f>ROUND(I122*H122,2)</f>
        <v>0</v>
      </c>
      <c r="BL122" s="25" t="s">
        <v>211</v>
      </c>
      <c r="BM122" s="25" t="s">
        <v>2512</v>
      </c>
    </row>
    <row r="123" s="14" customFormat="1">
      <c r="B123" s="275"/>
      <c r="C123" s="276"/>
      <c r="D123" s="247" t="s">
        <v>312</v>
      </c>
      <c r="E123" s="277" t="s">
        <v>34</v>
      </c>
      <c r="F123" s="278" t="s">
        <v>2484</v>
      </c>
      <c r="G123" s="276"/>
      <c r="H123" s="277" t="s">
        <v>34</v>
      </c>
      <c r="I123" s="279"/>
      <c r="J123" s="276"/>
      <c r="K123" s="276"/>
      <c r="L123" s="280"/>
      <c r="M123" s="281"/>
      <c r="N123" s="282"/>
      <c r="O123" s="282"/>
      <c r="P123" s="282"/>
      <c r="Q123" s="282"/>
      <c r="R123" s="282"/>
      <c r="S123" s="282"/>
      <c r="T123" s="283"/>
      <c r="AT123" s="284" t="s">
        <v>312</v>
      </c>
      <c r="AU123" s="284" t="s">
        <v>88</v>
      </c>
      <c r="AV123" s="14" t="s">
        <v>86</v>
      </c>
      <c r="AW123" s="14" t="s">
        <v>41</v>
      </c>
      <c r="AX123" s="14" t="s">
        <v>78</v>
      </c>
      <c r="AY123" s="284" t="s">
        <v>191</v>
      </c>
    </row>
    <row r="124" s="12" customFormat="1">
      <c r="B124" s="253"/>
      <c r="C124" s="254"/>
      <c r="D124" s="247" t="s">
        <v>312</v>
      </c>
      <c r="E124" s="255" t="s">
        <v>34</v>
      </c>
      <c r="F124" s="256" t="s">
        <v>2513</v>
      </c>
      <c r="G124" s="254"/>
      <c r="H124" s="257">
        <v>2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312</v>
      </c>
      <c r="AU124" s="263" t="s">
        <v>88</v>
      </c>
      <c r="AV124" s="12" t="s">
        <v>88</v>
      </c>
      <c r="AW124" s="12" t="s">
        <v>41</v>
      </c>
      <c r="AX124" s="12" t="s">
        <v>78</v>
      </c>
      <c r="AY124" s="263" t="s">
        <v>191</v>
      </c>
    </row>
    <row r="125" s="13" customFormat="1">
      <c r="B125" s="264"/>
      <c r="C125" s="265"/>
      <c r="D125" s="247" t="s">
        <v>312</v>
      </c>
      <c r="E125" s="266" t="s">
        <v>34</v>
      </c>
      <c r="F125" s="267" t="s">
        <v>314</v>
      </c>
      <c r="G125" s="265"/>
      <c r="H125" s="268">
        <v>2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AT125" s="274" t="s">
        <v>312</v>
      </c>
      <c r="AU125" s="274" t="s">
        <v>88</v>
      </c>
      <c r="AV125" s="13" t="s">
        <v>211</v>
      </c>
      <c r="AW125" s="13" t="s">
        <v>41</v>
      </c>
      <c r="AX125" s="13" t="s">
        <v>86</v>
      </c>
      <c r="AY125" s="274" t="s">
        <v>191</v>
      </c>
    </row>
    <row r="126" s="1" customFormat="1" ht="16.5" customHeight="1">
      <c r="B126" s="48"/>
      <c r="C126" s="290" t="s">
        <v>249</v>
      </c>
      <c r="D126" s="290" t="s">
        <v>445</v>
      </c>
      <c r="E126" s="291" t="s">
        <v>2514</v>
      </c>
      <c r="F126" s="292" t="s">
        <v>2515</v>
      </c>
      <c r="G126" s="293" t="s">
        <v>257</v>
      </c>
      <c r="H126" s="294">
        <v>2</v>
      </c>
      <c r="I126" s="295"/>
      <c r="J126" s="296">
        <f>ROUND(I126*H126,2)</f>
        <v>0</v>
      </c>
      <c r="K126" s="292" t="s">
        <v>356</v>
      </c>
      <c r="L126" s="297"/>
      <c r="M126" s="298" t="s">
        <v>34</v>
      </c>
      <c r="N126" s="299" t="s">
        <v>49</v>
      </c>
      <c r="O126" s="4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5" t="s">
        <v>232</v>
      </c>
      <c r="AT126" s="25" t="s">
        <v>445</v>
      </c>
      <c r="AU126" s="25" t="s">
        <v>88</v>
      </c>
      <c r="AY126" s="25" t="s">
        <v>191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5" t="s">
        <v>86</v>
      </c>
      <c r="BK126" s="246">
        <f>ROUND(I126*H126,2)</f>
        <v>0</v>
      </c>
      <c r="BL126" s="25" t="s">
        <v>211</v>
      </c>
      <c r="BM126" s="25" t="s">
        <v>2516</v>
      </c>
    </row>
    <row r="127" s="1" customFormat="1">
      <c r="B127" s="48"/>
      <c r="C127" s="76"/>
      <c r="D127" s="247" t="s">
        <v>201</v>
      </c>
      <c r="E127" s="76"/>
      <c r="F127" s="248" t="s">
        <v>2517</v>
      </c>
      <c r="G127" s="76"/>
      <c r="H127" s="76"/>
      <c r="I127" s="205"/>
      <c r="J127" s="76"/>
      <c r="K127" s="76"/>
      <c r="L127" s="74"/>
      <c r="M127" s="249"/>
      <c r="N127" s="49"/>
      <c r="O127" s="49"/>
      <c r="P127" s="49"/>
      <c r="Q127" s="49"/>
      <c r="R127" s="49"/>
      <c r="S127" s="49"/>
      <c r="T127" s="97"/>
      <c r="AT127" s="25" t="s">
        <v>201</v>
      </c>
      <c r="AU127" s="25" t="s">
        <v>88</v>
      </c>
    </row>
    <row r="128" s="1" customFormat="1" ht="16.5" customHeight="1">
      <c r="B128" s="48"/>
      <c r="C128" s="235" t="s">
        <v>254</v>
      </c>
      <c r="D128" s="235" t="s">
        <v>194</v>
      </c>
      <c r="E128" s="236" t="s">
        <v>2518</v>
      </c>
      <c r="F128" s="237" t="s">
        <v>2519</v>
      </c>
      <c r="G128" s="238" t="s">
        <v>553</v>
      </c>
      <c r="H128" s="239">
        <v>44.331000000000003</v>
      </c>
      <c r="I128" s="240"/>
      <c r="J128" s="241">
        <f>ROUND(I128*H128,2)</f>
        <v>0</v>
      </c>
      <c r="K128" s="237" t="s">
        <v>198</v>
      </c>
      <c r="L128" s="74"/>
      <c r="M128" s="242" t="s">
        <v>34</v>
      </c>
      <c r="N128" s="243" t="s">
        <v>49</v>
      </c>
      <c r="O128" s="4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5" t="s">
        <v>86</v>
      </c>
      <c r="BK128" s="246">
        <f>ROUND(I128*H128,2)</f>
        <v>0</v>
      </c>
      <c r="BL128" s="25" t="s">
        <v>211</v>
      </c>
      <c r="BM128" s="25" t="s">
        <v>2520</v>
      </c>
    </row>
    <row r="129" s="14" customFormat="1">
      <c r="B129" s="275"/>
      <c r="C129" s="276"/>
      <c r="D129" s="247" t="s">
        <v>312</v>
      </c>
      <c r="E129" s="277" t="s">
        <v>34</v>
      </c>
      <c r="F129" s="278" t="s">
        <v>2484</v>
      </c>
      <c r="G129" s="276"/>
      <c r="H129" s="277" t="s">
        <v>34</v>
      </c>
      <c r="I129" s="279"/>
      <c r="J129" s="276"/>
      <c r="K129" s="276"/>
      <c r="L129" s="280"/>
      <c r="M129" s="281"/>
      <c r="N129" s="282"/>
      <c r="O129" s="282"/>
      <c r="P129" s="282"/>
      <c r="Q129" s="282"/>
      <c r="R129" s="282"/>
      <c r="S129" s="282"/>
      <c r="T129" s="283"/>
      <c r="AT129" s="284" t="s">
        <v>312</v>
      </c>
      <c r="AU129" s="284" t="s">
        <v>88</v>
      </c>
      <c r="AV129" s="14" t="s">
        <v>86</v>
      </c>
      <c r="AW129" s="14" t="s">
        <v>41</v>
      </c>
      <c r="AX129" s="14" t="s">
        <v>78</v>
      </c>
      <c r="AY129" s="284" t="s">
        <v>191</v>
      </c>
    </row>
    <row r="130" s="12" customFormat="1">
      <c r="B130" s="253"/>
      <c r="C130" s="254"/>
      <c r="D130" s="247" t="s">
        <v>312</v>
      </c>
      <c r="E130" s="255" t="s">
        <v>34</v>
      </c>
      <c r="F130" s="256" t="s">
        <v>2521</v>
      </c>
      <c r="G130" s="254"/>
      <c r="H130" s="257">
        <v>44.331000000000003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AT130" s="263" t="s">
        <v>312</v>
      </c>
      <c r="AU130" s="263" t="s">
        <v>88</v>
      </c>
      <c r="AV130" s="12" t="s">
        <v>88</v>
      </c>
      <c r="AW130" s="12" t="s">
        <v>41</v>
      </c>
      <c r="AX130" s="12" t="s">
        <v>78</v>
      </c>
      <c r="AY130" s="263" t="s">
        <v>191</v>
      </c>
    </row>
    <row r="131" s="13" customFormat="1">
      <c r="B131" s="264"/>
      <c r="C131" s="265"/>
      <c r="D131" s="247" t="s">
        <v>312</v>
      </c>
      <c r="E131" s="266" t="s">
        <v>34</v>
      </c>
      <c r="F131" s="267" t="s">
        <v>314</v>
      </c>
      <c r="G131" s="265"/>
      <c r="H131" s="268">
        <v>44.331000000000003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AT131" s="274" t="s">
        <v>312</v>
      </c>
      <c r="AU131" s="274" t="s">
        <v>88</v>
      </c>
      <c r="AV131" s="13" t="s">
        <v>211</v>
      </c>
      <c r="AW131" s="13" t="s">
        <v>41</v>
      </c>
      <c r="AX131" s="13" t="s">
        <v>86</v>
      </c>
      <c r="AY131" s="274" t="s">
        <v>191</v>
      </c>
    </row>
    <row r="132" s="1" customFormat="1" ht="16.5" customHeight="1">
      <c r="B132" s="48"/>
      <c r="C132" s="290" t="s">
        <v>260</v>
      </c>
      <c r="D132" s="290" t="s">
        <v>445</v>
      </c>
      <c r="E132" s="291" t="s">
        <v>2522</v>
      </c>
      <c r="F132" s="292" t="s">
        <v>2523</v>
      </c>
      <c r="G132" s="293" t="s">
        <v>257</v>
      </c>
      <c r="H132" s="294">
        <v>28</v>
      </c>
      <c r="I132" s="295"/>
      <c r="J132" s="296">
        <f>ROUND(I132*H132,2)</f>
        <v>0</v>
      </c>
      <c r="K132" s="292" t="s">
        <v>356</v>
      </c>
      <c r="L132" s="297"/>
      <c r="M132" s="298" t="s">
        <v>34</v>
      </c>
      <c r="N132" s="299" t="s">
        <v>49</v>
      </c>
      <c r="O132" s="49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5" t="s">
        <v>232</v>
      </c>
      <c r="AT132" s="25" t="s">
        <v>445</v>
      </c>
      <c r="AU132" s="25" t="s">
        <v>88</v>
      </c>
      <c r="AY132" s="25" t="s">
        <v>191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5" t="s">
        <v>86</v>
      </c>
      <c r="BK132" s="246">
        <f>ROUND(I132*H132,2)</f>
        <v>0</v>
      </c>
      <c r="BL132" s="25" t="s">
        <v>211</v>
      </c>
      <c r="BM132" s="25" t="s">
        <v>2524</v>
      </c>
    </row>
    <row r="133" s="1" customFormat="1">
      <c r="B133" s="48"/>
      <c r="C133" s="76"/>
      <c r="D133" s="247" t="s">
        <v>201</v>
      </c>
      <c r="E133" s="76"/>
      <c r="F133" s="248" t="s">
        <v>2525</v>
      </c>
      <c r="G133" s="76"/>
      <c r="H133" s="76"/>
      <c r="I133" s="205"/>
      <c r="J133" s="76"/>
      <c r="K133" s="76"/>
      <c r="L133" s="74"/>
      <c r="M133" s="249"/>
      <c r="N133" s="49"/>
      <c r="O133" s="49"/>
      <c r="P133" s="49"/>
      <c r="Q133" s="49"/>
      <c r="R133" s="49"/>
      <c r="S133" s="49"/>
      <c r="T133" s="97"/>
      <c r="AT133" s="25" t="s">
        <v>201</v>
      </c>
      <c r="AU133" s="25" t="s">
        <v>88</v>
      </c>
    </row>
    <row r="134" s="1" customFormat="1" ht="16.5" customHeight="1">
      <c r="B134" s="48"/>
      <c r="C134" s="290" t="s">
        <v>10</v>
      </c>
      <c r="D134" s="290" t="s">
        <v>445</v>
      </c>
      <c r="E134" s="291" t="s">
        <v>2526</v>
      </c>
      <c r="F134" s="292" t="s">
        <v>2527</v>
      </c>
      <c r="G134" s="293" t="s">
        <v>257</v>
      </c>
      <c r="H134" s="294">
        <v>4</v>
      </c>
      <c r="I134" s="295"/>
      <c r="J134" s="296">
        <f>ROUND(I134*H134,2)</f>
        <v>0</v>
      </c>
      <c r="K134" s="292" t="s">
        <v>356</v>
      </c>
      <c r="L134" s="297"/>
      <c r="M134" s="298" t="s">
        <v>34</v>
      </c>
      <c r="N134" s="299" t="s">
        <v>49</v>
      </c>
      <c r="O134" s="49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5" t="s">
        <v>232</v>
      </c>
      <c r="AT134" s="25" t="s">
        <v>445</v>
      </c>
      <c r="AU134" s="25" t="s">
        <v>88</v>
      </c>
      <c r="AY134" s="25" t="s">
        <v>191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5" t="s">
        <v>86</v>
      </c>
      <c r="BK134" s="246">
        <f>ROUND(I134*H134,2)</f>
        <v>0</v>
      </c>
      <c r="BL134" s="25" t="s">
        <v>211</v>
      </c>
      <c r="BM134" s="25" t="s">
        <v>2528</v>
      </c>
    </row>
    <row r="135" s="1" customFormat="1">
      <c r="B135" s="48"/>
      <c r="C135" s="76"/>
      <c r="D135" s="247" t="s">
        <v>201</v>
      </c>
      <c r="E135" s="76"/>
      <c r="F135" s="248" t="s">
        <v>2525</v>
      </c>
      <c r="G135" s="76"/>
      <c r="H135" s="76"/>
      <c r="I135" s="205"/>
      <c r="J135" s="76"/>
      <c r="K135" s="76"/>
      <c r="L135" s="74"/>
      <c r="M135" s="249"/>
      <c r="N135" s="49"/>
      <c r="O135" s="49"/>
      <c r="P135" s="49"/>
      <c r="Q135" s="49"/>
      <c r="R135" s="49"/>
      <c r="S135" s="49"/>
      <c r="T135" s="97"/>
      <c r="AT135" s="25" t="s">
        <v>201</v>
      </c>
      <c r="AU135" s="25" t="s">
        <v>88</v>
      </c>
    </row>
    <row r="136" s="1" customFormat="1" ht="16.5" customHeight="1">
      <c r="B136" s="48"/>
      <c r="C136" s="290" t="s">
        <v>267</v>
      </c>
      <c r="D136" s="290" t="s">
        <v>445</v>
      </c>
      <c r="E136" s="291" t="s">
        <v>2529</v>
      </c>
      <c r="F136" s="292" t="s">
        <v>2530</v>
      </c>
      <c r="G136" s="293" t="s">
        <v>553</v>
      </c>
      <c r="H136" s="294">
        <v>88.662000000000006</v>
      </c>
      <c r="I136" s="295"/>
      <c r="J136" s="296">
        <f>ROUND(I136*H136,2)</f>
        <v>0</v>
      </c>
      <c r="K136" s="292" t="s">
        <v>356</v>
      </c>
      <c r="L136" s="297"/>
      <c r="M136" s="298" t="s">
        <v>34</v>
      </c>
      <c r="N136" s="299" t="s">
        <v>49</v>
      </c>
      <c r="O136" s="4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5" t="s">
        <v>232</v>
      </c>
      <c r="AT136" s="25" t="s">
        <v>445</v>
      </c>
      <c r="AU136" s="25" t="s">
        <v>88</v>
      </c>
      <c r="AY136" s="25" t="s">
        <v>191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5" t="s">
        <v>86</v>
      </c>
      <c r="BK136" s="246">
        <f>ROUND(I136*H136,2)</f>
        <v>0</v>
      </c>
      <c r="BL136" s="25" t="s">
        <v>211</v>
      </c>
      <c r="BM136" s="25" t="s">
        <v>2531</v>
      </c>
    </row>
    <row r="137" s="1" customFormat="1">
      <c r="B137" s="48"/>
      <c r="C137" s="76"/>
      <c r="D137" s="247" t="s">
        <v>201</v>
      </c>
      <c r="E137" s="76"/>
      <c r="F137" s="248" t="s">
        <v>2525</v>
      </c>
      <c r="G137" s="76"/>
      <c r="H137" s="76"/>
      <c r="I137" s="205"/>
      <c r="J137" s="76"/>
      <c r="K137" s="76"/>
      <c r="L137" s="74"/>
      <c r="M137" s="249"/>
      <c r="N137" s="49"/>
      <c r="O137" s="49"/>
      <c r="P137" s="49"/>
      <c r="Q137" s="49"/>
      <c r="R137" s="49"/>
      <c r="S137" s="49"/>
      <c r="T137" s="97"/>
      <c r="AT137" s="25" t="s">
        <v>201</v>
      </c>
      <c r="AU137" s="25" t="s">
        <v>88</v>
      </c>
    </row>
    <row r="138" s="1" customFormat="1" ht="16.5" customHeight="1">
      <c r="B138" s="48"/>
      <c r="C138" s="290" t="s">
        <v>274</v>
      </c>
      <c r="D138" s="290" t="s">
        <v>445</v>
      </c>
      <c r="E138" s="291" t="s">
        <v>2532</v>
      </c>
      <c r="F138" s="292" t="s">
        <v>2533</v>
      </c>
      <c r="G138" s="293" t="s">
        <v>553</v>
      </c>
      <c r="H138" s="294">
        <v>756.5</v>
      </c>
      <c r="I138" s="295"/>
      <c r="J138" s="296">
        <f>ROUND(I138*H138,2)</f>
        <v>0</v>
      </c>
      <c r="K138" s="292" t="s">
        <v>356</v>
      </c>
      <c r="L138" s="297"/>
      <c r="M138" s="298" t="s">
        <v>34</v>
      </c>
      <c r="N138" s="299" t="s">
        <v>49</v>
      </c>
      <c r="O138" s="4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5" t="s">
        <v>232</v>
      </c>
      <c r="AT138" s="25" t="s">
        <v>445</v>
      </c>
      <c r="AU138" s="25" t="s">
        <v>88</v>
      </c>
      <c r="AY138" s="25" t="s">
        <v>191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86</v>
      </c>
      <c r="BK138" s="246">
        <f>ROUND(I138*H138,2)</f>
        <v>0</v>
      </c>
      <c r="BL138" s="25" t="s">
        <v>211</v>
      </c>
      <c r="BM138" s="25" t="s">
        <v>2534</v>
      </c>
    </row>
    <row r="139" s="1" customFormat="1">
      <c r="B139" s="48"/>
      <c r="C139" s="76"/>
      <c r="D139" s="247" t="s">
        <v>201</v>
      </c>
      <c r="E139" s="76"/>
      <c r="F139" s="248" t="s">
        <v>2525</v>
      </c>
      <c r="G139" s="76"/>
      <c r="H139" s="76"/>
      <c r="I139" s="205"/>
      <c r="J139" s="76"/>
      <c r="K139" s="76"/>
      <c r="L139" s="74"/>
      <c r="M139" s="249"/>
      <c r="N139" s="49"/>
      <c r="O139" s="49"/>
      <c r="P139" s="49"/>
      <c r="Q139" s="49"/>
      <c r="R139" s="49"/>
      <c r="S139" s="49"/>
      <c r="T139" s="97"/>
      <c r="AT139" s="25" t="s">
        <v>201</v>
      </c>
      <c r="AU139" s="25" t="s">
        <v>88</v>
      </c>
    </row>
    <row r="140" s="11" customFormat="1" ht="29.88" customHeight="1">
      <c r="B140" s="219"/>
      <c r="C140" s="220"/>
      <c r="D140" s="221" t="s">
        <v>77</v>
      </c>
      <c r="E140" s="233" t="s">
        <v>211</v>
      </c>
      <c r="F140" s="233" t="s">
        <v>559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SUM(P141:P144)</f>
        <v>0</v>
      </c>
      <c r="Q140" s="227"/>
      <c r="R140" s="228">
        <f>SUM(R141:R144)</f>
        <v>6.0640400199999993</v>
      </c>
      <c r="S140" s="227"/>
      <c r="T140" s="229">
        <f>SUM(T141:T144)</f>
        <v>0</v>
      </c>
      <c r="AR140" s="230" t="s">
        <v>86</v>
      </c>
      <c r="AT140" s="231" t="s">
        <v>77</v>
      </c>
      <c r="AU140" s="231" t="s">
        <v>86</v>
      </c>
      <c r="AY140" s="230" t="s">
        <v>191</v>
      </c>
      <c r="BK140" s="232">
        <f>SUM(BK141:BK144)</f>
        <v>0</v>
      </c>
    </row>
    <row r="141" s="1" customFormat="1" ht="16.5" customHeight="1">
      <c r="B141" s="48"/>
      <c r="C141" s="235" t="s">
        <v>277</v>
      </c>
      <c r="D141" s="235" t="s">
        <v>194</v>
      </c>
      <c r="E141" s="236" t="s">
        <v>2535</v>
      </c>
      <c r="F141" s="237" t="s">
        <v>2536</v>
      </c>
      <c r="G141" s="238" t="s">
        <v>453</v>
      </c>
      <c r="H141" s="239">
        <v>26.599</v>
      </c>
      <c r="I141" s="240"/>
      <c r="J141" s="241">
        <f>ROUND(I141*H141,2)</f>
        <v>0</v>
      </c>
      <c r="K141" s="237" t="s">
        <v>198</v>
      </c>
      <c r="L141" s="74"/>
      <c r="M141" s="242" t="s">
        <v>34</v>
      </c>
      <c r="N141" s="243" t="s">
        <v>49</v>
      </c>
      <c r="O141" s="49"/>
      <c r="P141" s="244">
        <f>O141*H141</f>
        <v>0</v>
      </c>
      <c r="Q141" s="244">
        <v>0.22797999999999999</v>
      </c>
      <c r="R141" s="244">
        <f>Q141*H141</f>
        <v>6.0640400199999993</v>
      </c>
      <c r="S141" s="244">
        <v>0</v>
      </c>
      <c r="T141" s="245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5" t="s">
        <v>86</v>
      </c>
      <c r="BK141" s="246">
        <f>ROUND(I141*H141,2)</f>
        <v>0</v>
      </c>
      <c r="BL141" s="25" t="s">
        <v>211</v>
      </c>
      <c r="BM141" s="25" t="s">
        <v>2537</v>
      </c>
    </row>
    <row r="142" s="14" customFormat="1">
      <c r="B142" s="275"/>
      <c r="C142" s="276"/>
      <c r="D142" s="247" t="s">
        <v>312</v>
      </c>
      <c r="E142" s="277" t="s">
        <v>34</v>
      </c>
      <c r="F142" s="278" t="s">
        <v>2484</v>
      </c>
      <c r="G142" s="276"/>
      <c r="H142" s="277" t="s">
        <v>34</v>
      </c>
      <c r="I142" s="279"/>
      <c r="J142" s="276"/>
      <c r="K142" s="276"/>
      <c r="L142" s="280"/>
      <c r="M142" s="281"/>
      <c r="N142" s="282"/>
      <c r="O142" s="282"/>
      <c r="P142" s="282"/>
      <c r="Q142" s="282"/>
      <c r="R142" s="282"/>
      <c r="S142" s="282"/>
      <c r="T142" s="283"/>
      <c r="AT142" s="284" t="s">
        <v>312</v>
      </c>
      <c r="AU142" s="284" t="s">
        <v>88</v>
      </c>
      <c r="AV142" s="14" t="s">
        <v>86</v>
      </c>
      <c r="AW142" s="14" t="s">
        <v>41</v>
      </c>
      <c r="AX142" s="14" t="s">
        <v>78</v>
      </c>
      <c r="AY142" s="284" t="s">
        <v>191</v>
      </c>
    </row>
    <row r="143" s="12" customFormat="1">
      <c r="B143" s="253"/>
      <c r="C143" s="254"/>
      <c r="D143" s="247" t="s">
        <v>312</v>
      </c>
      <c r="E143" s="255" t="s">
        <v>34</v>
      </c>
      <c r="F143" s="256" t="s">
        <v>2538</v>
      </c>
      <c r="G143" s="254"/>
      <c r="H143" s="257">
        <v>26.599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312</v>
      </c>
      <c r="AU143" s="263" t="s">
        <v>88</v>
      </c>
      <c r="AV143" s="12" t="s">
        <v>88</v>
      </c>
      <c r="AW143" s="12" t="s">
        <v>41</v>
      </c>
      <c r="AX143" s="12" t="s">
        <v>78</v>
      </c>
      <c r="AY143" s="263" t="s">
        <v>191</v>
      </c>
    </row>
    <row r="144" s="13" customFormat="1">
      <c r="B144" s="264"/>
      <c r="C144" s="265"/>
      <c r="D144" s="247" t="s">
        <v>312</v>
      </c>
      <c r="E144" s="266" t="s">
        <v>34</v>
      </c>
      <c r="F144" s="267" t="s">
        <v>314</v>
      </c>
      <c r="G144" s="265"/>
      <c r="H144" s="268">
        <v>26.599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AT144" s="274" t="s">
        <v>312</v>
      </c>
      <c r="AU144" s="274" t="s">
        <v>88</v>
      </c>
      <c r="AV144" s="13" t="s">
        <v>211</v>
      </c>
      <c r="AW144" s="13" t="s">
        <v>41</v>
      </c>
      <c r="AX144" s="13" t="s">
        <v>86</v>
      </c>
      <c r="AY144" s="274" t="s">
        <v>191</v>
      </c>
    </row>
    <row r="145" s="11" customFormat="1" ht="29.88" customHeight="1">
      <c r="B145" s="219"/>
      <c r="C145" s="220"/>
      <c r="D145" s="221" t="s">
        <v>77</v>
      </c>
      <c r="E145" s="233" t="s">
        <v>237</v>
      </c>
      <c r="F145" s="233" t="s">
        <v>330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SUM(P146:P154)</f>
        <v>0</v>
      </c>
      <c r="Q145" s="227"/>
      <c r="R145" s="228">
        <f>SUM(R146:R154)</f>
        <v>0.17239025999999999</v>
      </c>
      <c r="S145" s="227"/>
      <c r="T145" s="229">
        <f>SUM(T146:T154)</f>
        <v>0</v>
      </c>
      <c r="AR145" s="230" t="s">
        <v>86</v>
      </c>
      <c r="AT145" s="231" t="s">
        <v>77</v>
      </c>
      <c r="AU145" s="231" t="s">
        <v>86</v>
      </c>
      <c r="AY145" s="230" t="s">
        <v>191</v>
      </c>
      <c r="BK145" s="232">
        <f>SUM(BK146:BK154)</f>
        <v>0</v>
      </c>
    </row>
    <row r="146" s="1" customFormat="1" ht="16.5" customHeight="1">
      <c r="B146" s="48"/>
      <c r="C146" s="235" t="s">
        <v>281</v>
      </c>
      <c r="D146" s="235" t="s">
        <v>194</v>
      </c>
      <c r="E146" s="236" t="s">
        <v>2539</v>
      </c>
      <c r="F146" s="237" t="s">
        <v>2540</v>
      </c>
      <c r="G146" s="238" t="s">
        <v>453</v>
      </c>
      <c r="H146" s="239">
        <v>0.32000000000000001</v>
      </c>
      <c r="I146" s="240"/>
      <c r="J146" s="241">
        <f>ROUND(I146*H146,2)</f>
        <v>0</v>
      </c>
      <c r="K146" s="237" t="s">
        <v>198</v>
      </c>
      <c r="L146" s="74"/>
      <c r="M146" s="242" t="s">
        <v>34</v>
      </c>
      <c r="N146" s="243" t="s">
        <v>49</v>
      </c>
      <c r="O146" s="49"/>
      <c r="P146" s="244">
        <f>O146*H146</f>
        <v>0</v>
      </c>
      <c r="Q146" s="244">
        <v>0.00063000000000000003</v>
      </c>
      <c r="R146" s="244">
        <f>Q146*H146</f>
        <v>0.00020160000000000002</v>
      </c>
      <c r="S146" s="244">
        <v>0</v>
      </c>
      <c r="T146" s="245">
        <f>S146*H146</f>
        <v>0</v>
      </c>
      <c r="AR146" s="25" t="s">
        <v>211</v>
      </c>
      <c r="AT146" s="25" t="s">
        <v>194</v>
      </c>
      <c r="AU146" s="25" t="s">
        <v>88</v>
      </c>
      <c r="AY146" s="25" t="s">
        <v>191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5" t="s">
        <v>86</v>
      </c>
      <c r="BK146" s="246">
        <f>ROUND(I146*H146,2)</f>
        <v>0</v>
      </c>
      <c r="BL146" s="25" t="s">
        <v>211</v>
      </c>
      <c r="BM146" s="25" t="s">
        <v>2541</v>
      </c>
    </row>
    <row r="147" s="14" customFormat="1">
      <c r="B147" s="275"/>
      <c r="C147" s="276"/>
      <c r="D147" s="247" t="s">
        <v>312</v>
      </c>
      <c r="E147" s="277" t="s">
        <v>34</v>
      </c>
      <c r="F147" s="278" t="s">
        <v>2484</v>
      </c>
      <c r="G147" s="276"/>
      <c r="H147" s="277" t="s">
        <v>34</v>
      </c>
      <c r="I147" s="279"/>
      <c r="J147" s="276"/>
      <c r="K147" s="276"/>
      <c r="L147" s="280"/>
      <c r="M147" s="281"/>
      <c r="N147" s="282"/>
      <c r="O147" s="282"/>
      <c r="P147" s="282"/>
      <c r="Q147" s="282"/>
      <c r="R147" s="282"/>
      <c r="S147" s="282"/>
      <c r="T147" s="283"/>
      <c r="AT147" s="284" t="s">
        <v>312</v>
      </c>
      <c r="AU147" s="284" t="s">
        <v>88</v>
      </c>
      <c r="AV147" s="14" t="s">
        <v>86</v>
      </c>
      <c r="AW147" s="14" t="s">
        <v>41</v>
      </c>
      <c r="AX147" s="14" t="s">
        <v>78</v>
      </c>
      <c r="AY147" s="284" t="s">
        <v>191</v>
      </c>
    </row>
    <row r="148" s="12" customFormat="1">
      <c r="B148" s="253"/>
      <c r="C148" s="254"/>
      <c r="D148" s="247" t="s">
        <v>312</v>
      </c>
      <c r="E148" s="255" t="s">
        <v>34</v>
      </c>
      <c r="F148" s="256" t="s">
        <v>2542</v>
      </c>
      <c r="G148" s="254"/>
      <c r="H148" s="257">
        <v>0.32000000000000001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312</v>
      </c>
      <c r="AU148" s="263" t="s">
        <v>88</v>
      </c>
      <c r="AV148" s="12" t="s">
        <v>88</v>
      </c>
      <c r="AW148" s="12" t="s">
        <v>41</v>
      </c>
      <c r="AX148" s="12" t="s">
        <v>78</v>
      </c>
      <c r="AY148" s="263" t="s">
        <v>191</v>
      </c>
    </row>
    <row r="149" s="13" customFormat="1">
      <c r="B149" s="264"/>
      <c r="C149" s="265"/>
      <c r="D149" s="247" t="s">
        <v>312</v>
      </c>
      <c r="E149" s="266" t="s">
        <v>34</v>
      </c>
      <c r="F149" s="267" t="s">
        <v>314</v>
      </c>
      <c r="G149" s="265"/>
      <c r="H149" s="268">
        <v>0.32000000000000001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AT149" s="274" t="s">
        <v>312</v>
      </c>
      <c r="AU149" s="274" t="s">
        <v>88</v>
      </c>
      <c r="AV149" s="13" t="s">
        <v>211</v>
      </c>
      <c r="AW149" s="13" t="s">
        <v>41</v>
      </c>
      <c r="AX149" s="13" t="s">
        <v>86</v>
      </c>
      <c r="AY149" s="274" t="s">
        <v>191</v>
      </c>
    </row>
    <row r="150" s="1" customFormat="1" ht="16.5" customHeight="1">
      <c r="B150" s="48"/>
      <c r="C150" s="235" t="s">
        <v>285</v>
      </c>
      <c r="D150" s="235" t="s">
        <v>194</v>
      </c>
      <c r="E150" s="236" t="s">
        <v>2543</v>
      </c>
      <c r="F150" s="237" t="s">
        <v>2544</v>
      </c>
      <c r="G150" s="238" t="s">
        <v>453</v>
      </c>
      <c r="H150" s="239">
        <v>8.8620000000000001</v>
      </c>
      <c r="I150" s="240"/>
      <c r="J150" s="241">
        <f>ROUND(I150*H150,2)</f>
        <v>0</v>
      </c>
      <c r="K150" s="237" t="s">
        <v>198</v>
      </c>
      <c r="L150" s="74"/>
      <c r="M150" s="242" t="s">
        <v>34</v>
      </c>
      <c r="N150" s="243" t="s">
        <v>49</v>
      </c>
      <c r="O150" s="49"/>
      <c r="P150" s="244">
        <f>O150*H150</f>
        <v>0</v>
      </c>
      <c r="Q150" s="244">
        <v>0.019429999999999999</v>
      </c>
      <c r="R150" s="244">
        <f>Q150*H150</f>
        <v>0.17218865999999999</v>
      </c>
      <c r="S150" s="244">
        <v>0</v>
      </c>
      <c r="T150" s="245">
        <f>S150*H150</f>
        <v>0</v>
      </c>
      <c r="AR150" s="25" t="s">
        <v>211</v>
      </c>
      <c r="AT150" s="25" t="s">
        <v>194</v>
      </c>
      <c r="AU150" s="25" t="s">
        <v>88</v>
      </c>
      <c r="AY150" s="25" t="s">
        <v>191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5" t="s">
        <v>86</v>
      </c>
      <c r="BK150" s="246">
        <f>ROUND(I150*H150,2)</f>
        <v>0</v>
      </c>
      <c r="BL150" s="25" t="s">
        <v>211</v>
      </c>
      <c r="BM150" s="25" t="s">
        <v>2545</v>
      </c>
    </row>
    <row r="151" s="1" customFormat="1">
      <c r="B151" s="48"/>
      <c r="C151" s="76"/>
      <c r="D151" s="247" t="s">
        <v>201</v>
      </c>
      <c r="E151" s="76"/>
      <c r="F151" s="248" t="s">
        <v>2546</v>
      </c>
      <c r="G151" s="76"/>
      <c r="H151" s="76"/>
      <c r="I151" s="205"/>
      <c r="J151" s="76"/>
      <c r="K151" s="76"/>
      <c r="L151" s="74"/>
      <c r="M151" s="249"/>
      <c r="N151" s="49"/>
      <c r="O151" s="49"/>
      <c r="P151" s="49"/>
      <c r="Q151" s="49"/>
      <c r="R151" s="49"/>
      <c r="S151" s="49"/>
      <c r="T151" s="97"/>
      <c r="AT151" s="25" t="s">
        <v>201</v>
      </c>
      <c r="AU151" s="25" t="s">
        <v>88</v>
      </c>
    </row>
    <row r="152" s="14" customFormat="1">
      <c r="B152" s="275"/>
      <c r="C152" s="276"/>
      <c r="D152" s="247" t="s">
        <v>312</v>
      </c>
      <c r="E152" s="277" t="s">
        <v>34</v>
      </c>
      <c r="F152" s="278" t="s">
        <v>2484</v>
      </c>
      <c r="G152" s="276"/>
      <c r="H152" s="277" t="s">
        <v>34</v>
      </c>
      <c r="I152" s="279"/>
      <c r="J152" s="276"/>
      <c r="K152" s="276"/>
      <c r="L152" s="280"/>
      <c r="M152" s="281"/>
      <c r="N152" s="282"/>
      <c r="O152" s="282"/>
      <c r="P152" s="282"/>
      <c r="Q152" s="282"/>
      <c r="R152" s="282"/>
      <c r="S152" s="282"/>
      <c r="T152" s="283"/>
      <c r="AT152" s="284" t="s">
        <v>312</v>
      </c>
      <c r="AU152" s="284" t="s">
        <v>88</v>
      </c>
      <c r="AV152" s="14" t="s">
        <v>86</v>
      </c>
      <c r="AW152" s="14" t="s">
        <v>41</v>
      </c>
      <c r="AX152" s="14" t="s">
        <v>78</v>
      </c>
      <c r="AY152" s="284" t="s">
        <v>191</v>
      </c>
    </row>
    <row r="153" s="12" customFormat="1">
      <c r="B153" s="253"/>
      <c r="C153" s="254"/>
      <c r="D153" s="247" t="s">
        <v>312</v>
      </c>
      <c r="E153" s="255" t="s">
        <v>34</v>
      </c>
      <c r="F153" s="256" t="s">
        <v>2547</v>
      </c>
      <c r="G153" s="254"/>
      <c r="H153" s="257">
        <v>8.8620000000000001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AT153" s="263" t="s">
        <v>312</v>
      </c>
      <c r="AU153" s="263" t="s">
        <v>88</v>
      </c>
      <c r="AV153" s="12" t="s">
        <v>88</v>
      </c>
      <c r="AW153" s="12" t="s">
        <v>41</v>
      </c>
      <c r="AX153" s="12" t="s">
        <v>78</v>
      </c>
      <c r="AY153" s="263" t="s">
        <v>191</v>
      </c>
    </row>
    <row r="154" s="13" customFormat="1">
      <c r="B154" s="264"/>
      <c r="C154" s="265"/>
      <c r="D154" s="247" t="s">
        <v>312</v>
      </c>
      <c r="E154" s="266" t="s">
        <v>34</v>
      </c>
      <c r="F154" s="267" t="s">
        <v>314</v>
      </c>
      <c r="G154" s="265"/>
      <c r="H154" s="268">
        <v>8.8620000000000001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AT154" s="274" t="s">
        <v>312</v>
      </c>
      <c r="AU154" s="274" t="s">
        <v>88</v>
      </c>
      <c r="AV154" s="13" t="s">
        <v>211</v>
      </c>
      <c r="AW154" s="13" t="s">
        <v>41</v>
      </c>
      <c r="AX154" s="13" t="s">
        <v>86</v>
      </c>
      <c r="AY154" s="274" t="s">
        <v>191</v>
      </c>
    </row>
    <row r="155" s="11" customFormat="1" ht="29.88" customHeight="1">
      <c r="B155" s="219"/>
      <c r="C155" s="220"/>
      <c r="D155" s="221" t="s">
        <v>77</v>
      </c>
      <c r="E155" s="233" t="s">
        <v>916</v>
      </c>
      <c r="F155" s="233" t="s">
        <v>917</v>
      </c>
      <c r="G155" s="220"/>
      <c r="H155" s="220"/>
      <c r="I155" s="223"/>
      <c r="J155" s="234">
        <f>BK155</f>
        <v>0</v>
      </c>
      <c r="K155" s="220"/>
      <c r="L155" s="225"/>
      <c r="M155" s="226"/>
      <c r="N155" s="227"/>
      <c r="O155" s="227"/>
      <c r="P155" s="228">
        <f>P156</f>
        <v>0</v>
      </c>
      <c r="Q155" s="227"/>
      <c r="R155" s="228">
        <f>R156</f>
        <v>0</v>
      </c>
      <c r="S155" s="227"/>
      <c r="T155" s="229">
        <f>T156</f>
        <v>0</v>
      </c>
      <c r="AR155" s="230" t="s">
        <v>86</v>
      </c>
      <c r="AT155" s="231" t="s">
        <v>77</v>
      </c>
      <c r="AU155" s="231" t="s">
        <v>86</v>
      </c>
      <c r="AY155" s="230" t="s">
        <v>191</v>
      </c>
      <c r="BK155" s="232">
        <f>BK156</f>
        <v>0</v>
      </c>
    </row>
    <row r="156" s="1" customFormat="1" ht="16.5" customHeight="1">
      <c r="B156" s="48"/>
      <c r="C156" s="235" t="s">
        <v>9</v>
      </c>
      <c r="D156" s="235" t="s">
        <v>194</v>
      </c>
      <c r="E156" s="236" t="s">
        <v>2548</v>
      </c>
      <c r="F156" s="237" t="s">
        <v>2549</v>
      </c>
      <c r="G156" s="238" t="s">
        <v>327</v>
      </c>
      <c r="H156" s="239">
        <v>25.922000000000001</v>
      </c>
      <c r="I156" s="240"/>
      <c r="J156" s="241">
        <f>ROUND(I156*H156,2)</f>
        <v>0</v>
      </c>
      <c r="K156" s="237" t="s">
        <v>198</v>
      </c>
      <c r="L156" s="74"/>
      <c r="M156" s="242" t="s">
        <v>34</v>
      </c>
      <c r="N156" s="243" t="s">
        <v>49</v>
      </c>
      <c r="O156" s="49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AR156" s="25" t="s">
        <v>211</v>
      </c>
      <c r="AT156" s="25" t="s">
        <v>194</v>
      </c>
      <c r="AU156" s="25" t="s">
        <v>88</v>
      </c>
      <c r="AY156" s="25" t="s">
        <v>191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25" t="s">
        <v>86</v>
      </c>
      <c r="BK156" s="246">
        <f>ROUND(I156*H156,2)</f>
        <v>0</v>
      </c>
      <c r="BL156" s="25" t="s">
        <v>211</v>
      </c>
      <c r="BM156" s="25" t="s">
        <v>2550</v>
      </c>
    </row>
    <row r="157" s="11" customFormat="1" ht="37.44" customHeight="1">
      <c r="B157" s="219"/>
      <c r="C157" s="220"/>
      <c r="D157" s="221" t="s">
        <v>77</v>
      </c>
      <c r="E157" s="222" t="s">
        <v>922</v>
      </c>
      <c r="F157" s="222" t="s">
        <v>923</v>
      </c>
      <c r="G157" s="220"/>
      <c r="H157" s="220"/>
      <c r="I157" s="223"/>
      <c r="J157" s="224">
        <f>BK157</f>
        <v>0</v>
      </c>
      <c r="K157" s="220"/>
      <c r="L157" s="225"/>
      <c r="M157" s="226"/>
      <c r="N157" s="227"/>
      <c r="O157" s="227"/>
      <c r="P157" s="228">
        <f>P158</f>
        <v>0</v>
      </c>
      <c r="Q157" s="227"/>
      <c r="R157" s="228">
        <f>R158</f>
        <v>0.049960399999999995</v>
      </c>
      <c r="S157" s="227"/>
      <c r="T157" s="229">
        <f>T158</f>
        <v>0</v>
      </c>
      <c r="AR157" s="230" t="s">
        <v>88</v>
      </c>
      <c r="AT157" s="231" t="s">
        <v>77</v>
      </c>
      <c r="AU157" s="231" t="s">
        <v>78</v>
      </c>
      <c r="AY157" s="230" t="s">
        <v>191</v>
      </c>
      <c r="BK157" s="232">
        <f>BK158</f>
        <v>0</v>
      </c>
    </row>
    <row r="158" s="11" customFormat="1" ht="19.92" customHeight="1">
      <c r="B158" s="219"/>
      <c r="C158" s="220"/>
      <c r="D158" s="221" t="s">
        <v>77</v>
      </c>
      <c r="E158" s="233" t="s">
        <v>924</v>
      </c>
      <c r="F158" s="233" t="s">
        <v>925</v>
      </c>
      <c r="G158" s="220"/>
      <c r="H158" s="220"/>
      <c r="I158" s="223"/>
      <c r="J158" s="234">
        <f>BK158</f>
        <v>0</v>
      </c>
      <c r="K158" s="220"/>
      <c r="L158" s="225"/>
      <c r="M158" s="226"/>
      <c r="N158" s="227"/>
      <c r="O158" s="227"/>
      <c r="P158" s="228">
        <f>SUM(P159:P164)</f>
        <v>0</v>
      </c>
      <c r="Q158" s="227"/>
      <c r="R158" s="228">
        <f>SUM(R159:R164)</f>
        <v>0.049960399999999995</v>
      </c>
      <c r="S158" s="227"/>
      <c r="T158" s="229">
        <f>SUM(T159:T164)</f>
        <v>0</v>
      </c>
      <c r="AR158" s="230" t="s">
        <v>88</v>
      </c>
      <c r="AT158" s="231" t="s">
        <v>77</v>
      </c>
      <c r="AU158" s="231" t="s">
        <v>86</v>
      </c>
      <c r="AY158" s="230" t="s">
        <v>191</v>
      </c>
      <c r="BK158" s="232">
        <f>SUM(BK159:BK164)</f>
        <v>0</v>
      </c>
    </row>
    <row r="159" s="1" customFormat="1" ht="25.5" customHeight="1">
      <c r="B159" s="48"/>
      <c r="C159" s="235" t="s">
        <v>295</v>
      </c>
      <c r="D159" s="235" t="s">
        <v>194</v>
      </c>
      <c r="E159" s="236" t="s">
        <v>959</v>
      </c>
      <c r="F159" s="237" t="s">
        <v>960</v>
      </c>
      <c r="G159" s="238" t="s">
        <v>453</v>
      </c>
      <c r="H159" s="239">
        <v>8.8659999999999997</v>
      </c>
      <c r="I159" s="240"/>
      <c r="J159" s="241">
        <f>ROUND(I159*H159,2)</f>
        <v>0</v>
      </c>
      <c r="K159" s="237" t="s">
        <v>198</v>
      </c>
      <c r="L159" s="74"/>
      <c r="M159" s="242" t="s">
        <v>34</v>
      </c>
      <c r="N159" s="243" t="s">
        <v>49</v>
      </c>
      <c r="O159" s="49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AR159" s="25" t="s">
        <v>267</v>
      </c>
      <c r="AT159" s="25" t="s">
        <v>194</v>
      </c>
      <c r="AU159" s="25" t="s">
        <v>88</v>
      </c>
      <c r="AY159" s="25" t="s">
        <v>191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25" t="s">
        <v>86</v>
      </c>
      <c r="BK159" s="246">
        <f>ROUND(I159*H159,2)</f>
        <v>0</v>
      </c>
      <c r="BL159" s="25" t="s">
        <v>267</v>
      </c>
      <c r="BM159" s="25" t="s">
        <v>2551</v>
      </c>
    </row>
    <row r="160" s="14" customFormat="1">
      <c r="B160" s="275"/>
      <c r="C160" s="276"/>
      <c r="D160" s="247" t="s">
        <v>312</v>
      </c>
      <c r="E160" s="277" t="s">
        <v>34</v>
      </c>
      <c r="F160" s="278" t="s">
        <v>2484</v>
      </c>
      <c r="G160" s="276"/>
      <c r="H160" s="277" t="s">
        <v>34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AT160" s="284" t="s">
        <v>312</v>
      </c>
      <c r="AU160" s="284" t="s">
        <v>88</v>
      </c>
      <c r="AV160" s="14" t="s">
        <v>86</v>
      </c>
      <c r="AW160" s="14" t="s">
        <v>41</v>
      </c>
      <c r="AX160" s="14" t="s">
        <v>78</v>
      </c>
      <c r="AY160" s="284" t="s">
        <v>191</v>
      </c>
    </row>
    <row r="161" s="12" customFormat="1">
      <c r="B161" s="253"/>
      <c r="C161" s="254"/>
      <c r="D161" s="247" t="s">
        <v>312</v>
      </c>
      <c r="E161" s="255" t="s">
        <v>34</v>
      </c>
      <c r="F161" s="256" t="s">
        <v>2552</v>
      </c>
      <c r="G161" s="254"/>
      <c r="H161" s="257">
        <v>8.8659999999999997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312</v>
      </c>
      <c r="AU161" s="263" t="s">
        <v>88</v>
      </c>
      <c r="AV161" s="12" t="s">
        <v>88</v>
      </c>
      <c r="AW161" s="12" t="s">
        <v>41</v>
      </c>
      <c r="AX161" s="12" t="s">
        <v>78</v>
      </c>
      <c r="AY161" s="263" t="s">
        <v>191</v>
      </c>
    </row>
    <row r="162" s="13" customFormat="1">
      <c r="B162" s="264"/>
      <c r="C162" s="265"/>
      <c r="D162" s="247" t="s">
        <v>312</v>
      </c>
      <c r="E162" s="266" t="s">
        <v>34</v>
      </c>
      <c r="F162" s="267" t="s">
        <v>314</v>
      </c>
      <c r="G162" s="265"/>
      <c r="H162" s="268">
        <v>8.8659999999999997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AT162" s="274" t="s">
        <v>312</v>
      </c>
      <c r="AU162" s="274" t="s">
        <v>88</v>
      </c>
      <c r="AV162" s="13" t="s">
        <v>211</v>
      </c>
      <c r="AW162" s="13" t="s">
        <v>41</v>
      </c>
      <c r="AX162" s="13" t="s">
        <v>86</v>
      </c>
      <c r="AY162" s="274" t="s">
        <v>191</v>
      </c>
    </row>
    <row r="163" s="1" customFormat="1" ht="16.5" customHeight="1">
      <c r="B163" s="48"/>
      <c r="C163" s="290" t="s">
        <v>494</v>
      </c>
      <c r="D163" s="290" t="s">
        <v>445</v>
      </c>
      <c r="E163" s="291" t="s">
        <v>1003</v>
      </c>
      <c r="F163" s="292" t="s">
        <v>2553</v>
      </c>
      <c r="G163" s="293" t="s">
        <v>453</v>
      </c>
      <c r="H163" s="294">
        <v>10.196</v>
      </c>
      <c r="I163" s="295"/>
      <c r="J163" s="296">
        <f>ROUND(I163*H163,2)</f>
        <v>0</v>
      </c>
      <c r="K163" s="292" t="s">
        <v>198</v>
      </c>
      <c r="L163" s="297"/>
      <c r="M163" s="298" t="s">
        <v>34</v>
      </c>
      <c r="N163" s="299" t="s">
        <v>49</v>
      </c>
      <c r="O163" s="49"/>
      <c r="P163" s="244">
        <f>O163*H163</f>
        <v>0</v>
      </c>
      <c r="Q163" s="244">
        <v>0.0048999999999999998</v>
      </c>
      <c r="R163" s="244">
        <f>Q163*H163</f>
        <v>0.049960399999999995</v>
      </c>
      <c r="S163" s="244">
        <v>0</v>
      </c>
      <c r="T163" s="245">
        <f>S163*H163</f>
        <v>0</v>
      </c>
      <c r="AR163" s="25" t="s">
        <v>531</v>
      </c>
      <c r="AT163" s="25" t="s">
        <v>445</v>
      </c>
      <c r="AU163" s="25" t="s">
        <v>88</v>
      </c>
      <c r="AY163" s="25" t="s">
        <v>191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5" t="s">
        <v>86</v>
      </c>
      <c r="BK163" s="246">
        <f>ROUND(I163*H163,2)</f>
        <v>0</v>
      </c>
      <c r="BL163" s="25" t="s">
        <v>267</v>
      </c>
      <c r="BM163" s="25" t="s">
        <v>2554</v>
      </c>
    </row>
    <row r="164" s="12" customFormat="1">
      <c r="B164" s="253"/>
      <c r="C164" s="254"/>
      <c r="D164" s="247" t="s">
        <v>312</v>
      </c>
      <c r="E164" s="254"/>
      <c r="F164" s="256" t="s">
        <v>2555</v>
      </c>
      <c r="G164" s="254"/>
      <c r="H164" s="257">
        <v>10.196</v>
      </c>
      <c r="I164" s="258"/>
      <c r="J164" s="254"/>
      <c r="K164" s="254"/>
      <c r="L164" s="259"/>
      <c r="M164" s="315"/>
      <c r="N164" s="316"/>
      <c r="O164" s="316"/>
      <c r="P164" s="316"/>
      <c r="Q164" s="316"/>
      <c r="R164" s="316"/>
      <c r="S164" s="316"/>
      <c r="T164" s="317"/>
      <c r="AT164" s="263" t="s">
        <v>312</v>
      </c>
      <c r="AU164" s="263" t="s">
        <v>88</v>
      </c>
      <c r="AV164" s="12" t="s">
        <v>88</v>
      </c>
      <c r="AW164" s="12" t="s">
        <v>6</v>
      </c>
      <c r="AX164" s="12" t="s">
        <v>86</v>
      </c>
      <c r="AY164" s="263" t="s">
        <v>191</v>
      </c>
    </row>
    <row r="165" s="1" customFormat="1" ht="6.96" customHeight="1">
      <c r="B165" s="69"/>
      <c r="C165" s="70"/>
      <c r="D165" s="70"/>
      <c r="E165" s="70"/>
      <c r="F165" s="70"/>
      <c r="G165" s="70"/>
      <c r="H165" s="70"/>
      <c r="I165" s="180"/>
      <c r="J165" s="70"/>
      <c r="K165" s="70"/>
      <c r="L165" s="74"/>
    </row>
  </sheetData>
  <sheetProtection sheet="1" autoFilter="0" formatColumns="0" formatRows="0" objects="1" scenarios="1" spinCount="100000" saltValue="LFyxLJsF+VGG42DLm8L7pPhfv8neqE2oJsCU8cVFI6qEXtqz3uqD8kuWbPDPic1iYW+oBzyV6p1r+Dt8N4ud6A==" hashValue="mo+DQWpblS849UCxPvNZNR/DQz1tDhq7iYoX1eVi37xpAfmMm3NFTaesHjjJVasFdOLhEr6VoiwJ0pyxI8ikXw==" algorithmName="SHA-512" password="CC35"/>
  <autoFilter ref="C84:K164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137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2556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14" customHeight="1">
      <c r="B24" s="162"/>
      <c r="C24" s="163"/>
      <c r="D24" s="163"/>
      <c r="E24" s="46" t="s">
        <v>43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ROUND(J77,2)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ROUND(SUM(BE77:BE84), 2)</f>
        <v>0</v>
      </c>
      <c r="G30" s="49"/>
      <c r="H30" s="49"/>
      <c r="I30" s="172">
        <v>0.20999999999999999</v>
      </c>
      <c r="J30" s="171">
        <f>ROUND(ROUND((SUM(BE77:BE84)),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ROUND(SUM(BF77:BF84), 2)</f>
        <v>0</v>
      </c>
      <c r="G31" s="49"/>
      <c r="H31" s="49"/>
      <c r="I31" s="172">
        <v>0.14999999999999999</v>
      </c>
      <c r="J31" s="171">
        <f>ROUND(ROUND((SUM(BF77:BF84)),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ROUND(SUM(BG77:BG84),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ROUND(SUM(BH77:BH84),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ROUND(SUM(BI77:BI84),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05 - Uliční mobiliář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J77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2557</v>
      </c>
      <c r="E57" s="194"/>
      <c r="F57" s="194"/>
      <c r="G57" s="194"/>
      <c r="H57" s="194"/>
      <c r="I57" s="195"/>
      <c r="J57" s="196">
        <f>J78</f>
        <v>0</v>
      </c>
      <c r="K57" s="197"/>
    </row>
    <row r="58" s="1" customFormat="1" ht="21.84" customHeight="1">
      <c r="B58" s="48"/>
      <c r="C58" s="49"/>
      <c r="D58" s="49"/>
      <c r="E58" s="49"/>
      <c r="F58" s="49"/>
      <c r="G58" s="49"/>
      <c r="H58" s="49"/>
      <c r="I58" s="158"/>
      <c r="J58" s="49"/>
      <c r="K58" s="53"/>
    </row>
    <row r="59" s="1" customFormat="1" ht="6.96" customHeight="1">
      <c r="B59" s="69"/>
      <c r="C59" s="70"/>
      <c r="D59" s="70"/>
      <c r="E59" s="70"/>
      <c r="F59" s="70"/>
      <c r="G59" s="70"/>
      <c r="H59" s="70"/>
      <c r="I59" s="180"/>
      <c r="J59" s="70"/>
      <c r="K59" s="71"/>
    </row>
    <row r="63" s="1" customFormat="1" ht="6.96" customHeight="1">
      <c r="B63" s="72"/>
      <c r="C63" s="73"/>
      <c r="D63" s="73"/>
      <c r="E63" s="73"/>
      <c r="F63" s="73"/>
      <c r="G63" s="73"/>
      <c r="H63" s="73"/>
      <c r="I63" s="183"/>
      <c r="J63" s="73"/>
      <c r="K63" s="73"/>
      <c r="L63" s="74"/>
    </row>
    <row r="64" s="1" customFormat="1" ht="36.96" customHeight="1">
      <c r="B64" s="48"/>
      <c r="C64" s="75" t="s">
        <v>175</v>
      </c>
      <c r="D64" s="76"/>
      <c r="E64" s="76"/>
      <c r="F64" s="76"/>
      <c r="G64" s="76"/>
      <c r="H64" s="76"/>
      <c r="I64" s="205"/>
      <c r="J64" s="76"/>
      <c r="K64" s="76"/>
      <c r="L64" s="74"/>
    </row>
    <row r="65" s="1" customFormat="1" ht="6.96" customHeight="1">
      <c r="B65" s="48"/>
      <c r="C65" s="76"/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14.4" customHeight="1">
      <c r="B66" s="48"/>
      <c r="C66" s="78" t="s">
        <v>18</v>
      </c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6.5" customHeight="1">
      <c r="B67" s="48"/>
      <c r="C67" s="76"/>
      <c r="D67" s="76"/>
      <c r="E67" s="206" t="str">
        <f>E7</f>
        <v>Centrum aktivních seniorů</v>
      </c>
      <c r="F67" s="78"/>
      <c r="G67" s="78"/>
      <c r="H67" s="78"/>
      <c r="I67" s="205"/>
      <c r="J67" s="76"/>
      <c r="K67" s="76"/>
      <c r="L67" s="74"/>
    </row>
    <row r="68" s="1" customFormat="1" ht="14.4" customHeight="1">
      <c r="B68" s="48"/>
      <c r="C68" s="78" t="s">
        <v>162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17.25" customHeight="1">
      <c r="B69" s="48"/>
      <c r="C69" s="76"/>
      <c r="D69" s="76"/>
      <c r="E69" s="84" t="str">
        <f>E9</f>
        <v>SO 05 - Uliční mobiliář</v>
      </c>
      <c r="F69" s="76"/>
      <c r="G69" s="76"/>
      <c r="H69" s="76"/>
      <c r="I69" s="205"/>
      <c r="J69" s="76"/>
      <c r="K69" s="76"/>
      <c r="L69" s="74"/>
    </row>
    <row r="70" s="1" customFormat="1" ht="6.96" customHeight="1">
      <c r="B70" s="48"/>
      <c r="C70" s="76"/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8" customHeight="1">
      <c r="B71" s="48"/>
      <c r="C71" s="78" t="s">
        <v>24</v>
      </c>
      <c r="D71" s="76"/>
      <c r="E71" s="76"/>
      <c r="F71" s="207" t="str">
        <f>F12</f>
        <v>Frýdek Místek</v>
      </c>
      <c r="G71" s="76"/>
      <c r="H71" s="76"/>
      <c r="I71" s="208" t="s">
        <v>26</v>
      </c>
      <c r="J71" s="87" t="str">
        <f>IF(J12="","",J12)</f>
        <v>27. 3. 2018</v>
      </c>
      <c r="K71" s="76"/>
      <c r="L71" s="74"/>
    </row>
    <row r="72" s="1" customFormat="1" ht="6.96" customHeight="1">
      <c r="B72" s="48"/>
      <c r="C72" s="76"/>
      <c r="D72" s="76"/>
      <c r="E72" s="76"/>
      <c r="F72" s="76"/>
      <c r="G72" s="76"/>
      <c r="H72" s="76"/>
      <c r="I72" s="205"/>
      <c r="J72" s="76"/>
      <c r="K72" s="76"/>
      <c r="L72" s="74"/>
    </row>
    <row r="73" s="1" customFormat="1">
      <c r="B73" s="48"/>
      <c r="C73" s="78" t="s">
        <v>32</v>
      </c>
      <c r="D73" s="76"/>
      <c r="E73" s="76"/>
      <c r="F73" s="207" t="str">
        <f>E15</f>
        <v>Statutární město Frýdek-Místek</v>
      </c>
      <c r="G73" s="76"/>
      <c r="H73" s="76"/>
      <c r="I73" s="208" t="s">
        <v>39</v>
      </c>
      <c r="J73" s="207" t="str">
        <f>E21</f>
        <v>CHVÁLEK ATELIÉR s.r.o..</v>
      </c>
      <c r="K73" s="76"/>
      <c r="L73" s="74"/>
    </row>
    <row r="74" s="1" customFormat="1" ht="14.4" customHeight="1">
      <c r="B74" s="48"/>
      <c r="C74" s="78" t="s">
        <v>37</v>
      </c>
      <c r="D74" s="76"/>
      <c r="E74" s="76"/>
      <c r="F74" s="207" t="str">
        <f>IF(E18="","",E18)</f>
        <v/>
      </c>
      <c r="G74" s="76"/>
      <c r="H74" s="76"/>
      <c r="I74" s="205"/>
      <c r="J74" s="76"/>
      <c r="K74" s="76"/>
      <c r="L74" s="74"/>
    </row>
    <row r="75" s="1" customFormat="1" ht="10.32" customHeight="1">
      <c r="B75" s="48"/>
      <c r="C75" s="76"/>
      <c r="D75" s="76"/>
      <c r="E75" s="76"/>
      <c r="F75" s="76"/>
      <c r="G75" s="76"/>
      <c r="H75" s="76"/>
      <c r="I75" s="205"/>
      <c r="J75" s="76"/>
      <c r="K75" s="76"/>
      <c r="L75" s="74"/>
    </row>
    <row r="76" s="10" customFormat="1" ht="29.28" customHeight="1">
      <c r="B76" s="209"/>
      <c r="C76" s="210" t="s">
        <v>176</v>
      </c>
      <c r="D76" s="211" t="s">
        <v>63</v>
      </c>
      <c r="E76" s="211" t="s">
        <v>59</v>
      </c>
      <c r="F76" s="211" t="s">
        <v>177</v>
      </c>
      <c r="G76" s="211" t="s">
        <v>178</v>
      </c>
      <c r="H76" s="211" t="s">
        <v>179</v>
      </c>
      <c r="I76" s="212" t="s">
        <v>180</v>
      </c>
      <c r="J76" s="211" t="s">
        <v>166</v>
      </c>
      <c r="K76" s="213" t="s">
        <v>181</v>
      </c>
      <c r="L76" s="214"/>
      <c r="M76" s="104" t="s">
        <v>182</v>
      </c>
      <c r="N76" s="105" t="s">
        <v>48</v>
      </c>
      <c r="O76" s="105" t="s">
        <v>183</v>
      </c>
      <c r="P76" s="105" t="s">
        <v>184</v>
      </c>
      <c r="Q76" s="105" t="s">
        <v>185</v>
      </c>
      <c r="R76" s="105" t="s">
        <v>186</v>
      </c>
      <c r="S76" s="105" t="s">
        <v>187</v>
      </c>
      <c r="T76" s="106" t="s">
        <v>188</v>
      </c>
    </row>
    <row r="77" s="1" customFormat="1" ht="29.28" customHeight="1">
      <c r="B77" s="48"/>
      <c r="C77" s="110" t="s">
        <v>167</v>
      </c>
      <c r="D77" s="76"/>
      <c r="E77" s="76"/>
      <c r="F77" s="76"/>
      <c r="G77" s="76"/>
      <c r="H77" s="76"/>
      <c r="I77" s="205"/>
      <c r="J77" s="215">
        <f>BK77</f>
        <v>0</v>
      </c>
      <c r="K77" s="76"/>
      <c r="L77" s="74"/>
      <c r="M77" s="107"/>
      <c r="N77" s="108"/>
      <c r="O77" s="108"/>
      <c r="P77" s="216">
        <f>P78</f>
        <v>0</v>
      </c>
      <c r="Q77" s="108"/>
      <c r="R77" s="216">
        <f>R78</f>
        <v>0</v>
      </c>
      <c r="S77" s="108"/>
      <c r="T77" s="217">
        <f>T78</f>
        <v>0</v>
      </c>
      <c r="AT77" s="25" t="s">
        <v>77</v>
      </c>
      <c r="AU77" s="25" t="s">
        <v>168</v>
      </c>
      <c r="BK77" s="218">
        <f>BK78</f>
        <v>0</v>
      </c>
    </row>
    <row r="78" s="11" customFormat="1" ht="37.44" customHeight="1">
      <c r="B78" s="219"/>
      <c r="C78" s="220"/>
      <c r="D78" s="221" t="s">
        <v>77</v>
      </c>
      <c r="E78" s="222" t="s">
        <v>2452</v>
      </c>
      <c r="F78" s="222" t="s">
        <v>136</v>
      </c>
      <c r="G78" s="220"/>
      <c r="H78" s="220"/>
      <c r="I78" s="223"/>
      <c r="J78" s="224">
        <f>BK78</f>
        <v>0</v>
      </c>
      <c r="K78" s="220"/>
      <c r="L78" s="225"/>
      <c r="M78" s="226"/>
      <c r="N78" s="227"/>
      <c r="O78" s="227"/>
      <c r="P78" s="228">
        <f>SUM(P79:P84)</f>
        <v>0</v>
      </c>
      <c r="Q78" s="227"/>
      <c r="R78" s="228">
        <f>SUM(R79:R84)</f>
        <v>0</v>
      </c>
      <c r="S78" s="227"/>
      <c r="T78" s="229">
        <f>SUM(T79:T84)</f>
        <v>0</v>
      </c>
      <c r="AR78" s="230" t="s">
        <v>211</v>
      </c>
      <c r="AT78" s="231" t="s">
        <v>77</v>
      </c>
      <c r="AU78" s="231" t="s">
        <v>78</v>
      </c>
      <c r="AY78" s="230" t="s">
        <v>191</v>
      </c>
      <c r="BK78" s="232">
        <f>SUM(BK79:BK84)</f>
        <v>0</v>
      </c>
    </row>
    <row r="79" s="1" customFormat="1" ht="16.5" customHeight="1">
      <c r="B79" s="48"/>
      <c r="C79" s="235" t="s">
        <v>86</v>
      </c>
      <c r="D79" s="235" t="s">
        <v>194</v>
      </c>
      <c r="E79" s="236" t="s">
        <v>2558</v>
      </c>
      <c r="F79" s="237" t="s">
        <v>2559</v>
      </c>
      <c r="G79" s="238" t="s">
        <v>257</v>
      </c>
      <c r="H79" s="239">
        <v>6</v>
      </c>
      <c r="I79" s="240"/>
      <c r="J79" s="241">
        <f>ROUND(I79*H79,2)</f>
        <v>0</v>
      </c>
      <c r="K79" s="237" t="s">
        <v>356</v>
      </c>
      <c r="L79" s="74"/>
      <c r="M79" s="242" t="s">
        <v>34</v>
      </c>
      <c r="N79" s="243" t="s">
        <v>49</v>
      </c>
      <c r="O79" s="49"/>
      <c r="P79" s="244">
        <f>O79*H79</f>
        <v>0</v>
      </c>
      <c r="Q79" s="244">
        <v>0</v>
      </c>
      <c r="R79" s="244">
        <f>Q79*H79</f>
        <v>0</v>
      </c>
      <c r="S79" s="244">
        <v>0</v>
      </c>
      <c r="T79" s="245">
        <f>S79*H79</f>
        <v>0</v>
      </c>
      <c r="AR79" s="25" t="s">
        <v>2057</v>
      </c>
      <c r="AT79" s="25" t="s">
        <v>194</v>
      </c>
      <c r="AU79" s="25" t="s">
        <v>86</v>
      </c>
      <c r="AY79" s="25" t="s">
        <v>191</v>
      </c>
      <c r="BE79" s="246">
        <f>IF(N79="základní",J79,0)</f>
        <v>0</v>
      </c>
      <c r="BF79" s="246">
        <f>IF(N79="snížená",J79,0)</f>
        <v>0</v>
      </c>
      <c r="BG79" s="246">
        <f>IF(N79="zákl. přenesená",J79,0)</f>
        <v>0</v>
      </c>
      <c r="BH79" s="246">
        <f>IF(N79="sníž. přenesená",J79,0)</f>
        <v>0</v>
      </c>
      <c r="BI79" s="246">
        <f>IF(N79="nulová",J79,0)</f>
        <v>0</v>
      </c>
      <c r="BJ79" s="25" t="s">
        <v>86</v>
      </c>
      <c r="BK79" s="246">
        <f>ROUND(I79*H79,2)</f>
        <v>0</v>
      </c>
      <c r="BL79" s="25" t="s">
        <v>2057</v>
      </c>
      <c r="BM79" s="25" t="s">
        <v>2560</v>
      </c>
    </row>
    <row r="80" s="1" customFormat="1">
      <c r="B80" s="48"/>
      <c r="C80" s="76"/>
      <c r="D80" s="247" t="s">
        <v>201</v>
      </c>
      <c r="E80" s="76"/>
      <c r="F80" s="248" t="s">
        <v>2561</v>
      </c>
      <c r="G80" s="76"/>
      <c r="H80" s="76"/>
      <c r="I80" s="205"/>
      <c r="J80" s="76"/>
      <c r="K80" s="76"/>
      <c r="L80" s="74"/>
      <c r="M80" s="249"/>
      <c r="N80" s="49"/>
      <c r="O80" s="49"/>
      <c r="P80" s="49"/>
      <c r="Q80" s="49"/>
      <c r="R80" s="49"/>
      <c r="S80" s="49"/>
      <c r="T80" s="97"/>
      <c r="AT80" s="25" t="s">
        <v>201</v>
      </c>
      <c r="AU80" s="25" t="s">
        <v>86</v>
      </c>
    </row>
    <row r="81" s="1" customFormat="1" ht="16.5" customHeight="1">
      <c r="B81" s="48"/>
      <c r="C81" s="235" t="s">
        <v>88</v>
      </c>
      <c r="D81" s="235" t="s">
        <v>194</v>
      </c>
      <c r="E81" s="236" t="s">
        <v>2562</v>
      </c>
      <c r="F81" s="237" t="s">
        <v>2563</v>
      </c>
      <c r="G81" s="238" t="s">
        <v>257</v>
      </c>
      <c r="H81" s="239">
        <v>1</v>
      </c>
      <c r="I81" s="240"/>
      <c r="J81" s="241">
        <f>ROUND(I81*H81,2)</f>
        <v>0</v>
      </c>
      <c r="K81" s="237" t="s">
        <v>356</v>
      </c>
      <c r="L81" s="74"/>
      <c r="M81" s="242" t="s">
        <v>34</v>
      </c>
      <c r="N81" s="243" t="s">
        <v>49</v>
      </c>
      <c r="O81" s="49"/>
      <c r="P81" s="244">
        <f>O81*H81</f>
        <v>0</v>
      </c>
      <c r="Q81" s="244">
        <v>0</v>
      </c>
      <c r="R81" s="244">
        <f>Q81*H81</f>
        <v>0</v>
      </c>
      <c r="S81" s="244">
        <v>0</v>
      </c>
      <c r="T81" s="245">
        <f>S81*H81</f>
        <v>0</v>
      </c>
      <c r="AR81" s="25" t="s">
        <v>2057</v>
      </c>
      <c r="AT81" s="25" t="s">
        <v>194</v>
      </c>
      <c r="AU81" s="25" t="s">
        <v>86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2057</v>
      </c>
      <c r="BM81" s="25" t="s">
        <v>2564</v>
      </c>
    </row>
    <row r="82" s="1" customFormat="1">
      <c r="B82" s="48"/>
      <c r="C82" s="76"/>
      <c r="D82" s="247" t="s">
        <v>201</v>
      </c>
      <c r="E82" s="76"/>
      <c r="F82" s="248" t="s">
        <v>2565</v>
      </c>
      <c r="G82" s="76"/>
      <c r="H82" s="76"/>
      <c r="I82" s="205"/>
      <c r="J82" s="76"/>
      <c r="K82" s="76"/>
      <c r="L82" s="74"/>
      <c r="M82" s="249"/>
      <c r="N82" s="49"/>
      <c r="O82" s="49"/>
      <c r="P82" s="49"/>
      <c r="Q82" s="49"/>
      <c r="R82" s="49"/>
      <c r="S82" s="49"/>
      <c r="T82" s="97"/>
      <c r="AT82" s="25" t="s">
        <v>201</v>
      </c>
      <c r="AU82" s="25" t="s">
        <v>86</v>
      </c>
    </row>
    <row r="83" s="1" customFormat="1" ht="16.5" customHeight="1">
      <c r="B83" s="48"/>
      <c r="C83" s="235" t="s">
        <v>206</v>
      </c>
      <c r="D83" s="235" t="s">
        <v>194</v>
      </c>
      <c r="E83" s="236" t="s">
        <v>2566</v>
      </c>
      <c r="F83" s="237" t="s">
        <v>2567</v>
      </c>
      <c r="G83" s="238" t="s">
        <v>257</v>
      </c>
      <c r="H83" s="239">
        <v>3</v>
      </c>
      <c r="I83" s="240"/>
      <c r="J83" s="241">
        <f>ROUND(I83*H83,2)</f>
        <v>0</v>
      </c>
      <c r="K83" s="237" t="s">
        <v>356</v>
      </c>
      <c r="L83" s="74"/>
      <c r="M83" s="242" t="s">
        <v>34</v>
      </c>
      <c r="N83" s="243" t="s">
        <v>49</v>
      </c>
      <c r="O83" s="49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5" t="s">
        <v>2057</v>
      </c>
      <c r="AT83" s="25" t="s">
        <v>194</v>
      </c>
      <c r="AU83" s="25" t="s">
        <v>86</v>
      </c>
      <c r="AY83" s="25" t="s">
        <v>191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5" t="s">
        <v>86</v>
      </c>
      <c r="BK83" s="246">
        <f>ROUND(I83*H83,2)</f>
        <v>0</v>
      </c>
      <c r="BL83" s="25" t="s">
        <v>2057</v>
      </c>
      <c r="BM83" s="25" t="s">
        <v>2568</v>
      </c>
    </row>
    <row r="84" s="1" customFormat="1">
      <c r="B84" s="48"/>
      <c r="C84" s="76"/>
      <c r="D84" s="247" t="s">
        <v>201</v>
      </c>
      <c r="E84" s="76"/>
      <c r="F84" s="318" t="s">
        <v>2569</v>
      </c>
      <c r="G84" s="76"/>
      <c r="H84" s="76"/>
      <c r="I84" s="205"/>
      <c r="J84" s="76"/>
      <c r="K84" s="76"/>
      <c r="L84" s="74"/>
      <c r="M84" s="250"/>
      <c r="N84" s="251"/>
      <c r="O84" s="251"/>
      <c r="P84" s="251"/>
      <c r="Q84" s="251"/>
      <c r="R84" s="251"/>
      <c r="S84" s="251"/>
      <c r="T84" s="252"/>
      <c r="AT84" s="25" t="s">
        <v>201</v>
      </c>
      <c r="AU84" s="25" t="s">
        <v>86</v>
      </c>
    </row>
    <row r="85" s="1" customFormat="1" ht="6.96" customHeight="1">
      <c r="B85" s="69"/>
      <c r="C85" s="70"/>
      <c r="D85" s="70"/>
      <c r="E85" s="70"/>
      <c r="F85" s="70"/>
      <c r="G85" s="70"/>
      <c r="H85" s="70"/>
      <c r="I85" s="180"/>
      <c r="J85" s="70"/>
      <c r="K85" s="70"/>
      <c r="L85" s="74"/>
    </row>
  </sheetData>
  <sheetProtection sheet="1" autoFilter="0" formatColumns="0" formatRows="0" objects="1" scenarios="1" spinCount="100000" saltValue="XAOJu4Euuj15Ro1ktMfU1CdVS61XG7tdecYt18l4pdB128KLsPlNffFMPLCR8ZfogIV883fhkDzEPksSIvbgvQ==" hashValue="oVy0UI5tPbHjFb4fwcJXT14mRYLF84Eh4SL1b2qBUsn1KYofL47mtDorf9xZkLmV2wbIqGxTDRXhpoIxJ+tHxg==" algorithmName="SHA-512" password="CC35"/>
  <autoFilter ref="C76:K84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140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2570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6.5" customHeight="1">
      <c r="B24" s="162"/>
      <c r="C24" s="163"/>
      <c r="D24" s="163"/>
      <c r="E24" s="46" t="s">
        <v>34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ROUND(SUM(BE78:BE81), 2)</f>
        <v>0</v>
      </c>
      <c r="G30" s="49"/>
      <c r="H30" s="49"/>
      <c r="I30" s="172">
        <v>0.20999999999999999</v>
      </c>
      <c r="J30" s="171">
        <f>ROUND(ROUND((SUM(BE78:BE81)),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ROUND(SUM(BF78:BF81), 2)</f>
        <v>0</v>
      </c>
      <c r="G31" s="49"/>
      <c r="H31" s="49"/>
      <c r="I31" s="172">
        <v>0.14999999999999999</v>
      </c>
      <c r="J31" s="171">
        <f>ROUND(ROUND((SUM(BF78:BF81)),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ROUND(SUM(BG78:BG81),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ROUND(SUM(BH78:BH81),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ROUND(SUM(BI78:BI81),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06.4 - Přeložka a úprava VO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J79</f>
        <v>0</v>
      </c>
      <c r="K57" s="197"/>
    </row>
    <row r="58" s="9" customFormat="1" ht="19.92" customHeight="1">
      <c r="B58" s="198"/>
      <c r="C58" s="199"/>
      <c r="D58" s="200" t="s">
        <v>2571</v>
      </c>
      <c r="E58" s="201"/>
      <c r="F58" s="201"/>
      <c r="G58" s="201"/>
      <c r="H58" s="201"/>
      <c r="I58" s="202"/>
      <c r="J58" s="203">
        <f>J80</f>
        <v>0</v>
      </c>
      <c r="K58" s="204"/>
    </row>
    <row r="59" s="1" customFormat="1" ht="21.84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180"/>
      <c r="J60" s="70"/>
      <c r="K60" s="71"/>
    </row>
    <row r="64" s="1" customFormat="1" ht="6.96" customHeight="1">
      <c r="B64" s="72"/>
      <c r="C64" s="73"/>
      <c r="D64" s="73"/>
      <c r="E64" s="73"/>
      <c r="F64" s="73"/>
      <c r="G64" s="73"/>
      <c r="H64" s="73"/>
      <c r="I64" s="183"/>
      <c r="J64" s="73"/>
      <c r="K64" s="73"/>
      <c r="L64" s="74"/>
    </row>
    <row r="65" s="1" customFormat="1" ht="36.96" customHeight="1">
      <c r="B65" s="48"/>
      <c r="C65" s="75" t="s">
        <v>175</v>
      </c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6.96" customHeight="1">
      <c r="B66" s="48"/>
      <c r="C66" s="76"/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4.4" customHeight="1">
      <c r="B67" s="48"/>
      <c r="C67" s="78" t="s">
        <v>18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16.5" customHeight="1">
      <c r="B68" s="48"/>
      <c r="C68" s="76"/>
      <c r="D68" s="76"/>
      <c r="E68" s="206" t="str">
        <f>E7</f>
        <v>Centrum aktivních seniorů</v>
      </c>
      <c r="F68" s="78"/>
      <c r="G68" s="78"/>
      <c r="H68" s="78"/>
      <c r="I68" s="205"/>
      <c r="J68" s="76"/>
      <c r="K68" s="76"/>
      <c r="L68" s="74"/>
    </row>
    <row r="69" s="1" customFormat="1" ht="14.4" customHeight="1">
      <c r="B69" s="48"/>
      <c r="C69" s="78" t="s">
        <v>162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7.25" customHeight="1">
      <c r="B70" s="48"/>
      <c r="C70" s="76"/>
      <c r="D70" s="76"/>
      <c r="E70" s="84" t="str">
        <f>E9</f>
        <v>SO 06.4 - Přeložka a úprava VO</v>
      </c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8" customHeight="1">
      <c r="B72" s="48"/>
      <c r="C72" s="78" t="s">
        <v>24</v>
      </c>
      <c r="D72" s="76"/>
      <c r="E72" s="76"/>
      <c r="F72" s="207" t="str">
        <f>F12</f>
        <v>Frýdek Místek</v>
      </c>
      <c r="G72" s="76"/>
      <c r="H72" s="76"/>
      <c r="I72" s="208" t="s">
        <v>26</v>
      </c>
      <c r="J72" s="87" t="str">
        <f>IF(J12="","",J12)</f>
        <v>27. 3. 2018</v>
      </c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>
      <c r="B74" s="48"/>
      <c r="C74" s="78" t="s">
        <v>32</v>
      </c>
      <c r="D74" s="76"/>
      <c r="E74" s="76"/>
      <c r="F74" s="207" t="str">
        <f>E15</f>
        <v>Statutární město Frýdek-Místek</v>
      </c>
      <c r="G74" s="76"/>
      <c r="H74" s="76"/>
      <c r="I74" s="208" t="s">
        <v>39</v>
      </c>
      <c r="J74" s="207" t="str">
        <f>E21</f>
        <v>CHVÁLEK ATELIÉR s.r.o..</v>
      </c>
      <c r="K74" s="76"/>
      <c r="L74" s="74"/>
    </row>
    <row r="75" s="1" customFormat="1" ht="14.4" customHeight="1">
      <c r="B75" s="48"/>
      <c r="C75" s="78" t="s">
        <v>37</v>
      </c>
      <c r="D75" s="76"/>
      <c r="E75" s="76"/>
      <c r="F75" s="207" t="str">
        <f>IF(E18="","",E18)</f>
        <v/>
      </c>
      <c r="G75" s="76"/>
      <c r="H75" s="76"/>
      <c r="I75" s="205"/>
      <c r="J75" s="76"/>
      <c r="K75" s="76"/>
      <c r="L75" s="74"/>
    </row>
    <row r="76" s="1" customFormat="1" ht="10.32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0" customFormat="1" ht="29.28" customHeight="1">
      <c r="B77" s="209"/>
      <c r="C77" s="210" t="s">
        <v>176</v>
      </c>
      <c r="D77" s="211" t="s">
        <v>63</v>
      </c>
      <c r="E77" s="211" t="s">
        <v>59</v>
      </c>
      <c r="F77" s="211" t="s">
        <v>177</v>
      </c>
      <c r="G77" s="211" t="s">
        <v>178</v>
      </c>
      <c r="H77" s="211" t="s">
        <v>179</v>
      </c>
      <c r="I77" s="212" t="s">
        <v>180</v>
      </c>
      <c r="J77" s="211" t="s">
        <v>166</v>
      </c>
      <c r="K77" s="213" t="s">
        <v>181</v>
      </c>
      <c r="L77" s="214"/>
      <c r="M77" s="104" t="s">
        <v>182</v>
      </c>
      <c r="N77" s="105" t="s">
        <v>48</v>
      </c>
      <c r="O77" s="105" t="s">
        <v>183</v>
      </c>
      <c r="P77" s="105" t="s">
        <v>184</v>
      </c>
      <c r="Q77" s="105" t="s">
        <v>185</v>
      </c>
      <c r="R77" s="105" t="s">
        <v>186</v>
      </c>
      <c r="S77" s="105" t="s">
        <v>187</v>
      </c>
      <c r="T77" s="106" t="s">
        <v>188</v>
      </c>
    </row>
    <row r="78" s="1" customFormat="1" ht="29.28" customHeight="1">
      <c r="B78" s="48"/>
      <c r="C78" s="110" t="s">
        <v>167</v>
      </c>
      <c r="D78" s="76"/>
      <c r="E78" s="76"/>
      <c r="F78" s="76"/>
      <c r="G78" s="76"/>
      <c r="H78" s="76"/>
      <c r="I78" s="205"/>
      <c r="J78" s="215">
        <f>BK78</f>
        <v>0</v>
      </c>
      <c r="K78" s="76"/>
      <c r="L78" s="74"/>
      <c r="M78" s="107"/>
      <c r="N78" s="108"/>
      <c r="O78" s="108"/>
      <c r="P78" s="216">
        <f>P79</f>
        <v>0</v>
      </c>
      <c r="Q78" s="108"/>
      <c r="R78" s="216">
        <f>R79</f>
        <v>0</v>
      </c>
      <c r="S78" s="108"/>
      <c r="T78" s="217">
        <f>T79</f>
        <v>0</v>
      </c>
      <c r="AT78" s="25" t="s">
        <v>77</v>
      </c>
      <c r="AU78" s="25" t="s">
        <v>168</v>
      </c>
      <c r="BK78" s="218">
        <f>BK79</f>
        <v>0</v>
      </c>
    </row>
    <row r="79" s="11" customFormat="1" ht="37.44" customHeight="1">
      <c r="B79" s="219"/>
      <c r="C79" s="220"/>
      <c r="D79" s="221" t="s">
        <v>77</v>
      </c>
      <c r="E79" s="222" t="s">
        <v>304</v>
      </c>
      <c r="F79" s="222" t="s">
        <v>305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</v>
      </c>
      <c r="S79" s="227"/>
      <c r="T79" s="229">
        <f>T80</f>
        <v>0</v>
      </c>
      <c r="AR79" s="230" t="s">
        <v>86</v>
      </c>
      <c r="AT79" s="231" t="s">
        <v>77</v>
      </c>
      <c r="AU79" s="231" t="s">
        <v>78</v>
      </c>
      <c r="AY79" s="230" t="s">
        <v>191</v>
      </c>
      <c r="BK79" s="232">
        <f>BK80</f>
        <v>0</v>
      </c>
    </row>
    <row r="80" s="11" customFormat="1" ht="19.92" customHeight="1">
      <c r="B80" s="219"/>
      <c r="C80" s="220"/>
      <c r="D80" s="221" t="s">
        <v>77</v>
      </c>
      <c r="E80" s="233" t="s">
        <v>232</v>
      </c>
      <c r="F80" s="233" t="s">
        <v>2572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P81</f>
        <v>0</v>
      </c>
      <c r="Q80" s="227"/>
      <c r="R80" s="228">
        <f>R81</f>
        <v>0</v>
      </c>
      <c r="S80" s="227"/>
      <c r="T80" s="229">
        <f>T81</f>
        <v>0</v>
      </c>
      <c r="AR80" s="230" t="s">
        <v>86</v>
      </c>
      <c r="AT80" s="231" t="s">
        <v>77</v>
      </c>
      <c r="AU80" s="231" t="s">
        <v>86</v>
      </c>
      <c r="AY80" s="230" t="s">
        <v>191</v>
      </c>
      <c r="BK80" s="232">
        <f>BK81</f>
        <v>0</v>
      </c>
    </row>
    <row r="81" s="1" customFormat="1" ht="16.5" customHeight="1">
      <c r="B81" s="48"/>
      <c r="C81" s="235" t="s">
        <v>86</v>
      </c>
      <c r="D81" s="235" t="s">
        <v>194</v>
      </c>
      <c r="E81" s="236" t="s">
        <v>2573</v>
      </c>
      <c r="F81" s="237" t="s">
        <v>2574</v>
      </c>
      <c r="G81" s="238" t="s">
        <v>197</v>
      </c>
      <c r="H81" s="239">
        <v>1</v>
      </c>
      <c r="I81" s="240"/>
      <c r="J81" s="241">
        <f>ROUND(I81*H81,2)</f>
        <v>0</v>
      </c>
      <c r="K81" s="237" t="s">
        <v>34</v>
      </c>
      <c r="L81" s="74"/>
      <c r="M81" s="242" t="s">
        <v>34</v>
      </c>
      <c r="N81" s="285" t="s">
        <v>49</v>
      </c>
      <c r="O81" s="251"/>
      <c r="P81" s="286">
        <f>O81*H81</f>
        <v>0</v>
      </c>
      <c r="Q81" s="286">
        <v>0</v>
      </c>
      <c r="R81" s="286">
        <f>Q81*H81</f>
        <v>0</v>
      </c>
      <c r="S81" s="286">
        <v>0</v>
      </c>
      <c r="T81" s="287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211</v>
      </c>
      <c r="BM81" s="25" t="s">
        <v>2575</v>
      </c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80"/>
      <c r="J82" s="70"/>
      <c r="K82" s="70"/>
      <c r="L82" s="74"/>
    </row>
  </sheetData>
  <sheetProtection sheet="1" autoFilter="0" formatColumns="0" formatRows="0" objects="1" scenarios="1" spinCount="100000" saltValue="AS5kqCArnr6BorTG8OsIOrcNzmZuqB9tOLnEHPhzx5L7FP+JUkiTPukU2sGmtKMbNW3A531rXEV3nfzFCJHhTA==" hashValue="zPLzL6Z/K/DYz0sT1ne99jeeDwlvz/3TY7vZh9tyQnH9czenYvT3fFu6q/sWsv80QRxOw6egfns+GtR3LEuwAA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143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2576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6.5" customHeight="1">
      <c r="B24" s="162"/>
      <c r="C24" s="163"/>
      <c r="D24" s="163"/>
      <c r="E24" s="46" t="s">
        <v>34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ROUND(SUM(BE78:BE81), 2)</f>
        <v>0</v>
      </c>
      <c r="G30" s="49"/>
      <c r="H30" s="49"/>
      <c r="I30" s="172">
        <v>0.20999999999999999</v>
      </c>
      <c r="J30" s="171">
        <f>ROUND(ROUND((SUM(BE78:BE81)),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ROUND(SUM(BF78:BF81), 2)</f>
        <v>0</v>
      </c>
      <c r="G31" s="49"/>
      <c r="H31" s="49"/>
      <c r="I31" s="172">
        <v>0.14999999999999999</v>
      </c>
      <c r="J31" s="171">
        <f>ROUND(ROUND((SUM(BF78:BF81)),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ROUND(SUM(BG78:BG81),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ROUND(SUM(BH78:BH81),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ROUND(SUM(BI78:BI81),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07 - Přípojka vody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J79</f>
        <v>0</v>
      </c>
      <c r="K57" s="197"/>
    </row>
    <row r="58" s="9" customFormat="1" ht="19.92" customHeight="1">
      <c r="B58" s="198"/>
      <c r="C58" s="199"/>
      <c r="D58" s="200" t="s">
        <v>2571</v>
      </c>
      <c r="E58" s="201"/>
      <c r="F58" s="201"/>
      <c r="G58" s="201"/>
      <c r="H58" s="201"/>
      <c r="I58" s="202"/>
      <c r="J58" s="203">
        <f>J80</f>
        <v>0</v>
      </c>
      <c r="K58" s="204"/>
    </row>
    <row r="59" s="1" customFormat="1" ht="21.84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180"/>
      <c r="J60" s="70"/>
      <c r="K60" s="71"/>
    </row>
    <row r="64" s="1" customFormat="1" ht="6.96" customHeight="1">
      <c r="B64" s="72"/>
      <c r="C64" s="73"/>
      <c r="D64" s="73"/>
      <c r="E64" s="73"/>
      <c r="F64" s="73"/>
      <c r="G64" s="73"/>
      <c r="H64" s="73"/>
      <c r="I64" s="183"/>
      <c r="J64" s="73"/>
      <c r="K64" s="73"/>
      <c r="L64" s="74"/>
    </row>
    <row r="65" s="1" customFormat="1" ht="36.96" customHeight="1">
      <c r="B65" s="48"/>
      <c r="C65" s="75" t="s">
        <v>175</v>
      </c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6.96" customHeight="1">
      <c r="B66" s="48"/>
      <c r="C66" s="76"/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4.4" customHeight="1">
      <c r="B67" s="48"/>
      <c r="C67" s="78" t="s">
        <v>18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16.5" customHeight="1">
      <c r="B68" s="48"/>
      <c r="C68" s="76"/>
      <c r="D68" s="76"/>
      <c r="E68" s="206" t="str">
        <f>E7</f>
        <v>Centrum aktivních seniorů</v>
      </c>
      <c r="F68" s="78"/>
      <c r="G68" s="78"/>
      <c r="H68" s="78"/>
      <c r="I68" s="205"/>
      <c r="J68" s="76"/>
      <c r="K68" s="76"/>
      <c r="L68" s="74"/>
    </row>
    <row r="69" s="1" customFormat="1" ht="14.4" customHeight="1">
      <c r="B69" s="48"/>
      <c r="C69" s="78" t="s">
        <v>162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7.25" customHeight="1">
      <c r="B70" s="48"/>
      <c r="C70" s="76"/>
      <c r="D70" s="76"/>
      <c r="E70" s="84" t="str">
        <f>E9</f>
        <v>SO 07 - Přípojka vody</v>
      </c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8" customHeight="1">
      <c r="B72" s="48"/>
      <c r="C72" s="78" t="s">
        <v>24</v>
      </c>
      <c r="D72" s="76"/>
      <c r="E72" s="76"/>
      <c r="F72" s="207" t="str">
        <f>F12</f>
        <v>Frýdek Místek</v>
      </c>
      <c r="G72" s="76"/>
      <c r="H72" s="76"/>
      <c r="I72" s="208" t="s">
        <v>26</v>
      </c>
      <c r="J72" s="87" t="str">
        <f>IF(J12="","",J12)</f>
        <v>27. 3. 2018</v>
      </c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>
      <c r="B74" s="48"/>
      <c r="C74" s="78" t="s">
        <v>32</v>
      </c>
      <c r="D74" s="76"/>
      <c r="E74" s="76"/>
      <c r="F74" s="207" t="str">
        <f>E15</f>
        <v>Statutární město Frýdek-Místek</v>
      </c>
      <c r="G74" s="76"/>
      <c r="H74" s="76"/>
      <c r="I74" s="208" t="s">
        <v>39</v>
      </c>
      <c r="J74" s="207" t="str">
        <f>E21</f>
        <v>CHVÁLEK ATELIÉR s.r.o..</v>
      </c>
      <c r="K74" s="76"/>
      <c r="L74" s="74"/>
    </row>
    <row r="75" s="1" customFormat="1" ht="14.4" customHeight="1">
      <c r="B75" s="48"/>
      <c r="C75" s="78" t="s">
        <v>37</v>
      </c>
      <c r="D75" s="76"/>
      <c r="E75" s="76"/>
      <c r="F75" s="207" t="str">
        <f>IF(E18="","",E18)</f>
        <v/>
      </c>
      <c r="G75" s="76"/>
      <c r="H75" s="76"/>
      <c r="I75" s="205"/>
      <c r="J75" s="76"/>
      <c r="K75" s="76"/>
      <c r="L75" s="74"/>
    </row>
    <row r="76" s="1" customFormat="1" ht="10.32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0" customFormat="1" ht="29.28" customHeight="1">
      <c r="B77" s="209"/>
      <c r="C77" s="210" t="s">
        <v>176</v>
      </c>
      <c r="D77" s="211" t="s">
        <v>63</v>
      </c>
      <c r="E77" s="211" t="s">
        <v>59</v>
      </c>
      <c r="F77" s="211" t="s">
        <v>177</v>
      </c>
      <c r="G77" s="211" t="s">
        <v>178</v>
      </c>
      <c r="H77" s="211" t="s">
        <v>179</v>
      </c>
      <c r="I77" s="212" t="s">
        <v>180</v>
      </c>
      <c r="J77" s="211" t="s">
        <v>166</v>
      </c>
      <c r="K77" s="213" t="s">
        <v>181</v>
      </c>
      <c r="L77" s="214"/>
      <c r="M77" s="104" t="s">
        <v>182</v>
      </c>
      <c r="N77" s="105" t="s">
        <v>48</v>
      </c>
      <c r="O77" s="105" t="s">
        <v>183</v>
      </c>
      <c r="P77" s="105" t="s">
        <v>184</v>
      </c>
      <c r="Q77" s="105" t="s">
        <v>185</v>
      </c>
      <c r="R77" s="105" t="s">
        <v>186</v>
      </c>
      <c r="S77" s="105" t="s">
        <v>187</v>
      </c>
      <c r="T77" s="106" t="s">
        <v>188</v>
      </c>
    </row>
    <row r="78" s="1" customFormat="1" ht="29.28" customHeight="1">
      <c r="B78" s="48"/>
      <c r="C78" s="110" t="s">
        <v>167</v>
      </c>
      <c r="D78" s="76"/>
      <c r="E78" s="76"/>
      <c r="F78" s="76"/>
      <c r="G78" s="76"/>
      <c r="H78" s="76"/>
      <c r="I78" s="205"/>
      <c r="J78" s="215">
        <f>BK78</f>
        <v>0</v>
      </c>
      <c r="K78" s="76"/>
      <c r="L78" s="74"/>
      <c r="M78" s="107"/>
      <c r="N78" s="108"/>
      <c r="O78" s="108"/>
      <c r="P78" s="216">
        <f>P79</f>
        <v>0</v>
      </c>
      <c r="Q78" s="108"/>
      <c r="R78" s="216">
        <f>R79</f>
        <v>0</v>
      </c>
      <c r="S78" s="108"/>
      <c r="T78" s="217">
        <f>T79</f>
        <v>0</v>
      </c>
      <c r="AT78" s="25" t="s">
        <v>77</v>
      </c>
      <c r="AU78" s="25" t="s">
        <v>168</v>
      </c>
      <c r="BK78" s="218">
        <f>BK79</f>
        <v>0</v>
      </c>
    </row>
    <row r="79" s="11" customFormat="1" ht="37.44" customHeight="1">
      <c r="B79" s="219"/>
      <c r="C79" s="220"/>
      <c r="D79" s="221" t="s">
        <v>77</v>
      </c>
      <c r="E79" s="222" t="s">
        <v>304</v>
      </c>
      <c r="F79" s="222" t="s">
        <v>305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</v>
      </c>
      <c r="S79" s="227"/>
      <c r="T79" s="229">
        <f>T80</f>
        <v>0</v>
      </c>
      <c r="AR79" s="230" t="s">
        <v>86</v>
      </c>
      <c r="AT79" s="231" t="s">
        <v>77</v>
      </c>
      <c r="AU79" s="231" t="s">
        <v>78</v>
      </c>
      <c r="AY79" s="230" t="s">
        <v>191</v>
      </c>
      <c r="BK79" s="232">
        <f>BK80</f>
        <v>0</v>
      </c>
    </row>
    <row r="80" s="11" customFormat="1" ht="19.92" customHeight="1">
      <c r="B80" s="219"/>
      <c r="C80" s="220"/>
      <c r="D80" s="221" t="s">
        <v>77</v>
      </c>
      <c r="E80" s="233" t="s">
        <v>232</v>
      </c>
      <c r="F80" s="233" t="s">
        <v>2572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P81</f>
        <v>0</v>
      </c>
      <c r="Q80" s="227"/>
      <c r="R80" s="228">
        <f>R81</f>
        <v>0</v>
      </c>
      <c r="S80" s="227"/>
      <c r="T80" s="229">
        <f>T81</f>
        <v>0</v>
      </c>
      <c r="AR80" s="230" t="s">
        <v>86</v>
      </c>
      <c r="AT80" s="231" t="s">
        <v>77</v>
      </c>
      <c r="AU80" s="231" t="s">
        <v>86</v>
      </c>
      <c r="AY80" s="230" t="s">
        <v>191</v>
      </c>
      <c r="BK80" s="232">
        <f>BK81</f>
        <v>0</v>
      </c>
    </row>
    <row r="81" s="1" customFormat="1" ht="16.5" customHeight="1">
      <c r="B81" s="48"/>
      <c r="C81" s="235" t="s">
        <v>86</v>
      </c>
      <c r="D81" s="235" t="s">
        <v>194</v>
      </c>
      <c r="E81" s="236" t="s">
        <v>2573</v>
      </c>
      <c r="F81" s="237" t="s">
        <v>2577</v>
      </c>
      <c r="G81" s="238" t="s">
        <v>197</v>
      </c>
      <c r="H81" s="239">
        <v>1</v>
      </c>
      <c r="I81" s="240"/>
      <c r="J81" s="241">
        <f>ROUND(I81*H81,2)</f>
        <v>0</v>
      </c>
      <c r="K81" s="237" t="s">
        <v>34</v>
      </c>
      <c r="L81" s="74"/>
      <c r="M81" s="242" t="s">
        <v>34</v>
      </c>
      <c r="N81" s="285" t="s">
        <v>49</v>
      </c>
      <c r="O81" s="251"/>
      <c r="P81" s="286">
        <f>O81*H81</f>
        <v>0</v>
      </c>
      <c r="Q81" s="286">
        <v>0</v>
      </c>
      <c r="R81" s="286">
        <f>Q81*H81</f>
        <v>0</v>
      </c>
      <c r="S81" s="286">
        <v>0</v>
      </c>
      <c r="T81" s="287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211</v>
      </c>
      <c r="BM81" s="25" t="s">
        <v>2578</v>
      </c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80"/>
      <c r="J82" s="70"/>
      <c r="K82" s="70"/>
      <c r="L82" s="74"/>
    </row>
  </sheetData>
  <sheetProtection sheet="1" autoFilter="0" formatColumns="0" formatRows="0" objects="1" scenarios="1" spinCount="100000" saltValue="Tc/Lt9fnH55JOB50XCMRmrt0slApGANtzjSlfq3b5IEXgffGzuyEkSpR3GgOm+0wi1JO6lQz9Vrng/adAhGa1A==" hashValue="+MOscTFOfImNQxtqdRgLtyQPK3UnrInvYhjmVe9kTJM3UFHf5Myb6DymvekGubIZnOm9OW7zpp+fCDCP78jD7A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163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14" customHeight="1">
      <c r="B24" s="162"/>
      <c r="C24" s="163"/>
      <c r="D24" s="163"/>
      <c r="E24" s="46" t="s">
        <v>43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ROUND(J82,2)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ROUND(SUM(BE82:BE123), 2)</f>
        <v>0</v>
      </c>
      <c r="G30" s="49"/>
      <c r="H30" s="49"/>
      <c r="I30" s="172">
        <v>0.20999999999999999</v>
      </c>
      <c r="J30" s="171">
        <f>ROUND(ROUND((SUM(BE82:BE123)),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ROUND(SUM(BF82:BF123), 2)</f>
        <v>0</v>
      </c>
      <c r="G31" s="49"/>
      <c r="H31" s="49"/>
      <c r="I31" s="172">
        <v>0.14999999999999999</v>
      </c>
      <c r="J31" s="171">
        <f>ROUND(ROUND((SUM(BF82:BF123)),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ROUND(SUM(BG82:BG123),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ROUND(SUM(BH82:BH123),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ROUND(SUM(BI82:BI123),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VON - Vedlejší a ostatní náklady stavby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J82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169</v>
      </c>
      <c r="E57" s="194"/>
      <c r="F57" s="194"/>
      <c r="G57" s="194"/>
      <c r="H57" s="194"/>
      <c r="I57" s="195"/>
      <c r="J57" s="196">
        <f>J83</f>
        <v>0</v>
      </c>
      <c r="K57" s="197"/>
    </row>
    <row r="58" s="9" customFormat="1" ht="19.92" customHeight="1">
      <c r="B58" s="198"/>
      <c r="C58" s="199"/>
      <c r="D58" s="200" t="s">
        <v>170</v>
      </c>
      <c r="E58" s="201"/>
      <c r="F58" s="201"/>
      <c r="G58" s="201"/>
      <c r="H58" s="201"/>
      <c r="I58" s="202"/>
      <c r="J58" s="203">
        <f>J84</f>
        <v>0</v>
      </c>
      <c r="K58" s="204"/>
    </row>
    <row r="59" s="9" customFormat="1" ht="19.92" customHeight="1">
      <c r="B59" s="198"/>
      <c r="C59" s="199"/>
      <c r="D59" s="200" t="s">
        <v>171</v>
      </c>
      <c r="E59" s="201"/>
      <c r="F59" s="201"/>
      <c r="G59" s="201"/>
      <c r="H59" s="201"/>
      <c r="I59" s="202"/>
      <c r="J59" s="203">
        <f>J96</f>
        <v>0</v>
      </c>
      <c r="K59" s="204"/>
    </row>
    <row r="60" s="9" customFormat="1" ht="19.92" customHeight="1">
      <c r="B60" s="198"/>
      <c r="C60" s="199"/>
      <c r="D60" s="200" t="s">
        <v>172</v>
      </c>
      <c r="E60" s="201"/>
      <c r="F60" s="201"/>
      <c r="G60" s="201"/>
      <c r="H60" s="201"/>
      <c r="I60" s="202"/>
      <c r="J60" s="203">
        <f>J99</f>
        <v>0</v>
      </c>
      <c r="K60" s="204"/>
    </row>
    <row r="61" s="9" customFormat="1" ht="19.92" customHeight="1">
      <c r="B61" s="198"/>
      <c r="C61" s="199"/>
      <c r="D61" s="200" t="s">
        <v>173</v>
      </c>
      <c r="E61" s="201"/>
      <c r="F61" s="201"/>
      <c r="G61" s="201"/>
      <c r="H61" s="201"/>
      <c r="I61" s="202"/>
      <c r="J61" s="203">
        <f>J114</f>
        <v>0</v>
      </c>
      <c r="K61" s="204"/>
    </row>
    <row r="62" s="9" customFormat="1" ht="19.92" customHeight="1">
      <c r="B62" s="198"/>
      <c r="C62" s="199"/>
      <c r="D62" s="200" t="s">
        <v>174</v>
      </c>
      <c r="E62" s="201"/>
      <c r="F62" s="201"/>
      <c r="G62" s="201"/>
      <c r="H62" s="201"/>
      <c r="I62" s="202"/>
      <c r="J62" s="203">
        <f>J121</f>
        <v>0</v>
      </c>
      <c r="K62" s="204"/>
    </row>
    <row r="63" s="1" customFormat="1" ht="21.84" customHeight="1">
      <c r="B63" s="48"/>
      <c r="C63" s="49"/>
      <c r="D63" s="49"/>
      <c r="E63" s="49"/>
      <c r="F63" s="49"/>
      <c r="G63" s="49"/>
      <c r="H63" s="49"/>
      <c r="I63" s="158"/>
      <c r="J63" s="49"/>
      <c r="K63" s="53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80"/>
      <c r="J64" s="70"/>
      <c r="K64" s="71"/>
    </row>
    <row r="68" s="1" customFormat="1" ht="6.96" customHeight="1">
      <c r="B68" s="72"/>
      <c r="C68" s="73"/>
      <c r="D68" s="73"/>
      <c r="E68" s="73"/>
      <c r="F68" s="73"/>
      <c r="G68" s="73"/>
      <c r="H68" s="73"/>
      <c r="I68" s="183"/>
      <c r="J68" s="73"/>
      <c r="K68" s="73"/>
      <c r="L68" s="74"/>
    </row>
    <row r="69" s="1" customFormat="1" ht="36.96" customHeight="1">
      <c r="B69" s="48"/>
      <c r="C69" s="75" t="s">
        <v>175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6.96" customHeight="1">
      <c r="B70" s="48"/>
      <c r="C70" s="76"/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4.4" customHeight="1">
      <c r="B71" s="48"/>
      <c r="C71" s="78" t="s">
        <v>18</v>
      </c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6.5" customHeight="1">
      <c r="B72" s="48"/>
      <c r="C72" s="76"/>
      <c r="D72" s="76"/>
      <c r="E72" s="206" t="str">
        <f>E7</f>
        <v>Centrum aktivních seniorů</v>
      </c>
      <c r="F72" s="78"/>
      <c r="G72" s="78"/>
      <c r="H72" s="78"/>
      <c r="I72" s="205"/>
      <c r="J72" s="76"/>
      <c r="K72" s="76"/>
      <c r="L72" s="74"/>
    </row>
    <row r="73" s="1" customFormat="1" ht="14.4" customHeight="1">
      <c r="B73" s="48"/>
      <c r="C73" s="78" t="s">
        <v>162</v>
      </c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 ht="17.25" customHeight="1">
      <c r="B74" s="48"/>
      <c r="C74" s="76"/>
      <c r="D74" s="76"/>
      <c r="E74" s="84" t="str">
        <f>E9</f>
        <v>VON - Vedlejší a ostatní náklady stavby</v>
      </c>
      <c r="F74" s="76"/>
      <c r="G74" s="76"/>
      <c r="H74" s="76"/>
      <c r="I74" s="205"/>
      <c r="J74" s="76"/>
      <c r="K74" s="76"/>
      <c r="L74" s="74"/>
    </row>
    <row r="75" s="1" customFormat="1" ht="6.96" customHeight="1">
      <c r="B75" s="48"/>
      <c r="C75" s="76"/>
      <c r="D75" s="76"/>
      <c r="E75" s="76"/>
      <c r="F75" s="76"/>
      <c r="G75" s="76"/>
      <c r="H75" s="76"/>
      <c r="I75" s="205"/>
      <c r="J75" s="76"/>
      <c r="K75" s="76"/>
      <c r="L75" s="74"/>
    </row>
    <row r="76" s="1" customFormat="1" ht="18" customHeight="1">
      <c r="B76" s="48"/>
      <c r="C76" s="78" t="s">
        <v>24</v>
      </c>
      <c r="D76" s="76"/>
      <c r="E76" s="76"/>
      <c r="F76" s="207" t="str">
        <f>F12</f>
        <v>Frýdek Místek</v>
      </c>
      <c r="G76" s="76"/>
      <c r="H76" s="76"/>
      <c r="I76" s="208" t="s">
        <v>26</v>
      </c>
      <c r="J76" s="87" t="str">
        <f>IF(J12="","",J12)</f>
        <v>27. 3. 2018</v>
      </c>
      <c r="K76" s="76"/>
      <c r="L76" s="74"/>
    </row>
    <row r="77" s="1" customFormat="1" ht="6.96" customHeight="1">
      <c r="B77" s="48"/>
      <c r="C77" s="76"/>
      <c r="D77" s="76"/>
      <c r="E77" s="76"/>
      <c r="F77" s="76"/>
      <c r="G77" s="76"/>
      <c r="H77" s="76"/>
      <c r="I77" s="205"/>
      <c r="J77" s="76"/>
      <c r="K77" s="76"/>
      <c r="L77" s="74"/>
    </row>
    <row r="78" s="1" customFormat="1">
      <c r="B78" s="48"/>
      <c r="C78" s="78" t="s">
        <v>32</v>
      </c>
      <c r="D78" s="76"/>
      <c r="E78" s="76"/>
      <c r="F78" s="207" t="str">
        <f>E15</f>
        <v>Statutární město Frýdek-Místek</v>
      </c>
      <c r="G78" s="76"/>
      <c r="H78" s="76"/>
      <c r="I78" s="208" t="s">
        <v>39</v>
      </c>
      <c r="J78" s="207" t="str">
        <f>E21</f>
        <v>CHVÁLEK ATELIÉR s.r.o..</v>
      </c>
      <c r="K78" s="76"/>
      <c r="L78" s="74"/>
    </row>
    <row r="79" s="1" customFormat="1" ht="14.4" customHeight="1">
      <c r="B79" s="48"/>
      <c r="C79" s="78" t="s">
        <v>37</v>
      </c>
      <c r="D79" s="76"/>
      <c r="E79" s="76"/>
      <c r="F79" s="207" t="str">
        <f>IF(E18="","",E18)</f>
        <v/>
      </c>
      <c r="G79" s="76"/>
      <c r="H79" s="76"/>
      <c r="I79" s="205"/>
      <c r="J79" s="76"/>
      <c r="K79" s="76"/>
      <c r="L79" s="74"/>
    </row>
    <row r="80" s="1" customFormat="1" ht="10.32" customHeight="1">
      <c r="B80" s="48"/>
      <c r="C80" s="76"/>
      <c r="D80" s="76"/>
      <c r="E80" s="76"/>
      <c r="F80" s="76"/>
      <c r="G80" s="76"/>
      <c r="H80" s="76"/>
      <c r="I80" s="205"/>
      <c r="J80" s="76"/>
      <c r="K80" s="76"/>
      <c r="L80" s="74"/>
    </row>
    <row r="81" s="10" customFormat="1" ht="29.28" customHeight="1">
      <c r="B81" s="209"/>
      <c r="C81" s="210" t="s">
        <v>176</v>
      </c>
      <c r="D81" s="211" t="s">
        <v>63</v>
      </c>
      <c r="E81" s="211" t="s">
        <v>59</v>
      </c>
      <c r="F81" s="211" t="s">
        <v>177</v>
      </c>
      <c r="G81" s="211" t="s">
        <v>178</v>
      </c>
      <c r="H81" s="211" t="s">
        <v>179</v>
      </c>
      <c r="I81" s="212" t="s">
        <v>180</v>
      </c>
      <c r="J81" s="211" t="s">
        <v>166</v>
      </c>
      <c r="K81" s="213" t="s">
        <v>181</v>
      </c>
      <c r="L81" s="214"/>
      <c r="M81" s="104" t="s">
        <v>182</v>
      </c>
      <c r="N81" s="105" t="s">
        <v>48</v>
      </c>
      <c r="O81" s="105" t="s">
        <v>183</v>
      </c>
      <c r="P81" s="105" t="s">
        <v>184</v>
      </c>
      <c r="Q81" s="105" t="s">
        <v>185</v>
      </c>
      <c r="R81" s="105" t="s">
        <v>186</v>
      </c>
      <c r="S81" s="105" t="s">
        <v>187</v>
      </c>
      <c r="T81" s="106" t="s">
        <v>188</v>
      </c>
    </row>
    <row r="82" s="1" customFormat="1" ht="29.28" customHeight="1">
      <c r="B82" s="48"/>
      <c r="C82" s="110" t="s">
        <v>167</v>
      </c>
      <c r="D82" s="76"/>
      <c r="E82" s="76"/>
      <c r="F82" s="76"/>
      <c r="G82" s="76"/>
      <c r="H82" s="76"/>
      <c r="I82" s="205"/>
      <c r="J82" s="215">
        <f>BK82</f>
        <v>0</v>
      </c>
      <c r="K82" s="76"/>
      <c r="L82" s="74"/>
      <c r="M82" s="107"/>
      <c r="N82" s="108"/>
      <c r="O82" s="108"/>
      <c r="P82" s="216">
        <f>P83</f>
        <v>0</v>
      </c>
      <c r="Q82" s="108"/>
      <c r="R82" s="216">
        <f>R83</f>
        <v>0</v>
      </c>
      <c r="S82" s="108"/>
      <c r="T82" s="217">
        <f>T83</f>
        <v>0</v>
      </c>
      <c r="AT82" s="25" t="s">
        <v>77</v>
      </c>
      <c r="AU82" s="25" t="s">
        <v>168</v>
      </c>
      <c r="BK82" s="218">
        <f>BK83</f>
        <v>0</v>
      </c>
    </row>
    <row r="83" s="11" customFormat="1" ht="37.44" customHeight="1">
      <c r="B83" s="219"/>
      <c r="C83" s="220"/>
      <c r="D83" s="221" t="s">
        <v>77</v>
      </c>
      <c r="E83" s="222" t="s">
        <v>189</v>
      </c>
      <c r="F83" s="222" t="s">
        <v>189</v>
      </c>
      <c r="G83" s="220"/>
      <c r="H83" s="220"/>
      <c r="I83" s="223"/>
      <c r="J83" s="224">
        <f>BK83</f>
        <v>0</v>
      </c>
      <c r="K83" s="220"/>
      <c r="L83" s="225"/>
      <c r="M83" s="226"/>
      <c r="N83" s="227"/>
      <c r="O83" s="227"/>
      <c r="P83" s="228">
        <f>P84+P96+P99+P114+P121</f>
        <v>0</v>
      </c>
      <c r="Q83" s="227"/>
      <c r="R83" s="228">
        <f>R84+R96+R99+R114+R121</f>
        <v>0</v>
      </c>
      <c r="S83" s="227"/>
      <c r="T83" s="229">
        <f>T84+T96+T99+T114+T121</f>
        <v>0</v>
      </c>
      <c r="AR83" s="230" t="s">
        <v>190</v>
      </c>
      <c r="AT83" s="231" t="s">
        <v>77</v>
      </c>
      <c r="AU83" s="231" t="s">
        <v>78</v>
      </c>
      <c r="AY83" s="230" t="s">
        <v>191</v>
      </c>
      <c r="BK83" s="232">
        <f>BK84+BK96+BK99+BK114+BK121</f>
        <v>0</v>
      </c>
    </row>
    <row r="84" s="11" customFormat="1" ht="19.92" customHeight="1">
      <c r="B84" s="219"/>
      <c r="C84" s="220"/>
      <c r="D84" s="221" t="s">
        <v>77</v>
      </c>
      <c r="E84" s="233" t="s">
        <v>192</v>
      </c>
      <c r="F84" s="233" t="s">
        <v>193</v>
      </c>
      <c r="G84" s="220"/>
      <c r="H84" s="220"/>
      <c r="I84" s="223"/>
      <c r="J84" s="234">
        <f>BK84</f>
        <v>0</v>
      </c>
      <c r="K84" s="220"/>
      <c r="L84" s="225"/>
      <c r="M84" s="226"/>
      <c r="N84" s="227"/>
      <c r="O84" s="227"/>
      <c r="P84" s="228">
        <f>SUM(P85:P95)</f>
        <v>0</v>
      </c>
      <c r="Q84" s="227"/>
      <c r="R84" s="228">
        <f>SUM(R85:R95)</f>
        <v>0</v>
      </c>
      <c r="S84" s="227"/>
      <c r="T84" s="229">
        <f>SUM(T85:T95)</f>
        <v>0</v>
      </c>
      <c r="AR84" s="230" t="s">
        <v>190</v>
      </c>
      <c r="AT84" s="231" t="s">
        <v>77</v>
      </c>
      <c r="AU84" s="231" t="s">
        <v>86</v>
      </c>
      <c r="AY84" s="230" t="s">
        <v>191</v>
      </c>
      <c r="BK84" s="232">
        <f>SUM(BK85:BK95)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195</v>
      </c>
      <c r="F85" s="237" t="s">
        <v>196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198</v>
      </c>
      <c r="L85" s="74"/>
      <c r="M85" s="242" t="s">
        <v>34</v>
      </c>
      <c r="N85" s="243" t="s">
        <v>49</v>
      </c>
      <c r="O85" s="49"/>
      <c r="P85" s="244">
        <f>O85*H85</f>
        <v>0</v>
      </c>
      <c r="Q85" s="244">
        <v>0</v>
      </c>
      <c r="R85" s="244">
        <f>Q85*H85</f>
        <v>0</v>
      </c>
      <c r="S85" s="244">
        <v>0</v>
      </c>
      <c r="T85" s="245">
        <f>S85*H85</f>
        <v>0</v>
      </c>
      <c r="AR85" s="25" t="s">
        <v>199</v>
      </c>
      <c r="AT85" s="25" t="s">
        <v>194</v>
      </c>
      <c r="AU85" s="25" t="s">
        <v>88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199</v>
      </c>
      <c r="BM85" s="25" t="s">
        <v>200</v>
      </c>
    </row>
    <row r="86" s="1" customFormat="1">
      <c r="B86" s="48"/>
      <c r="C86" s="76"/>
      <c r="D86" s="247" t="s">
        <v>201</v>
      </c>
      <c r="E86" s="76"/>
      <c r="F86" s="248" t="s">
        <v>202</v>
      </c>
      <c r="G86" s="76"/>
      <c r="H86" s="76"/>
      <c r="I86" s="205"/>
      <c r="J86" s="76"/>
      <c r="K86" s="76"/>
      <c r="L86" s="74"/>
      <c r="M86" s="249"/>
      <c r="N86" s="49"/>
      <c r="O86" s="49"/>
      <c r="P86" s="49"/>
      <c r="Q86" s="49"/>
      <c r="R86" s="49"/>
      <c r="S86" s="49"/>
      <c r="T86" s="97"/>
      <c r="AT86" s="25" t="s">
        <v>201</v>
      </c>
      <c r="AU86" s="25" t="s">
        <v>88</v>
      </c>
    </row>
    <row r="87" s="1" customFormat="1" ht="16.5" customHeight="1">
      <c r="B87" s="48"/>
      <c r="C87" s="235" t="s">
        <v>88</v>
      </c>
      <c r="D87" s="235" t="s">
        <v>194</v>
      </c>
      <c r="E87" s="236" t="s">
        <v>203</v>
      </c>
      <c r="F87" s="237" t="s">
        <v>204</v>
      </c>
      <c r="G87" s="238" t="s">
        <v>197</v>
      </c>
      <c r="H87" s="239">
        <v>1</v>
      </c>
      <c r="I87" s="240"/>
      <c r="J87" s="241">
        <f>ROUND(I87*H87,2)</f>
        <v>0</v>
      </c>
      <c r="K87" s="237" t="s">
        <v>198</v>
      </c>
      <c r="L87" s="74"/>
      <c r="M87" s="242" t="s">
        <v>34</v>
      </c>
      <c r="N87" s="243" t="s">
        <v>49</v>
      </c>
      <c r="O87" s="49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5" t="s">
        <v>199</v>
      </c>
      <c r="AT87" s="25" t="s">
        <v>194</v>
      </c>
      <c r="AU87" s="25" t="s">
        <v>88</v>
      </c>
      <c r="AY87" s="25" t="s">
        <v>191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5" t="s">
        <v>86</v>
      </c>
      <c r="BK87" s="246">
        <f>ROUND(I87*H87,2)</f>
        <v>0</v>
      </c>
      <c r="BL87" s="25" t="s">
        <v>199</v>
      </c>
      <c r="BM87" s="25" t="s">
        <v>205</v>
      </c>
    </row>
    <row r="88" s="1" customFormat="1" ht="16.5" customHeight="1">
      <c r="B88" s="48"/>
      <c r="C88" s="235" t="s">
        <v>206</v>
      </c>
      <c r="D88" s="235" t="s">
        <v>194</v>
      </c>
      <c r="E88" s="236" t="s">
        <v>207</v>
      </c>
      <c r="F88" s="237" t="s">
        <v>208</v>
      </c>
      <c r="G88" s="238" t="s">
        <v>197</v>
      </c>
      <c r="H88" s="239">
        <v>1</v>
      </c>
      <c r="I88" s="240"/>
      <c r="J88" s="241">
        <f>ROUND(I88*H88,2)</f>
        <v>0</v>
      </c>
      <c r="K88" s="237" t="s">
        <v>198</v>
      </c>
      <c r="L88" s="74"/>
      <c r="M88" s="242" t="s">
        <v>34</v>
      </c>
      <c r="N88" s="243" t="s">
        <v>49</v>
      </c>
      <c r="O88" s="49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5" t="s">
        <v>199</v>
      </c>
      <c r="AT88" s="25" t="s">
        <v>194</v>
      </c>
      <c r="AU88" s="25" t="s">
        <v>88</v>
      </c>
      <c r="AY88" s="25" t="s">
        <v>191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5" t="s">
        <v>86</v>
      </c>
      <c r="BK88" s="246">
        <f>ROUND(I88*H88,2)</f>
        <v>0</v>
      </c>
      <c r="BL88" s="25" t="s">
        <v>199</v>
      </c>
      <c r="BM88" s="25" t="s">
        <v>209</v>
      </c>
    </row>
    <row r="89" s="1" customFormat="1">
      <c r="B89" s="48"/>
      <c r="C89" s="76"/>
      <c r="D89" s="247" t="s">
        <v>201</v>
      </c>
      <c r="E89" s="76"/>
      <c r="F89" s="248" t="s">
        <v>210</v>
      </c>
      <c r="G89" s="76"/>
      <c r="H89" s="76"/>
      <c r="I89" s="205"/>
      <c r="J89" s="76"/>
      <c r="K89" s="76"/>
      <c r="L89" s="74"/>
      <c r="M89" s="249"/>
      <c r="N89" s="49"/>
      <c r="O89" s="49"/>
      <c r="P89" s="49"/>
      <c r="Q89" s="49"/>
      <c r="R89" s="49"/>
      <c r="S89" s="49"/>
      <c r="T89" s="97"/>
      <c r="AT89" s="25" t="s">
        <v>201</v>
      </c>
      <c r="AU89" s="25" t="s">
        <v>88</v>
      </c>
    </row>
    <row r="90" s="1" customFormat="1" ht="16.5" customHeight="1">
      <c r="B90" s="48"/>
      <c r="C90" s="235" t="s">
        <v>211</v>
      </c>
      <c r="D90" s="235" t="s">
        <v>194</v>
      </c>
      <c r="E90" s="236" t="s">
        <v>207</v>
      </c>
      <c r="F90" s="237" t="s">
        <v>208</v>
      </c>
      <c r="G90" s="238" t="s">
        <v>197</v>
      </c>
      <c r="H90" s="239">
        <v>1</v>
      </c>
      <c r="I90" s="240"/>
      <c r="J90" s="241">
        <f>ROUND(I90*H90,2)</f>
        <v>0</v>
      </c>
      <c r="K90" s="237" t="s">
        <v>198</v>
      </c>
      <c r="L90" s="74"/>
      <c r="M90" s="242" t="s">
        <v>34</v>
      </c>
      <c r="N90" s="243" t="s">
        <v>49</v>
      </c>
      <c r="O90" s="49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5" t="s">
        <v>199</v>
      </c>
      <c r="AT90" s="25" t="s">
        <v>194</v>
      </c>
      <c r="AU90" s="25" t="s">
        <v>88</v>
      </c>
      <c r="AY90" s="25" t="s">
        <v>191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5" t="s">
        <v>86</v>
      </c>
      <c r="BK90" s="246">
        <f>ROUND(I90*H90,2)</f>
        <v>0</v>
      </c>
      <c r="BL90" s="25" t="s">
        <v>199</v>
      </c>
      <c r="BM90" s="25" t="s">
        <v>212</v>
      </c>
    </row>
    <row r="91" s="1" customFormat="1">
      <c r="B91" s="48"/>
      <c r="C91" s="76"/>
      <c r="D91" s="247" t="s">
        <v>201</v>
      </c>
      <c r="E91" s="76"/>
      <c r="F91" s="248" t="s">
        <v>213</v>
      </c>
      <c r="G91" s="76"/>
      <c r="H91" s="76"/>
      <c r="I91" s="205"/>
      <c r="J91" s="76"/>
      <c r="K91" s="76"/>
      <c r="L91" s="74"/>
      <c r="M91" s="249"/>
      <c r="N91" s="49"/>
      <c r="O91" s="49"/>
      <c r="P91" s="49"/>
      <c r="Q91" s="49"/>
      <c r="R91" s="49"/>
      <c r="S91" s="49"/>
      <c r="T91" s="97"/>
      <c r="AT91" s="25" t="s">
        <v>201</v>
      </c>
      <c r="AU91" s="25" t="s">
        <v>88</v>
      </c>
    </row>
    <row r="92" s="1" customFormat="1" ht="16.5" customHeight="1">
      <c r="B92" s="48"/>
      <c r="C92" s="235" t="s">
        <v>190</v>
      </c>
      <c r="D92" s="235" t="s">
        <v>194</v>
      </c>
      <c r="E92" s="236" t="s">
        <v>214</v>
      </c>
      <c r="F92" s="237" t="s">
        <v>215</v>
      </c>
      <c r="G92" s="238" t="s">
        <v>197</v>
      </c>
      <c r="H92" s="239">
        <v>1</v>
      </c>
      <c r="I92" s="240"/>
      <c r="J92" s="241">
        <f>ROUND(I92*H92,2)</f>
        <v>0</v>
      </c>
      <c r="K92" s="237" t="s">
        <v>198</v>
      </c>
      <c r="L92" s="74"/>
      <c r="M92" s="242" t="s">
        <v>34</v>
      </c>
      <c r="N92" s="243" t="s">
        <v>49</v>
      </c>
      <c r="O92" s="49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5" t="s">
        <v>199</v>
      </c>
      <c r="AT92" s="25" t="s">
        <v>194</v>
      </c>
      <c r="AU92" s="25" t="s">
        <v>88</v>
      </c>
      <c r="AY92" s="25" t="s">
        <v>191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5" t="s">
        <v>86</v>
      </c>
      <c r="BK92" s="246">
        <f>ROUND(I92*H92,2)</f>
        <v>0</v>
      </c>
      <c r="BL92" s="25" t="s">
        <v>199</v>
      </c>
      <c r="BM92" s="25" t="s">
        <v>216</v>
      </c>
    </row>
    <row r="93" s="1" customFormat="1">
      <c r="B93" s="48"/>
      <c r="C93" s="76"/>
      <c r="D93" s="247" t="s">
        <v>201</v>
      </c>
      <c r="E93" s="76"/>
      <c r="F93" s="248" t="s">
        <v>217</v>
      </c>
      <c r="G93" s="76"/>
      <c r="H93" s="76"/>
      <c r="I93" s="205"/>
      <c r="J93" s="76"/>
      <c r="K93" s="76"/>
      <c r="L93" s="74"/>
      <c r="M93" s="249"/>
      <c r="N93" s="49"/>
      <c r="O93" s="49"/>
      <c r="P93" s="49"/>
      <c r="Q93" s="49"/>
      <c r="R93" s="49"/>
      <c r="S93" s="49"/>
      <c r="T93" s="97"/>
      <c r="AT93" s="25" t="s">
        <v>201</v>
      </c>
      <c r="AU93" s="25" t="s">
        <v>88</v>
      </c>
    </row>
    <row r="94" s="1" customFormat="1" ht="16.5" customHeight="1">
      <c r="B94" s="48"/>
      <c r="C94" s="235" t="s">
        <v>218</v>
      </c>
      <c r="D94" s="235" t="s">
        <v>194</v>
      </c>
      <c r="E94" s="236" t="s">
        <v>219</v>
      </c>
      <c r="F94" s="237" t="s">
        <v>220</v>
      </c>
      <c r="G94" s="238" t="s">
        <v>197</v>
      </c>
      <c r="H94" s="239">
        <v>1</v>
      </c>
      <c r="I94" s="240"/>
      <c r="J94" s="241">
        <f>ROUND(I94*H94,2)</f>
        <v>0</v>
      </c>
      <c r="K94" s="237" t="s">
        <v>198</v>
      </c>
      <c r="L94" s="74"/>
      <c r="M94" s="242" t="s">
        <v>34</v>
      </c>
      <c r="N94" s="243" t="s">
        <v>49</v>
      </c>
      <c r="O94" s="49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5" t="s">
        <v>199</v>
      </c>
      <c r="AT94" s="25" t="s">
        <v>194</v>
      </c>
      <c r="AU94" s="25" t="s">
        <v>88</v>
      </c>
      <c r="AY94" s="25" t="s">
        <v>191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5" t="s">
        <v>86</v>
      </c>
      <c r="BK94" s="246">
        <f>ROUND(I94*H94,2)</f>
        <v>0</v>
      </c>
      <c r="BL94" s="25" t="s">
        <v>199</v>
      </c>
      <c r="BM94" s="25" t="s">
        <v>221</v>
      </c>
    </row>
    <row r="95" s="1" customFormat="1">
      <c r="B95" s="48"/>
      <c r="C95" s="76"/>
      <c r="D95" s="247" t="s">
        <v>201</v>
      </c>
      <c r="E95" s="76"/>
      <c r="F95" s="248" t="s">
        <v>222</v>
      </c>
      <c r="G95" s="76"/>
      <c r="H95" s="76"/>
      <c r="I95" s="205"/>
      <c r="J95" s="76"/>
      <c r="K95" s="76"/>
      <c r="L95" s="74"/>
      <c r="M95" s="249"/>
      <c r="N95" s="49"/>
      <c r="O95" s="49"/>
      <c r="P95" s="49"/>
      <c r="Q95" s="49"/>
      <c r="R95" s="49"/>
      <c r="S95" s="49"/>
      <c r="T95" s="97"/>
      <c r="AT95" s="25" t="s">
        <v>201</v>
      </c>
      <c r="AU95" s="25" t="s">
        <v>88</v>
      </c>
    </row>
    <row r="96" s="11" customFormat="1" ht="29.88" customHeight="1">
      <c r="B96" s="219"/>
      <c r="C96" s="220"/>
      <c r="D96" s="221" t="s">
        <v>77</v>
      </c>
      <c r="E96" s="233" t="s">
        <v>223</v>
      </c>
      <c r="F96" s="233" t="s">
        <v>224</v>
      </c>
      <c r="G96" s="220"/>
      <c r="H96" s="220"/>
      <c r="I96" s="223"/>
      <c r="J96" s="234">
        <f>BK96</f>
        <v>0</v>
      </c>
      <c r="K96" s="220"/>
      <c r="L96" s="225"/>
      <c r="M96" s="226"/>
      <c r="N96" s="227"/>
      <c r="O96" s="227"/>
      <c r="P96" s="228">
        <f>SUM(P97:P98)</f>
        <v>0</v>
      </c>
      <c r="Q96" s="227"/>
      <c r="R96" s="228">
        <f>SUM(R97:R98)</f>
        <v>0</v>
      </c>
      <c r="S96" s="227"/>
      <c r="T96" s="229">
        <f>SUM(T97:T98)</f>
        <v>0</v>
      </c>
      <c r="AR96" s="230" t="s">
        <v>190</v>
      </c>
      <c r="AT96" s="231" t="s">
        <v>77</v>
      </c>
      <c r="AU96" s="231" t="s">
        <v>86</v>
      </c>
      <c r="AY96" s="230" t="s">
        <v>191</v>
      </c>
      <c r="BK96" s="232">
        <f>SUM(BK97:BK98)</f>
        <v>0</v>
      </c>
    </row>
    <row r="97" s="1" customFormat="1" ht="16.5" customHeight="1">
      <c r="B97" s="48"/>
      <c r="C97" s="235" t="s">
        <v>225</v>
      </c>
      <c r="D97" s="235" t="s">
        <v>194</v>
      </c>
      <c r="E97" s="236" t="s">
        <v>226</v>
      </c>
      <c r="F97" s="237" t="s">
        <v>227</v>
      </c>
      <c r="G97" s="238" t="s">
        <v>197</v>
      </c>
      <c r="H97" s="239">
        <v>1</v>
      </c>
      <c r="I97" s="240"/>
      <c r="J97" s="241">
        <f>ROUND(I97*H97,2)</f>
        <v>0</v>
      </c>
      <c r="K97" s="237" t="s">
        <v>198</v>
      </c>
      <c r="L97" s="74"/>
      <c r="M97" s="242" t="s">
        <v>34</v>
      </c>
      <c r="N97" s="243" t="s">
        <v>49</v>
      </c>
      <c r="O97" s="49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5" t="s">
        <v>199</v>
      </c>
      <c r="AT97" s="25" t="s">
        <v>194</v>
      </c>
      <c r="AU97" s="25" t="s">
        <v>88</v>
      </c>
      <c r="AY97" s="25" t="s">
        <v>191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5" t="s">
        <v>86</v>
      </c>
      <c r="BK97" s="246">
        <f>ROUND(I97*H97,2)</f>
        <v>0</v>
      </c>
      <c r="BL97" s="25" t="s">
        <v>199</v>
      </c>
      <c r="BM97" s="25" t="s">
        <v>228</v>
      </c>
    </row>
    <row r="98" s="1" customFormat="1">
      <c r="B98" s="48"/>
      <c r="C98" s="76"/>
      <c r="D98" s="247" t="s">
        <v>201</v>
      </c>
      <c r="E98" s="76"/>
      <c r="F98" s="248" t="s">
        <v>229</v>
      </c>
      <c r="G98" s="76"/>
      <c r="H98" s="76"/>
      <c r="I98" s="205"/>
      <c r="J98" s="76"/>
      <c r="K98" s="76"/>
      <c r="L98" s="74"/>
      <c r="M98" s="249"/>
      <c r="N98" s="49"/>
      <c r="O98" s="49"/>
      <c r="P98" s="49"/>
      <c r="Q98" s="49"/>
      <c r="R98" s="49"/>
      <c r="S98" s="49"/>
      <c r="T98" s="97"/>
      <c r="AT98" s="25" t="s">
        <v>201</v>
      </c>
      <c r="AU98" s="25" t="s">
        <v>88</v>
      </c>
    </row>
    <row r="99" s="11" customFormat="1" ht="29.88" customHeight="1">
      <c r="B99" s="219"/>
      <c r="C99" s="220"/>
      <c r="D99" s="221" t="s">
        <v>77</v>
      </c>
      <c r="E99" s="233" t="s">
        <v>230</v>
      </c>
      <c r="F99" s="233" t="s">
        <v>231</v>
      </c>
      <c r="G99" s="220"/>
      <c r="H99" s="220"/>
      <c r="I99" s="223"/>
      <c r="J99" s="234">
        <f>BK99</f>
        <v>0</v>
      </c>
      <c r="K99" s="220"/>
      <c r="L99" s="225"/>
      <c r="M99" s="226"/>
      <c r="N99" s="227"/>
      <c r="O99" s="227"/>
      <c r="P99" s="228">
        <f>SUM(P100:P113)</f>
        <v>0</v>
      </c>
      <c r="Q99" s="227"/>
      <c r="R99" s="228">
        <f>SUM(R100:R113)</f>
        <v>0</v>
      </c>
      <c r="S99" s="227"/>
      <c r="T99" s="229">
        <f>SUM(T100:T113)</f>
        <v>0</v>
      </c>
      <c r="AR99" s="230" t="s">
        <v>190</v>
      </c>
      <c r="AT99" s="231" t="s">
        <v>77</v>
      </c>
      <c r="AU99" s="231" t="s">
        <v>86</v>
      </c>
      <c r="AY99" s="230" t="s">
        <v>191</v>
      </c>
      <c r="BK99" s="232">
        <f>SUM(BK100:BK113)</f>
        <v>0</v>
      </c>
    </row>
    <row r="100" s="1" customFormat="1" ht="16.5" customHeight="1">
      <c r="B100" s="48"/>
      <c r="C100" s="235" t="s">
        <v>232</v>
      </c>
      <c r="D100" s="235" t="s">
        <v>194</v>
      </c>
      <c r="E100" s="236" t="s">
        <v>233</v>
      </c>
      <c r="F100" s="237" t="s">
        <v>234</v>
      </c>
      <c r="G100" s="238" t="s">
        <v>197</v>
      </c>
      <c r="H100" s="239">
        <v>1</v>
      </c>
      <c r="I100" s="240"/>
      <c r="J100" s="241">
        <f>ROUND(I100*H100,2)</f>
        <v>0</v>
      </c>
      <c r="K100" s="237" t="s">
        <v>198</v>
      </c>
      <c r="L100" s="74"/>
      <c r="M100" s="242" t="s">
        <v>34</v>
      </c>
      <c r="N100" s="243" t="s">
        <v>49</v>
      </c>
      <c r="O100" s="49"/>
      <c r="P100" s="244">
        <f>O100*H100</f>
        <v>0</v>
      </c>
      <c r="Q100" s="244">
        <v>0</v>
      </c>
      <c r="R100" s="244">
        <f>Q100*H100</f>
        <v>0</v>
      </c>
      <c r="S100" s="244">
        <v>0</v>
      </c>
      <c r="T100" s="245">
        <f>S100*H100</f>
        <v>0</v>
      </c>
      <c r="AR100" s="25" t="s">
        <v>199</v>
      </c>
      <c r="AT100" s="25" t="s">
        <v>194</v>
      </c>
      <c r="AU100" s="25" t="s">
        <v>88</v>
      </c>
      <c r="AY100" s="25" t="s">
        <v>191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5" t="s">
        <v>86</v>
      </c>
      <c r="BK100" s="246">
        <f>ROUND(I100*H100,2)</f>
        <v>0</v>
      </c>
      <c r="BL100" s="25" t="s">
        <v>199</v>
      </c>
      <c r="BM100" s="25" t="s">
        <v>235</v>
      </c>
    </row>
    <row r="101" s="1" customFormat="1">
      <c r="B101" s="48"/>
      <c r="C101" s="76"/>
      <c r="D101" s="247" t="s">
        <v>201</v>
      </c>
      <c r="E101" s="76"/>
      <c r="F101" s="248" t="s">
        <v>236</v>
      </c>
      <c r="G101" s="76"/>
      <c r="H101" s="76"/>
      <c r="I101" s="205"/>
      <c r="J101" s="76"/>
      <c r="K101" s="76"/>
      <c r="L101" s="74"/>
      <c r="M101" s="249"/>
      <c r="N101" s="49"/>
      <c r="O101" s="49"/>
      <c r="P101" s="49"/>
      <c r="Q101" s="49"/>
      <c r="R101" s="49"/>
      <c r="S101" s="49"/>
      <c r="T101" s="97"/>
      <c r="AT101" s="25" t="s">
        <v>201</v>
      </c>
      <c r="AU101" s="25" t="s">
        <v>88</v>
      </c>
    </row>
    <row r="102" s="1" customFormat="1" ht="16.5" customHeight="1">
      <c r="B102" s="48"/>
      <c r="C102" s="235" t="s">
        <v>237</v>
      </c>
      <c r="D102" s="235" t="s">
        <v>194</v>
      </c>
      <c r="E102" s="236" t="s">
        <v>238</v>
      </c>
      <c r="F102" s="237" t="s">
        <v>239</v>
      </c>
      <c r="G102" s="238" t="s">
        <v>197</v>
      </c>
      <c r="H102" s="239">
        <v>1</v>
      </c>
      <c r="I102" s="240"/>
      <c r="J102" s="241">
        <f>ROUND(I102*H102,2)</f>
        <v>0</v>
      </c>
      <c r="K102" s="237" t="s">
        <v>198</v>
      </c>
      <c r="L102" s="74"/>
      <c r="M102" s="242" t="s">
        <v>34</v>
      </c>
      <c r="N102" s="243" t="s">
        <v>49</v>
      </c>
      <c r="O102" s="49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5" t="s">
        <v>199</v>
      </c>
      <c r="AT102" s="25" t="s">
        <v>194</v>
      </c>
      <c r="AU102" s="25" t="s">
        <v>88</v>
      </c>
      <c r="AY102" s="25" t="s">
        <v>191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5" t="s">
        <v>86</v>
      </c>
      <c r="BK102" s="246">
        <f>ROUND(I102*H102,2)</f>
        <v>0</v>
      </c>
      <c r="BL102" s="25" t="s">
        <v>199</v>
      </c>
      <c r="BM102" s="25" t="s">
        <v>240</v>
      </c>
    </row>
    <row r="103" s="1" customFormat="1" ht="16.5" customHeight="1">
      <c r="B103" s="48"/>
      <c r="C103" s="235" t="s">
        <v>241</v>
      </c>
      <c r="D103" s="235" t="s">
        <v>194</v>
      </c>
      <c r="E103" s="236" t="s">
        <v>242</v>
      </c>
      <c r="F103" s="237" t="s">
        <v>243</v>
      </c>
      <c r="G103" s="238" t="s">
        <v>197</v>
      </c>
      <c r="H103" s="239">
        <v>1</v>
      </c>
      <c r="I103" s="240"/>
      <c r="J103" s="241">
        <f>ROUND(I103*H103,2)</f>
        <v>0</v>
      </c>
      <c r="K103" s="237" t="s">
        <v>198</v>
      </c>
      <c r="L103" s="74"/>
      <c r="M103" s="242" t="s">
        <v>34</v>
      </c>
      <c r="N103" s="243" t="s">
        <v>49</v>
      </c>
      <c r="O103" s="49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5" t="s">
        <v>199</v>
      </c>
      <c r="AT103" s="25" t="s">
        <v>194</v>
      </c>
      <c r="AU103" s="25" t="s">
        <v>88</v>
      </c>
      <c r="AY103" s="25" t="s">
        <v>191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5" t="s">
        <v>86</v>
      </c>
      <c r="BK103" s="246">
        <f>ROUND(I103*H103,2)</f>
        <v>0</v>
      </c>
      <c r="BL103" s="25" t="s">
        <v>199</v>
      </c>
      <c r="BM103" s="25" t="s">
        <v>244</v>
      </c>
    </row>
    <row r="104" s="1" customFormat="1" ht="16.5" customHeight="1">
      <c r="B104" s="48"/>
      <c r="C104" s="235" t="s">
        <v>245</v>
      </c>
      <c r="D104" s="235" t="s">
        <v>194</v>
      </c>
      <c r="E104" s="236" t="s">
        <v>246</v>
      </c>
      <c r="F104" s="237" t="s">
        <v>247</v>
      </c>
      <c r="G104" s="238" t="s">
        <v>197</v>
      </c>
      <c r="H104" s="239">
        <v>1</v>
      </c>
      <c r="I104" s="240"/>
      <c r="J104" s="241">
        <f>ROUND(I104*H104,2)</f>
        <v>0</v>
      </c>
      <c r="K104" s="237" t="s">
        <v>198</v>
      </c>
      <c r="L104" s="74"/>
      <c r="M104" s="242" t="s">
        <v>34</v>
      </c>
      <c r="N104" s="243" t="s">
        <v>49</v>
      </c>
      <c r="O104" s="49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5" t="s">
        <v>199</v>
      </c>
      <c r="AT104" s="25" t="s">
        <v>194</v>
      </c>
      <c r="AU104" s="25" t="s">
        <v>88</v>
      </c>
      <c r="AY104" s="25" t="s">
        <v>191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5" t="s">
        <v>86</v>
      </c>
      <c r="BK104" s="246">
        <f>ROUND(I104*H104,2)</f>
        <v>0</v>
      </c>
      <c r="BL104" s="25" t="s">
        <v>199</v>
      </c>
      <c r="BM104" s="25" t="s">
        <v>248</v>
      </c>
    </row>
    <row r="105" s="1" customFormat="1" ht="16.5" customHeight="1">
      <c r="B105" s="48"/>
      <c r="C105" s="235" t="s">
        <v>249</v>
      </c>
      <c r="D105" s="235" t="s">
        <v>194</v>
      </c>
      <c r="E105" s="236" t="s">
        <v>250</v>
      </c>
      <c r="F105" s="237" t="s">
        <v>251</v>
      </c>
      <c r="G105" s="238" t="s">
        <v>197</v>
      </c>
      <c r="H105" s="239">
        <v>1</v>
      </c>
      <c r="I105" s="240"/>
      <c r="J105" s="241">
        <f>ROUND(I105*H105,2)</f>
        <v>0</v>
      </c>
      <c r="K105" s="237" t="s">
        <v>198</v>
      </c>
      <c r="L105" s="74"/>
      <c r="M105" s="242" t="s">
        <v>34</v>
      </c>
      <c r="N105" s="243" t="s">
        <v>49</v>
      </c>
      <c r="O105" s="49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5" t="s">
        <v>199</v>
      </c>
      <c r="AT105" s="25" t="s">
        <v>194</v>
      </c>
      <c r="AU105" s="25" t="s">
        <v>88</v>
      </c>
      <c r="AY105" s="25" t="s">
        <v>191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5" t="s">
        <v>86</v>
      </c>
      <c r="BK105" s="246">
        <f>ROUND(I105*H105,2)</f>
        <v>0</v>
      </c>
      <c r="BL105" s="25" t="s">
        <v>199</v>
      </c>
      <c r="BM105" s="25" t="s">
        <v>252</v>
      </c>
    </row>
    <row r="106" s="1" customFormat="1">
      <c r="B106" s="48"/>
      <c r="C106" s="76"/>
      <c r="D106" s="247" t="s">
        <v>201</v>
      </c>
      <c r="E106" s="76"/>
      <c r="F106" s="248" t="s">
        <v>253</v>
      </c>
      <c r="G106" s="76"/>
      <c r="H106" s="76"/>
      <c r="I106" s="205"/>
      <c r="J106" s="76"/>
      <c r="K106" s="76"/>
      <c r="L106" s="74"/>
      <c r="M106" s="249"/>
      <c r="N106" s="49"/>
      <c r="O106" s="49"/>
      <c r="P106" s="49"/>
      <c r="Q106" s="49"/>
      <c r="R106" s="49"/>
      <c r="S106" s="49"/>
      <c r="T106" s="97"/>
      <c r="AT106" s="25" t="s">
        <v>201</v>
      </c>
      <c r="AU106" s="25" t="s">
        <v>88</v>
      </c>
    </row>
    <row r="107" s="1" customFormat="1" ht="16.5" customHeight="1">
      <c r="B107" s="48"/>
      <c r="C107" s="235" t="s">
        <v>254</v>
      </c>
      <c r="D107" s="235" t="s">
        <v>194</v>
      </c>
      <c r="E107" s="236" t="s">
        <v>255</v>
      </c>
      <c r="F107" s="237" t="s">
        <v>256</v>
      </c>
      <c r="G107" s="238" t="s">
        <v>257</v>
      </c>
      <c r="H107" s="239">
        <v>1</v>
      </c>
      <c r="I107" s="240"/>
      <c r="J107" s="241">
        <f>ROUND(I107*H107,2)</f>
        <v>0</v>
      </c>
      <c r="K107" s="237" t="s">
        <v>198</v>
      </c>
      <c r="L107" s="74"/>
      <c r="M107" s="242" t="s">
        <v>34</v>
      </c>
      <c r="N107" s="243" t="s">
        <v>49</v>
      </c>
      <c r="O107" s="49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5" t="s">
        <v>199</v>
      </c>
      <c r="AT107" s="25" t="s">
        <v>194</v>
      </c>
      <c r="AU107" s="25" t="s">
        <v>88</v>
      </c>
      <c r="AY107" s="25" t="s">
        <v>191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5" t="s">
        <v>86</v>
      </c>
      <c r="BK107" s="246">
        <f>ROUND(I107*H107,2)</f>
        <v>0</v>
      </c>
      <c r="BL107" s="25" t="s">
        <v>199</v>
      </c>
      <c r="BM107" s="25" t="s">
        <v>258</v>
      </c>
    </row>
    <row r="108" s="1" customFormat="1">
      <c r="B108" s="48"/>
      <c r="C108" s="76"/>
      <c r="D108" s="247" t="s">
        <v>201</v>
      </c>
      <c r="E108" s="76"/>
      <c r="F108" s="248" t="s">
        <v>259</v>
      </c>
      <c r="G108" s="76"/>
      <c r="H108" s="76"/>
      <c r="I108" s="205"/>
      <c r="J108" s="76"/>
      <c r="K108" s="76"/>
      <c r="L108" s="74"/>
      <c r="M108" s="249"/>
      <c r="N108" s="49"/>
      <c r="O108" s="49"/>
      <c r="P108" s="49"/>
      <c r="Q108" s="49"/>
      <c r="R108" s="49"/>
      <c r="S108" s="49"/>
      <c r="T108" s="97"/>
      <c r="AT108" s="25" t="s">
        <v>201</v>
      </c>
      <c r="AU108" s="25" t="s">
        <v>88</v>
      </c>
    </row>
    <row r="109" s="1" customFormat="1" ht="16.5" customHeight="1">
      <c r="B109" s="48"/>
      <c r="C109" s="235" t="s">
        <v>260</v>
      </c>
      <c r="D109" s="235" t="s">
        <v>194</v>
      </c>
      <c r="E109" s="236" t="s">
        <v>261</v>
      </c>
      <c r="F109" s="237" t="s">
        <v>262</v>
      </c>
      <c r="G109" s="238" t="s">
        <v>197</v>
      </c>
      <c r="H109" s="239">
        <v>1</v>
      </c>
      <c r="I109" s="240"/>
      <c r="J109" s="241">
        <f>ROUND(I109*H109,2)</f>
        <v>0</v>
      </c>
      <c r="K109" s="237" t="s">
        <v>198</v>
      </c>
      <c r="L109" s="74"/>
      <c r="M109" s="242" t="s">
        <v>34</v>
      </c>
      <c r="N109" s="243" t="s">
        <v>49</v>
      </c>
      <c r="O109" s="49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5" t="s">
        <v>199</v>
      </c>
      <c r="AT109" s="25" t="s">
        <v>194</v>
      </c>
      <c r="AU109" s="25" t="s">
        <v>88</v>
      </c>
      <c r="AY109" s="25" t="s">
        <v>191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5" t="s">
        <v>86</v>
      </c>
      <c r="BK109" s="246">
        <f>ROUND(I109*H109,2)</f>
        <v>0</v>
      </c>
      <c r="BL109" s="25" t="s">
        <v>199</v>
      </c>
      <c r="BM109" s="25" t="s">
        <v>263</v>
      </c>
    </row>
    <row r="110" s="1" customFormat="1" ht="16.5" customHeight="1">
      <c r="B110" s="48"/>
      <c r="C110" s="235" t="s">
        <v>10</v>
      </c>
      <c r="D110" s="235" t="s">
        <v>194</v>
      </c>
      <c r="E110" s="236" t="s">
        <v>264</v>
      </c>
      <c r="F110" s="237" t="s">
        <v>265</v>
      </c>
      <c r="G110" s="238" t="s">
        <v>197</v>
      </c>
      <c r="H110" s="239">
        <v>1</v>
      </c>
      <c r="I110" s="240"/>
      <c r="J110" s="241">
        <f>ROUND(I110*H110,2)</f>
        <v>0</v>
      </c>
      <c r="K110" s="237" t="s">
        <v>34</v>
      </c>
      <c r="L110" s="74"/>
      <c r="M110" s="242" t="s">
        <v>34</v>
      </c>
      <c r="N110" s="243" t="s">
        <v>49</v>
      </c>
      <c r="O110" s="49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5" t="s">
        <v>199</v>
      </c>
      <c r="AT110" s="25" t="s">
        <v>194</v>
      </c>
      <c r="AU110" s="25" t="s">
        <v>88</v>
      </c>
      <c r="AY110" s="25" t="s">
        <v>191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5" t="s">
        <v>86</v>
      </c>
      <c r="BK110" s="246">
        <f>ROUND(I110*H110,2)</f>
        <v>0</v>
      </c>
      <c r="BL110" s="25" t="s">
        <v>199</v>
      </c>
      <c r="BM110" s="25" t="s">
        <v>266</v>
      </c>
    </row>
    <row r="111" s="1" customFormat="1">
      <c r="B111" s="48"/>
      <c r="C111" s="76"/>
      <c r="D111" s="247" t="s">
        <v>201</v>
      </c>
      <c r="E111" s="76"/>
      <c r="F111" s="248" t="s">
        <v>253</v>
      </c>
      <c r="G111" s="76"/>
      <c r="H111" s="76"/>
      <c r="I111" s="205"/>
      <c r="J111" s="76"/>
      <c r="K111" s="76"/>
      <c r="L111" s="74"/>
      <c r="M111" s="249"/>
      <c r="N111" s="49"/>
      <c r="O111" s="49"/>
      <c r="P111" s="49"/>
      <c r="Q111" s="49"/>
      <c r="R111" s="49"/>
      <c r="S111" s="49"/>
      <c r="T111" s="97"/>
      <c r="AT111" s="25" t="s">
        <v>201</v>
      </c>
      <c r="AU111" s="25" t="s">
        <v>88</v>
      </c>
    </row>
    <row r="112" s="1" customFormat="1" ht="16.5" customHeight="1">
      <c r="B112" s="48"/>
      <c r="C112" s="235" t="s">
        <v>267</v>
      </c>
      <c r="D112" s="235" t="s">
        <v>194</v>
      </c>
      <c r="E112" s="236" t="s">
        <v>268</v>
      </c>
      <c r="F112" s="237" t="s">
        <v>269</v>
      </c>
      <c r="G112" s="238" t="s">
        <v>197</v>
      </c>
      <c r="H112" s="239">
        <v>1</v>
      </c>
      <c r="I112" s="240"/>
      <c r="J112" s="241">
        <f>ROUND(I112*H112,2)</f>
        <v>0</v>
      </c>
      <c r="K112" s="237" t="s">
        <v>198</v>
      </c>
      <c r="L112" s="74"/>
      <c r="M112" s="242" t="s">
        <v>34</v>
      </c>
      <c r="N112" s="243" t="s">
        <v>49</v>
      </c>
      <c r="O112" s="49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5" t="s">
        <v>199</v>
      </c>
      <c r="AT112" s="25" t="s">
        <v>194</v>
      </c>
      <c r="AU112" s="25" t="s">
        <v>88</v>
      </c>
      <c r="AY112" s="25" t="s">
        <v>191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5" t="s">
        <v>86</v>
      </c>
      <c r="BK112" s="246">
        <f>ROUND(I112*H112,2)</f>
        <v>0</v>
      </c>
      <c r="BL112" s="25" t="s">
        <v>199</v>
      </c>
      <c r="BM112" s="25" t="s">
        <v>270</v>
      </c>
    </row>
    <row r="113" s="1" customFormat="1">
      <c r="B113" s="48"/>
      <c r="C113" s="76"/>
      <c r="D113" s="247" t="s">
        <v>201</v>
      </c>
      <c r="E113" s="76"/>
      <c r="F113" s="248" t="s">
        <v>271</v>
      </c>
      <c r="G113" s="76"/>
      <c r="H113" s="76"/>
      <c r="I113" s="205"/>
      <c r="J113" s="76"/>
      <c r="K113" s="76"/>
      <c r="L113" s="74"/>
      <c r="M113" s="249"/>
      <c r="N113" s="49"/>
      <c r="O113" s="49"/>
      <c r="P113" s="49"/>
      <c r="Q113" s="49"/>
      <c r="R113" s="49"/>
      <c r="S113" s="49"/>
      <c r="T113" s="97"/>
      <c r="AT113" s="25" t="s">
        <v>201</v>
      </c>
      <c r="AU113" s="25" t="s">
        <v>88</v>
      </c>
    </row>
    <row r="114" s="11" customFormat="1" ht="29.88" customHeight="1">
      <c r="B114" s="219"/>
      <c r="C114" s="220"/>
      <c r="D114" s="221" t="s">
        <v>77</v>
      </c>
      <c r="E114" s="233" t="s">
        <v>272</v>
      </c>
      <c r="F114" s="233" t="s">
        <v>273</v>
      </c>
      <c r="G114" s="220"/>
      <c r="H114" s="220"/>
      <c r="I114" s="223"/>
      <c r="J114" s="234">
        <f>BK114</f>
        <v>0</v>
      </c>
      <c r="K114" s="220"/>
      <c r="L114" s="225"/>
      <c r="M114" s="226"/>
      <c r="N114" s="227"/>
      <c r="O114" s="227"/>
      <c r="P114" s="228">
        <f>SUM(P115:P120)</f>
        <v>0</v>
      </c>
      <c r="Q114" s="227"/>
      <c r="R114" s="228">
        <f>SUM(R115:R120)</f>
        <v>0</v>
      </c>
      <c r="S114" s="227"/>
      <c r="T114" s="229">
        <f>SUM(T115:T120)</f>
        <v>0</v>
      </c>
      <c r="AR114" s="230" t="s">
        <v>190</v>
      </c>
      <c r="AT114" s="231" t="s">
        <v>77</v>
      </c>
      <c r="AU114" s="231" t="s">
        <v>86</v>
      </c>
      <c r="AY114" s="230" t="s">
        <v>191</v>
      </c>
      <c r="BK114" s="232">
        <f>SUM(BK115:BK120)</f>
        <v>0</v>
      </c>
    </row>
    <row r="115" s="1" customFormat="1" ht="16.5" customHeight="1">
      <c r="B115" s="48"/>
      <c r="C115" s="235" t="s">
        <v>274</v>
      </c>
      <c r="D115" s="235" t="s">
        <v>194</v>
      </c>
      <c r="E115" s="236" t="s">
        <v>275</v>
      </c>
      <c r="F115" s="237" t="s">
        <v>273</v>
      </c>
      <c r="G115" s="238" t="s">
        <v>197</v>
      </c>
      <c r="H115" s="239">
        <v>1</v>
      </c>
      <c r="I115" s="240"/>
      <c r="J115" s="241">
        <f>ROUND(I115*H115,2)</f>
        <v>0</v>
      </c>
      <c r="K115" s="237" t="s">
        <v>198</v>
      </c>
      <c r="L115" s="74"/>
      <c r="M115" s="242" t="s">
        <v>34</v>
      </c>
      <c r="N115" s="243" t="s">
        <v>49</v>
      </c>
      <c r="O115" s="49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5" t="s">
        <v>199</v>
      </c>
      <c r="AT115" s="25" t="s">
        <v>194</v>
      </c>
      <c r="AU115" s="25" t="s">
        <v>88</v>
      </c>
      <c r="AY115" s="25" t="s">
        <v>191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5" t="s">
        <v>86</v>
      </c>
      <c r="BK115" s="246">
        <f>ROUND(I115*H115,2)</f>
        <v>0</v>
      </c>
      <c r="BL115" s="25" t="s">
        <v>199</v>
      </c>
      <c r="BM115" s="25" t="s">
        <v>276</v>
      </c>
    </row>
    <row r="116" s="1" customFormat="1" ht="16.5" customHeight="1">
      <c r="B116" s="48"/>
      <c r="C116" s="235" t="s">
        <v>277</v>
      </c>
      <c r="D116" s="235" t="s">
        <v>194</v>
      </c>
      <c r="E116" s="236" t="s">
        <v>278</v>
      </c>
      <c r="F116" s="237" t="s">
        <v>279</v>
      </c>
      <c r="G116" s="238" t="s">
        <v>197</v>
      </c>
      <c r="H116" s="239">
        <v>1</v>
      </c>
      <c r="I116" s="240"/>
      <c r="J116" s="241">
        <f>ROUND(I116*H116,2)</f>
        <v>0</v>
      </c>
      <c r="K116" s="237" t="s">
        <v>198</v>
      </c>
      <c r="L116" s="74"/>
      <c r="M116" s="242" t="s">
        <v>34</v>
      </c>
      <c r="N116" s="243" t="s">
        <v>49</v>
      </c>
      <c r="O116" s="49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5" t="s">
        <v>199</v>
      </c>
      <c r="AT116" s="25" t="s">
        <v>194</v>
      </c>
      <c r="AU116" s="25" t="s">
        <v>88</v>
      </c>
      <c r="AY116" s="25" t="s">
        <v>191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5" t="s">
        <v>86</v>
      </c>
      <c r="BK116" s="246">
        <f>ROUND(I116*H116,2)</f>
        <v>0</v>
      </c>
      <c r="BL116" s="25" t="s">
        <v>199</v>
      </c>
      <c r="BM116" s="25" t="s">
        <v>280</v>
      </c>
    </row>
    <row r="117" s="1" customFormat="1" ht="16.5" customHeight="1">
      <c r="B117" s="48"/>
      <c r="C117" s="235" t="s">
        <v>281</v>
      </c>
      <c r="D117" s="235" t="s">
        <v>194</v>
      </c>
      <c r="E117" s="236" t="s">
        <v>282</v>
      </c>
      <c r="F117" s="237" t="s">
        <v>283</v>
      </c>
      <c r="G117" s="238" t="s">
        <v>257</v>
      </c>
      <c r="H117" s="239">
        <v>1</v>
      </c>
      <c r="I117" s="240"/>
      <c r="J117" s="241">
        <f>ROUND(I117*H117,2)</f>
        <v>0</v>
      </c>
      <c r="K117" s="237" t="s">
        <v>198</v>
      </c>
      <c r="L117" s="74"/>
      <c r="M117" s="242" t="s">
        <v>34</v>
      </c>
      <c r="N117" s="243" t="s">
        <v>49</v>
      </c>
      <c r="O117" s="49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5" t="s">
        <v>199</v>
      </c>
      <c r="AT117" s="25" t="s">
        <v>194</v>
      </c>
      <c r="AU117" s="25" t="s">
        <v>88</v>
      </c>
      <c r="AY117" s="25" t="s">
        <v>191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5" t="s">
        <v>86</v>
      </c>
      <c r="BK117" s="246">
        <f>ROUND(I117*H117,2)</f>
        <v>0</v>
      </c>
      <c r="BL117" s="25" t="s">
        <v>199</v>
      </c>
      <c r="BM117" s="25" t="s">
        <v>284</v>
      </c>
    </row>
    <row r="118" s="1" customFormat="1" ht="16.5" customHeight="1">
      <c r="B118" s="48"/>
      <c r="C118" s="235" t="s">
        <v>285</v>
      </c>
      <c r="D118" s="235" t="s">
        <v>194</v>
      </c>
      <c r="E118" s="236" t="s">
        <v>286</v>
      </c>
      <c r="F118" s="237" t="s">
        <v>287</v>
      </c>
      <c r="G118" s="238" t="s">
        <v>197</v>
      </c>
      <c r="H118" s="239">
        <v>1</v>
      </c>
      <c r="I118" s="240"/>
      <c r="J118" s="241">
        <f>ROUND(I118*H118,2)</f>
        <v>0</v>
      </c>
      <c r="K118" s="237" t="s">
        <v>198</v>
      </c>
      <c r="L118" s="74"/>
      <c r="M118" s="242" t="s">
        <v>34</v>
      </c>
      <c r="N118" s="243" t="s">
        <v>49</v>
      </c>
      <c r="O118" s="49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5" t="s">
        <v>199</v>
      </c>
      <c r="AT118" s="25" t="s">
        <v>194</v>
      </c>
      <c r="AU118" s="25" t="s">
        <v>88</v>
      </c>
      <c r="AY118" s="25" t="s">
        <v>191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5" t="s">
        <v>86</v>
      </c>
      <c r="BK118" s="246">
        <f>ROUND(I118*H118,2)</f>
        <v>0</v>
      </c>
      <c r="BL118" s="25" t="s">
        <v>199</v>
      </c>
      <c r="BM118" s="25" t="s">
        <v>288</v>
      </c>
    </row>
    <row r="119" s="1" customFormat="1">
      <c r="B119" s="48"/>
      <c r="C119" s="76"/>
      <c r="D119" s="247" t="s">
        <v>201</v>
      </c>
      <c r="E119" s="76"/>
      <c r="F119" s="248" t="s">
        <v>289</v>
      </c>
      <c r="G119" s="76"/>
      <c r="H119" s="76"/>
      <c r="I119" s="205"/>
      <c r="J119" s="76"/>
      <c r="K119" s="76"/>
      <c r="L119" s="74"/>
      <c r="M119" s="249"/>
      <c r="N119" s="49"/>
      <c r="O119" s="49"/>
      <c r="P119" s="49"/>
      <c r="Q119" s="49"/>
      <c r="R119" s="49"/>
      <c r="S119" s="49"/>
      <c r="T119" s="97"/>
      <c r="AT119" s="25" t="s">
        <v>201</v>
      </c>
      <c r="AU119" s="25" t="s">
        <v>88</v>
      </c>
    </row>
    <row r="120" s="1" customFormat="1" ht="16.5" customHeight="1">
      <c r="B120" s="48"/>
      <c r="C120" s="235" t="s">
        <v>9</v>
      </c>
      <c r="D120" s="235" t="s">
        <v>194</v>
      </c>
      <c r="E120" s="236" t="s">
        <v>290</v>
      </c>
      <c r="F120" s="237" t="s">
        <v>291</v>
      </c>
      <c r="G120" s="238" t="s">
        <v>197</v>
      </c>
      <c r="H120" s="239">
        <v>1</v>
      </c>
      <c r="I120" s="240"/>
      <c r="J120" s="241">
        <f>ROUND(I120*H120,2)</f>
        <v>0</v>
      </c>
      <c r="K120" s="237" t="s">
        <v>198</v>
      </c>
      <c r="L120" s="74"/>
      <c r="M120" s="242" t="s">
        <v>34</v>
      </c>
      <c r="N120" s="243" t="s">
        <v>49</v>
      </c>
      <c r="O120" s="49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5" t="s">
        <v>199</v>
      </c>
      <c r="AT120" s="25" t="s">
        <v>194</v>
      </c>
      <c r="AU120" s="25" t="s">
        <v>88</v>
      </c>
      <c r="AY120" s="25" t="s">
        <v>191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5" t="s">
        <v>86</v>
      </c>
      <c r="BK120" s="246">
        <f>ROUND(I120*H120,2)</f>
        <v>0</v>
      </c>
      <c r="BL120" s="25" t="s">
        <v>199</v>
      </c>
      <c r="BM120" s="25" t="s">
        <v>292</v>
      </c>
    </row>
    <row r="121" s="11" customFormat="1" ht="29.88" customHeight="1">
      <c r="B121" s="219"/>
      <c r="C121" s="220"/>
      <c r="D121" s="221" t="s">
        <v>77</v>
      </c>
      <c r="E121" s="233" t="s">
        <v>293</v>
      </c>
      <c r="F121" s="233" t="s">
        <v>294</v>
      </c>
      <c r="G121" s="220"/>
      <c r="H121" s="220"/>
      <c r="I121" s="223"/>
      <c r="J121" s="234">
        <f>BK121</f>
        <v>0</v>
      </c>
      <c r="K121" s="220"/>
      <c r="L121" s="225"/>
      <c r="M121" s="226"/>
      <c r="N121" s="227"/>
      <c r="O121" s="227"/>
      <c r="P121" s="228">
        <f>SUM(P122:P123)</f>
        <v>0</v>
      </c>
      <c r="Q121" s="227"/>
      <c r="R121" s="228">
        <f>SUM(R122:R123)</f>
        <v>0</v>
      </c>
      <c r="S121" s="227"/>
      <c r="T121" s="229">
        <f>SUM(T122:T123)</f>
        <v>0</v>
      </c>
      <c r="AR121" s="230" t="s">
        <v>190</v>
      </c>
      <c r="AT121" s="231" t="s">
        <v>77</v>
      </c>
      <c r="AU121" s="231" t="s">
        <v>86</v>
      </c>
      <c r="AY121" s="230" t="s">
        <v>191</v>
      </c>
      <c r="BK121" s="232">
        <f>SUM(BK122:BK123)</f>
        <v>0</v>
      </c>
    </row>
    <row r="122" s="1" customFormat="1" ht="16.5" customHeight="1">
      <c r="B122" s="48"/>
      <c r="C122" s="235" t="s">
        <v>295</v>
      </c>
      <c r="D122" s="235" t="s">
        <v>194</v>
      </c>
      <c r="E122" s="236" t="s">
        <v>296</v>
      </c>
      <c r="F122" s="237" t="s">
        <v>294</v>
      </c>
      <c r="G122" s="238" t="s">
        <v>197</v>
      </c>
      <c r="H122" s="239">
        <v>1</v>
      </c>
      <c r="I122" s="240"/>
      <c r="J122" s="241">
        <f>ROUND(I122*H122,2)</f>
        <v>0</v>
      </c>
      <c r="K122" s="237" t="s">
        <v>198</v>
      </c>
      <c r="L122" s="74"/>
      <c r="M122" s="242" t="s">
        <v>34</v>
      </c>
      <c r="N122" s="243" t="s">
        <v>49</v>
      </c>
      <c r="O122" s="4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5" t="s">
        <v>199</v>
      </c>
      <c r="AT122" s="25" t="s">
        <v>194</v>
      </c>
      <c r="AU122" s="25" t="s">
        <v>88</v>
      </c>
      <c r="AY122" s="25" t="s">
        <v>191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5" t="s">
        <v>86</v>
      </c>
      <c r="BK122" s="246">
        <f>ROUND(I122*H122,2)</f>
        <v>0</v>
      </c>
      <c r="BL122" s="25" t="s">
        <v>199</v>
      </c>
      <c r="BM122" s="25" t="s">
        <v>297</v>
      </c>
    </row>
    <row r="123" s="1" customFormat="1">
      <c r="B123" s="48"/>
      <c r="C123" s="76"/>
      <c r="D123" s="247" t="s">
        <v>201</v>
      </c>
      <c r="E123" s="76"/>
      <c r="F123" s="248" t="s">
        <v>298</v>
      </c>
      <c r="G123" s="76"/>
      <c r="H123" s="76"/>
      <c r="I123" s="205"/>
      <c r="J123" s="76"/>
      <c r="K123" s="76"/>
      <c r="L123" s="74"/>
      <c r="M123" s="250"/>
      <c r="N123" s="251"/>
      <c r="O123" s="251"/>
      <c r="P123" s="251"/>
      <c r="Q123" s="251"/>
      <c r="R123" s="251"/>
      <c r="S123" s="251"/>
      <c r="T123" s="252"/>
      <c r="AT123" s="25" t="s">
        <v>201</v>
      </c>
      <c r="AU123" s="25" t="s">
        <v>88</v>
      </c>
    </row>
    <row r="124" s="1" customFormat="1" ht="6.96" customHeight="1">
      <c r="B124" s="69"/>
      <c r="C124" s="70"/>
      <c r="D124" s="70"/>
      <c r="E124" s="70"/>
      <c r="F124" s="70"/>
      <c r="G124" s="70"/>
      <c r="H124" s="70"/>
      <c r="I124" s="180"/>
      <c r="J124" s="70"/>
      <c r="K124" s="70"/>
      <c r="L124" s="74"/>
    </row>
  </sheetData>
  <sheetProtection sheet="1" autoFilter="0" formatColumns="0" formatRows="0" objects="1" scenarios="1" spinCount="100000" saltValue="9ovqFg9H492iAvNP0UPOxM5GFE7cE/OKhnc/ULy2aQcVQyBUDz8501nLU5b2XPRlx/9w5HqIEbFKhmO6eCd3WA==" hashValue="BOZHIRny9p5hfufl5IuKR8LrFKGj4A5swqc/cw2w0/QWkDO6IpyrDEoWwDVDY8hjLNV+00P5eeDf+L9wyyPTPA==" algorithmName="SHA-512" password="CC35"/>
  <autoFilter ref="C81:K123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146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2579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6.5" customHeight="1">
      <c r="B24" s="162"/>
      <c r="C24" s="163"/>
      <c r="D24" s="163"/>
      <c r="E24" s="46" t="s">
        <v>34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ROUND(SUM(BE78:BE81), 2)</f>
        <v>0</v>
      </c>
      <c r="G30" s="49"/>
      <c r="H30" s="49"/>
      <c r="I30" s="172">
        <v>0.20999999999999999</v>
      </c>
      <c r="J30" s="171">
        <f>ROUND(ROUND((SUM(BE78:BE81)),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ROUND(SUM(BF78:BF81), 2)</f>
        <v>0</v>
      </c>
      <c r="G31" s="49"/>
      <c r="H31" s="49"/>
      <c r="I31" s="172">
        <v>0.14999999999999999</v>
      </c>
      <c r="J31" s="171">
        <f>ROUND(ROUND((SUM(BF78:BF81)),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ROUND(SUM(BG78:BG81),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ROUND(SUM(BH78:BH81),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ROUND(SUM(BI78:BI81),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08 - Kanalizační přípojka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J79</f>
        <v>0</v>
      </c>
      <c r="K57" s="197"/>
    </row>
    <row r="58" s="9" customFormat="1" ht="19.92" customHeight="1">
      <c r="B58" s="198"/>
      <c r="C58" s="199"/>
      <c r="D58" s="200" t="s">
        <v>2571</v>
      </c>
      <c r="E58" s="201"/>
      <c r="F58" s="201"/>
      <c r="G58" s="201"/>
      <c r="H58" s="201"/>
      <c r="I58" s="202"/>
      <c r="J58" s="203">
        <f>J80</f>
        <v>0</v>
      </c>
      <c r="K58" s="204"/>
    </row>
    <row r="59" s="1" customFormat="1" ht="21.84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180"/>
      <c r="J60" s="70"/>
      <c r="K60" s="71"/>
    </row>
    <row r="64" s="1" customFormat="1" ht="6.96" customHeight="1">
      <c r="B64" s="72"/>
      <c r="C64" s="73"/>
      <c r="D64" s="73"/>
      <c r="E64" s="73"/>
      <c r="F64" s="73"/>
      <c r="G64" s="73"/>
      <c r="H64" s="73"/>
      <c r="I64" s="183"/>
      <c r="J64" s="73"/>
      <c r="K64" s="73"/>
      <c r="L64" s="74"/>
    </row>
    <row r="65" s="1" customFormat="1" ht="36.96" customHeight="1">
      <c r="B65" s="48"/>
      <c r="C65" s="75" t="s">
        <v>175</v>
      </c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6.96" customHeight="1">
      <c r="B66" s="48"/>
      <c r="C66" s="76"/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4.4" customHeight="1">
      <c r="B67" s="48"/>
      <c r="C67" s="78" t="s">
        <v>18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16.5" customHeight="1">
      <c r="B68" s="48"/>
      <c r="C68" s="76"/>
      <c r="D68" s="76"/>
      <c r="E68" s="206" t="str">
        <f>E7</f>
        <v>Centrum aktivních seniorů</v>
      </c>
      <c r="F68" s="78"/>
      <c r="G68" s="78"/>
      <c r="H68" s="78"/>
      <c r="I68" s="205"/>
      <c r="J68" s="76"/>
      <c r="K68" s="76"/>
      <c r="L68" s="74"/>
    </row>
    <row r="69" s="1" customFormat="1" ht="14.4" customHeight="1">
      <c r="B69" s="48"/>
      <c r="C69" s="78" t="s">
        <v>162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7.25" customHeight="1">
      <c r="B70" s="48"/>
      <c r="C70" s="76"/>
      <c r="D70" s="76"/>
      <c r="E70" s="84" t="str">
        <f>E9</f>
        <v>SO 08 - Kanalizační přípojka</v>
      </c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8" customHeight="1">
      <c r="B72" s="48"/>
      <c r="C72" s="78" t="s">
        <v>24</v>
      </c>
      <c r="D72" s="76"/>
      <c r="E72" s="76"/>
      <c r="F72" s="207" t="str">
        <f>F12</f>
        <v>Frýdek Místek</v>
      </c>
      <c r="G72" s="76"/>
      <c r="H72" s="76"/>
      <c r="I72" s="208" t="s">
        <v>26</v>
      </c>
      <c r="J72" s="87" t="str">
        <f>IF(J12="","",J12)</f>
        <v>27. 3. 2018</v>
      </c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>
      <c r="B74" s="48"/>
      <c r="C74" s="78" t="s">
        <v>32</v>
      </c>
      <c r="D74" s="76"/>
      <c r="E74" s="76"/>
      <c r="F74" s="207" t="str">
        <f>E15</f>
        <v>Statutární město Frýdek-Místek</v>
      </c>
      <c r="G74" s="76"/>
      <c r="H74" s="76"/>
      <c r="I74" s="208" t="s">
        <v>39</v>
      </c>
      <c r="J74" s="207" t="str">
        <f>E21</f>
        <v>CHVÁLEK ATELIÉR s.r.o..</v>
      </c>
      <c r="K74" s="76"/>
      <c r="L74" s="74"/>
    </row>
    <row r="75" s="1" customFormat="1" ht="14.4" customHeight="1">
      <c r="B75" s="48"/>
      <c r="C75" s="78" t="s">
        <v>37</v>
      </c>
      <c r="D75" s="76"/>
      <c r="E75" s="76"/>
      <c r="F75" s="207" t="str">
        <f>IF(E18="","",E18)</f>
        <v/>
      </c>
      <c r="G75" s="76"/>
      <c r="H75" s="76"/>
      <c r="I75" s="205"/>
      <c r="J75" s="76"/>
      <c r="K75" s="76"/>
      <c r="L75" s="74"/>
    </row>
    <row r="76" s="1" customFormat="1" ht="10.32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0" customFormat="1" ht="29.28" customHeight="1">
      <c r="B77" s="209"/>
      <c r="C77" s="210" t="s">
        <v>176</v>
      </c>
      <c r="D77" s="211" t="s">
        <v>63</v>
      </c>
      <c r="E77" s="211" t="s">
        <v>59</v>
      </c>
      <c r="F77" s="211" t="s">
        <v>177</v>
      </c>
      <c r="G77" s="211" t="s">
        <v>178</v>
      </c>
      <c r="H77" s="211" t="s">
        <v>179</v>
      </c>
      <c r="I77" s="212" t="s">
        <v>180</v>
      </c>
      <c r="J77" s="211" t="s">
        <v>166</v>
      </c>
      <c r="K77" s="213" t="s">
        <v>181</v>
      </c>
      <c r="L77" s="214"/>
      <c r="M77" s="104" t="s">
        <v>182</v>
      </c>
      <c r="N77" s="105" t="s">
        <v>48</v>
      </c>
      <c r="O77" s="105" t="s">
        <v>183</v>
      </c>
      <c r="P77" s="105" t="s">
        <v>184</v>
      </c>
      <c r="Q77" s="105" t="s">
        <v>185</v>
      </c>
      <c r="R77" s="105" t="s">
        <v>186</v>
      </c>
      <c r="S77" s="105" t="s">
        <v>187</v>
      </c>
      <c r="T77" s="106" t="s">
        <v>188</v>
      </c>
    </row>
    <row r="78" s="1" customFormat="1" ht="29.28" customHeight="1">
      <c r="B78" s="48"/>
      <c r="C78" s="110" t="s">
        <v>167</v>
      </c>
      <c r="D78" s="76"/>
      <c r="E78" s="76"/>
      <c r="F78" s="76"/>
      <c r="G78" s="76"/>
      <c r="H78" s="76"/>
      <c r="I78" s="205"/>
      <c r="J78" s="215">
        <f>BK78</f>
        <v>0</v>
      </c>
      <c r="K78" s="76"/>
      <c r="L78" s="74"/>
      <c r="M78" s="107"/>
      <c r="N78" s="108"/>
      <c r="O78" s="108"/>
      <c r="P78" s="216">
        <f>P79</f>
        <v>0</v>
      </c>
      <c r="Q78" s="108"/>
      <c r="R78" s="216">
        <f>R79</f>
        <v>0</v>
      </c>
      <c r="S78" s="108"/>
      <c r="T78" s="217">
        <f>T79</f>
        <v>0</v>
      </c>
      <c r="AT78" s="25" t="s">
        <v>77</v>
      </c>
      <c r="AU78" s="25" t="s">
        <v>168</v>
      </c>
      <c r="BK78" s="218">
        <f>BK79</f>
        <v>0</v>
      </c>
    </row>
    <row r="79" s="11" customFormat="1" ht="37.44" customHeight="1">
      <c r="B79" s="219"/>
      <c r="C79" s="220"/>
      <c r="D79" s="221" t="s">
        <v>77</v>
      </c>
      <c r="E79" s="222" t="s">
        <v>304</v>
      </c>
      <c r="F79" s="222" t="s">
        <v>305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</v>
      </c>
      <c r="S79" s="227"/>
      <c r="T79" s="229">
        <f>T80</f>
        <v>0</v>
      </c>
      <c r="AR79" s="230" t="s">
        <v>86</v>
      </c>
      <c r="AT79" s="231" t="s">
        <v>77</v>
      </c>
      <c r="AU79" s="231" t="s">
        <v>78</v>
      </c>
      <c r="AY79" s="230" t="s">
        <v>191</v>
      </c>
      <c r="BK79" s="232">
        <f>BK80</f>
        <v>0</v>
      </c>
    </row>
    <row r="80" s="11" customFormat="1" ht="19.92" customHeight="1">
      <c r="B80" s="219"/>
      <c r="C80" s="220"/>
      <c r="D80" s="221" t="s">
        <v>77</v>
      </c>
      <c r="E80" s="233" t="s">
        <v>232</v>
      </c>
      <c r="F80" s="233" t="s">
        <v>2572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P81</f>
        <v>0</v>
      </c>
      <c r="Q80" s="227"/>
      <c r="R80" s="228">
        <f>R81</f>
        <v>0</v>
      </c>
      <c r="S80" s="227"/>
      <c r="T80" s="229">
        <f>T81</f>
        <v>0</v>
      </c>
      <c r="AR80" s="230" t="s">
        <v>86</v>
      </c>
      <c r="AT80" s="231" t="s">
        <v>77</v>
      </c>
      <c r="AU80" s="231" t="s">
        <v>86</v>
      </c>
      <c r="AY80" s="230" t="s">
        <v>191</v>
      </c>
      <c r="BK80" s="232">
        <f>BK81</f>
        <v>0</v>
      </c>
    </row>
    <row r="81" s="1" customFormat="1" ht="16.5" customHeight="1">
      <c r="B81" s="48"/>
      <c r="C81" s="235" t="s">
        <v>86</v>
      </c>
      <c r="D81" s="235" t="s">
        <v>194</v>
      </c>
      <c r="E81" s="236" t="s">
        <v>2573</v>
      </c>
      <c r="F81" s="237" t="s">
        <v>2580</v>
      </c>
      <c r="G81" s="238" t="s">
        <v>197</v>
      </c>
      <c r="H81" s="239">
        <v>1</v>
      </c>
      <c r="I81" s="240"/>
      <c r="J81" s="241">
        <f>ROUND(I81*H81,2)</f>
        <v>0</v>
      </c>
      <c r="K81" s="237" t="s">
        <v>34</v>
      </c>
      <c r="L81" s="74"/>
      <c r="M81" s="242" t="s">
        <v>34</v>
      </c>
      <c r="N81" s="285" t="s">
        <v>49</v>
      </c>
      <c r="O81" s="251"/>
      <c r="P81" s="286">
        <f>O81*H81</f>
        <v>0</v>
      </c>
      <c r="Q81" s="286">
        <v>0</v>
      </c>
      <c r="R81" s="286">
        <f>Q81*H81</f>
        <v>0</v>
      </c>
      <c r="S81" s="286">
        <v>0</v>
      </c>
      <c r="T81" s="287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211</v>
      </c>
      <c r="BM81" s="25" t="s">
        <v>2581</v>
      </c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80"/>
      <c r="J82" s="70"/>
      <c r="K82" s="70"/>
      <c r="L82" s="74"/>
    </row>
  </sheetData>
  <sheetProtection sheet="1" autoFilter="0" formatColumns="0" formatRows="0" objects="1" scenarios="1" spinCount="100000" saltValue="B7rcKIBXYg6VO47HQzskwGT31yR7Uvmt1WMhO02fIDKbSvtrNV3YBNcpy/lYmWaqvtubBqJnniY6CBMz+8Rpsg==" hashValue="T/wF9yhBwFTt1SPeSelmcPa4BzG78N2xd33JAEMB7bXjqvLafK4Yp93zjlzFbXJt8EiFU/a71R6s87SQHEeAzw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149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2582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6.5" customHeight="1">
      <c r="B24" s="162"/>
      <c r="C24" s="163"/>
      <c r="D24" s="163"/>
      <c r="E24" s="46" t="s">
        <v>34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ROUND(SUM(BE78:BE81), 2)</f>
        <v>0</v>
      </c>
      <c r="G30" s="49"/>
      <c r="H30" s="49"/>
      <c r="I30" s="172">
        <v>0.20999999999999999</v>
      </c>
      <c r="J30" s="171">
        <f>ROUND(ROUND((SUM(BE78:BE81)),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ROUND(SUM(BF78:BF81), 2)</f>
        <v>0</v>
      </c>
      <c r="G31" s="49"/>
      <c r="H31" s="49"/>
      <c r="I31" s="172">
        <v>0.14999999999999999</v>
      </c>
      <c r="J31" s="171">
        <f>ROUND(ROUND((SUM(BF78:BF81)),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ROUND(SUM(BG78:BG81),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ROUND(SUM(BH78:BH81),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ROUND(SUM(BI78:BI81),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10 - Přípojka NN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J79</f>
        <v>0</v>
      </c>
      <c r="K57" s="197"/>
    </row>
    <row r="58" s="9" customFormat="1" ht="19.92" customHeight="1">
      <c r="B58" s="198"/>
      <c r="C58" s="199"/>
      <c r="D58" s="200" t="s">
        <v>2571</v>
      </c>
      <c r="E58" s="201"/>
      <c r="F58" s="201"/>
      <c r="G58" s="201"/>
      <c r="H58" s="201"/>
      <c r="I58" s="202"/>
      <c r="J58" s="203">
        <f>J80</f>
        <v>0</v>
      </c>
      <c r="K58" s="204"/>
    </row>
    <row r="59" s="1" customFormat="1" ht="21.84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180"/>
      <c r="J60" s="70"/>
      <c r="K60" s="71"/>
    </row>
    <row r="64" s="1" customFormat="1" ht="6.96" customHeight="1">
      <c r="B64" s="72"/>
      <c r="C64" s="73"/>
      <c r="D64" s="73"/>
      <c r="E64" s="73"/>
      <c r="F64" s="73"/>
      <c r="G64" s="73"/>
      <c r="H64" s="73"/>
      <c r="I64" s="183"/>
      <c r="J64" s="73"/>
      <c r="K64" s="73"/>
      <c r="L64" s="74"/>
    </row>
    <row r="65" s="1" customFormat="1" ht="36.96" customHeight="1">
      <c r="B65" s="48"/>
      <c r="C65" s="75" t="s">
        <v>175</v>
      </c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6.96" customHeight="1">
      <c r="B66" s="48"/>
      <c r="C66" s="76"/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4.4" customHeight="1">
      <c r="B67" s="48"/>
      <c r="C67" s="78" t="s">
        <v>18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16.5" customHeight="1">
      <c r="B68" s="48"/>
      <c r="C68" s="76"/>
      <c r="D68" s="76"/>
      <c r="E68" s="206" t="str">
        <f>E7</f>
        <v>Centrum aktivních seniorů</v>
      </c>
      <c r="F68" s="78"/>
      <c r="G68" s="78"/>
      <c r="H68" s="78"/>
      <c r="I68" s="205"/>
      <c r="J68" s="76"/>
      <c r="K68" s="76"/>
      <c r="L68" s="74"/>
    </row>
    <row r="69" s="1" customFormat="1" ht="14.4" customHeight="1">
      <c r="B69" s="48"/>
      <c r="C69" s="78" t="s">
        <v>162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7.25" customHeight="1">
      <c r="B70" s="48"/>
      <c r="C70" s="76"/>
      <c r="D70" s="76"/>
      <c r="E70" s="84" t="str">
        <f>E9</f>
        <v>SO 10 - Přípojka NN</v>
      </c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8" customHeight="1">
      <c r="B72" s="48"/>
      <c r="C72" s="78" t="s">
        <v>24</v>
      </c>
      <c r="D72" s="76"/>
      <c r="E72" s="76"/>
      <c r="F72" s="207" t="str">
        <f>F12</f>
        <v>Frýdek Místek</v>
      </c>
      <c r="G72" s="76"/>
      <c r="H72" s="76"/>
      <c r="I72" s="208" t="s">
        <v>26</v>
      </c>
      <c r="J72" s="87" t="str">
        <f>IF(J12="","",J12)</f>
        <v>27. 3. 2018</v>
      </c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>
      <c r="B74" s="48"/>
      <c r="C74" s="78" t="s">
        <v>32</v>
      </c>
      <c r="D74" s="76"/>
      <c r="E74" s="76"/>
      <c r="F74" s="207" t="str">
        <f>E15</f>
        <v>Statutární město Frýdek-Místek</v>
      </c>
      <c r="G74" s="76"/>
      <c r="H74" s="76"/>
      <c r="I74" s="208" t="s">
        <v>39</v>
      </c>
      <c r="J74" s="207" t="str">
        <f>E21</f>
        <v>CHVÁLEK ATELIÉR s.r.o..</v>
      </c>
      <c r="K74" s="76"/>
      <c r="L74" s="74"/>
    </row>
    <row r="75" s="1" customFormat="1" ht="14.4" customHeight="1">
      <c r="B75" s="48"/>
      <c r="C75" s="78" t="s">
        <v>37</v>
      </c>
      <c r="D75" s="76"/>
      <c r="E75" s="76"/>
      <c r="F75" s="207" t="str">
        <f>IF(E18="","",E18)</f>
        <v/>
      </c>
      <c r="G75" s="76"/>
      <c r="H75" s="76"/>
      <c r="I75" s="205"/>
      <c r="J75" s="76"/>
      <c r="K75" s="76"/>
      <c r="L75" s="74"/>
    </row>
    <row r="76" s="1" customFormat="1" ht="10.32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0" customFormat="1" ht="29.28" customHeight="1">
      <c r="B77" s="209"/>
      <c r="C77" s="210" t="s">
        <v>176</v>
      </c>
      <c r="D77" s="211" t="s">
        <v>63</v>
      </c>
      <c r="E77" s="211" t="s">
        <v>59</v>
      </c>
      <c r="F77" s="211" t="s">
        <v>177</v>
      </c>
      <c r="G77" s="211" t="s">
        <v>178</v>
      </c>
      <c r="H77" s="211" t="s">
        <v>179</v>
      </c>
      <c r="I77" s="212" t="s">
        <v>180</v>
      </c>
      <c r="J77" s="211" t="s">
        <v>166</v>
      </c>
      <c r="K77" s="213" t="s">
        <v>181</v>
      </c>
      <c r="L77" s="214"/>
      <c r="M77" s="104" t="s">
        <v>182</v>
      </c>
      <c r="N77" s="105" t="s">
        <v>48</v>
      </c>
      <c r="O77" s="105" t="s">
        <v>183</v>
      </c>
      <c r="P77" s="105" t="s">
        <v>184</v>
      </c>
      <c r="Q77" s="105" t="s">
        <v>185</v>
      </c>
      <c r="R77" s="105" t="s">
        <v>186</v>
      </c>
      <c r="S77" s="105" t="s">
        <v>187</v>
      </c>
      <c r="T77" s="106" t="s">
        <v>188</v>
      </c>
    </row>
    <row r="78" s="1" customFormat="1" ht="29.28" customHeight="1">
      <c r="B78" s="48"/>
      <c r="C78" s="110" t="s">
        <v>167</v>
      </c>
      <c r="D78" s="76"/>
      <c r="E78" s="76"/>
      <c r="F78" s="76"/>
      <c r="G78" s="76"/>
      <c r="H78" s="76"/>
      <c r="I78" s="205"/>
      <c r="J78" s="215">
        <f>BK78</f>
        <v>0</v>
      </c>
      <c r="K78" s="76"/>
      <c r="L78" s="74"/>
      <c r="M78" s="107"/>
      <c r="N78" s="108"/>
      <c r="O78" s="108"/>
      <c r="P78" s="216">
        <f>P79</f>
        <v>0</v>
      </c>
      <c r="Q78" s="108"/>
      <c r="R78" s="216">
        <f>R79</f>
        <v>0</v>
      </c>
      <c r="S78" s="108"/>
      <c r="T78" s="217">
        <f>T79</f>
        <v>0</v>
      </c>
      <c r="AT78" s="25" t="s">
        <v>77</v>
      </c>
      <c r="AU78" s="25" t="s">
        <v>168</v>
      </c>
      <c r="BK78" s="218">
        <f>BK79</f>
        <v>0</v>
      </c>
    </row>
    <row r="79" s="11" customFormat="1" ht="37.44" customHeight="1">
      <c r="B79" s="219"/>
      <c r="C79" s="220"/>
      <c r="D79" s="221" t="s">
        <v>77</v>
      </c>
      <c r="E79" s="222" t="s">
        <v>304</v>
      </c>
      <c r="F79" s="222" t="s">
        <v>305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</v>
      </c>
      <c r="S79" s="227"/>
      <c r="T79" s="229">
        <f>T80</f>
        <v>0</v>
      </c>
      <c r="AR79" s="230" t="s">
        <v>86</v>
      </c>
      <c r="AT79" s="231" t="s">
        <v>77</v>
      </c>
      <c r="AU79" s="231" t="s">
        <v>78</v>
      </c>
      <c r="AY79" s="230" t="s">
        <v>191</v>
      </c>
      <c r="BK79" s="232">
        <f>BK80</f>
        <v>0</v>
      </c>
    </row>
    <row r="80" s="11" customFormat="1" ht="19.92" customHeight="1">
      <c r="B80" s="219"/>
      <c r="C80" s="220"/>
      <c r="D80" s="221" t="s">
        <v>77</v>
      </c>
      <c r="E80" s="233" t="s">
        <v>232</v>
      </c>
      <c r="F80" s="233" t="s">
        <v>2572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P81</f>
        <v>0</v>
      </c>
      <c r="Q80" s="227"/>
      <c r="R80" s="228">
        <f>R81</f>
        <v>0</v>
      </c>
      <c r="S80" s="227"/>
      <c r="T80" s="229">
        <f>T81</f>
        <v>0</v>
      </c>
      <c r="AR80" s="230" t="s">
        <v>86</v>
      </c>
      <c r="AT80" s="231" t="s">
        <v>77</v>
      </c>
      <c r="AU80" s="231" t="s">
        <v>86</v>
      </c>
      <c r="AY80" s="230" t="s">
        <v>191</v>
      </c>
      <c r="BK80" s="232">
        <f>BK81</f>
        <v>0</v>
      </c>
    </row>
    <row r="81" s="1" customFormat="1" ht="16.5" customHeight="1">
      <c r="B81" s="48"/>
      <c r="C81" s="235" t="s">
        <v>86</v>
      </c>
      <c r="D81" s="235" t="s">
        <v>194</v>
      </c>
      <c r="E81" s="236" t="s">
        <v>2573</v>
      </c>
      <c r="F81" s="237" t="s">
        <v>2583</v>
      </c>
      <c r="G81" s="238" t="s">
        <v>197</v>
      </c>
      <c r="H81" s="239">
        <v>1</v>
      </c>
      <c r="I81" s="240"/>
      <c r="J81" s="241">
        <f>ROUND(I81*H81,2)</f>
        <v>0</v>
      </c>
      <c r="K81" s="237" t="s">
        <v>34</v>
      </c>
      <c r="L81" s="74"/>
      <c r="M81" s="242" t="s">
        <v>34</v>
      </c>
      <c r="N81" s="285" t="s">
        <v>49</v>
      </c>
      <c r="O81" s="251"/>
      <c r="P81" s="286">
        <f>O81*H81</f>
        <v>0</v>
      </c>
      <c r="Q81" s="286">
        <v>0</v>
      </c>
      <c r="R81" s="286">
        <f>Q81*H81</f>
        <v>0</v>
      </c>
      <c r="S81" s="286">
        <v>0</v>
      </c>
      <c r="T81" s="287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211</v>
      </c>
      <c r="BM81" s="25" t="s">
        <v>2584</v>
      </c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80"/>
      <c r="J82" s="70"/>
      <c r="K82" s="70"/>
      <c r="L82" s="74"/>
    </row>
  </sheetData>
  <sheetProtection sheet="1" autoFilter="0" formatColumns="0" formatRows="0" objects="1" scenarios="1" spinCount="100000" saltValue="iPIxUfa4mWOl3PEmiAmZ5cO3U88KxF82P/B+mQLwYMtltV2z5CZ6KVhRGmPjbAscUmhQLst1u4NgFyLGoSUBbg==" hashValue="YUlqq0FW1ORStv1Kvfnfec7Q6DAtRzItBBXjSbb7HBZ15oHJ9URmwwrmWhkHAyBYm4/8i2cUWXeA27Pi0CUssQ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152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2585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14" customHeight="1">
      <c r="B24" s="162"/>
      <c r="C24" s="163"/>
      <c r="D24" s="163"/>
      <c r="E24" s="46" t="s">
        <v>43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ROUND(J88,2)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ROUND(SUM(BE88:BE359), 2)</f>
        <v>0</v>
      </c>
      <c r="G30" s="49"/>
      <c r="H30" s="49"/>
      <c r="I30" s="172">
        <v>0.20999999999999999</v>
      </c>
      <c r="J30" s="171">
        <f>ROUND(ROUND((SUM(BE88:BE359)),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ROUND(SUM(BF88:BF359), 2)</f>
        <v>0</v>
      </c>
      <c r="G31" s="49"/>
      <c r="H31" s="49"/>
      <c r="I31" s="172">
        <v>0.14999999999999999</v>
      </c>
      <c r="J31" s="171">
        <f>ROUND(ROUND((SUM(BF88:BF359)),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ROUND(SUM(BG88:BG359),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ROUND(SUM(BH88:BH359),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ROUND(SUM(BI88:BI359),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13 - Zpevněné plochy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J88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J89</f>
        <v>0</v>
      </c>
      <c r="K57" s="197"/>
    </row>
    <row r="58" s="9" customFormat="1" ht="19.92" customHeight="1">
      <c r="B58" s="198"/>
      <c r="C58" s="199"/>
      <c r="D58" s="200" t="s">
        <v>301</v>
      </c>
      <c r="E58" s="201"/>
      <c r="F58" s="201"/>
      <c r="G58" s="201"/>
      <c r="H58" s="201"/>
      <c r="I58" s="202"/>
      <c r="J58" s="203">
        <f>J90</f>
        <v>0</v>
      </c>
      <c r="K58" s="204"/>
    </row>
    <row r="59" s="9" customFormat="1" ht="19.92" customHeight="1">
      <c r="B59" s="198"/>
      <c r="C59" s="199"/>
      <c r="D59" s="200" t="s">
        <v>375</v>
      </c>
      <c r="E59" s="201"/>
      <c r="F59" s="201"/>
      <c r="G59" s="201"/>
      <c r="H59" s="201"/>
      <c r="I59" s="202"/>
      <c r="J59" s="203">
        <f>J177</f>
        <v>0</v>
      </c>
      <c r="K59" s="204"/>
    </row>
    <row r="60" s="9" customFormat="1" ht="19.92" customHeight="1">
      <c r="B60" s="198"/>
      <c r="C60" s="199"/>
      <c r="D60" s="200" t="s">
        <v>2586</v>
      </c>
      <c r="E60" s="201"/>
      <c r="F60" s="201"/>
      <c r="G60" s="201"/>
      <c r="H60" s="201"/>
      <c r="I60" s="202"/>
      <c r="J60" s="203">
        <f>J182</f>
        <v>0</v>
      </c>
      <c r="K60" s="204"/>
    </row>
    <row r="61" s="9" customFormat="1" ht="19.92" customHeight="1">
      <c r="B61" s="198"/>
      <c r="C61" s="199"/>
      <c r="D61" s="200" t="s">
        <v>378</v>
      </c>
      <c r="E61" s="201"/>
      <c r="F61" s="201"/>
      <c r="G61" s="201"/>
      <c r="H61" s="201"/>
      <c r="I61" s="202"/>
      <c r="J61" s="203">
        <f>J234</f>
        <v>0</v>
      </c>
      <c r="K61" s="204"/>
    </row>
    <row r="62" s="9" customFormat="1" ht="19.92" customHeight="1">
      <c r="B62" s="198"/>
      <c r="C62" s="199"/>
      <c r="D62" s="200" t="s">
        <v>2587</v>
      </c>
      <c r="E62" s="201"/>
      <c r="F62" s="201"/>
      <c r="G62" s="201"/>
      <c r="H62" s="201"/>
      <c r="I62" s="202"/>
      <c r="J62" s="203">
        <f>J243</f>
        <v>0</v>
      </c>
      <c r="K62" s="204"/>
    </row>
    <row r="63" s="9" customFormat="1" ht="19.92" customHeight="1">
      <c r="B63" s="198"/>
      <c r="C63" s="199"/>
      <c r="D63" s="200" t="s">
        <v>302</v>
      </c>
      <c r="E63" s="201"/>
      <c r="F63" s="201"/>
      <c r="G63" s="201"/>
      <c r="H63" s="201"/>
      <c r="I63" s="202"/>
      <c r="J63" s="203">
        <f>J264</f>
        <v>0</v>
      </c>
      <c r="K63" s="204"/>
    </row>
    <row r="64" s="9" customFormat="1" ht="19.92" customHeight="1">
      <c r="B64" s="198"/>
      <c r="C64" s="199"/>
      <c r="D64" s="200" t="s">
        <v>303</v>
      </c>
      <c r="E64" s="201"/>
      <c r="F64" s="201"/>
      <c r="G64" s="201"/>
      <c r="H64" s="201"/>
      <c r="I64" s="202"/>
      <c r="J64" s="203">
        <f>J315</f>
        <v>0</v>
      </c>
      <c r="K64" s="204"/>
    </row>
    <row r="65" s="9" customFormat="1" ht="19.92" customHeight="1">
      <c r="B65" s="198"/>
      <c r="C65" s="199"/>
      <c r="D65" s="200" t="s">
        <v>379</v>
      </c>
      <c r="E65" s="201"/>
      <c r="F65" s="201"/>
      <c r="G65" s="201"/>
      <c r="H65" s="201"/>
      <c r="I65" s="202"/>
      <c r="J65" s="203">
        <f>J322</f>
        <v>0</v>
      </c>
      <c r="K65" s="204"/>
    </row>
    <row r="66" s="8" customFormat="1" ht="24.96" customHeight="1">
      <c r="B66" s="191"/>
      <c r="C66" s="192"/>
      <c r="D66" s="193" t="s">
        <v>380</v>
      </c>
      <c r="E66" s="194"/>
      <c r="F66" s="194"/>
      <c r="G66" s="194"/>
      <c r="H66" s="194"/>
      <c r="I66" s="195"/>
      <c r="J66" s="196">
        <f>J324</f>
        <v>0</v>
      </c>
      <c r="K66" s="197"/>
    </row>
    <row r="67" s="9" customFormat="1" ht="19.92" customHeight="1">
      <c r="B67" s="198"/>
      <c r="C67" s="199"/>
      <c r="D67" s="200" t="s">
        <v>384</v>
      </c>
      <c r="E67" s="201"/>
      <c r="F67" s="201"/>
      <c r="G67" s="201"/>
      <c r="H67" s="201"/>
      <c r="I67" s="202"/>
      <c r="J67" s="203">
        <f>J325</f>
        <v>0</v>
      </c>
      <c r="K67" s="204"/>
    </row>
    <row r="68" s="8" customFormat="1" ht="24.96" customHeight="1">
      <c r="B68" s="191"/>
      <c r="C68" s="192"/>
      <c r="D68" s="193" t="s">
        <v>2588</v>
      </c>
      <c r="E68" s="194"/>
      <c r="F68" s="194"/>
      <c r="G68" s="194"/>
      <c r="H68" s="194"/>
      <c r="I68" s="195"/>
      <c r="J68" s="196">
        <f>J344</f>
        <v>0</v>
      </c>
      <c r="K68" s="197"/>
    </row>
    <row r="69" s="1" customFormat="1" ht="21.84" customHeight="1">
      <c r="B69" s="48"/>
      <c r="C69" s="49"/>
      <c r="D69" s="49"/>
      <c r="E69" s="49"/>
      <c r="F69" s="49"/>
      <c r="G69" s="49"/>
      <c r="H69" s="49"/>
      <c r="I69" s="158"/>
      <c r="J69" s="49"/>
      <c r="K69" s="53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80"/>
      <c r="J70" s="70"/>
      <c r="K70" s="71"/>
    </row>
    <row r="74" s="1" customFormat="1" ht="6.96" customHeight="1">
      <c r="B74" s="72"/>
      <c r="C74" s="73"/>
      <c r="D74" s="73"/>
      <c r="E74" s="73"/>
      <c r="F74" s="73"/>
      <c r="G74" s="73"/>
      <c r="H74" s="73"/>
      <c r="I74" s="183"/>
      <c r="J74" s="73"/>
      <c r="K74" s="73"/>
      <c r="L74" s="74"/>
    </row>
    <row r="75" s="1" customFormat="1" ht="36.96" customHeight="1">
      <c r="B75" s="48"/>
      <c r="C75" s="75" t="s">
        <v>175</v>
      </c>
      <c r="D75" s="76"/>
      <c r="E75" s="76"/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4.4" customHeight="1">
      <c r="B77" s="48"/>
      <c r="C77" s="78" t="s">
        <v>18</v>
      </c>
      <c r="D77" s="76"/>
      <c r="E77" s="76"/>
      <c r="F77" s="76"/>
      <c r="G77" s="76"/>
      <c r="H77" s="76"/>
      <c r="I77" s="205"/>
      <c r="J77" s="76"/>
      <c r="K77" s="76"/>
      <c r="L77" s="74"/>
    </row>
    <row r="78" s="1" customFormat="1" ht="16.5" customHeight="1">
      <c r="B78" s="48"/>
      <c r="C78" s="76"/>
      <c r="D78" s="76"/>
      <c r="E78" s="206" t="str">
        <f>E7</f>
        <v>Centrum aktivních seniorů</v>
      </c>
      <c r="F78" s="78"/>
      <c r="G78" s="78"/>
      <c r="H78" s="78"/>
      <c r="I78" s="205"/>
      <c r="J78" s="76"/>
      <c r="K78" s="76"/>
      <c r="L78" s="74"/>
    </row>
    <row r="79" s="1" customFormat="1" ht="14.4" customHeight="1">
      <c r="B79" s="48"/>
      <c r="C79" s="78" t="s">
        <v>162</v>
      </c>
      <c r="D79" s="76"/>
      <c r="E79" s="76"/>
      <c r="F79" s="76"/>
      <c r="G79" s="76"/>
      <c r="H79" s="76"/>
      <c r="I79" s="205"/>
      <c r="J79" s="76"/>
      <c r="K79" s="76"/>
      <c r="L79" s="74"/>
    </row>
    <row r="80" s="1" customFormat="1" ht="17.25" customHeight="1">
      <c r="B80" s="48"/>
      <c r="C80" s="76"/>
      <c r="D80" s="76"/>
      <c r="E80" s="84" t="str">
        <f>E9</f>
        <v>SO 13 - Zpevněné plochy</v>
      </c>
      <c r="F80" s="76"/>
      <c r="G80" s="76"/>
      <c r="H80" s="76"/>
      <c r="I80" s="205"/>
      <c r="J80" s="76"/>
      <c r="K80" s="76"/>
      <c r="L80" s="74"/>
    </row>
    <row r="81" s="1" customFormat="1" ht="6.96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" customFormat="1" ht="18" customHeight="1">
      <c r="B82" s="48"/>
      <c r="C82" s="78" t="s">
        <v>24</v>
      </c>
      <c r="D82" s="76"/>
      <c r="E82" s="76"/>
      <c r="F82" s="207" t="str">
        <f>F12</f>
        <v>Frýdek Místek</v>
      </c>
      <c r="G82" s="76"/>
      <c r="H82" s="76"/>
      <c r="I82" s="208" t="s">
        <v>26</v>
      </c>
      <c r="J82" s="87" t="str">
        <f>IF(J12="","",J12)</f>
        <v>27. 3. 2018</v>
      </c>
      <c r="K82" s="76"/>
      <c r="L82" s="74"/>
    </row>
    <row r="83" s="1" customFormat="1" ht="6.96" customHeight="1">
      <c r="B83" s="48"/>
      <c r="C83" s="76"/>
      <c r="D83" s="76"/>
      <c r="E83" s="76"/>
      <c r="F83" s="76"/>
      <c r="G83" s="76"/>
      <c r="H83" s="76"/>
      <c r="I83" s="205"/>
      <c r="J83" s="76"/>
      <c r="K83" s="76"/>
      <c r="L83" s="74"/>
    </row>
    <row r="84" s="1" customFormat="1">
      <c r="B84" s="48"/>
      <c r="C84" s="78" t="s">
        <v>32</v>
      </c>
      <c r="D84" s="76"/>
      <c r="E84" s="76"/>
      <c r="F84" s="207" t="str">
        <f>E15</f>
        <v>Statutární město Frýdek-Místek</v>
      </c>
      <c r="G84" s="76"/>
      <c r="H84" s="76"/>
      <c r="I84" s="208" t="s">
        <v>39</v>
      </c>
      <c r="J84" s="207" t="str">
        <f>E21</f>
        <v>CHVÁLEK ATELIÉR s.r.o..</v>
      </c>
      <c r="K84" s="76"/>
      <c r="L84" s="74"/>
    </row>
    <row r="85" s="1" customFormat="1" ht="14.4" customHeight="1">
      <c r="B85" s="48"/>
      <c r="C85" s="78" t="s">
        <v>37</v>
      </c>
      <c r="D85" s="76"/>
      <c r="E85" s="76"/>
      <c r="F85" s="207" t="str">
        <f>IF(E18="","",E18)</f>
        <v/>
      </c>
      <c r="G85" s="76"/>
      <c r="H85" s="76"/>
      <c r="I85" s="205"/>
      <c r="J85" s="76"/>
      <c r="K85" s="76"/>
      <c r="L85" s="74"/>
    </row>
    <row r="86" s="1" customFormat="1" ht="10.32" customHeight="1">
      <c r="B86" s="48"/>
      <c r="C86" s="76"/>
      <c r="D86" s="76"/>
      <c r="E86" s="76"/>
      <c r="F86" s="76"/>
      <c r="G86" s="76"/>
      <c r="H86" s="76"/>
      <c r="I86" s="205"/>
      <c r="J86" s="76"/>
      <c r="K86" s="76"/>
      <c r="L86" s="74"/>
    </row>
    <row r="87" s="10" customFormat="1" ht="29.28" customHeight="1">
      <c r="B87" s="209"/>
      <c r="C87" s="210" t="s">
        <v>176</v>
      </c>
      <c r="D87" s="211" t="s">
        <v>63</v>
      </c>
      <c r="E87" s="211" t="s">
        <v>59</v>
      </c>
      <c r="F87" s="211" t="s">
        <v>177</v>
      </c>
      <c r="G87" s="211" t="s">
        <v>178</v>
      </c>
      <c r="H87" s="211" t="s">
        <v>179</v>
      </c>
      <c r="I87" s="212" t="s">
        <v>180</v>
      </c>
      <c r="J87" s="211" t="s">
        <v>166</v>
      </c>
      <c r="K87" s="213" t="s">
        <v>181</v>
      </c>
      <c r="L87" s="214"/>
      <c r="M87" s="104" t="s">
        <v>182</v>
      </c>
      <c r="N87" s="105" t="s">
        <v>48</v>
      </c>
      <c r="O87" s="105" t="s">
        <v>183</v>
      </c>
      <c r="P87" s="105" t="s">
        <v>184</v>
      </c>
      <c r="Q87" s="105" t="s">
        <v>185</v>
      </c>
      <c r="R87" s="105" t="s">
        <v>186</v>
      </c>
      <c r="S87" s="105" t="s">
        <v>187</v>
      </c>
      <c r="T87" s="106" t="s">
        <v>188</v>
      </c>
    </row>
    <row r="88" s="1" customFormat="1" ht="29.28" customHeight="1">
      <c r="B88" s="48"/>
      <c r="C88" s="110" t="s">
        <v>167</v>
      </c>
      <c r="D88" s="76"/>
      <c r="E88" s="76"/>
      <c r="F88" s="76"/>
      <c r="G88" s="76"/>
      <c r="H88" s="76"/>
      <c r="I88" s="205"/>
      <c r="J88" s="215">
        <f>BK88</f>
        <v>0</v>
      </c>
      <c r="K88" s="76"/>
      <c r="L88" s="74"/>
      <c r="M88" s="107"/>
      <c r="N88" s="108"/>
      <c r="O88" s="108"/>
      <c r="P88" s="216">
        <f>P89+P324+P344</f>
        <v>0</v>
      </c>
      <c r="Q88" s="108"/>
      <c r="R88" s="216">
        <f>R89+R324+R344</f>
        <v>609.0425542700001</v>
      </c>
      <c r="S88" s="108"/>
      <c r="T88" s="217">
        <f>T89+T324+T344</f>
        <v>154.94150000000002</v>
      </c>
      <c r="AT88" s="25" t="s">
        <v>77</v>
      </c>
      <c r="AU88" s="25" t="s">
        <v>168</v>
      </c>
      <c r="BK88" s="218">
        <f>BK89+BK324+BK344</f>
        <v>0</v>
      </c>
    </row>
    <row r="89" s="11" customFormat="1" ht="37.44" customHeight="1">
      <c r="B89" s="219"/>
      <c r="C89" s="220"/>
      <c r="D89" s="221" t="s">
        <v>77</v>
      </c>
      <c r="E89" s="222" t="s">
        <v>304</v>
      </c>
      <c r="F89" s="222" t="s">
        <v>305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P90+P177+P182+P234+P243+P264+P315+P322</f>
        <v>0</v>
      </c>
      <c r="Q89" s="227"/>
      <c r="R89" s="228">
        <f>R90+R177+R182+R234+R243+R264+R315+R322</f>
        <v>606.65210550000006</v>
      </c>
      <c r="S89" s="227"/>
      <c r="T89" s="229">
        <f>T90+T177+T182+T234+T243+T264+T315+T322</f>
        <v>154.94150000000002</v>
      </c>
      <c r="AR89" s="230" t="s">
        <v>86</v>
      </c>
      <c r="AT89" s="231" t="s">
        <v>77</v>
      </c>
      <c r="AU89" s="231" t="s">
        <v>78</v>
      </c>
      <c r="AY89" s="230" t="s">
        <v>191</v>
      </c>
      <c r="BK89" s="232">
        <f>BK90+BK177+BK182+BK234+BK243+BK264+BK315+BK322</f>
        <v>0</v>
      </c>
    </row>
    <row r="90" s="11" customFormat="1" ht="19.92" customHeight="1">
      <c r="B90" s="219"/>
      <c r="C90" s="220"/>
      <c r="D90" s="221" t="s">
        <v>77</v>
      </c>
      <c r="E90" s="233" t="s">
        <v>86</v>
      </c>
      <c r="F90" s="233" t="s">
        <v>306</v>
      </c>
      <c r="G90" s="220"/>
      <c r="H90" s="220"/>
      <c r="I90" s="223"/>
      <c r="J90" s="234">
        <f>BK90</f>
        <v>0</v>
      </c>
      <c r="K90" s="220"/>
      <c r="L90" s="225"/>
      <c r="M90" s="226"/>
      <c r="N90" s="227"/>
      <c r="O90" s="227"/>
      <c r="P90" s="228">
        <f>SUM(P91:P176)</f>
        <v>0</v>
      </c>
      <c r="Q90" s="227"/>
      <c r="R90" s="228">
        <f>SUM(R91:R176)</f>
        <v>82.581675000000004</v>
      </c>
      <c r="S90" s="227"/>
      <c r="T90" s="229">
        <f>SUM(T91:T176)</f>
        <v>147.94150000000002</v>
      </c>
      <c r="AR90" s="230" t="s">
        <v>86</v>
      </c>
      <c r="AT90" s="231" t="s">
        <v>77</v>
      </c>
      <c r="AU90" s="231" t="s">
        <v>86</v>
      </c>
      <c r="AY90" s="230" t="s">
        <v>191</v>
      </c>
      <c r="BK90" s="232">
        <f>SUM(BK91:BK176)</f>
        <v>0</v>
      </c>
    </row>
    <row r="91" s="1" customFormat="1" ht="16.5" customHeight="1">
      <c r="B91" s="48"/>
      <c r="C91" s="235" t="s">
        <v>86</v>
      </c>
      <c r="D91" s="235" t="s">
        <v>194</v>
      </c>
      <c r="E91" s="236" t="s">
        <v>2589</v>
      </c>
      <c r="F91" s="237" t="s">
        <v>2590</v>
      </c>
      <c r="G91" s="238" t="s">
        <v>453</v>
      </c>
      <c r="H91" s="239">
        <v>6</v>
      </c>
      <c r="I91" s="240"/>
      <c r="J91" s="241">
        <f>ROUND(I91*H91,2)</f>
        <v>0</v>
      </c>
      <c r="K91" s="237" t="s">
        <v>198</v>
      </c>
      <c r="L91" s="74"/>
      <c r="M91" s="242" t="s">
        <v>34</v>
      </c>
      <c r="N91" s="243" t="s">
        <v>49</v>
      </c>
      <c r="O91" s="49"/>
      <c r="P91" s="244">
        <f>O91*H91</f>
        <v>0</v>
      </c>
      <c r="Q91" s="244">
        <v>0</v>
      </c>
      <c r="R91" s="244">
        <f>Q91*H91</f>
        <v>0</v>
      </c>
      <c r="S91" s="244">
        <v>0.26000000000000001</v>
      </c>
      <c r="T91" s="245">
        <f>S91*H91</f>
        <v>1.5600000000000001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5" t="s">
        <v>86</v>
      </c>
      <c r="BK91" s="246">
        <f>ROUND(I91*H91,2)</f>
        <v>0</v>
      </c>
      <c r="BL91" s="25" t="s">
        <v>211</v>
      </c>
      <c r="BM91" s="25" t="s">
        <v>2591</v>
      </c>
    </row>
    <row r="92" s="14" customFormat="1">
      <c r="B92" s="275"/>
      <c r="C92" s="276"/>
      <c r="D92" s="247" t="s">
        <v>312</v>
      </c>
      <c r="E92" s="277" t="s">
        <v>34</v>
      </c>
      <c r="F92" s="278" t="s">
        <v>2592</v>
      </c>
      <c r="G92" s="276"/>
      <c r="H92" s="277" t="s">
        <v>34</v>
      </c>
      <c r="I92" s="279"/>
      <c r="J92" s="276"/>
      <c r="K92" s="276"/>
      <c r="L92" s="280"/>
      <c r="M92" s="281"/>
      <c r="N92" s="282"/>
      <c r="O92" s="282"/>
      <c r="P92" s="282"/>
      <c r="Q92" s="282"/>
      <c r="R92" s="282"/>
      <c r="S92" s="282"/>
      <c r="T92" s="283"/>
      <c r="AT92" s="284" t="s">
        <v>312</v>
      </c>
      <c r="AU92" s="284" t="s">
        <v>88</v>
      </c>
      <c r="AV92" s="14" t="s">
        <v>86</v>
      </c>
      <c r="AW92" s="14" t="s">
        <v>41</v>
      </c>
      <c r="AX92" s="14" t="s">
        <v>78</v>
      </c>
      <c r="AY92" s="284" t="s">
        <v>191</v>
      </c>
    </row>
    <row r="93" s="12" customFormat="1">
      <c r="B93" s="253"/>
      <c r="C93" s="254"/>
      <c r="D93" s="247" t="s">
        <v>312</v>
      </c>
      <c r="E93" s="255" t="s">
        <v>34</v>
      </c>
      <c r="F93" s="256" t="s">
        <v>2593</v>
      </c>
      <c r="G93" s="254"/>
      <c r="H93" s="257">
        <v>6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AT93" s="263" t="s">
        <v>312</v>
      </c>
      <c r="AU93" s="263" t="s">
        <v>88</v>
      </c>
      <c r="AV93" s="12" t="s">
        <v>88</v>
      </c>
      <c r="AW93" s="12" t="s">
        <v>41</v>
      </c>
      <c r="AX93" s="12" t="s">
        <v>78</v>
      </c>
      <c r="AY93" s="263" t="s">
        <v>191</v>
      </c>
    </row>
    <row r="94" s="13" customFormat="1">
      <c r="B94" s="264"/>
      <c r="C94" s="265"/>
      <c r="D94" s="247" t="s">
        <v>312</v>
      </c>
      <c r="E94" s="266" t="s">
        <v>34</v>
      </c>
      <c r="F94" s="267" t="s">
        <v>314</v>
      </c>
      <c r="G94" s="265"/>
      <c r="H94" s="268">
        <v>6</v>
      </c>
      <c r="I94" s="269"/>
      <c r="J94" s="265"/>
      <c r="K94" s="265"/>
      <c r="L94" s="270"/>
      <c r="M94" s="271"/>
      <c r="N94" s="272"/>
      <c r="O94" s="272"/>
      <c r="P94" s="272"/>
      <c r="Q94" s="272"/>
      <c r="R94" s="272"/>
      <c r="S94" s="272"/>
      <c r="T94" s="273"/>
      <c r="AT94" s="274" t="s">
        <v>312</v>
      </c>
      <c r="AU94" s="274" t="s">
        <v>88</v>
      </c>
      <c r="AV94" s="13" t="s">
        <v>211</v>
      </c>
      <c r="AW94" s="13" t="s">
        <v>41</v>
      </c>
      <c r="AX94" s="13" t="s">
        <v>86</v>
      </c>
      <c r="AY94" s="274" t="s">
        <v>191</v>
      </c>
    </row>
    <row r="95" s="1" customFormat="1" ht="16.5" customHeight="1">
      <c r="B95" s="48"/>
      <c r="C95" s="235" t="s">
        <v>88</v>
      </c>
      <c r="D95" s="235" t="s">
        <v>194</v>
      </c>
      <c r="E95" s="236" t="s">
        <v>2594</v>
      </c>
      <c r="F95" s="237" t="s">
        <v>2595</v>
      </c>
      <c r="G95" s="238" t="s">
        <v>453</v>
      </c>
      <c r="H95" s="239">
        <v>6</v>
      </c>
      <c r="I95" s="240"/>
      <c r="J95" s="241">
        <f>ROUND(I95*H95,2)</f>
        <v>0</v>
      </c>
      <c r="K95" s="237" t="s">
        <v>198</v>
      </c>
      <c r="L95" s="74"/>
      <c r="M95" s="242" t="s">
        <v>34</v>
      </c>
      <c r="N95" s="243" t="s">
        <v>49</v>
      </c>
      <c r="O95" s="49"/>
      <c r="P95" s="244">
        <f>O95*H95</f>
        <v>0</v>
      </c>
      <c r="Q95" s="244">
        <v>0</v>
      </c>
      <c r="R95" s="244">
        <f>Q95*H95</f>
        <v>0</v>
      </c>
      <c r="S95" s="244">
        <v>0.29999999999999999</v>
      </c>
      <c r="T95" s="245">
        <f>S95*H95</f>
        <v>1.7999999999999998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5" t="s">
        <v>86</v>
      </c>
      <c r="BK95" s="246">
        <f>ROUND(I95*H95,2)</f>
        <v>0</v>
      </c>
      <c r="BL95" s="25" t="s">
        <v>211</v>
      </c>
      <c r="BM95" s="25" t="s">
        <v>2596</v>
      </c>
    </row>
    <row r="96" s="14" customFormat="1">
      <c r="B96" s="275"/>
      <c r="C96" s="276"/>
      <c r="D96" s="247" t="s">
        <v>312</v>
      </c>
      <c r="E96" s="277" t="s">
        <v>34</v>
      </c>
      <c r="F96" s="278" t="s">
        <v>2592</v>
      </c>
      <c r="G96" s="276"/>
      <c r="H96" s="277" t="s">
        <v>34</v>
      </c>
      <c r="I96" s="279"/>
      <c r="J96" s="276"/>
      <c r="K96" s="276"/>
      <c r="L96" s="280"/>
      <c r="M96" s="281"/>
      <c r="N96" s="282"/>
      <c r="O96" s="282"/>
      <c r="P96" s="282"/>
      <c r="Q96" s="282"/>
      <c r="R96" s="282"/>
      <c r="S96" s="282"/>
      <c r="T96" s="283"/>
      <c r="AT96" s="284" t="s">
        <v>312</v>
      </c>
      <c r="AU96" s="284" t="s">
        <v>88</v>
      </c>
      <c r="AV96" s="14" t="s">
        <v>86</v>
      </c>
      <c r="AW96" s="14" t="s">
        <v>41</v>
      </c>
      <c r="AX96" s="14" t="s">
        <v>78</v>
      </c>
      <c r="AY96" s="284" t="s">
        <v>191</v>
      </c>
    </row>
    <row r="97" s="12" customFormat="1">
      <c r="B97" s="253"/>
      <c r="C97" s="254"/>
      <c r="D97" s="247" t="s">
        <v>312</v>
      </c>
      <c r="E97" s="255" t="s">
        <v>34</v>
      </c>
      <c r="F97" s="256" t="s">
        <v>2593</v>
      </c>
      <c r="G97" s="254"/>
      <c r="H97" s="257">
        <v>6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312</v>
      </c>
      <c r="AU97" s="263" t="s">
        <v>88</v>
      </c>
      <c r="AV97" s="12" t="s">
        <v>88</v>
      </c>
      <c r="AW97" s="12" t="s">
        <v>41</v>
      </c>
      <c r="AX97" s="12" t="s">
        <v>78</v>
      </c>
      <c r="AY97" s="263" t="s">
        <v>191</v>
      </c>
    </row>
    <row r="98" s="13" customFormat="1">
      <c r="B98" s="264"/>
      <c r="C98" s="265"/>
      <c r="D98" s="247" t="s">
        <v>312</v>
      </c>
      <c r="E98" s="266" t="s">
        <v>34</v>
      </c>
      <c r="F98" s="267" t="s">
        <v>314</v>
      </c>
      <c r="G98" s="265"/>
      <c r="H98" s="268">
        <v>6</v>
      </c>
      <c r="I98" s="269"/>
      <c r="J98" s="265"/>
      <c r="K98" s="265"/>
      <c r="L98" s="270"/>
      <c r="M98" s="271"/>
      <c r="N98" s="272"/>
      <c r="O98" s="272"/>
      <c r="P98" s="272"/>
      <c r="Q98" s="272"/>
      <c r="R98" s="272"/>
      <c r="S98" s="272"/>
      <c r="T98" s="273"/>
      <c r="AT98" s="274" t="s">
        <v>312</v>
      </c>
      <c r="AU98" s="274" t="s">
        <v>88</v>
      </c>
      <c r="AV98" s="13" t="s">
        <v>211</v>
      </c>
      <c r="AW98" s="13" t="s">
        <v>41</v>
      </c>
      <c r="AX98" s="13" t="s">
        <v>86</v>
      </c>
      <c r="AY98" s="274" t="s">
        <v>191</v>
      </c>
    </row>
    <row r="99" s="1" customFormat="1" ht="16.5" customHeight="1">
      <c r="B99" s="48"/>
      <c r="C99" s="235" t="s">
        <v>206</v>
      </c>
      <c r="D99" s="235" t="s">
        <v>194</v>
      </c>
      <c r="E99" s="236" t="s">
        <v>2597</v>
      </c>
      <c r="F99" s="237" t="s">
        <v>2598</v>
      </c>
      <c r="G99" s="238" t="s">
        <v>453</v>
      </c>
      <c r="H99" s="239">
        <v>193</v>
      </c>
      <c r="I99" s="240"/>
      <c r="J99" s="241">
        <f>ROUND(I99*H99,2)</f>
        <v>0</v>
      </c>
      <c r="K99" s="237" t="s">
        <v>198</v>
      </c>
      <c r="L99" s="74"/>
      <c r="M99" s="242" t="s">
        <v>34</v>
      </c>
      <c r="N99" s="243" t="s">
        <v>49</v>
      </c>
      <c r="O99" s="49"/>
      <c r="P99" s="244">
        <f>O99*H99</f>
        <v>0</v>
      </c>
      <c r="Q99" s="244">
        <v>0</v>
      </c>
      <c r="R99" s="244">
        <f>Q99*H99</f>
        <v>0</v>
      </c>
      <c r="S99" s="244">
        <v>0.17000000000000001</v>
      </c>
      <c r="T99" s="245">
        <f>S99*H99</f>
        <v>32.810000000000002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5" t="s">
        <v>86</v>
      </c>
      <c r="BK99" s="246">
        <f>ROUND(I99*H99,2)</f>
        <v>0</v>
      </c>
      <c r="BL99" s="25" t="s">
        <v>211</v>
      </c>
      <c r="BM99" s="25" t="s">
        <v>2599</v>
      </c>
    </row>
    <row r="100" s="14" customFormat="1">
      <c r="B100" s="275"/>
      <c r="C100" s="276"/>
      <c r="D100" s="247" t="s">
        <v>312</v>
      </c>
      <c r="E100" s="277" t="s">
        <v>34</v>
      </c>
      <c r="F100" s="278" t="s">
        <v>2592</v>
      </c>
      <c r="G100" s="276"/>
      <c r="H100" s="277" t="s">
        <v>34</v>
      </c>
      <c r="I100" s="279"/>
      <c r="J100" s="276"/>
      <c r="K100" s="276"/>
      <c r="L100" s="280"/>
      <c r="M100" s="281"/>
      <c r="N100" s="282"/>
      <c r="O100" s="282"/>
      <c r="P100" s="282"/>
      <c r="Q100" s="282"/>
      <c r="R100" s="282"/>
      <c r="S100" s="282"/>
      <c r="T100" s="283"/>
      <c r="AT100" s="284" t="s">
        <v>312</v>
      </c>
      <c r="AU100" s="284" t="s">
        <v>88</v>
      </c>
      <c r="AV100" s="14" t="s">
        <v>86</v>
      </c>
      <c r="AW100" s="14" t="s">
        <v>41</v>
      </c>
      <c r="AX100" s="14" t="s">
        <v>78</v>
      </c>
      <c r="AY100" s="284" t="s">
        <v>191</v>
      </c>
    </row>
    <row r="101" s="12" customFormat="1">
      <c r="B101" s="253"/>
      <c r="C101" s="254"/>
      <c r="D101" s="247" t="s">
        <v>312</v>
      </c>
      <c r="E101" s="255" t="s">
        <v>34</v>
      </c>
      <c r="F101" s="256" t="s">
        <v>2600</v>
      </c>
      <c r="G101" s="254"/>
      <c r="H101" s="257">
        <v>193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AT101" s="263" t="s">
        <v>312</v>
      </c>
      <c r="AU101" s="263" t="s">
        <v>88</v>
      </c>
      <c r="AV101" s="12" t="s">
        <v>88</v>
      </c>
      <c r="AW101" s="12" t="s">
        <v>41</v>
      </c>
      <c r="AX101" s="12" t="s">
        <v>78</v>
      </c>
      <c r="AY101" s="263" t="s">
        <v>191</v>
      </c>
    </row>
    <row r="102" s="13" customFormat="1">
      <c r="B102" s="264"/>
      <c r="C102" s="265"/>
      <c r="D102" s="247" t="s">
        <v>312</v>
      </c>
      <c r="E102" s="266" t="s">
        <v>34</v>
      </c>
      <c r="F102" s="267" t="s">
        <v>314</v>
      </c>
      <c r="G102" s="265"/>
      <c r="H102" s="268">
        <v>193</v>
      </c>
      <c r="I102" s="269"/>
      <c r="J102" s="265"/>
      <c r="K102" s="265"/>
      <c r="L102" s="270"/>
      <c r="M102" s="271"/>
      <c r="N102" s="272"/>
      <c r="O102" s="272"/>
      <c r="P102" s="272"/>
      <c r="Q102" s="272"/>
      <c r="R102" s="272"/>
      <c r="S102" s="272"/>
      <c r="T102" s="273"/>
      <c r="AT102" s="274" t="s">
        <v>312</v>
      </c>
      <c r="AU102" s="274" t="s">
        <v>88</v>
      </c>
      <c r="AV102" s="13" t="s">
        <v>211</v>
      </c>
      <c r="AW102" s="13" t="s">
        <v>41</v>
      </c>
      <c r="AX102" s="13" t="s">
        <v>86</v>
      </c>
      <c r="AY102" s="274" t="s">
        <v>191</v>
      </c>
    </row>
    <row r="103" s="1" customFormat="1" ht="25.5" customHeight="1">
      <c r="B103" s="48"/>
      <c r="C103" s="235" t="s">
        <v>211</v>
      </c>
      <c r="D103" s="235" t="s">
        <v>194</v>
      </c>
      <c r="E103" s="236" t="s">
        <v>2601</v>
      </c>
      <c r="F103" s="237" t="s">
        <v>2602</v>
      </c>
      <c r="G103" s="238" t="s">
        <v>453</v>
      </c>
      <c r="H103" s="239">
        <v>193</v>
      </c>
      <c r="I103" s="240"/>
      <c r="J103" s="241">
        <f>ROUND(I103*H103,2)</f>
        <v>0</v>
      </c>
      <c r="K103" s="237" t="s">
        <v>198</v>
      </c>
      <c r="L103" s="74"/>
      <c r="M103" s="242" t="s">
        <v>34</v>
      </c>
      <c r="N103" s="243" t="s">
        <v>49</v>
      </c>
      <c r="O103" s="49"/>
      <c r="P103" s="244">
        <f>O103*H103</f>
        <v>0</v>
      </c>
      <c r="Q103" s="244">
        <v>0</v>
      </c>
      <c r="R103" s="244">
        <f>Q103*H103</f>
        <v>0</v>
      </c>
      <c r="S103" s="244">
        <v>0.33000000000000002</v>
      </c>
      <c r="T103" s="245">
        <f>S103*H103</f>
        <v>63.690000000000005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5" t="s">
        <v>86</v>
      </c>
      <c r="BK103" s="246">
        <f>ROUND(I103*H103,2)</f>
        <v>0</v>
      </c>
      <c r="BL103" s="25" t="s">
        <v>211</v>
      </c>
      <c r="BM103" s="25" t="s">
        <v>2603</v>
      </c>
    </row>
    <row r="104" s="14" customFormat="1">
      <c r="B104" s="275"/>
      <c r="C104" s="276"/>
      <c r="D104" s="247" t="s">
        <v>312</v>
      </c>
      <c r="E104" s="277" t="s">
        <v>34</v>
      </c>
      <c r="F104" s="278" t="s">
        <v>2592</v>
      </c>
      <c r="G104" s="276"/>
      <c r="H104" s="277" t="s">
        <v>34</v>
      </c>
      <c r="I104" s="279"/>
      <c r="J104" s="276"/>
      <c r="K104" s="276"/>
      <c r="L104" s="280"/>
      <c r="M104" s="281"/>
      <c r="N104" s="282"/>
      <c r="O104" s="282"/>
      <c r="P104" s="282"/>
      <c r="Q104" s="282"/>
      <c r="R104" s="282"/>
      <c r="S104" s="282"/>
      <c r="T104" s="283"/>
      <c r="AT104" s="284" t="s">
        <v>312</v>
      </c>
      <c r="AU104" s="284" t="s">
        <v>88</v>
      </c>
      <c r="AV104" s="14" t="s">
        <v>86</v>
      </c>
      <c r="AW104" s="14" t="s">
        <v>41</v>
      </c>
      <c r="AX104" s="14" t="s">
        <v>78</v>
      </c>
      <c r="AY104" s="284" t="s">
        <v>191</v>
      </c>
    </row>
    <row r="105" s="12" customFormat="1">
      <c r="B105" s="253"/>
      <c r="C105" s="254"/>
      <c r="D105" s="247" t="s">
        <v>312</v>
      </c>
      <c r="E105" s="255" t="s">
        <v>34</v>
      </c>
      <c r="F105" s="256" t="s">
        <v>2600</v>
      </c>
      <c r="G105" s="254"/>
      <c r="H105" s="257">
        <v>193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312</v>
      </c>
      <c r="AU105" s="263" t="s">
        <v>88</v>
      </c>
      <c r="AV105" s="12" t="s">
        <v>88</v>
      </c>
      <c r="AW105" s="12" t="s">
        <v>41</v>
      </c>
      <c r="AX105" s="12" t="s">
        <v>78</v>
      </c>
      <c r="AY105" s="263" t="s">
        <v>191</v>
      </c>
    </row>
    <row r="106" s="13" customFormat="1">
      <c r="B106" s="264"/>
      <c r="C106" s="265"/>
      <c r="D106" s="247" t="s">
        <v>312</v>
      </c>
      <c r="E106" s="266" t="s">
        <v>34</v>
      </c>
      <c r="F106" s="267" t="s">
        <v>314</v>
      </c>
      <c r="G106" s="265"/>
      <c r="H106" s="268">
        <v>193</v>
      </c>
      <c r="I106" s="269"/>
      <c r="J106" s="265"/>
      <c r="K106" s="265"/>
      <c r="L106" s="270"/>
      <c r="M106" s="271"/>
      <c r="N106" s="272"/>
      <c r="O106" s="272"/>
      <c r="P106" s="272"/>
      <c r="Q106" s="272"/>
      <c r="R106" s="272"/>
      <c r="S106" s="272"/>
      <c r="T106" s="273"/>
      <c r="AT106" s="274" t="s">
        <v>312</v>
      </c>
      <c r="AU106" s="274" t="s">
        <v>88</v>
      </c>
      <c r="AV106" s="13" t="s">
        <v>211</v>
      </c>
      <c r="AW106" s="13" t="s">
        <v>41</v>
      </c>
      <c r="AX106" s="13" t="s">
        <v>86</v>
      </c>
      <c r="AY106" s="274" t="s">
        <v>191</v>
      </c>
    </row>
    <row r="107" s="1" customFormat="1" ht="16.5" customHeight="1">
      <c r="B107" s="48"/>
      <c r="C107" s="235" t="s">
        <v>190</v>
      </c>
      <c r="D107" s="235" t="s">
        <v>194</v>
      </c>
      <c r="E107" s="236" t="s">
        <v>2604</v>
      </c>
      <c r="F107" s="237" t="s">
        <v>2605</v>
      </c>
      <c r="G107" s="238" t="s">
        <v>453</v>
      </c>
      <c r="H107" s="239">
        <v>193</v>
      </c>
      <c r="I107" s="240"/>
      <c r="J107" s="241">
        <f>ROUND(I107*H107,2)</f>
        <v>0</v>
      </c>
      <c r="K107" s="237" t="s">
        <v>198</v>
      </c>
      <c r="L107" s="74"/>
      <c r="M107" s="242" t="s">
        <v>34</v>
      </c>
      <c r="N107" s="243" t="s">
        <v>49</v>
      </c>
      <c r="O107" s="49"/>
      <c r="P107" s="244">
        <f>O107*H107</f>
        <v>0</v>
      </c>
      <c r="Q107" s="244">
        <v>0</v>
      </c>
      <c r="R107" s="244">
        <f>Q107*H107</f>
        <v>0</v>
      </c>
      <c r="S107" s="244">
        <v>0.098000000000000004</v>
      </c>
      <c r="T107" s="245">
        <f>S107*H107</f>
        <v>18.914000000000001</v>
      </c>
      <c r="AR107" s="25" t="s">
        <v>211</v>
      </c>
      <c r="AT107" s="25" t="s">
        <v>194</v>
      </c>
      <c r="AU107" s="25" t="s">
        <v>88</v>
      </c>
      <c r="AY107" s="25" t="s">
        <v>191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5" t="s">
        <v>86</v>
      </c>
      <c r="BK107" s="246">
        <f>ROUND(I107*H107,2)</f>
        <v>0</v>
      </c>
      <c r="BL107" s="25" t="s">
        <v>211</v>
      </c>
      <c r="BM107" s="25" t="s">
        <v>2606</v>
      </c>
    </row>
    <row r="108" s="14" customFormat="1">
      <c r="B108" s="275"/>
      <c r="C108" s="276"/>
      <c r="D108" s="247" t="s">
        <v>312</v>
      </c>
      <c r="E108" s="277" t="s">
        <v>34</v>
      </c>
      <c r="F108" s="278" t="s">
        <v>2592</v>
      </c>
      <c r="G108" s="276"/>
      <c r="H108" s="277" t="s">
        <v>34</v>
      </c>
      <c r="I108" s="279"/>
      <c r="J108" s="276"/>
      <c r="K108" s="276"/>
      <c r="L108" s="280"/>
      <c r="M108" s="281"/>
      <c r="N108" s="282"/>
      <c r="O108" s="282"/>
      <c r="P108" s="282"/>
      <c r="Q108" s="282"/>
      <c r="R108" s="282"/>
      <c r="S108" s="282"/>
      <c r="T108" s="283"/>
      <c r="AT108" s="284" t="s">
        <v>312</v>
      </c>
      <c r="AU108" s="284" t="s">
        <v>88</v>
      </c>
      <c r="AV108" s="14" t="s">
        <v>86</v>
      </c>
      <c r="AW108" s="14" t="s">
        <v>41</v>
      </c>
      <c r="AX108" s="14" t="s">
        <v>78</v>
      </c>
      <c r="AY108" s="284" t="s">
        <v>191</v>
      </c>
    </row>
    <row r="109" s="12" customFormat="1">
      <c r="B109" s="253"/>
      <c r="C109" s="254"/>
      <c r="D109" s="247" t="s">
        <v>312</v>
      </c>
      <c r="E109" s="255" t="s">
        <v>34</v>
      </c>
      <c r="F109" s="256" t="s">
        <v>2600</v>
      </c>
      <c r="G109" s="254"/>
      <c r="H109" s="257">
        <v>193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AT109" s="263" t="s">
        <v>312</v>
      </c>
      <c r="AU109" s="263" t="s">
        <v>88</v>
      </c>
      <c r="AV109" s="12" t="s">
        <v>88</v>
      </c>
      <c r="AW109" s="12" t="s">
        <v>41</v>
      </c>
      <c r="AX109" s="12" t="s">
        <v>78</v>
      </c>
      <c r="AY109" s="263" t="s">
        <v>191</v>
      </c>
    </row>
    <row r="110" s="13" customFormat="1">
      <c r="B110" s="264"/>
      <c r="C110" s="265"/>
      <c r="D110" s="247" t="s">
        <v>312</v>
      </c>
      <c r="E110" s="266" t="s">
        <v>34</v>
      </c>
      <c r="F110" s="267" t="s">
        <v>314</v>
      </c>
      <c r="G110" s="265"/>
      <c r="H110" s="268">
        <v>193</v>
      </c>
      <c r="I110" s="269"/>
      <c r="J110" s="265"/>
      <c r="K110" s="265"/>
      <c r="L110" s="270"/>
      <c r="M110" s="271"/>
      <c r="N110" s="272"/>
      <c r="O110" s="272"/>
      <c r="P110" s="272"/>
      <c r="Q110" s="272"/>
      <c r="R110" s="272"/>
      <c r="S110" s="272"/>
      <c r="T110" s="273"/>
      <c r="AT110" s="274" t="s">
        <v>312</v>
      </c>
      <c r="AU110" s="274" t="s">
        <v>88</v>
      </c>
      <c r="AV110" s="13" t="s">
        <v>211</v>
      </c>
      <c r="AW110" s="13" t="s">
        <v>41</v>
      </c>
      <c r="AX110" s="13" t="s">
        <v>86</v>
      </c>
      <c r="AY110" s="274" t="s">
        <v>191</v>
      </c>
    </row>
    <row r="111" s="1" customFormat="1" ht="25.5" customHeight="1">
      <c r="B111" s="48"/>
      <c r="C111" s="235" t="s">
        <v>218</v>
      </c>
      <c r="D111" s="235" t="s">
        <v>194</v>
      </c>
      <c r="E111" s="236" t="s">
        <v>2607</v>
      </c>
      <c r="F111" s="237" t="s">
        <v>2608</v>
      </c>
      <c r="G111" s="238" t="s">
        <v>453</v>
      </c>
      <c r="H111" s="239">
        <v>12.5</v>
      </c>
      <c r="I111" s="240"/>
      <c r="J111" s="241">
        <f>ROUND(I111*H111,2)</f>
        <v>0</v>
      </c>
      <c r="K111" s="237" t="s">
        <v>198</v>
      </c>
      <c r="L111" s="74"/>
      <c r="M111" s="242" t="s">
        <v>34</v>
      </c>
      <c r="N111" s="243" t="s">
        <v>49</v>
      </c>
      <c r="O111" s="49"/>
      <c r="P111" s="244">
        <f>O111*H111</f>
        <v>0</v>
      </c>
      <c r="Q111" s="244">
        <v>3.0000000000000001E-05</v>
      </c>
      <c r="R111" s="244">
        <f>Q111*H111</f>
        <v>0.00037500000000000001</v>
      </c>
      <c r="S111" s="244">
        <v>0.10299999999999999</v>
      </c>
      <c r="T111" s="245">
        <f>S111*H111</f>
        <v>1.2874999999999999</v>
      </c>
      <c r="AR111" s="25" t="s">
        <v>211</v>
      </c>
      <c r="AT111" s="25" t="s">
        <v>194</v>
      </c>
      <c r="AU111" s="25" t="s">
        <v>88</v>
      </c>
      <c r="AY111" s="25" t="s">
        <v>191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5" t="s">
        <v>86</v>
      </c>
      <c r="BK111" s="246">
        <f>ROUND(I111*H111,2)</f>
        <v>0</v>
      </c>
      <c r="BL111" s="25" t="s">
        <v>211</v>
      </c>
      <c r="BM111" s="25" t="s">
        <v>2609</v>
      </c>
    </row>
    <row r="112" s="14" customFormat="1">
      <c r="B112" s="275"/>
      <c r="C112" s="276"/>
      <c r="D112" s="247" t="s">
        <v>312</v>
      </c>
      <c r="E112" s="277" t="s">
        <v>34</v>
      </c>
      <c r="F112" s="278" t="s">
        <v>2592</v>
      </c>
      <c r="G112" s="276"/>
      <c r="H112" s="277" t="s">
        <v>34</v>
      </c>
      <c r="I112" s="279"/>
      <c r="J112" s="276"/>
      <c r="K112" s="276"/>
      <c r="L112" s="280"/>
      <c r="M112" s="281"/>
      <c r="N112" s="282"/>
      <c r="O112" s="282"/>
      <c r="P112" s="282"/>
      <c r="Q112" s="282"/>
      <c r="R112" s="282"/>
      <c r="S112" s="282"/>
      <c r="T112" s="283"/>
      <c r="AT112" s="284" t="s">
        <v>312</v>
      </c>
      <c r="AU112" s="284" t="s">
        <v>88</v>
      </c>
      <c r="AV112" s="14" t="s">
        <v>86</v>
      </c>
      <c r="AW112" s="14" t="s">
        <v>41</v>
      </c>
      <c r="AX112" s="14" t="s">
        <v>78</v>
      </c>
      <c r="AY112" s="284" t="s">
        <v>191</v>
      </c>
    </row>
    <row r="113" s="12" customFormat="1">
      <c r="B113" s="253"/>
      <c r="C113" s="254"/>
      <c r="D113" s="247" t="s">
        <v>312</v>
      </c>
      <c r="E113" s="255" t="s">
        <v>34</v>
      </c>
      <c r="F113" s="256" t="s">
        <v>2610</v>
      </c>
      <c r="G113" s="254"/>
      <c r="H113" s="257">
        <v>12.5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AT113" s="263" t="s">
        <v>312</v>
      </c>
      <c r="AU113" s="263" t="s">
        <v>88</v>
      </c>
      <c r="AV113" s="12" t="s">
        <v>88</v>
      </c>
      <c r="AW113" s="12" t="s">
        <v>41</v>
      </c>
      <c r="AX113" s="12" t="s">
        <v>78</v>
      </c>
      <c r="AY113" s="263" t="s">
        <v>191</v>
      </c>
    </row>
    <row r="114" s="13" customFormat="1">
      <c r="B114" s="264"/>
      <c r="C114" s="265"/>
      <c r="D114" s="247" t="s">
        <v>312</v>
      </c>
      <c r="E114" s="266" t="s">
        <v>34</v>
      </c>
      <c r="F114" s="267" t="s">
        <v>314</v>
      </c>
      <c r="G114" s="265"/>
      <c r="H114" s="268">
        <v>12.5</v>
      </c>
      <c r="I114" s="269"/>
      <c r="J114" s="265"/>
      <c r="K114" s="265"/>
      <c r="L114" s="270"/>
      <c r="M114" s="271"/>
      <c r="N114" s="272"/>
      <c r="O114" s="272"/>
      <c r="P114" s="272"/>
      <c r="Q114" s="272"/>
      <c r="R114" s="272"/>
      <c r="S114" s="272"/>
      <c r="T114" s="273"/>
      <c r="AT114" s="274" t="s">
        <v>312</v>
      </c>
      <c r="AU114" s="274" t="s">
        <v>88</v>
      </c>
      <c r="AV114" s="13" t="s">
        <v>211</v>
      </c>
      <c r="AW114" s="13" t="s">
        <v>41</v>
      </c>
      <c r="AX114" s="13" t="s">
        <v>86</v>
      </c>
      <c r="AY114" s="274" t="s">
        <v>191</v>
      </c>
    </row>
    <row r="115" s="1" customFormat="1" ht="16.5" customHeight="1">
      <c r="B115" s="48"/>
      <c r="C115" s="235" t="s">
        <v>225</v>
      </c>
      <c r="D115" s="235" t="s">
        <v>194</v>
      </c>
      <c r="E115" s="236" t="s">
        <v>2611</v>
      </c>
      <c r="F115" s="237" t="s">
        <v>2612</v>
      </c>
      <c r="G115" s="238" t="s">
        <v>553</v>
      </c>
      <c r="H115" s="239">
        <v>136</v>
      </c>
      <c r="I115" s="240"/>
      <c r="J115" s="241">
        <f>ROUND(I115*H115,2)</f>
        <v>0</v>
      </c>
      <c r="K115" s="237" t="s">
        <v>198</v>
      </c>
      <c r="L115" s="74"/>
      <c r="M115" s="242" t="s">
        <v>34</v>
      </c>
      <c r="N115" s="243" t="s">
        <v>49</v>
      </c>
      <c r="O115" s="49"/>
      <c r="P115" s="244">
        <f>O115*H115</f>
        <v>0</v>
      </c>
      <c r="Q115" s="244">
        <v>0</v>
      </c>
      <c r="R115" s="244">
        <f>Q115*H115</f>
        <v>0</v>
      </c>
      <c r="S115" s="244">
        <v>0.20499999999999999</v>
      </c>
      <c r="T115" s="245">
        <f>S115*H115</f>
        <v>27.879999999999999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5" t="s">
        <v>86</v>
      </c>
      <c r="BK115" s="246">
        <f>ROUND(I115*H115,2)</f>
        <v>0</v>
      </c>
      <c r="BL115" s="25" t="s">
        <v>211</v>
      </c>
      <c r="BM115" s="25" t="s">
        <v>2613</v>
      </c>
    </row>
    <row r="116" s="14" customFormat="1">
      <c r="B116" s="275"/>
      <c r="C116" s="276"/>
      <c r="D116" s="247" t="s">
        <v>312</v>
      </c>
      <c r="E116" s="277" t="s">
        <v>34</v>
      </c>
      <c r="F116" s="278" t="s">
        <v>2592</v>
      </c>
      <c r="G116" s="276"/>
      <c r="H116" s="277" t="s">
        <v>34</v>
      </c>
      <c r="I116" s="279"/>
      <c r="J116" s="276"/>
      <c r="K116" s="276"/>
      <c r="L116" s="280"/>
      <c r="M116" s="281"/>
      <c r="N116" s="282"/>
      <c r="O116" s="282"/>
      <c r="P116" s="282"/>
      <c r="Q116" s="282"/>
      <c r="R116" s="282"/>
      <c r="S116" s="282"/>
      <c r="T116" s="283"/>
      <c r="AT116" s="284" t="s">
        <v>312</v>
      </c>
      <c r="AU116" s="284" t="s">
        <v>88</v>
      </c>
      <c r="AV116" s="14" t="s">
        <v>86</v>
      </c>
      <c r="AW116" s="14" t="s">
        <v>41</v>
      </c>
      <c r="AX116" s="14" t="s">
        <v>78</v>
      </c>
      <c r="AY116" s="284" t="s">
        <v>191</v>
      </c>
    </row>
    <row r="117" s="12" customFormat="1">
      <c r="B117" s="253"/>
      <c r="C117" s="254"/>
      <c r="D117" s="247" t="s">
        <v>312</v>
      </c>
      <c r="E117" s="255" t="s">
        <v>34</v>
      </c>
      <c r="F117" s="256" t="s">
        <v>2614</v>
      </c>
      <c r="G117" s="254"/>
      <c r="H117" s="257">
        <v>136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AT117" s="263" t="s">
        <v>312</v>
      </c>
      <c r="AU117" s="263" t="s">
        <v>88</v>
      </c>
      <c r="AV117" s="12" t="s">
        <v>88</v>
      </c>
      <c r="AW117" s="12" t="s">
        <v>41</v>
      </c>
      <c r="AX117" s="12" t="s">
        <v>78</v>
      </c>
      <c r="AY117" s="263" t="s">
        <v>191</v>
      </c>
    </row>
    <row r="118" s="13" customFormat="1">
      <c r="B118" s="264"/>
      <c r="C118" s="265"/>
      <c r="D118" s="247" t="s">
        <v>312</v>
      </c>
      <c r="E118" s="266" t="s">
        <v>34</v>
      </c>
      <c r="F118" s="267" t="s">
        <v>314</v>
      </c>
      <c r="G118" s="265"/>
      <c r="H118" s="268">
        <v>136</v>
      </c>
      <c r="I118" s="269"/>
      <c r="J118" s="265"/>
      <c r="K118" s="265"/>
      <c r="L118" s="270"/>
      <c r="M118" s="271"/>
      <c r="N118" s="272"/>
      <c r="O118" s="272"/>
      <c r="P118" s="272"/>
      <c r="Q118" s="272"/>
      <c r="R118" s="272"/>
      <c r="S118" s="272"/>
      <c r="T118" s="273"/>
      <c r="AT118" s="274" t="s">
        <v>312</v>
      </c>
      <c r="AU118" s="274" t="s">
        <v>88</v>
      </c>
      <c r="AV118" s="13" t="s">
        <v>211</v>
      </c>
      <c r="AW118" s="13" t="s">
        <v>41</v>
      </c>
      <c r="AX118" s="13" t="s">
        <v>86</v>
      </c>
      <c r="AY118" s="274" t="s">
        <v>191</v>
      </c>
    </row>
    <row r="119" s="1" customFormat="1" ht="16.5" customHeight="1">
      <c r="B119" s="48"/>
      <c r="C119" s="235" t="s">
        <v>232</v>
      </c>
      <c r="D119" s="235" t="s">
        <v>194</v>
      </c>
      <c r="E119" s="236" t="s">
        <v>2615</v>
      </c>
      <c r="F119" s="237" t="s">
        <v>2616</v>
      </c>
      <c r="G119" s="238" t="s">
        <v>309</v>
      </c>
      <c r="H119" s="239">
        <v>205.52000000000001</v>
      </c>
      <c r="I119" s="240"/>
      <c r="J119" s="241">
        <f>ROUND(I119*H119,2)</f>
        <v>0</v>
      </c>
      <c r="K119" s="237" t="s">
        <v>198</v>
      </c>
      <c r="L119" s="74"/>
      <c r="M119" s="242" t="s">
        <v>34</v>
      </c>
      <c r="N119" s="243" t="s">
        <v>49</v>
      </c>
      <c r="O119" s="49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5" t="s">
        <v>86</v>
      </c>
      <c r="BK119" s="246">
        <f>ROUND(I119*H119,2)</f>
        <v>0</v>
      </c>
      <c r="BL119" s="25" t="s">
        <v>211</v>
      </c>
      <c r="BM119" s="25" t="s">
        <v>2617</v>
      </c>
    </row>
    <row r="120" s="14" customFormat="1">
      <c r="B120" s="275"/>
      <c r="C120" s="276"/>
      <c r="D120" s="247" t="s">
        <v>312</v>
      </c>
      <c r="E120" s="277" t="s">
        <v>34</v>
      </c>
      <c r="F120" s="278" t="s">
        <v>2592</v>
      </c>
      <c r="G120" s="276"/>
      <c r="H120" s="277" t="s">
        <v>34</v>
      </c>
      <c r="I120" s="279"/>
      <c r="J120" s="276"/>
      <c r="K120" s="276"/>
      <c r="L120" s="280"/>
      <c r="M120" s="281"/>
      <c r="N120" s="282"/>
      <c r="O120" s="282"/>
      <c r="P120" s="282"/>
      <c r="Q120" s="282"/>
      <c r="R120" s="282"/>
      <c r="S120" s="282"/>
      <c r="T120" s="283"/>
      <c r="AT120" s="284" t="s">
        <v>312</v>
      </c>
      <c r="AU120" s="284" t="s">
        <v>88</v>
      </c>
      <c r="AV120" s="14" t="s">
        <v>86</v>
      </c>
      <c r="AW120" s="14" t="s">
        <v>41</v>
      </c>
      <c r="AX120" s="14" t="s">
        <v>78</v>
      </c>
      <c r="AY120" s="284" t="s">
        <v>191</v>
      </c>
    </row>
    <row r="121" s="12" customFormat="1">
      <c r="B121" s="253"/>
      <c r="C121" s="254"/>
      <c r="D121" s="247" t="s">
        <v>312</v>
      </c>
      <c r="E121" s="255" t="s">
        <v>34</v>
      </c>
      <c r="F121" s="256" t="s">
        <v>2618</v>
      </c>
      <c r="G121" s="254"/>
      <c r="H121" s="257">
        <v>196.49000000000001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312</v>
      </c>
      <c r="AU121" s="263" t="s">
        <v>88</v>
      </c>
      <c r="AV121" s="12" t="s">
        <v>88</v>
      </c>
      <c r="AW121" s="12" t="s">
        <v>41</v>
      </c>
      <c r="AX121" s="12" t="s">
        <v>78</v>
      </c>
      <c r="AY121" s="263" t="s">
        <v>191</v>
      </c>
    </row>
    <row r="122" s="12" customFormat="1">
      <c r="B122" s="253"/>
      <c r="C122" s="254"/>
      <c r="D122" s="247" t="s">
        <v>312</v>
      </c>
      <c r="E122" s="255" t="s">
        <v>34</v>
      </c>
      <c r="F122" s="256" t="s">
        <v>2619</v>
      </c>
      <c r="G122" s="254"/>
      <c r="H122" s="257">
        <v>1.6799999999999999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312</v>
      </c>
      <c r="AU122" s="263" t="s">
        <v>88</v>
      </c>
      <c r="AV122" s="12" t="s">
        <v>88</v>
      </c>
      <c r="AW122" s="12" t="s">
        <v>41</v>
      </c>
      <c r="AX122" s="12" t="s">
        <v>78</v>
      </c>
      <c r="AY122" s="263" t="s">
        <v>191</v>
      </c>
    </row>
    <row r="123" s="12" customFormat="1">
      <c r="B123" s="253"/>
      <c r="C123" s="254"/>
      <c r="D123" s="247" t="s">
        <v>312</v>
      </c>
      <c r="E123" s="255" t="s">
        <v>34</v>
      </c>
      <c r="F123" s="256" t="s">
        <v>2620</v>
      </c>
      <c r="G123" s="254"/>
      <c r="H123" s="257">
        <v>4.0599999999999996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312</v>
      </c>
      <c r="AU123" s="263" t="s">
        <v>88</v>
      </c>
      <c r="AV123" s="12" t="s">
        <v>88</v>
      </c>
      <c r="AW123" s="12" t="s">
        <v>41</v>
      </c>
      <c r="AX123" s="12" t="s">
        <v>78</v>
      </c>
      <c r="AY123" s="263" t="s">
        <v>191</v>
      </c>
    </row>
    <row r="124" s="12" customFormat="1">
      <c r="B124" s="253"/>
      <c r="C124" s="254"/>
      <c r="D124" s="247" t="s">
        <v>312</v>
      </c>
      <c r="E124" s="255" t="s">
        <v>34</v>
      </c>
      <c r="F124" s="256" t="s">
        <v>2621</v>
      </c>
      <c r="G124" s="254"/>
      <c r="H124" s="257">
        <v>3.29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312</v>
      </c>
      <c r="AU124" s="263" t="s">
        <v>88</v>
      </c>
      <c r="AV124" s="12" t="s">
        <v>88</v>
      </c>
      <c r="AW124" s="12" t="s">
        <v>41</v>
      </c>
      <c r="AX124" s="12" t="s">
        <v>78</v>
      </c>
      <c r="AY124" s="263" t="s">
        <v>191</v>
      </c>
    </row>
    <row r="125" s="13" customFormat="1">
      <c r="B125" s="264"/>
      <c r="C125" s="265"/>
      <c r="D125" s="247" t="s">
        <v>312</v>
      </c>
      <c r="E125" s="266" t="s">
        <v>34</v>
      </c>
      <c r="F125" s="267" t="s">
        <v>314</v>
      </c>
      <c r="G125" s="265"/>
      <c r="H125" s="268">
        <v>205.52000000000001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AT125" s="274" t="s">
        <v>312</v>
      </c>
      <c r="AU125" s="274" t="s">
        <v>88</v>
      </c>
      <c r="AV125" s="13" t="s">
        <v>211</v>
      </c>
      <c r="AW125" s="13" t="s">
        <v>41</v>
      </c>
      <c r="AX125" s="13" t="s">
        <v>86</v>
      </c>
      <c r="AY125" s="274" t="s">
        <v>191</v>
      </c>
    </row>
    <row r="126" s="1" customFormat="1" ht="16.5" customHeight="1">
      <c r="B126" s="48"/>
      <c r="C126" s="235" t="s">
        <v>237</v>
      </c>
      <c r="D126" s="235" t="s">
        <v>194</v>
      </c>
      <c r="E126" s="236" t="s">
        <v>2622</v>
      </c>
      <c r="F126" s="237" t="s">
        <v>2623</v>
      </c>
      <c r="G126" s="238" t="s">
        <v>309</v>
      </c>
      <c r="H126" s="239">
        <v>143.83000000000001</v>
      </c>
      <c r="I126" s="240"/>
      <c r="J126" s="241">
        <f>ROUND(I126*H126,2)</f>
        <v>0</v>
      </c>
      <c r="K126" s="237" t="s">
        <v>198</v>
      </c>
      <c r="L126" s="74"/>
      <c r="M126" s="242" t="s">
        <v>34</v>
      </c>
      <c r="N126" s="243" t="s">
        <v>49</v>
      </c>
      <c r="O126" s="4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5" t="s">
        <v>86</v>
      </c>
      <c r="BK126" s="246">
        <f>ROUND(I126*H126,2)</f>
        <v>0</v>
      </c>
      <c r="BL126" s="25" t="s">
        <v>211</v>
      </c>
      <c r="BM126" s="25" t="s">
        <v>2624</v>
      </c>
    </row>
    <row r="127" s="14" customFormat="1">
      <c r="B127" s="275"/>
      <c r="C127" s="276"/>
      <c r="D127" s="247" t="s">
        <v>312</v>
      </c>
      <c r="E127" s="277" t="s">
        <v>34</v>
      </c>
      <c r="F127" s="278" t="s">
        <v>2592</v>
      </c>
      <c r="G127" s="276"/>
      <c r="H127" s="277" t="s">
        <v>34</v>
      </c>
      <c r="I127" s="279"/>
      <c r="J127" s="276"/>
      <c r="K127" s="276"/>
      <c r="L127" s="280"/>
      <c r="M127" s="281"/>
      <c r="N127" s="282"/>
      <c r="O127" s="282"/>
      <c r="P127" s="282"/>
      <c r="Q127" s="282"/>
      <c r="R127" s="282"/>
      <c r="S127" s="282"/>
      <c r="T127" s="283"/>
      <c r="AT127" s="284" t="s">
        <v>312</v>
      </c>
      <c r="AU127" s="284" t="s">
        <v>88</v>
      </c>
      <c r="AV127" s="14" t="s">
        <v>86</v>
      </c>
      <c r="AW127" s="14" t="s">
        <v>41</v>
      </c>
      <c r="AX127" s="14" t="s">
        <v>78</v>
      </c>
      <c r="AY127" s="284" t="s">
        <v>191</v>
      </c>
    </row>
    <row r="128" s="12" customFormat="1">
      <c r="B128" s="253"/>
      <c r="C128" s="254"/>
      <c r="D128" s="247" t="s">
        <v>312</v>
      </c>
      <c r="E128" s="255" t="s">
        <v>34</v>
      </c>
      <c r="F128" s="256" t="s">
        <v>2625</v>
      </c>
      <c r="G128" s="254"/>
      <c r="H128" s="257">
        <v>84.209999999999994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AT128" s="263" t="s">
        <v>312</v>
      </c>
      <c r="AU128" s="263" t="s">
        <v>88</v>
      </c>
      <c r="AV128" s="12" t="s">
        <v>88</v>
      </c>
      <c r="AW128" s="12" t="s">
        <v>41</v>
      </c>
      <c r="AX128" s="12" t="s">
        <v>78</v>
      </c>
      <c r="AY128" s="263" t="s">
        <v>191</v>
      </c>
    </row>
    <row r="129" s="12" customFormat="1">
      <c r="B129" s="253"/>
      <c r="C129" s="254"/>
      <c r="D129" s="247" t="s">
        <v>312</v>
      </c>
      <c r="E129" s="255" t="s">
        <v>34</v>
      </c>
      <c r="F129" s="256" t="s">
        <v>2626</v>
      </c>
      <c r="G129" s="254"/>
      <c r="H129" s="257">
        <v>0.71999999999999997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312</v>
      </c>
      <c r="AU129" s="263" t="s">
        <v>88</v>
      </c>
      <c r="AV129" s="12" t="s">
        <v>88</v>
      </c>
      <c r="AW129" s="12" t="s">
        <v>41</v>
      </c>
      <c r="AX129" s="12" t="s">
        <v>78</v>
      </c>
      <c r="AY129" s="263" t="s">
        <v>191</v>
      </c>
    </row>
    <row r="130" s="12" customFormat="1">
      <c r="B130" s="253"/>
      <c r="C130" s="254"/>
      <c r="D130" s="247" t="s">
        <v>312</v>
      </c>
      <c r="E130" s="255" t="s">
        <v>34</v>
      </c>
      <c r="F130" s="256" t="s">
        <v>2627</v>
      </c>
      <c r="G130" s="254"/>
      <c r="H130" s="257">
        <v>1.74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AT130" s="263" t="s">
        <v>312</v>
      </c>
      <c r="AU130" s="263" t="s">
        <v>88</v>
      </c>
      <c r="AV130" s="12" t="s">
        <v>88</v>
      </c>
      <c r="AW130" s="12" t="s">
        <v>41</v>
      </c>
      <c r="AX130" s="12" t="s">
        <v>78</v>
      </c>
      <c r="AY130" s="263" t="s">
        <v>191</v>
      </c>
    </row>
    <row r="131" s="12" customFormat="1">
      <c r="B131" s="253"/>
      <c r="C131" s="254"/>
      <c r="D131" s="247" t="s">
        <v>312</v>
      </c>
      <c r="E131" s="255" t="s">
        <v>34</v>
      </c>
      <c r="F131" s="256" t="s">
        <v>2628</v>
      </c>
      <c r="G131" s="254"/>
      <c r="H131" s="257">
        <v>1.4099999999999999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312</v>
      </c>
      <c r="AU131" s="263" t="s">
        <v>88</v>
      </c>
      <c r="AV131" s="12" t="s">
        <v>88</v>
      </c>
      <c r="AW131" s="12" t="s">
        <v>41</v>
      </c>
      <c r="AX131" s="12" t="s">
        <v>78</v>
      </c>
      <c r="AY131" s="263" t="s">
        <v>191</v>
      </c>
    </row>
    <row r="132" s="15" customFormat="1">
      <c r="B132" s="300"/>
      <c r="C132" s="301"/>
      <c r="D132" s="247" t="s">
        <v>312</v>
      </c>
      <c r="E132" s="302" t="s">
        <v>34</v>
      </c>
      <c r="F132" s="303" t="s">
        <v>469</v>
      </c>
      <c r="G132" s="301"/>
      <c r="H132" s="304">
        <v>88.079999999999998</v>
      </c>
      <c r="I132" s="305"/>
      <c r="J132" s="301"/>
      <c r="K132" s="301"/>
      <c r="L132" s="306"/>
      <c r="M132" s="307"/>
      <c r="N132" s="308"/>
      <c r="O132" s="308"/>
      <c r="P132" s="308"/>
      <c r="Q132" s="308"/>
      <c r="R132" s="308"/>
      <c r="S132" s="308"/>
      <c r="T132" s="309"/>
      <c r="AT132" s="310" t="s">
        <v>312</v>
      </c>
      <c r="AU132" s="310" t="s">
        <v>88</v>
      </c>
      <c r="AV132" s="15" t="s">
        <v>206</v>
      </c>
      <c r="AW132" s="15" t="s">
        <v>41</v>
      </c>
      <c r="AX132" s="15" t="s">
        <v>78</v>
      </c>
      <c r="AY132" s="310" t="s">
        <v>191</v>
      </c>
    </row>
    <row r="133" s="12" customFormat="1">
      <c r="B133" s="253"/>
      <c r="C133" s="254"/>
      <c r="D133" s="247" t="s">
        <v>312</v>
      </c>
      <c r="E133" s="255" t="s">
        <v>34</v>
      </c>
      <c r="F133" s="256" t="s">
        <v>2629</v>
      </c>
      <c r="G133" s="254"/>
      <c r="H133" s="257">
        <v>55.75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312</v>
      </c>
      <c r="AU133" s="263" t="s">
        <v>88</v>
      </c>
      <c r="AV133" s="12" t="s">
        <v>88</v>
      </c>
      <c r="AW133" s="12" t="s">
        <v>41</v>
      </c>
      <c r="AX133" s="12" t="s">
        <v>78</v>
      </c>
      <c r="AY133" s="263" t="s">
        <v>191</v>
      </c>
    </row>
    <row r="134" s="15" customFormat="1">
      <c r="B134" s="300"/>
      <c r="C134" s="301"/>
      <c r="D134" s="247" t="s">
        <v>312</v>
      </c>
      <c r="E134" s="302" t="s">
        <v>34</v>
      </c>
      <c r="F134" s="303" t="s">
        <v>469</v>
      </c>
      <c r="G134" s="301"/>
      <c r="H134" s="304">
        <v>55.75</v>
      </c>
      <c r="I134" s="305"/>
      <c r="J134" s="301"/>
      <c r="K134" s="301"/>
      <c r="L134" s="306"/>
      <c r="M134" s="307"/>
      <c r="N134" s="308"/>
      <c r="O134" s="308"/>
      <c r="P134" s="308"/>
      <c r="Q134" s="308"/>
      <c r="R134" s="308"/>
      <c r="S134" s="308"/>
      <c r="T134" s="309"/>
      <c r="AT134" s="310" t="s">
        <v>312</v>
      </c>
      <c r="AU134" s="310" t="s">
        <v>88</v>
      </c>
      <c r="AV134" s="15" t="s">
        <v>206</v>
      </c>
      <c r="AW134" s="15" t="s">
        <v>41</v>
      </c>
      <c r="AX134" s="15" t="s">
        <v>78</v>
      </c>
      <c r="AY134" s="310" t="s">
        <v>191</v>
      </c>
    </row>
    <row r="135" s="13" customFormat="1">
      <c r="B135" s="264"/>
      <c r="C135" s="265"/>
      <c r="D135" s="247" t="s">
        <v>312</v>
      </c>
      <c r="E135" s="266" t="s">
        <v>34</v>
      </c>
      <c r="F135" s="267" t="s">
        <v>314</v>
      </c>
      <c r="G135" s="265"/>
      <c r="H135" s="268">
        <v>143.83000000000001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AT135" s="274" t="s">
        <v>312</v>
      </c>
      <c r="AU135" s="274" t="s">
        <v>88</v>
      </c>
      <c r="AV135" s="13" t="s">
        <v>211</v>
      </c>
      <c r="AW135" s="13" t="s">
        <v>41</v>
      </c>
      <c r="AX135" s="13" t="s">
        <v>86</v>
      </c>
      <c r="AY135" s="274" t="s">
        <v>191</v>
      </c>
    </row>
    <row r="136" s="1" customFormat="1" ht="16.5" customHeight="1">
      <c r="B136" s="48"/>
      <c r="C136" s="235" t="s">
        <v>241</v>
      </c>
      <c r="D136" s="235" t="s">
        <v>194</v>
      </c>
      <c r="E136" s="236" t="s">
        <v>319</v>
      </c>
      <c r="F136" s="237" t="s">
        <v>320</v>
      </c>
      <c r="G136" s="238" t="s">
        <v>309</v>
      </c>
      <c r="H136" s="239">
        <v>344.94999999999999</v>
      </c>
      <c r="I136" s="240"/>
      <c r="J136" s="241">
        <f>ROUND(I136*H136,2)</f>
        <v>0</v>
      </c>
      <c r="K136" s="237" t="s">
        <v>198</v>
      </c>
      <c r="L136" s="74"/>
      <c r="M136" s="242" t="s">
        <v>34</v>
      </c>
      <c r="N136" s="243" t="s">
        <v>49</v>
      </c>
      <c r="O136" s="4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5" t="s">
        <v>86</v>
      </c>
      <c r="BK136" s="246">
        <f>ROUND(I136*H136,2)</f>
        <v>0</v>
      </c>
      <c r="BL136" s="25" t="s">
        <v>211</v>
      </c>
      <c r="BM136" s="25" t="s">
        <v>2630</v>
      </c>
    </row>
    <row r="137" s="1" customFormat="1" ht="16.5" customHeight="1">
      <c r="B137" s="48"/>
      <c r="C137" s="235" t="s">
        <v>245</v>
      </c>
      <c r="D137" s="235" t="s">
        <v>194</v>
      </c>
      <c r="E137" s="236" t="s">
        <v>322</v>
      </c>
      <c r="F137" s="237" t="s">
        <v>323</v>
      </c>
      <c r="G137" s="238" t="s">
        <v>309</v>
      </c>
      <c r="H137" s="239">
        <v>344.94999999999999</v>
      </c>
      <c r="I137" s="240"/>
      <c r="J137" s="241">
        <f>ROUND(I137*H137,2)</f>
        <v>0</v>
      </c>
      <c r="K137" s="237" t="s">
        <v>198</v>
      </c>
      <c r="L137" s="74"/>
      <c r="M137" s="242" t="s">
        <v>34</v>
      </c>
      <c r="N137" s="243" t="s">
        <v>49</v>
      </c>
      <c r="O137" s="49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5" t="s">
        <v>211</v>
      </c>
      <c r="AT137" s="25" t="s">
        <v>194</v>
      </c>
      <c r="AU137" s="25" t="s">
        <v>88</v>
      </c>
      <c r="AY137" s="25" t="s">
        <v>191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5" t="s">
        <v>86</v>
      </c>
      <c r="BK137" s="246">
        <f>ROUND(I137*H137,2)</f>
        <v>0</v>
      </c>
      <c r="BL137" s="25" t="s">
        <v>211</v>
      </c>
      <c r="BM137" s="25" t="s">
        <v>2631</v>
      </c>
    </row>
    <row r="138" s="1" customFormat="1" ht="16.5" customHeight="1">
      <c r="B138" s="48"/>
      <c r="C138" s="235" t="s">
        <v>249</v>
      </c>
      <c r="D138" s="235" t="s">
        <v>194</v>
      </c>
      <c r="E138" s="236" t="s">
        <v>325</v>
      </c>
      <c r="F138" s="237" t="s">
        <v>326</v>
      </c>
      <c r="G138" s="238" t="s">
        <v>327</v>
      </c>
      <c r="H138" s="239">
        <v>620.90999999999997</v>
      </c>
      <c r="I138" s="240"/>
      <c r="J138" s="241">
        <f>ROUND(I138*H138,2)</f>
        <v>0</v>
      </c>
      <c r="K138" s="237" t="s">
        <v>198</v>
      </c>
      <c r="L138" s="74"/>
      <c r="M138" s="242" t="s">
        <v>34</v>
      </c>
      <c r="N138" s="243" t="s">
        <v>49</v>
      </c>
      <c r="O138" s="4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86</v>
      </c>
      <c r="BK138" s="246">
        <f>ROUND(I138*H138,2)</f>
        <v>0</v>
      </c>
      <c r="BL138" s="25" t="s">
        <v>211</v>
      </c>
      <c r="BM138" s="25" t="s">
        <v>2632</v>
      </c>
    </row>
    <row r="139" s="12" customFormat="1">
      <c r="B139" s="253"/>
      <c r="C139" s="254"/>
      <c r="D139" s="247" t="s">
        <v>312</v>
      </c>
      <c r="E139" s="254"/>
      <c r="F139" s="256" t="s">
        <v>2633</v>
      </c>
      <c r="G139" s="254"/>
      <c r="H139" s="257">
        <v>620.90999999999997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312</v>
      </c>
      <c r="AU139" s="263" t="s">
        <v>88</v>
      </c>
      <c r="AV139" s="12" t="s">
        <v>88</v>
      </c>
      <c r="AW139" s="12" t="s">
        <v>6</v>
      </c>
      <c r="AX139" s="12" t="s">
        <v>86</v>
      </c>
      <c r="AY139" s="263" t="s">
        <v>191</v>
      </c>
    </row>
    <row r="140" s="1" customFormat="1" ht="16.5" customHeight="1">
      <c r="B140" s="48"/>
      <c r="C140" s="235" t="s">
        <v>254</v>
      </c>
      <c r="D140" s="235" t="s">
        <v>194</v>
      </c>
      <c r="E140" s="236" t="s">
        <v>438</v>
      </c>
      <c r="F140" s="237" t="s">
        <v>439</v>
      </c>
      <c r="G140" s="238" t="s">
        <v>309</v>
      </c>
      <c r="H140" s="239">
        <v>4.4000000000000004</v>
      </c>
      <c r="I140" s="240"/>
      <c r="J140" s="241">
        <f>ROUND(I140*H140,2)</f>
        <v>0</v>
      </c>
      <c r="K140" s="237" t="s">
        <v>198</v>
      </c>
      <c r="L140" s="74"/>
      <c r="M140" s="242" t="s">
        <v>34</v>
      </c>
      <c r="N140" s="243" t="s">
        <v>49</v>
      </c>
      <c r="O140" s="49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5" t="s">
        <v>211</v>
      </c>
      <c r="AT140" s="25" t="s">
        <v>194</v>
      </c>
      <c r="AU140" s="25" t="s">
        <v>88</v>
      </c>
      <c r="AY140" s="25" t="s">
        <v>191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5" t="s">
        <v>86</v>
      </c>
      <c r="BK140" s="246">
        <f>ROUND(I140*H140,2)</f>
        <v>0</v>
      </c>
      <c r="BL140" s="25" t="s">
        <v>211</v>
      </c>
      <c r="BM140" s="25" t="s">
        <v>2634</v>
      </c>
    </row>
    <row r="141" s="14" customFormat="1">
      <c r="B141" s="275"/>
      <c r="C141" s="276"/>
      <c r="D141" s="247" t="s">
        <v>312</v>
      </c>
      <c r="E141" s="277" t="s">
        <v>34</v>
      </c>
      <c r="F141" s="278" t="s">
        <v>2592</v>
      </c>
      <c r="G141" s="276"/>
      <c r="H141" s="277" t="s">
        <v>34</v>
      </c>
      <c r="I141" s="279"/>
      <c r="J141" s="276"/>
      <c r="K141" s="276"/>
      <c r="L141" s="280"/>
      <c r="M141" s="281"/>
      <c r="N141" s="282"/>
      <c r="O141" s="282"/>
      <c r="P141" s="282"/>
      <c r="Q141" s="282"/>
      <c r="R141" s="282"/>
      <c r="S141" s="282"/>
      <c r="T141" s="283"/>
      <c r="AT141" s="284" t="s">
        <v>312</v>
      </c>
      <c r="AU141" s="284" t="s">
        <v>88</v>
      </c>
      <c r="AV141" s="14" t="s">
        <v>86</v>
      </c>
      <c r="AW141" s="14" t="s">
        <v>41</v>
      </c>
      <c r="AX141" s="14" t="s">
        <v>78</v>
      </c>
      <c r="AY141" s="284" t="s">
        <v>191</v>
      </c>
    </row>
    <row r="142" s="12" customFormat="1">
      <c r="B142" s="253"/>
      <c r="C142" s="254"/>
      <c r="D142" s="247" t="s">
        <v>312</v>
      </c>
      <c r="E142" s="255" t="s">
        <v>34</v>
      </c>
      <c r="F142" s="256" t="s">
        <v>2635</v>
      </c>
      <c r="G142" s="254"/>
      <c r="H142" s="257">
        <v>4.4000000000000004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312</v>
      </c>
      <c r="AU142" s="263" t="s">
        <v>88</v>
      </c>
      <c r="AV142" s="12" t="s">
        <v>88</v>
      </c>
      <c r="AW142" s="12" t="s">
        <v>41</v>
      </c>
      <c r="AX142" s="12" t="s">
        <v>78</v>
      </c>
      <c r="AY142" s="263" t="s">
        <v>191</v>
      </c>
    </row>
    <row r="143" s="13" customFormat="1">
      <c r="B143" s="264"/>
      <c r="C143" s="265"/>
      <c r="D143" s="247" t="s">
        <v>312</v>
      </c>
      <c r="E143" s="266" t="s">
        <v>34</v>
      </c>
      <c r="F143" s="267" t="s">
        <v>314</v>
      </c>
      <c r="G143" s="265"/>
      <c r="H143" s="268">
        <v>4.4000000000000004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AT143" s="274" t="s">
        <v>312</v>
      </c>
      <c r="AU143" s="274" t="s">
        <v>88</v>
      </c>
      <c r="AV143" s="13" t="s">
        <v>211</v>
      </c>
      <c r="AW143" s="13" t="s">
        <v>41</v>
      </c>
      <c r="AX143" s="13" t="s">
        <v>86</v>
      </c>
      <c r="AY143" s="274" t="s">
        <v>191</v>
      </c>
    </row>
    <row r="144" s="1" customFormat="1" ht="16.5" customHeight="1">
      <c r="B144" s="48"/>
      <c r="C144" s="235" t="s">
        <v>260</v>
      </c>
      <c r="D144" s="235" t="s">
        <v>194</v>
      </c>
      <c r="E144" s="236" t="s">
        <v>438</v>
      </c>
      <c r="F144" s="237" t="s">
        <v>439</v>
      </c>
      <c r="G144" s="238" t="s">
        <v>309</v>
      </c>
      <c r="H144" s="239">
        <v>7.7999999999999998</v>
      </c>
      <c r="I144" s="240"/>
      <c r="J144" s="241">
        <f>ROUND(I144*H144,2)</f>
        <v>0</v>
      </c>
      <c r="K144" s="237" t="s">
        <v>198</v>
      </c>
      <c r="L144" s="74"/>
      <c r="M144" s="242" t="s">
        <v>34</v>
      </c>
      <c r="N144" s="243" t="s">
        <v>49</v>
      </c>
      <c r="O144" s="49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5" t="s">
        <v>211</v>
      </c>
      <c r="AT144" s="25" t="s">
        <v>194</v>
      </c>
      <c r="AU144" s="25" t="s">
        <v>88</v>
      </c>
      <c r="AY144" s="25" t="s">
        <v>191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5" t="s">
        <v>86</v>
      </c>
      <c r="BK144" s="246">
        <f>ROUND(I144*H144,2)</f>
        <v>0</v>
      </c>
      <c r="BL144" s="25" t="s">
        <v>211</v>
      </c>
      <c r="BM144" s="25" t="s">
        <v>2636</v>
      </c>
    </row>
    <row r="145" s="14" customFormat="1">
      <c r="B145" s="275"/>
      <c r="C145" s="276"/>
      <c r="D145" s="247" t="s">
        <v>312</v>
      </c>
      <c r="E145" s="277" t="s">
        <v>34</v>
      </c>
      <c r="F145" s="278" t="s">
        <v>2592</v>
      </c>
      <c r="G145" s="276"/>
      <c r="H145" s="277" t="s">
        <v>34</v>
      </c>
      <c r="I145" s="279"/>
      <c r="J145" s="276"/>
      <c r="K145" s="276"/>
      <c r="L145" s="280"/>
      <c r="M145" s="281"/>
      <c r="N145" s="282"/>
      <c r="O145" s="282"/>
      <c r="P145" s="282"/>
      <c r="Q145" s="282"/>
      <c r="R145" s="282"/>
      <c r="S145" s="282"/>
      <c r="T145" s="283"/>
      <c r="AT145" s="284" t="s">
        <v>312</v>
      </c>
      <c r="AU145" s="284" t="s">
        <v>88</v>
      </c>
      <c r="AV145" s="14" t="s">
        <v>86</v>
      </c>
      <c r="AW145" s="14" t="s">
        <v>41</v>
      </c>
      <c r="AX145" s="14" t="s">
        <v>78</v>
      </c>
      <c r="AY145" s="284" t="s">
        <v>191</v>
      </c>
    </row>
    <row r="146" s="12" customFormat="1">
      <c r="B146" s="253"/>
      <c r="C146" s="254"/>
      <c r="D146" s="247" t="s">
        <v>312</v>
      </c>
      <c r="E146" s="255" t="s">
        <v>34</v>
      </c>
      <c r="F146" s="256" t="s">
        <v>2637</v>
      </c>
      <c r="G146" s="254"/>
      <c r="H146" s="257">
        <v>7.7999999999999998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312</v>
      </c>
      <c r="AU146" s="263" t="s">
        <v>88</v>
      </c>
      <c r="AV146" s="12" t="s">
        <v>88</v>
      </c>
      <c r="AW146" s="12" t="s">
        <v>41</v>
      </c>
      <c r="AX146" s="12" t="s">
        <v>78</v>
      </c>
      <c r="AY146" s="263" t="s">
        <v>191</v>
      </c>
    </row>
    <row r="147" s="13" customFormat="1">
      <c r="B147" s="264"/>
      <c r="C147" s="265"/>
      <c r="D147" s="247" t="s">
        <v>312</v>
      </c>
      <c r="E147" s="266" t="s">
        <v>34</v>
      </c>
      <c r="F147" s="267" t="s">
        <v>314</v>
      </c>
      <c r="G147" s="265"/>
      <c r="H147" s="268">
        <v>7.7999999999999998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AT147" s="274" t="s">
        <v>312</v>
      </c>
      <c r="AU147" s="274" t="s">
        <v>88</v>
      </c>
      <c r="AV147" s="13" t="s">
        <v>211</v>
      </c>
      <c r="AW147" s="13" t="s">
        <v>41</v>
      </c>
      <c r="AX147" s="13" t="s">
        <v>86</v>
      </c>
      <c r="AY147" s="274" t="s">
        <v>191</v>
      </c>
    </row>
    <row r="148" s="1" customFormat="1" ht="25.5" customHeight="1">
      <c r="B148" s="48"/>
      <c r="C148" s="290" t="s">
        <v>10</v>
      </c>
      <c r="D148" s="290" t="s">
        <v>445</v>
      </c>
      <c r="E148" s="291" t="s">
        <v>446</v>
      </c>
      <c r="F148" s="292" t="s">
        <v>2638</v>
      </c>
      <c r="G148" s="293" t="s">
        <v>327</v>
      </c>
      <c r="H148" s="294">
        <v>15.6</v>
      </c>
      <c r="I148" s="295"/>
      <c r="J148" s="296">
        <f>ROUND(I148*H148,2)</f>
        <v>0</v>
      </c>
      <c r="K148" s="292" t="s">
        <v>198</v>
      </c>
      <c r="L148" s="297"/>
      <c r="M148" s="298" t="s">
        <v>34</v>
      </c>
      <c r="N148" s="299" t="s">
        <v>49</v>
      </c>
      <c r="O148" s="49"/>
      <c r="P148" s="244">
        <f>O148*H148</f>
        <v>0</v>
      </c>
      <c r="Q148" s="244">
        <v>1</v>
      </c>
      <c r="R148" s="244">
        <f>Q148*H148</f>
        <v>15.6</v>
      </c>
      <c r="S148" s="244">
        <v>0</v>
      </c>
      <c r="T148" s="245">
        <f>S148*H148</f>
        <v>0</v>
      </c>
      <c r="AR148" s="25" t="s">
        <v>232</v>
      </c>
      <c r="AT148" s="25" t="s">
        <v>445</v>
      </c>
      <c r="AU148" s="25" t="s">
        <v>88</v>
      </c>
      <c r="AY148" s="25" t="s">
        <v>191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5" t="s">
        <v>86</v>
      </c>
      <c r="BK148" s="246">
        <f>ROUND(I148*H148,2)</f>
        <v>0</v>
      </c>
      <c r="BL148" s="25" t="s">
        <v>211</v>
      </c>
      <c r="BM148" s="25" t="s">
        <v>2639</v>
      </c>
    </row>
    <row r="149" s="1" customFormat="1">
      <c r="B149" s="48"/>
      <c r="C149" s="76"/>
      <c r="D149" s="247" t="s">
        <v>201</v>
      </c>
      <c r="E149" s="76"/>
      <c r="F149" s="248" t="s">
        <v>2640</v>
      </c>
      <c r="G149" s="76"/>
      <c r="H149" s="76"/>
      <c r="I149" s="205"/>
      <c r="J149" s="76"/>
      <c r="K149" s="76"/>
      <c r="L149" s="74"/>
      <c r="M149" s="249"/>
      <c r="N149" s="49"/>
      <c r="O149" s="49"/>
      <c r="P149" s="49"/>
      <c r="Q149" s="49"/>
      <c r="R149" s="49"/>
      <c r="S149" s="49"/>
      <c r="T149" s="97"/>
      <c r="AT149" s="25" t="s">
        <v>201</v>
      </c>
      <c r="AU149" s="25" t="s">
        <v>88</v>
      </c>
    </row>
    <row r="150" s="12" customFormat="1">
      <c r="B150" s="253"/>
      <c r="C150" s="254"/>
      <c r="D150" s="247" t="s">
        <v>312</v>
      </c>
      <c r="E150" s="254"/>
      <c r="F150" s="256" t="s">
        <v>2641</v>
      </c>
      <c r="G150" s="254"/>
      <c r="H150" s="257">
        <v>15.6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312</v>
      </c>
      <c r="AU150" s="263" t="s">
        <v>88</v>
      </c>
      <c r="AV150" s="12" t="s">
        <v>88</v>
      </c>
      <c r="AW150" s="12" t="s">
        <v>6</v>
      </c>
      <c r="AX150" s="12" t="s">
        <v>86</v>
      </c>
      <c r="AY150" s="263" t="s">
        <v>191</v>
      </c>
    </row>
    <row r="151" s="1" customFormat="1" ht="16.5" customHeight="1">
      <c r="B151" s="48"/>
      <c r="C151" s="235" t="s">
        <v>267</v>
      </c>
      <c r="D151" s="235" t="s">
        <v>194</v>
      </c>
      <c r="E151" s="236" t="s">
        <v>2642</v>
      </c>
      <c r="F151" s="237" t="s">
        <v>2643</v>
      </c>
      <c r="G151" s="238" t="s">
        <v>309</v>
      </c>
      <c r="H151" s="239">
        <v>7.5</v>
      </c>
      <c r="I151" s="240"/>
      <c r="J151" s="241">
        <f>ROUND(I151*H151,2)</f>
        <v>0</v>
      </c>
      <c r="K151" s="237" t="s">
        <v>198</v>
      </c>
      <c r="L151" s="74"/>
      <c r="M151" s="242" t="s">
        <v>34</v>
      </c>
      <c r="N151" s="243" t="s">
        <v>49</v>
      </c>
      <c r="O151" s="49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AR151" s="25" t="s">
        <v>211</v>
      </c>
      <c r="AT151" s="25" t="s">
        <v>194</v>
      </c>
      <c r="AU151" s="25" t="s">
        <v>88</v>
      </c>
      <c r="AY151" s="25" t="s">
        <v>191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25" t="s">
        <v>86</v>
      </c>
      <c r="BK151" s="246">
        <f>ROUND(I151*H151,2)</f>
        <v>0</v>
      </c>
      <c r="BL151" s="25" t="s">
        <v>211</v>
      </c>
      <c r="BM151" s="25" t="s">
        <v>2644</v>
      </c>
    </row>
    <row r="152" s="14" customFormat="1">
      <c r="B152" s="275"/>
      <c r="C152" s="276"/>
      <c r="D152" s="247" t="s">
        <v>312</v>
      </c>
      <c r="E152" s="277" t="s">
        <v>34</v>
      </c>
      <c r="F152" s="278" t="s">
        <v>2592</v>
      </c>
      <c r="G152" s="276"/>
      <c r="H152" s="277" t="s">
        <v>34</v>
      </c>
      <c r="I152" s="279"/>
      <c r="J152" s="276"/>
      <c r="K152" s="276"/>
      <c r="L152" s="280"/>
      <c r="M152" s="281"/>
      <c r="N152" s="282"/>
      <c r="O152" s="282"/>
      <c r="P152" s="282"/>
      <c r="Q152" s="282"/>
      <c r="R152" s="282"/>
      <c r="S152" s="282"/>
      <c r="T152" s="283"/>
      <c r="AT152" s="284" t="s">
        <v>312</v>
      </c>
      <c r="AU152" s="284" t="s">
        <v>88</v>
      </c>
      <c r="AV152" s="14" t="s">
        <v>86</v>
      </c>
      <c r="AW152" s="14" t="s">
        <v>41</v>
      </c>
      <c r="AX152" s="14" t="s">
        <v>78</v>
      </c>
      <c r="AY152" s="284" t="s">
        <v>191</v>
      </c>
    </row>
    <row r="153" s="12" customFormat="1">
      <c r="B153" s="253"/>
      <c r="C153" s="254"/>
      <c r="D153" s="247" t="s">
        <v>312</v>
      </c>
      <c r="E153" s="255" t="s">
        <v>34</v>
      </c>
      <c r="F153" s="256" t="s">
        <v>2645</v>
      </c>
      <c r="G153" s="254"/>
      <c r="H153" s="257">
        <v>7.5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AT153" s="263" t="s">
        <v>312</v>
      </c>
      <c r="AU153" s="263" t="s">
        <v>88</v>
      </c>
      <c r="AV153" s="12" t="s">
        <v>88</v>
      </c>
      <c r="AW153" s="12" t="s">
        <v>41</v>
      </c>
      <c r="AX153" s="12" t="s">
        <v>78</v>
      </c>
      <c r="AY153" s="263" t="s">
        <v>191</v>
      </c>
    </row>
    <row r="154" s="13" customFormat="1">
      <c r="B154" s="264"/>
      <c r="C154" s="265"/>
      <c r="D154" s="247" t="s">
        <v>312</v>
      </c>
      <c r="E154" s="266" t="s">
        <v>34</v>
      </c>
      <c r="F154" s="267" t="s">
        <v>314</v>
      </c>
      <c r="G154" s="265"/>
      <c r="H154" s="268">
        <v>7.5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AT154" s="274" t="s">
        <v>312</v>
      </c>
      <c r="AU154" s="274" t="s">
        <v>88</v>
      </c>
      <c r="AV154" s="13" t="s">
        <v>211</v>
      </c>
      <c r="AW154" s="13" t="s">
        <v>41</v>
      </c>
      <c r="AX154" s="13" t="s">
        <v>86</v>
      </c>
      <c r="AY154" s="274" t="s">
        <v>191</v>
      </c>
    </row>
    <row r="155" s="1" customFormat="1" ht="16.5" customHeight="1">
      <c r="B155" s="48"/>
      <c r="C155" s="290" t="s">
        <v>274</v>
      </c>
      <c r="D155" s="290" t="s">
        <v>445</v>
      </c>
      <c r="E155" s="291" t="s">
        <v>2646</v>
      </c>
      <c r="F155" s="292" t="s">
        <v>2647</v>
      </c>
      <c r="G155" s="293" t="s">
        <v>327</v>
      </c>
      <c r="H155" s="294">
        <v>15</v>
      </c>
      <c r="I155" s="295"/>
      <c r="J155" s="296">
        <f>ROUND(I155*H155,2)</f>
        <v>0</v>
      </c>
      <c r="K155" s="292" t="s">
        <v>198</v>
      </c>
      <c r="L155" s="297"/>
      <c r="M155" s="298" t="s">
        <v>34</v>
      </c>
      <c r="N155" s="299" t="s">
        <v>49</v>
      </c>
      <c r="O155" s="49"/>
      <c r="P155" s="244">
        <f>O155*H155</f>
        <v>0</v>
      </c>
      <c r="Q155" s="244">
        <v>1</v>
      </c>
      <c r="R155" s="244">
        <f>Q155*H155</f>
        <v>15</v>
      </c>
      <c r="S155" s="244">
        <v>0</v>
      </c>
      <c r="T155" s="245">
        <f>S155*H155</f>
        <v>0</v>
      </c>
      <c r="AR155" s="25" t="s">
        <v>232</v>
      </c>
      <c r="AT155" s="25" t="s">
        <v>445</v>
      </c>
      <c r="AU155" s="25" t="s">
        <v>88</v>
      </c>
      <c r="AY155" s="25" t="s">
        <v>191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5" t="s">
        <v>86</v>
      </c>
      <c r="BK155" s="246">
        <f>ROUND(I155*H155,2)</f>
        <v>0</v>
      </c>
      <c r="BL155" s="25" t="s">
        <v>211</v>
      </c>
      <c r="BM155" s="25" t="s">
        <v>2648</v>
      </c>
    </row>
    <row r="156" s="12" customFormat="1">
      <c r="B156" s="253"/>
      <c r="C156" s="254"/>
      <c r="D156" s="247" t="s">
        <v>312</v>
      </c>
      <c r="E156" s="254"/>
      <c r="F156" s="256" t="s">
        <v>2649</v>
      </c>
      <c r="G156" s="254"/>
      <c r="H156" s="257">
        <v>15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312</v>
      </c>
      <c r="AU156" s="263" t="s">
        <v>88</v>
      </c>
      <c r="AV156" s="12" t="s">
        <v>88</v>
      </c>
      <c r="AW156" s="12" t="s">
        <v>6</v>
      </c>
      <c r="AX156" s="12" t="s">
        <v>86</v>
      </c>
      <c r="AY156" s="263" t="s">
        <v>191</v>
      </c>
    </row>
    <row r="157" s="1" customFormat="1" ht="25.5" customHeight="1">
      <c r="B157" s="48"/>
      <c r="C157" s="235" t="s">
        <v>277</v>
      </c>
      <c r="D157" s="235" t="s">
        <v>194</v>
      </c>
      <c r="E157" s="236" t="s">
        <v>2650</v>
      </c>
      <c r="F157" s="237" t="s">
        <v>2651</v>
      </c>
      <c r="G157" s="238" t="s">
        <v>453</v>
      </c>
      <c r="H157" s="239">
        <v>210</v>
      </c>
      <c r="I157" s="240"/>
      <c r="J157" s="241">
        <f>ROUND(I157*H157,2)</f>
        <v>0</v>
      </c>
      <c r="K157" s="237" t="s">
        <v>198</v>
      </c>
      <c r="L157" s="74"/>
      <c r="M157" s="242" t="s">
        <v>34</v>
      </c>
      <c r="N157" s="243" t="s">
        <v>49</v>
      </c>
      <c r="O157" s="49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5" t="s">
        <v>86</v>
      </c>
      <c r="BK157" s="246">
        <f>ROUND(I157*H157,2)</f>
        <v>0</v>
      </c>
      <c r="BL157" s="25" t="s">
        <v>211</v>
      </c>
      <c r="BM157" s="25" t="s">
        <v>2652</v>
      </c>
    </row>
    <row r="158" s="1" customFormat="1" ht="16.5" customHeight="1">
      <c r="B158" s="48"/>
      <c r="C158" s="290" t="s">
        <v>281</v>
      </c>
      <c r="D158" s="290" t="s">
        <v>445</v>
      </c>
      <c r="E158" s="291" t="s">
        <v>2653</v>
      </c>
      <c r="F158" s="292" t="s">
        <v>2654</v>
      </c>
      <c r="G158" s="293" t="s">
        <v>327</v>
      </c>
      <c r="H158" s="294">
        <v>51.975000000000001</v>
      </c>
      <c r="I158" s="295"/>
      <c r="J158" s="296">
        <f>ROUND(I158*H158,2)</f>
        <v>0</v>
      </c>
      <c r="K158" s="292" t="s">
        <v>198</v>
      </c>
      <c r="L158" s="297"/>
      <c r="M158" s="298" t="s">
        <v>34</v>
      </c>
      <c r="N158" s="299" t="s">
        <v>49</v>
      </c>
      <c r="O158" s="49"/>
      <c r="P158" s="244">
        <f>O158*H158</f>
        <v>0</v>
      </c>
      <c r="Q158" s="244">
        <v>1</v>
      </c>
      <c r="R158" s="244">
        <f>Q158*H158</f>
        <v>51.975000000000001</v>
      </c>
      <c r="S158" s="244">
        <v>0</v>
      </c>
      <c r="T158" s="245">
        <f>S158*H158</f>
        <v>0</v>
      </c>
      <c r="AR158" s="25" t="s">
        <v>232</v>
      </c>
      <c r="AT158" s="25" t="s">
        <v>445</v>
      </c>
      <c r="AU158" s="25" t="s">
        <v>88</v>
      </c>
      <c r="AY158" s="25" t="s">
        <v>191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25" t="s">
        <v>86</v>
      </c>
      <c r="BK158" s="246">
        <f>ROUND(I158*H158,2)</f>
        <v>0</v>
      </c>
      <c r="BL158" s="25" t="s">
        <v>211</v>
      </c>
      <c r="BM158" s="25" t="s">
        <v>2655</v>
      </c>
    </row>
    <row r="159" s="12" customFormat="1">
      <c r="B159" s="253"/>
      <c r="C159" s="254"/>
      <c r="D159" s="247" t="s">
        <v>312</v>
      </c>
      <c r="E159" s="254"/>
      <c r="F159" s="256" t="s">
        <v>2656</v>
      </c>
      <c r="G159" s="254"/>
      <c r="H159" s="257">
        <v>51.975000000000001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312</v>
      </c>
      <c r="AU159" s="263" t="s">
        <v>88</v>
      </c>
      <c r="AV159" s="12" t="s">
        <v>88</v>
      </c>
      <c r="AW159" s="12" t="s">
        <v>6</v>
      </c>
      <c r="AX159" s="12" t="s">
        <v>86</v>
      </c>
      <c r="AY159" s="263" t="s">
        <v>191</v>
      </c>
    </row>
    <row r="160" s="1" customFormat="1" ht="25.5" customHeight="1">
      <c r="B160" s="48"/>
      <c r="C160" s="235" t="s">
        <v>285</v>
      </c>
      <c r="D160" s="235" t="s">
        <v>194</v>
      </c>
      <c r="E160" s="236" t="s">
        <v>2657</v>
      </c>
      <c r="F160" s="237" t="s">
        <v>2658</v>
      </c>
      <c r="G160" s="238" t="s">
        <v>453</v>
      </c>
      <c r="H160" s="239">
        <v>210</v>
      </c>
      <c r="I160" s="240"/>
      <c r="J160" s="241">
        <f>ROUND(I160*H160,2)</f>
        <v>0</v>
      </c>
      <c r="K160" s="237" t="s">
        <v>198</v>
      </c>
      <c r="L160" s="74"/>
      <c r="M160" s="242" t="s">
        <v>34</v>
      </c>
      <c r="N160" s="243" t="s">
        <v>49</v>
      </c>
      <c r="O160" s="49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5" t="s">
        <v>211</v>
      </c>
      <c r="AT160" s="25" t="s">
        <v>194</v>
      </c>
      <c r="AU160" s="25" t="s">
        <v>88</v>
      </c>
      <c r="AY160" s="25" t="s">
        <v>191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5" t="s">
        <v>86</v>
      </c>
      <c r="BK160" s="246">
        <f>ROUND(I160*H160,2)</f>
        <v>0</v>
      </c>
      <c r="BL160" s="25" t="s">
        <v>211</v>
      </c>
      <c r="BM160" s="25" t="s">
        <v>2659</v>
      </c>
    </row>
    <row r="161" s="1" customFormat="1" ht="16.5" customHeight="1">
      <c r="B161" s="48"/>
      <c r="C161" s="290" t="s">
        <v>9</v>
      </c>
      <c r="D161" s="290" t="s">
        <v>445</v>
      </c>
      <c r="E161" s="291" t="s">
        <v>2660</v>
      </c>
      <c r="F161" s="292" t="s">
        <v>2661</v>
      </c>
      <c r="G161" s="293" t="s">
        <v>1781</v>
      </c>
      <c r="H161" s="294">
        <v>6.2999999999999998</v>
      </c>
      <c r="I161" s="295"/>
      <c r="J161" s="296">
        <f>ROUND(I161*H161,2)</f>
        <v>0</v>
      </c>
      <c r="K161" s="292" t="s">
        <v>198</v>
      </c>
      <c r="L161" s="297"/>
      <c r="M161" s="298" t="s">
        <v>34</v>
      </c>
      <c r="N161" s="299" t="s">
        <v>49</v>
      </c>
      <c r="O161" s="49"/>
      <c r="P161" s="244">
        <f>O161*H161</f>
        <v>0</v>
      </c>
      <c r="Q161" s="244">
        <v>0.001</v>
      </c>
      <c r="R161" s="244">
        <f>Q161*H161</f>
        <v>0.0063</v>
      </c>
      <c r="S161" s="244">
        <v>0</v>
      </c>
      <c r="T161" s="245">
        <f>S161*H161</f>
        <v>0</v>
      </c>
      <c r="AR161" s="25" t="s">
        <v>232</v>
      </c>
      <c r="AT161" s="25" t="s">
        <v>445</v>
      </c>
      <c r="AU161" s="25" t="s">
        <v>88</v>
      </c>
      <c r="AY161" s="25" t="s">
        <v>191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5" t="s">
        <v>86</v>
      </c>
      <c r="BK161" s="246">
        <f>ROUND(I161*H161,2)</f>
        <v>0</v>
      </c>
      <c r="BL161" s="25" t="s">
        <v>211</v>
      </c>
      <c r="BM161" s="25" t="s">
        <v>2662</v>
      </c>
    </row>
    <row r="162" s="12" customFormat="1">
      <c r="B162" s="253"/>
      <c r="C162" s="254"/>
      <c r="D162" s="247" t="s">
        <v>312</v>
      </c>
      <c r="E162" s="254"/>
      <c r="F162" s="256" t="s">
        <v>2663</v>
      </c>
      <c r="G162" s="254"/>
      <c r="H162" s="257">
        <v>6.2999999999999998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AT162" s="263" t="s">
        <v>312</v>
      </c>
      <c r="AU162" s="263" t="s">
        <v>88</v>
      </c>
      <c r="AV162" s="12" t="s">
        <v>88</v>
      </c>
      <c r="AW162" s="12" t="s">
        <v>6</v>
      </c>
      <c r="AX162" s="12" t="s">
        <v>86</v>
      </c>
      <c r="AY162" s="263" t="s">
        <v>191</v>
      </c>
    </row>
    <row r="163" s="1" customFormat="1" ht="16.5" customHeight="1">
      <c r="B163" s="48"/>
      <c r="C163" s="235" t="s">
        <v>295</v>
      </c>
      <c r="D163" s="235" t="s">
        <v>194</v>
      </c>
      <c r="E163" s="236" t="s">
        <v>2664</v>
      </c>
      <c r="F163" s="237" t="s">
        <v>2665</v>
      </c>
      <c r="G163" s="238" t="s">
        <v>453</v>
      </c>
      <c r="H163" s="239">
        <v>210</v>
      </c>
      <c r="I163" s="240"/>
      <c r="J163" s="241">
        <f>ROUND(I163*H163,2)</f>
        <v>0</v>
      </c>
      <c r="K163" s="237" t="s">
        <v>198</v>
      </c>
      <c r="L163" s="74"/>
      <c r="M163" s="242" t="s">
        <v>34</v>
      </c>
      <c r="N163" s="243" t="s">
        <v>49</v>
      </c>
      <c r="O163" s="49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5" t="s">
        <v>211</v>
      </c>
      <c r="AT163" s="25" t="s">
        <v>194</v>
      </c>
      <c r="AU163" s="25" t="s">
        <v>88</v>
      </c>
      <c r="AY163" s="25" t="s">
        <v>191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5" t="s">
        <v>86</v>
      </c>
      <c r="BK163" s="246">
        <f>ROUND(I163*H163,2)</f>
        <v>0</v>
      </c>
      <c r="BL163" s="25" t="s">
        <v>211</v>
      </c>
      <c r="BM163" s="25" t="s">
        <v>2666</v>
      </c>
    </row>
    <row r="164" s="14" customFormat="1">
      <c r="B164" s="275"/>
      <c r="C164" s="276"/>
      <c r="D164" s="247" t="s">
        <v>312</v>
      </c>
      <c r="E164" s="277" t="s">
        <v>34</v>
      </c>
      <c r="F164" s="278" t="s">
        <v>2592</v>
      </c>
      <c r="G164" s="276"/>
      <c r="H164" s="277" t="s">
        <v>34</v>
      </c>
      <c r="I164" s="279"/>
      <c r="J164" s="276"/>
      <c r="K164" s="276"/>
      <c r="L164" s="280"/>
      <c r="M164" s="281"/>
      <c r="N164" s="282"/>
      <c r="O164" s="282"/>
      <c r="P164" s="282"/>
      <c r="Q164" s="282"/>
      <c r="R164" s="282"/>
      <c r="S164" s="282"/>
      <c r="T164" s="283"/>
      <c r="AT164" s="284" t="s">
        <v>312</v>
      </c>
      <c r="AU164" s="284" t="s">
        <v>88</v>
      </c>
      <c r="AV164" s="14" t="s">
        <v>86</v>
      </c>
      <c r="AW164" s="14" t="s">
        <v>41</v>
      </c>
      <c r="AX164" s="14" t="s">
        <v>78</v>
      </c>
      <c r="AY164" s="284" t="s">
        <v>191</v>
      </c>
    </row>
    <row r="165" s="12" customFormat="1">
      <c r="B165" s="253"/>
      <c r="C165" s="254"/>
      <c r="D165" s="247" t="s">
        <v>312</v>
      </c>
      <c r="E165" s="255" t="s">
        <v>34</v>
      </c>
      <c r="F165" s="256" t="s">
        <v>2667</v>
      </c>
      <c r="G165" s="254"/>
      <c r="H165" s="257">
        <v>210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AT165" s="263" t="s">
        <v>312</v>
      </c>
      <c r="AU165" s="263" t="s">
        <v>88</v>
      </c>
      <c r="AV165" s="12" t="s">
        <v>88</v>
      </c>
      <c r="AW165" s="12" t="s">
        <v>41</v>
      </c>
      <c r="AX165" s="12" t="s">
        <v>78</v>
      </c>
      <c r="AY165" s="263" t="s">
        <v>191</v>
      </c>
    </row>
    <row r="166" s="13" customFormat="1">
      <c r="B166" s="264"/>
      <c r="C166" s="265"/>
      <c r="D166" s="247" t="s">
        <v>312</v>
      </c>
      <c r="E166" s="266" t="s">
        <v>34</v>
      </c>
      <c r="F166" s="267" t="s">
        <v>314</v>
      </c>
      <c r="G166" s="265"/>
      <c r="H166" s="268">
        <v>210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AT166" s="274" t="s">
        <v>312</v>
      </c>
      <c r="AU166" s="274" t="s">
        <v>88</v>
      </c>
      <c r="AV166" s="13" t="s">
        <v>211</v>
      </c>
      <c r="AW166" s="13" t="s">
        <v>41</v>
      </c>
      <c r="AX166" s="13" t="s">
        <v>86</v>
      </c>
      <c r="AY166" s="274" t="s">
        <v>191</v>
      </c>
    </row>
    <row r="167" s="1" customFormat="1" ht="16.5" customHeight="1">
      <c r="B167" s="48"/>
      <c r="C167" s="235" t="s">
        <v>494</v>
      </c>
      <c r="D167" s="235" t="s">
        <v>194</v>
      </c>
      <c r="E167" s="236" t="s">
        <v>451</v>
      </c>
      <c r="F167" s="237" t="s">
        <v>452</v>
      </c>
      <c r="G167" s="238" t="s">
        <v>453</v>
      </c>
      <c r="H167" s="239">
        <v>656.89999999999998</v>
      </c>
      <c r="I167" s="240"/>
      <c r="J167" s="241">
        <f>ROUND(I167*H167,2)</f>
        <v>0</v>
      </c>
      <c r="K167" s="237" t="s">
        <v>198</v>
      </c>
      <c r="L167" s="74"/>
      <c r="M167" s="242" t="s">
        <v>34</v>
      </c>
      <c r="N167" s="243" t="s">
        <v>49</v>
      </c>
      <c r="O167" s="49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5" t="s">
        <v>86</v>
      </c>
      <c r="BK167" s="246">
        <f>ROUND(I167*H167,2)</f>
        <v>0</v>
      </c>
      <c r="BL167" s="25" t="s">
        <v>211</v>
      </c>
      <c r="BM167" s="25" t="s">
        <v>2668</v>
      </c>
    </row>
    <row r="168" s="14" customFormat="1">
      <c r="B168" s="275"/>
      <c r="C168" s="276"/>
      <c r="D168" s="247" t="s">
        <v>312</v>
      </c>
      <c r="E168" s="277" t="s">
        <v>34</v>
      </c>
      <c r="F168" s="278" t="s">
        <v>2592</v>
      </c>
      <c r="G168" s="276"/>
      <c r="H168" s="277" t="s">
        <v>34</v>
      </c>
      <c r="I168" s="279"/>
      <c r="J168" s="276"/>
      <c r="K168" s="276"/>
      <c r="L168" s="280"/>
      <c r="M168" s="281"/>
      <c r="N168" s="282"/>
      <c r="O168" s="282"/>
      <c r="P168" s="282"/>
      <c r="Q168" s="282"/>
      <c r="R168" s="282"/>
      <c r="S168" s="282"/>
      <c r="T168" s="283"/>
      <c r="AT168" s="284" t="s">
        <v>312</v>
      </c>
      <c r="AU168" s="284" t="s">
        <v>88</v>
      </c>
      <c r="AV168" s="14" t="s">
        <v>86</v>
      </c>
      <c r="AW168" s="14" t="s">
        <v>41</v>
      </c>
      <c r="AX168" s="14" t="s">
        <v>78</v>
      </c>
      <c r="AY168" s="284" t="s">
        <v>191</v>
      </c>
    </row>
    <row r="169" s="12" customFormat="1">
      <c r="B169" s="253"/>
      <c r="C169" s="254"/>
      <c r="D169" s="247" t="s">
        <v>312</v>
      </c>
      <c r="E169" s="255" t="s">
        <v>34</v>
      </c>
      <c r="F169" s="256" t="s">
        <v>2669</v>
      </c>
      <c r="G169" s="254"/>
      <c r="H169" s="257">
        <v>545.39999999999998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312</v>
      </c>
      <c r="AU169" s="263" t="s">
        <v>88</v>
      </c>
      <c r="AV169" s="12" t="s">
        <v>88</v>
      </c>
      <c r="AW169" s="12" t="s">
        <v>41</v>
      </c>
      <c r="AX169" s="12" t="s">
        <v>78</v>
      </c>
      <c r="AY169" s="263" t="s">
        <v>191</v>
      </c>
    </row>
    <row r="170" s="12" customFormat="1">
      <c r="B170" s="253"/>
      <c r="C170" s="254"/>
      <c r="D170" s="247" t="s">
        <v>312</v>
      </c>
      <c r="E170" s="255" t="s">
        <v>34</v>
      </c>
      <c r="F170" s="256" t="s">
        <v>2670</v>
      </c>
      <c r="G170" s="254"/>
      <c r="H170" s="257">
        <v>111.5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AT170" s="263" t="s">
        <v>312</v>
      </c>
      <c r="AU170" s="263" t="s">
        <v>88</v>
      </c>
      <c r="AV170" s="12" t="s">
        <v>88</v>
      </c>
      <c r="AW170" s="12" t="s">
        <v>41</v>
      </c>
      <c r="AX170" s="12" t="s">
        <v>78</v>
      </c>
      <c r="AY170" s="263" t="s">
        <v>191</v>
      </c>
    </row>
    <row r="171" s="13" customFormat="1">
      <c r="B171" s="264"/>
      <c r="C171" s="265"/>
      <c r="D171" s="247" t="s">
        <v>312</v>
      </c>
      <c r="E171" s="266" t="s">
        <v>34</v>
      </c>
      <c r="F171" s="267" t="s">
        <v>314</v>
      </c>
      <c r="G171" s="265"/>
      <c r="H171" s="268">
        <v>656.89999999999998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AT171" s="274" t="s">
        <v>312</v>
      </c>
      <c r="AU171" s="274" t="s">
        <v>88</v>
      </c>
      <c r="AV171" s="13" t="s">
        <v>211</v>
      </c>
      <c r="AW171" s="13" t="s">
        <v>41</v>
      </c>
      <c r="AX171" s="13" t="s">
        <v>86</v>
      </c>
      <c r="AY171" s="274" t="s">
        <v>191</v>
      </c>
    </row>
    <row r="172" s="1" customFormat="1" ht="16.5" customHeight="1">
      <c r="B172" s="48"/>
      <c r="C172" s="235" t="s">
        <v>499</v>
      </c>
      <c r="D172" s="235" t="s">
        <v>194</v>
      </c>
      <c r="E172" s="236" t="s">
        <v>2671</v>
      </c>
      <c r="F172" s="237" t="s">
        <v>2672</v>
      </c>
      <c r="G172" s="238" t="s">
        <v>453</v>
      </c>
      <c r="H172" s="239">
        <v>210</v>
      </c>
      <c r="I172" s="240"/>
      <c r="J172" s="241">
        <f>ROUND(I172*H172,2)</f>
        <v>0</v>
      </c>
      <c r="K172" s="237" t="s">
        <v>198</v>
      </c>
      <c r="L172" s="74"/>
      <c r="M172" s="242" t="s">
        <v>34</v>
      </c>
      <c r="N172" s="243" t="s">
        <v>49</v>
      </c>
      <c r="O172" s="49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AR172" s="25" t="s">
        <v>211</v>
      </c>
      <c r="AT172" s="25" t="s">
        <v>194</v>
      </c>
      <c r="AU172" s="25" t="s">
        <v>88</v>
      </c>
      <c r="AY172" s="25" t="s">
        <v>191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5" t="s">
        <v>86</v>
      </c>
      <c r="BK172" s="246">
        <f>ROUND(I172*H172,2)</f>
        <v>0</v>
      </c>
      <c r="BL172" s="25" t="s">
        <v>211</v>
      </c>
      <c r="BM172" s="25" t="s">
        <v>2673</v>
      </c>
    </row>
    <row r="173" s="1" customFormat="1" ht="16.5" customHeight="1">
      <c r="B173" s="48"/>
      <c r="C173" s="235" t="s">
        <v>503</v>
      </c>
      <c r="D173" s="235" t="s">
        <v>194</v>
      </c>
      <c r="E173" s="236" t="s">
        <v>2674</v>
      </c>
      <c r="F173" s="237" t="s">
        <v>2675</v>
      </c>
      <c r="G173" s="238" t="s">
        <v>453</v>
      </c>
      <c r="H173" s="239">
        <v>210</v>
      </c>
      <c r="I173" s="240"/>
      <c r="J173" s="241">
        <f>ROUND(I173*H173,2)</f>
        <v>0</v>
      </c>
      <c r="K173" s="237" t="s">
        <v>198</v>
      </c>
      <c r="L173" s="74"/>
      <c r="M173" s="242" t="s">
        <v>34</v>
      </c>
      <c r="N173" s="243" t="s">
        <v>49</v>
      </c>
      <c r="O173" s="4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5" t="s">
        <v>86</v>
      </c>
      <c r="BK173" s="246">
        <f>ROUND(I173*H173,2)</f>
        <v>0</v>
      </c>
      <c r="BL173" s="25" t="s">
        <v>211</v>
      </c>
      <c r="BM173" s="25" t="s">
        <v>2676</v>
      </c>
    </row>
    <row r="174" s="1" customFormat="1" ht="16.5" customHeight="1">
      <c r="B174" s="48"/>
      <c r="C174" s="235" t="s">
        <v>507</v>
      </c>
      <c r="D174" s="235" t="s">
        <v>194</v>
      </c>
      <c r="E174" s="236" t="s">
        <v>2677</v>
      </c>
      <c r="F174" s="237" t="s">
        <v>2678</v>
      </c>
      <c r="G174" s="238" t="s">
        <v>453</v>
      </c>
      <c r="H174" s="239">
        <v>210</v>
      </c>
      <c r="I174" s="240"/>
      <c r="J174" s="241">
        <f>ROUND(I174*H174,2)</f>
        <v>0</v>
      </c>
      <c r="K174" s="237" t="s">
        <v>198</v>
      </c>
      <c r="L174" s="74"/>
      <c r="M174" s="242" t="s">
        <v>34</v>
      </c>
      <c r="N174" s="243" t="s">
        <v>49</v>
      </c>
      <c r="O174" s="49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5" t="s">
        <v>86</v>
      </c>
      <c r="BK174" s="246">
        <f>ROUND(I174*H174,2)</f>
        <v>0</v>
      </c>
      <c r="BL174" s="25" t="s">
        <v>211</v>
      </c>
      <c r="BM174" s="25" t="s">
        <v>2679</v>
      </c>
    </row>
    <row r="175" s="1" customFormat="1" ht="16.5" customHeight="1">
      <c r="B175" s="48"/>
      <c r="C175" s="235" t="s">
        <v>511</v>
      </c>
      <c r="D175" s="235" t="s">
        <v>194</v>
      </c>
      <c r="E175" s="236" t="s">
        <v>2680</v>
      </c>
      <c r="F175" s="237" t="s">
        <v>2681</v>
      </c>
      <c r="G175" s="238" t="s">
        <v>453</v>
      </c>
      <c r="H175" s="239">
        <v>210</v>
      </c>
      <c r="I175" s="240"/>
      <c r="J175" s="241">
        <f>ROUND(I175*H175,2)</f>
        <v>0</v>
      </c>
      <c r="K175" s="237" t="s">
        <v>198</v>
      </c>
      <c r="L175" s="74"/>
      <c r="M175" s="242" t="s">
        <v>34</v>
      </c>
      <c r="N175" s="243" t="s">
        <v>49</v>
      </c>
      <c r="O175" s="4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5" t="s">
        <v>86</v>
      </c>
      <c r="BK175" s="246">
        <f>ROUND(I175*H175,2)</f>
        <v>0</v>
      </c>
      <c r="BL175" s="25" t="s">
        <v>211</v>
      </c>
      <c r="BM175" s="25" t="s">
        <v>2682</v>
      </c>
    </row>
    <row r="176" s="1" customFormat="1" ht="16.5" customHeight="1">
      <c r="B176" s="48"/>
      <c r="C176" s="235" t="s">
        <v>515</v>
      </c>
      <c r="D176" s="235" t="s">
        <v>194</v>
      </c>
      <c r="E176" s="236" t="s">
        <v>2522</v>
      </c>
      <c r="F176" s="237" t="s">
        <v>2683</v>
      </c>
      <c r="G176" s="238" t="s">
        <v>453</v>
      </c>
      <c r="H176" s="239">
        <v>210</v>
      </c>
      <c r="I176" s="240"/>
      <c r="J176" s="241">
        <f>ROUND(I176*H176,2)</f>
        <v>0</v>
      </c>
      <c r="K176" s="237" t="s">
        <v>356</v>
      </c>
      <c r="L176" s="74"/>
      <c r="M176" s="242" t="s">
        <v>34</v>
      </c>
      <c r="N176" s="243" t="s">
        <v>49</v>
      </c>
      <c r="O176" s="49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5" t="s">
        <v>86</v>
      </c>
      <c r="BK176" s="246">
        <f>ROUND(I176*H176,2)</f>
        <v>0</v>
      </c>
      <c r="BL176" s="25" t="s">
        <v>211</v>
      </c>
      <c r="BM176" s="25" t="s">
        <v>2684</v>
      </c>
    </row>
    <row r="177" s="11" customFormat="1" ht="29.88" customHeight="1">
      <c r="B177" s="219"/>
      <c r="C177" s="220"/>
      <c r="D177" s="221" t="s">
        <v>77</v>
      </c>
      <c r="E177" s="233" t="s">
        <v>88</v>
      </c>
      <c r="F177" s="233" t="s">
        <v>456</v>
      </c>
      <c r="G177" s="220"/>
      <c r="H177" s="220"/>
      <c r="I177" s="223"/>
      <c r="J177" s="234">
        <f>BK177</f>
        <v>0</v>
      </c>
      <c r="K177" s="220"/>
      <c r="L177" s="225"/>
      <c r="M177" s="226"/>
      <c r="N177" s="227"/>
      <c r="O177" s="227"/>
      <c r="P177" s="228">
        <f>SUM(P178:P181)</f>
        <v>0</v>
      </c>
      <c r="Q177" s="227"/>
      <c r="R177" s="228">
        <f>SUM(R178:R181)</f>
        <v>0.017639999999999999</v>
      </c>
      <c r="S177" s="227"/>
      <c r="T177" s="229">
        <f>SUM(T178:T181)</f>
        <v>0</v>
      </c>
      <c r="AR177" s="230" t="s">
        <v>86</v>
      </c>
      <c r="AT177" s="231" t="s">
        <v>77</v>
      </c>
      <c r="AU177" s="231" t="s">
        <v>86</v>
      </c>
      <c r="AY177" s="230" t="s">
        <v>191</v>
      </c>
      <c r="BK177" s="232">
        <f>SUM(BK178:BK181)</f>
        <v>0</v>
      </c>
    </row>
    <row r="178" s="1" customFormat="1" ht="16.5" customHeight="1">
      <c r="B178" s="48"/>
      <c r="C178" s="235" t="s">
        <v>519</v>
      </c>
      <c r="D178" s="235" t="s">
        <v>194</v>
      </c>
      <c r="E178" s="236" t="s">
        <v>2685</v>
      </c>
      <c r="F178" s="237" t="s">
        <v>2686</v>
      </c>
      <c r="G178" s="238" t="s">
        <v>553</v>
      </c>
      <c r="H178" s="239">
        <v>36</v>
      </c>
      <c r="I178" s="240"/>
      <c r="J178" s="241">
        <f>ROUND(I178*H178,2)</f>
        <v>0</v>
      </c>
      <c r="K178" s="237" t="s">
        <v>198</v>
      </c>
      <c r="L178" s="74"/>
      <c r="M178" s="242" t="s">
        <v>34</v>
      </c>
      <c r="N178" s="243" t="s">
        <v>49</v>
      </c>
      <c r="O178" s="49"/>
      <c r="P178" s="244">
        <f>O178*H178</f>
        <v>0</v>
      </c>
      <c r="Q178" s="244">
        <v>0.00048999999999999998</v>
      </c>
      <c r="R178" s="244">
        <f>Q178*H178</f>
        <v>0.017639999999999999</v>
      </c>
      <c r="S178" s="244">
        <v>0</v>
      </c>
      <c r="T178" s="245">
        <f>S178*H178</f>
        <v>0</v>
      </c>
      <c r="AR178" s="25" t="s">
        <v>211</v>
      </c>
      <c r="AT178" s="25" t="s">
        <v>194</v>
      </c>
      <c r="AU178" s="25" t="s">
        <v>88</v>
      </c>
      <c r="AY178" s="25" t="s">
        <v>191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5" t="s">
        <v>86</v>
      </c>
      <c r="BK178" s="246">
        <f>ROUND(I178*H178,2)</f>
        <v>0</v>
      </c>
      <c r="BL178" s="25" t="s">
        <v>211</v>
      </c>
      <c r="BM178" s="25" t="s">
        <v>2687</v>
      </c>
    </row>
    <row r="179" s="14" customFormat="1">
      <c r="B179" s="275"/>
      <c r="C179" s="276"/>
      <c r="D179" s="247" t="s">
        <v>312</v>
      </c>
      <c r="E179" s="277" t="s">
        <v>34</v>
      </c>
      <c r="F179" s="278" t="s">
        <v>2592</v>
      </c>
      <c r="G179" s="276"/>
      <c r="H179" s="277" t="s">
        <v>34</v>
      </c>
      <c r="I179" s="279"/>
      <c r="J179" s="276"/>
      <c r="K179" s="276"/>
      <c r="L179" s="280"/>
      <c r="M179" s="281"/>
      <c r="N179" s="282"/>
      <c r="O179" s="282"/>
      <c r="P179" s="282"/>
      <c r="Q179" s="282"/>
      <c r="R179" s="282"/>
      <c r="S179" s="282"/>
      <c r="T179" s="283"/>
      <c r="AT179" s="284" t="s">
        <v>312</v>
      </c>
      <c r="AU179" s="284" t="s">
        <v>88</v>
      </c>
      <c r="AV179" s="14" t="s">
        <v>86</v>
      </c>
      <c r="AW179" s="14" t="s">
        <v>41</v>
      </c>
      <c r="AX179" s="14" t="s">
        <v>78</v>
      </c>
      <c r="AY179" s="284" t="s">
        <v>191</v>
      </c>
    </row>
    <row r="180" s="12" customFormat="1">
      <c r="B180" s="253"/>
      <c r="C180" s="254"/>
      <c r="D180" s="247" t="s">
        <v>312</v>
      </c>
      <c r="E180" s="255" t="s">
        <v>34</v>
      </c>
      <c r="F180" s="256" t="s">
        <v>2688</v>
      </c>
      <c r="G180" s="254"/>
      <c r="H180" s="257">
        <v>36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AT180" s="263" t="s">
        <v>312</v>
      </c>
      <c r="AU180" s="263" t="s">
        <v>88</v>
      </c>
      <c r="AV180" s="12" t="s">
        <v>88</v>
      </c>
      <c r="AW180" s="12" t="s">
        <v>41</v>
      </c>
      <c r="AX180" s="12" t="s">
        <v>78</v>
      </c>
      <c r="AY180" s="263" t="s">
        <v>191</v>
      </c>
    </row>
    <row r="181" s="13" customFormat="1">
      <c r="B181" s="264"/>
      <c r="C181" s="265"/>
      <c r="D181" s="247" t="s">
        <v>312</v>
      </c>
      <c r="E181" s="266" t="s">
        <v>34</v>
      </c>
      <c r="F181" s="267" t="s">
        <v>314</v>
      </c>
      <c r="G181" s="265"/>
      <c r="H181" s="268">
        <v>36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AT181" s="274" t="s">
        <v>312</v>
      </c>
      <c r="AU181" s="274" t="s">
        <v>88</v>
      </c>
      <c r="AV181" s="13" t="s">
        <v>211</v>
      </c>
      <c r="AW181" s="13" t="s">
        <v>41</v>
      </c>
      <c r="AX181" s="13" t="s">
        <v>86</v>
      </c>
      <c r="AY181" s="274" t="s">
        <v>191</v>
      </c>
    </row>
    <row r="182" s="11" customFormat="1" ht="29.88" customHeight="1">
      <c r="B182" s="219"/>
      <c r="C182" s="220"/>
      <c r="D182" s="221" t="s">
        <v>77</v>
      </c>
      <c r="E182" s="233" t="s">
        <v>190</v>
      </c>
      <c r="F182" s="233" t="s">
        <v>2689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SUM(P183:P233)</f>
        <v>0</v>
      </c>
      <c r="Q182" s="227"/>
      <c r="R182" s="228">
        <f>SUM(R183:R233)</f>
        <v>426.8294325</v>
      </c>
      <c r="S182" s="227"/>
      <c r="T182" s="229">
        <f>SUM(T183:T233)</f>
        <v>0</v>
      </c>
      <c r="AR182" s="230" t="s">
        <v>86</v>
      </c>
      <c r="AT182" s="231" t="s">
        <v>77</v>
      </c>
      <c r="AU182" s="231" t="s">
        <v>86</v>
      </c>
      <c r="AY182" s="230" t="s">
        <v>191</v>
      </c>
      <c r="BK182" s="232">
        <f>SUM(BK183:BK233)</f>
        <v>0</v>
      </c>
    </row>
    <row r="183" s="1" customFormat="1" ht="16.5" customHeight="1">
      <c r="B183" s="48"/>
      <c r="C183" s="235" t="s">
        <v>523</v>
      </c>
      <c r="D183" s="235" t="s">
        <v>194</v>
      </c>
      <c r="E183" s="236" t="s">
        <v>2690</v>
      </c>
      <c r="F183" s="237" t="s">
        <v>2691</v>
      </c>
      <c r="G183" s="238" t="s">
        <v>453</v>
      </c>
      <c r="H183" s="239">
        <v>340.14999999999998</v>
      </c>
      <c r="I183" s="240"/>
      <c r="J183" s="241">
        <f>ROUND(I183*H183,2)</f>
        <v>0</v>
      </c>
      <c r="K183" s="237" t="s">
        <v>198</v>
      </c>
      <c r="L183" s="74"/>
      <c r="M183" s="242" t="s">
        <v>34</v>
      </c>
      <c r="N183" s="243" t="s">
        <v>49</v>
      </c>
      <c r="O183" s="49"/>
      <c r="P183" s="244">
        <f>O183*H183</f>
        <v>0</v>
      </c>
      <c r="Q183" s="244">
        <v>0.080960000000000004</v>
      </c>
      <c r="R183" s="244">
        <f>Q183*H183</f>
        <v>27.538543999999998</v>
      </c>
      <c r="S183" s="244">
        <v>0</v>
      </c>
      <c r="T183" s="245">
        <f>S183*H183</f>
        <v>0</v>
      </c>
      <c r="AR183" s="25" t="s">
        <v>211</v>
      </c>
      <c r="AT183" s="25" t="s">
        <v>194</v>
      </c>
      <c r="AU183" s="25" t="s">
        <v>88</v>
      </c>
      <c r="AY183" s="25" t="s">
        <v>191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5" t="s">
        <v>86</v>
      </c>
      <c r="BK183" s="246">
        <f>ROUND(I183*H183,2)</f>
        <v>0</v>
      </c>
      <c r="BL183" s="25" t="s">
        <v>211</v>
      </c>
      <c r="BM183" s="25" t="s">
        <v>2692</v>
      </c>
    </row>
    <row r="184" s="14" customFormat="1">
      <c r="B184" s="275"/>
      <c r="C184" s="276"/>
      <c r="D184" s="247" t="s">
        <v>312</v>
      </c>
      <c r="E184" s="277" t="s">
        <v>34</v>
      </c>
      <c r="F184" s="278" t="s">
        <v>2592</v>
      </c>
      <c r="G184" s="276"/>
      <c r="H184" s="277" t="s">
        <v>34</v>
      </c>
      <c r="I184" s="279"/>
      <c r="J184" s="276"/>
      <c r="K184" s="276"/>
      <c r="L184" s="280"/>
      <c r="M184" s="281"/>
      <c r="N184" s="282"/>
      <c r="O184" s="282"/>
      <c r="P184" s="282"/>
      <c r="Q184" s="282"/>
      <c r="R184" s="282"/>
      <c r="S184" s="282"/>
      <c r="T184" s="283"/>
      <c r="AT184" s="284" t="s">
        <v>312</v>
      </c>
      <c r="AU184" s="284" t="s">
        <v>88</v>
      </c>
      <c r="AV184" s="14" t="s">
        <v>86</v>
      </c>
      <c r="AW184" s="14" t="s">
        <v>41</v>
      </c>
      <c r="AX184" s="14" t="s">
        <v>78</v>
      </c>
      <c r="AY184" s="284" t="s">
        <v>191</v>
      </c>
    </row>
    <row r="185" s="12" customFormat="1">
      <c r="B185" s="253"/>
      <c r="C185" s="254"/>
      <c r="D185" s="247" t="s">
        <v>312</v>
      </c>
      <c r="E185" s="255" t="s">
        <v>34</v>
      </c>
      <c r="F185" s="256" t="s">
        <v>2693</v>
      </c>
      <c r="G185" s="254"/>
      <c r="H185" s="257">
        <v>340.14999999999998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AT185" s="263" t="s">
        <v>312</v>
      </c>
      <c r="AU185" s="263" t="s">
        <v>88</v>
      </c>
      <c r="AV185" s="12" t="s">
        <v>88</v>
      </c>
      <c r="AW185" s="12" t="s">
        <v>41</v>
      </c>
      <c r="AX185" s="12" t="s">
        <v>78</v>
      </c>
      <c r="AY185" s="263" t="s">
        <v>191</v>
      </c>
    </row>
    <row r="186" s="13" customFormat="1">
      <c r="B186" s="264"/>
      <c r="C186" s="265"/>
      <c r="D186" s="247" t="s">
        <v>312</v>
      </c>
      <c r="E186" s="266" t="s">
        <v>34</v>
      </c>
      <c r="F186" s="267" t="s">
        <v>314</v>
      </c>
      <c r="G186" s="265"/>
      <c r="H186" s="268">
        <v>340.14999999999998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AT186" s="274" t="s">
        <v>312</v>
      </c>
      <c r="AU186" s="274" t="s">
        <v>88</v>
      </c>
      <c r="AV186" s="13" t="s">
        <v>211</v>
      </c>
      <c r="AW186" s="13" t="s">
        <v>41</v>
      </c>
      <c r="AX186" s="13" t="s">
        <v>86</v>
      </c>
      <c r="AY186" s="274" t="s">
        <v>191</v>
      </c>
    </row>
    <row r="187" s="1" customFormat="1" ht="16.5" customHeight="1">
      <c r="B187" s="48"/>
      <c r="C187" s="235" t="s">
        <v>527</v>
      </c>
      <c r="D187" s="235" t="s">
        <v>194</v>
      </c>
      <c r="E187" s="236" t="s">
        <v>2694</v>
      </c>
      <c r="F187" s="237" t="s">
        <v>2695</v>
      </c>
      <c r="G187" s="238" t="s">
        <v>453</v>
      </c>
      <c r="H187" s="239">
        <v>18.5</v>
      </c>
      <c r="I187" s="240"/>
      <c r="J187" s="241">
        <f>ROUND(I187*H187,2)</f>
        <v>0</v>
      </c>
      <c r="K187" s="237" t="s">
        <v>198</v>
      </c>
      <c r="L187" s="74"/>
      <c r="M187" s="242" t="s">
        <v>34</v>
      </c>
      <c r="N187" s="243" t="s">
        <v>49</v>
      </c>
      <c r="O187" s="49"/>
      <c r="P187" s="244">
        <f>O187*H187</f>
        <v>0</v>
      </c>
      <c r="Q187" s="244">
        <v>0.40481</v>
      </c>
      <c r="R187" s="244">
        <f>Q187*H187</f>
        <v>7.4889850000000004</v>
      </c>
      <c r="S187" s="244">
        <v>0</v>
      </c>
      <c r="T187" s="245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5" t="s">
        <v>86</v>
      </c>
      <c r="BK187" s="246">
        <f>ROUND(I187*H187,2)</f>
        <v>0</v>
      </c>
      <c r="BL187" s="25" t="s">
        <v>211</v>
      </c>
      <c r="BM187" s="25" t="s">
        <v>2696</v>
      </c>
    </row>
    <row r="188" s="14" customFormat="1">
      <c r="B188" s="275"/>
      <c r="C188" s="276"/>
      <c r="D188" s="247" t="s">
        <v>312</v>
      </c>
      <c r="E188" s="277" t="s">
        <v>34</v>
      </c>
      <c r="F188" s="278" t="s">
        <v>2592</v>
      </c>
      <c r="G188" s="276"/>
      <c r="H188" s="277" t="s">
        <v>34</v>
      </c>
      <c r="I188" s="279"/>
      <c r="J188" s="276"/>
      <c r="K188" s="276"/>
      <c r="L188" s="280"/>
      <c r="M188" s="281"/>
      <c r="N188" s="282"/>
      <c r="O188" s="282"/>
      <c r="P188" s="282"/>
      <c r="Q188" s="282"/>
      <c r="R188" s="282"/>
      <c r="S188" s="282"/>
      <c r="T188" s="283"/>
      <c r="AT188" s="284" t="s">
        <v>312</v>
      </c>
      <c r="AU188" s="284" t="s">
        <v>88</v>
      </c>
      <c r="AV188" s="14" t="s">
        <v>86</v>
      </c>
      <c r="AW188" s="14" t="s">
        <v>41</v>
      </c>
      <c r="AX188" s="14" t="s">
        <v>78</v>
      </c>
      <c r="AY188" s="284" t="s">
        <v>191</v>
      </c>
    </row>
    <row r="189" s="12" customFormat="1">
      <c r="B189" s="253"/>
      <c r="C189" s="254"/>
      <c r="D189" s="247" t="s">
        <v>312</v>
      </c>
      <c r="E189" s="255" t="s">
        <v>34</v>
      </c>
      <c r="F189" s="256" t="s">
        <v>2697</v>
      </c>
      <c r="G189" s="254"/>
      <c r="H189" s="257">
        <v>18.5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AT189" s="263" t="s">
        <v>312</v>
      </c>
      <c r="AU189" s="263" t="s">
        <v>88</v>
      </c>
      <c r="AV189" s="12" t="s">
        <v>88</v>
      </c>
      <c r="AW189" s="12" t="s">
        <v>41</v>
      </c>
      <c r="AX189" s="12" t="s">
        <v>78</v>
      </c>
      <c r="AY189" s="263" t="s">
        <v>191</v>
      </c>
    </row>
    <row r="190" s="13" customFormat="1">
      <c r="B190" s="264"/>
      <c r="C190" s="265"/>
      <c r="D190" s="247" t="s">
        <v>312</v>
      </c>
      <c r="E190" s="266" t="s">
        <v>34</v>
      </c>
      <c r="F190" s="267" t="s">
        <v>314</v>
      </c>
      <c r="G190" s="265"/>
      <c r="H190" s="268">
        <v>18.5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AT190" s="274" t="s">
        <v>312</v>
      </c>
      <c r="AU190" s="274" t="s">
        <v>88</v>
      </c>
      <c r="AV190" s="13" t="s">
        <v>211</v>
      </c>
      <c r="AW190" s="13" t="s">
        <v>41</v>
      </c>
      <c r="AX190" s="13" t="s">
        <v>86</v>
      </c>
      <c r="AY190" s="274" t="s">
        <v>191</v>
      </c>
    </row>
    <row r="191" s="1" customFormat="1" ht="16.5" customHeight="1">
      <c r="B191" s="48"/>
      <c r="C191" s="235" t="s">
        <v>531</v>
      </c>
      <c r="D191" s="235" t="s">
        <v>194</v>
      </c>
      <c r="E191" s="236" t="s">
        <v>2698</v>
      </c>
      <c r="F191" s="237" t="s">
        <v>2699</v>
      </c>
      <c r="G191" s="238" t="s">
        <v>453</v>
      </c>
      <c r="H191" s="239">
        <v>473.89999999999998</v>
      </c>
      <c r="I191" s="240"/>
      <c r="J191" s="241">
        <f>ROUND(I191*H191,2)</f>
        <v>0</v>
      </c>
      <c r="K191" s="237" t="s">
        <v>198</v>
      </c>
      <c r="L191" s="74"/>
      <c r="M191" s="242" t="s">
        <v>34</v>
      </c>
      <c r="N191" s="243" t="s">
        <v>49</v>
      </c>
      <c r="O191" s="49"/>
      <c r="P191" s="244">
        <f>O191*H191</f>
        <v>0</v>
      </c>
      <c r="Q191" s="244">
        <v>0.27994000000000002</v>
      </c>
      <c r="R191" s="244">
        <f>Q191*H191</f>
        <v>132.663566</v>
      </c>
      <c r="S191" s="244">
        <v>0</v>
      </c>
      <c r="T191" s="245">
        <f>S191*H191</f>
        <v>0</v>
      </c>
      <c r="AR191" s="25" t="s">
        <v>211</v>
      </c>
      <c r="AT191" s="25" t="s">
        <v>194</v>
      </c>
      <c r="AU191" s="25" t="s">
        <v>88</v>
      </c>
      <c r="AY191" s="25" t="s">
        <v>191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5" t="s">
        <v>86</v>
      </c>
      <c r="BK191" s="246">
        <f>ROUND(I191*H191,2)</f>
        <v>0</v>
      </c>
      <c r="BL191" s="25" t="s">
        <v>211</v>
      </c>
      <c r="BM191" s="25" t="s">
        <v>2700</v>
      </c>
    </row>
    <row r="192" s="14" customFormat="1">
      <c r="B192" s="275"/>
      <c r="C192" s="276"/>
      <c r="D192" s="247" t="s">
        <v>312</v>
      </c>
      <c r="E192" s="277" t="s">
        <v>34</v>
      </c>
      <c r="F192" s="278" t="s">
        <v>2592</v>
      </c>
      <c r="G192" s="276"/>
      <c r="H192" s="277" t="s">
        <v>34</v>
      </c>
      <c r="I192" s="279"/>
      <c r="J192" s="276"/>
      <c r="K192" s="276"/>
      <c r="L192" s="280"/>
      <c r="M192" s="281"/>
      <c r="N192" s="282"/>
      <c r="O192" s="282"/>
      <c r="P192" s="282"/>
      <c r="Q192" s="282"/>
      <c r="R192" s="282"/>
      <c r="S192" s="282"/>
      <c r="T192" s="283"/>
      <c r="AT192" s="284" t="s">
        <v>312</v>
      </c>
      <c r="AU192" s="284" t="s">
        <v>88</v>
      </c>
      <c r="AV192" s="14" t="s">
        <v>86</v>
      </c>
      <c r="AW192" s="14" t="s">
        <v>41</v>
      </c>
      <c r="AX192" s="14" t="s">
        <v>78</v>
      </c>
      <c r="AY192" s="284" t="s">
        <v>191</v>
      </c>
    </row>
    <row r="193" s="12" customFormat="1">
      <c r="B193" s="253"/>
      <c r="C193" s="254"/>
      <c r="D193" s="247" t="s">
        <v>312</v>
      </c>
      <c r="E193" s="255" t="s">
        <v>34</v>
      </c>
      <c r="F193" s="256" t="s">
        <v>2701</v>
      </c>
      <c r="G193" s="254"/>
      <c r="H193" s="257">
        <v>267.5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AT193" s="263" t="s">
        <v>312</v>
      </c>
      <c r="AU193" s="263" t="s">
        <v>88</v>
      </c>
      <c r="AV193" s="12" t="s">
        <v>88</v>
      </c>
      <c r="AW193" s="12" t="s">
        <v>41</v>
      </c>
      <c r="AX193" s="12" t="s">
        <v>78</v>
      </c>
      <c r="AY193" s="263" t="s">
        <v>191</v>
      </c>
    </row>
    <row r="194" s="12" customFormat="1">
      <c r="B194" s="253"/>
      <c r="C194" s="254"/>
      <c r="D194" s="247" t="s">
        <v>312</v>
      </c>
      <c r="E194" s="255" t="s">
        <v>34</v>
      </c>
      <c r="F194" s="256" t="s">
        <v>2702</v>
      </c>
      <c r="G194" s="254"/>
      <c r="H194" s="257">
        <v>206.40000000000001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AT194" s="263" t="s">
        <v>312</v>
      </c>
      <c r="AU194" s="263" t="s">
        <v>88</v>
      </c>
      <c r="AV194" s="12" t="s">
        <v>88</v>
      </c>
      <c r="AW194" s="12" t="s">
        <v>41</v>
      </c>
      <c r="AX194" s="12" t="s">
        <v>78</v>
      </c>
      <c r="AY194" s="263" t="s">
        <v>191</v>
      </c>
    </row>
    <row r="195" s="13" customFormat="1">
      <c r="B195" s="264"/>
      <c r="C195" s="265"/>
      <c r="D195" s="247" t="s">
        <v>312</v>
      </c>
      <c r="E195" s="266" t="s">
        <v>34</v>
      </c>
      <c r="F195" s="267" t="s">
        <v>314</v>
      </c>
      <c r="G195" s="265"/>
      <c r="H195" s="268">
        <v>473.89999999999998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AT195" s="274" t="s">
        <v>312</v>
      </c>
      <c r="AU195" s="274" t="s">
        <v>88</v>
      </c>
      <c r="AV195" s="13" t="s">
        <v>211</v>
      </c>
      <c r="AW195" s="13" t="s">
        <v>41</v>
      </c>
      <c r="AX195" s="13" t="s">
        <v>86</v>
      </c>
      <c r="AY195" s="274" t="s">
        <v>191</v>
      </c>
    </row>
    <row r="196" s="1" customFormat="1" ht="16.5" customHeight="1">
      <c r="B196" s="48"/>
      <c r="C196" s="235" t="s">
        <v>535</v>
      </c>
      <c r="D196" s="235" t="s">
        <v>194</v>
      </c>
      <c r="E196" s="236" t="s">
        <v>2703</v>
      </c>
      <c r="F196" s="237" t="s">
        <v>2704</v>
      </c>
      <c r="G196" s="238" t="s">
        <v>453</v>
      </c>
      <c r="H196" s="239">
        <v>111.5</v>
      </c>
      <c r="I196" s="240"/>
      <c r="J196" s="241">
        <f>ROUND(I196*H196,2)</f>
        <v>0</v>
      </c>
      <c r="K196" s="237" t="s">
        <v>198</v>
      </c>
      <c r="L196" s="74"/>
      <c r="M196" s="242" t="s">
        <v>34</v>
      </c>
      <c r="N196" s="243" t="s">
        <v>49</v>
      </c>
      <c r="O196" s="49"/>
      <c r="P196" s="244">
        <f>O196*H196</f>
        <v>0</v>
      </c>
      <c r="Q196" s="244">
        <v>0.378</v>
      </c>
      <c r="R196" s="244">
        <f>Q196*H196</f>
        <v>42.146999999999998</v>
      </c>
      <c r="S196" s="244">
        <v>0</v>
      </c>
      <c r="T196" s="245">
        <f>S196*H196</f>
        <v>0</v>
      </c>
      <c r="AR196" s="25" t="s">
        <v>211</v>
      </c>
      <c r="AT196" s="25" t="s">
        <v>194</v>
      </c>
      <c r="AU196" s="25" t="s">
        <v>88</v>
      </c>
      <c r="AY196" s="25" t="s">
        <v>191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5" t="s">
        <v>86</v>
      </c>
      <c r="BK196" s="246">
        <f>ROUND(I196*H196,2)</f>
        <v>0</v>
      </c>
      <c r="BL196" s="25" t="s">
        <v>211</v>
      </c>
      <c r="BM196" s="25" t="s">
        <v>2705</v>
      </c>
    </row>
    <row r="197" s="12" customFormat="1">
      <c r="B197" s="253"/>
      <c r="C197" s="254"/>
      <c r="D197" s="247" t="s">
        <v>312</v>
      </c>
      <c r="E197" s="255" t="s">
        <v>34</v>
      </c>
      <c r="F197" s="256" t="s">
        <v>2670</v>
      </c>
      <c r="G197" s="254"/>
      <c r="H197" s="257">
        <v>111.5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AT197" s="263" t="s">
        <v>312</v>
      </c>
      <c r="AU197" s="263" t="s">
        <v>88</v>
      </c>
      <c r="AV197" s="12" t="s">
        <v>88</v>
      </c>
      <c r="AW197" s="12" t="s">
        <v>41</v>
      </c>
      <c r="AX197" s="12" t="s">
        <v>78</v>
      </c>
      <c r="AY197" s="263" t="s">
        <v>191</v>
      </c>
    </row>
    <row r="198" s="13" customFormat="1">
      <c r="B198" s="264"/>
      <c r="C198" s="265"/>
      <c r="D198" s="247" t="s">
        <v>312</v>
      </c>
      <c r="E198" s="266" t="s">
        <v>34</v>
      </c>
      <c r="F198" s="267" t="s">
        <v>314</v>
      </c>
      <c r="G198" s="265"/>
      <c r="H198" s="268">
        <v>111.5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AT198" s="274" t="s">
        <v>312</v>
      </c>
      <c r="AU198" s="274" t="s">
        <v>88</v>
      </c>
      <c r="AV198" s="13" t="s">
        <v>211</v>
      </c>
      <c r="AW198" s="13" t="s">
        <v>41</v>
      </c>
      <c r="AX198" s="13" t="s">
        <v>86</v>
      </c>
      <c r="AY198" s="274" t="s">
        <v>191</v>
      </c>
    </row>
    <row r="199" s="1" customFormat="1" ht="16.5" customHeight="1">
      <c r="B199" s="48"/>
      <c r="C199" s="235" t="s">
        <v>540</v>
      </c>
      <c r="D199" s="235" t="s">
        <v>194</v>
      </c>
      <c r="E199" s="236" t="s">
        <v>2706</v>
      </c>
      <c r="F199" s="237" t="s">
        <v>2707</v>
      </c>
      <c r="G199" s="238" t="s">
        <v>453</v>
      </c>
      <c r="H199" s="239">
        <v>223</v>
      </c>
      <c r="I199" s="240"/>
      <c r="J199" s="241">
        <f>ROUND(I199*H199,2)</f>
        <v>0</v>
      </c>
      <c r="K199" s="237" t="s">
        <v>198</v>
      </c>
      <c r="L199" s="74"/>
      <c r="M199" s="242" t="s">
        <v>34</v>
      </c>
      <c r="N199" s="243" t="s">
        <v>49</v>
      </c>
      <c r="O199" s="49"/>
      <c r="P199" s="244">
        <f>O199*H199</f>
        <v>0</v>
      </c>
      <c r="Q199" s="244">
        <v>0.47260000000000002</v>
      </c>
      <c r="R199" s="244">
        <f>Q199*H199</f>
        <v>105.38980000000001</v>
      </c>
      <c r="S199" s="244">
        <v>0</v>
      </c>
      <c r="T199" s="245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5" t="s">
        <v>86</v>
      </c>
      <c r="BK199" s="246">
        <f>ROUND(I199*H199,2)</f>
        <v>0</v>
      </c>
      <c r="BL199" s="25" t="s">
        <v>211</v>
      </c>
      <c r="BM199" s="25" t="s">
        <v>2708</v>
      </c>
    </row>
    <row r="200" s="14" customFormat="1">
      <c r="B200" s="275"/>
      <c r="C200" s="276"/>
      <c r="D200" s="247" t="s">
        <v>312</v>
      </c>
      <c r="E200" s="277" t="s">
        <v>34</v>
      </c>
      <c r="F200" s="278" t="s">
        <v>2592</v>
      </c>
      <c r="G200" s="276"/>
      <c r="H200" s="277" t="s">
        <v>34</v>
      </c>
      <c r="I200" s="279"/>
      <c r="J200" s="276"/>
      <c r="K200" s="276"/>
      <c r="L200" s="280"/>
      <c r="M200" s="281"/>
      <c r="N200" s="282"/>
      <c r="O200" s="282"/>
      <c r="P200" s="282"/>
      <c r="Q200" s="282"/>
      <c r="R200" s="282"/>
      <c r="S200" s="282"/>
      <c r="T200" s="283"/>
      <c r="AT200" s="284" t="s">
        <v>312</v>
      </c>
      <c r="AU200" s="284" t="s">
        <v>88</v>
      </c>
      <c r="AV200" s="14" t="s">
        <v>86</v>
      </c>
      <c r="AW200" s="14" t="s">
        <v>41</v>
      </c>
      <c r="AX200" s="14" t="s">
        <v>78</v>
      </c>
      <c r="AY200" s="284" t="s">
        <v>191</v>
      </c>
    </row>
    <row r="201" s="12" customFormat="1">
      <c r="B201" s="253"/>
      <c r="C201" s="254"/>
      <c r="D201" s="247" t="s">
        <v>312</v>
      </c>
      <c r="E201" s="255" t="s">
        <v>34</v>
      </c>
      <c r="F201" s="256" t="s">
        <v>2709</v>
      </c>
      <c r="G201" s="254"/>
      <c r="H201" s="257">
        <v>223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AT201" s="263" t="s">
        <v>312</v>
      </c>
      <c r="AU201" s="263" t="s">
        <v>88</v>
      </c>
      <c r="AV201" s="12" t="s">
        <v>88</v>
      </c>
      <c r="AW201" s="12" t="s">
        <v>41</v>
      </c>
      <c r="AX201" s="12" t="s">
        <v>78</v>
      </c>
      <c r="AY201" s="263" t="s">
        <v>191</v>
      </c>
    </row>
    <row r="202" s="13" customFormat="1">
      <c r="B202" s="264"/>
      <c r="C202" s="265"/>
      <c r="D202" s="247" t="s">
        <v>312</v>
      </c>
      <c r="E202" s="266" t="s">
        <v>34</v>
      </c>
      <c r="F202" s="267" t="s">
        <v>314</v>
      </c>
      <c r="G202" s="265"/>
      <c r="H202" s="268">
        <v>223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AT202" s="274" t="s">
        <v>312</v>
      </c>
      <c r="AU202" s="274" t="s">
        <v>88</v>
      </c>
      <c r="AV202" s="13" t="s">
        <v>211</v>
      </c>
      <c r="AW202" s="13" t="s">
        <v>41</v>
      </c>
      <c r="AX202" s="13" t="s">
        <v>86</v>
      </c>
      <c r="AY202" s="274" t="s">
        <v>191</v>
      </c>
    </row>
    <row r="203" s="1" customFormat="1" ht="16.5" customHeight="1">
      <c r="B203" s="48"/>
      <c r="C203" s="235" t="s">
        <v>545</v>
      </c>
      <c r="D203" s="235" t="s">
        <v>194</v>
      </c>
      <c r="E203" s="236" t="s">
        <v>2710</v>
      </c>
      <c r="F203" s="237" t="s">
        <v>2711</v>
      </c>
      <c r="G203" s="238" t="s">
        <v>453</v>
      </c>
      <c r="H203" s="239">
        <v>12.5</v>
      </c>
      <c r="I203" s="240"/>
      <c r="J203" s="241">
        <f>ROUND(I203*H203,2)</f>
        <v>0</v>
      </c>
      <c r="K203" s="237" t="s">
        <v>198</v>
      </c>
      <c r="L203" s="74"/>
      <c r="M203" s="242" t="s">
        <v>34</v>
      </c>
      <c r="N203" s="243" t="s">
        <v>49</v>
      </c>
      <c r="O203" s="49"/>
      <c r="P203" s="244">
        <f>O203*H203</f>
        <v>0</v>
      </c>
      <c r="Q203" s="244">
        <v>0.00051000000000000004</v>
      </c>
      <c r="R203" s="244">
        <f>Q203*H203</f>
        <v>0.0063750000000000005</v>
      </c>
      <c r="S203" s="244">
        <v>0</v>
      </c>
      <c r="T203" s="245">
        <f>S203*H203</f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5" t="s">
        <v>86</v>
      </c>
      <c r="BK203" s="246">
        <f>ROUND(I203*H203,2)</f>
        <v>0</v>
      </c>
      <c r="BL203" s="25" t="s">
        <v>211</v>
      </c>
      <c r="BM203" s="25" t="s">
        <v>2712</v>
      </c>
    </row>
    <row r="204" s="14" customFormat="1">
      <c r="B204" s="275"/>
      <c r="C204" s="276"/>
      <c r="D204" s="247" t="s">
        <v>312</v>
      </c>
      <c r="E204" s="277" t="s">
        <v>34</v>
      </c>
      <c r="F204" s="278" t="s">
        <v>2592</v>
      </c>
      <c r="G204" s="276"/>
      <c r="H204" s="277" t="s">
        <v>34</v>
      </c>
      <c r="I204" s="279"/>
      <c r="J204" s="276"/>
      <c r="K204" s="276"/>
      <c r="L204" s="280"/>
      <c r="M204" s="281"/>
      <c r="N204" s="282"/>
      <c r="O204" s="282"/>
      <c r="P204" s="282"/>
      <c r="Q204" s="282"/>
      <c r="R204" s="282"/>
      <c r="S204" s="282"/>
      <c r="T204" s="283"/>
      <c r="AT204" s="284" t="s">
        <v>312</v>
      </c>
      <c r="AU204" s="284" t="s">
        <v>88</v>
      </c>
      <c r="AV204" s="14" t="s">
        <v>86</v>
      </c>
      <c r="AW204" s="14" t="s">
        <v>41</v>
      </c>
      <c r="AX204" s="14" t="s">
        <v>78</v>
      </c>
      <c r="AY204" s="284" t="s">
        <v>191</v>
      </c>
    </row>
    <row r="205" s="12" customFormat="1">
      <c r="B205" s="253"/>
      <c r="C205" s="254"/>
      <c r="D205" s="247" t="s">
        <v>312</v>
      </c>
      <c r="E205" s="255" t="s">
        <v>34</v>
      </c>
      <c r="F205" s="256" t="s">
        <v>2610</v>
      </c>
      <c r="G205" s="254"/>
      <c r="H205" s="257">
        <v>12.5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AT205" s="263" t="s">
        <v>312</v>
      </c>
      <c r="AU205" s="263" t="s">
        <v>88</v>
      </c>
      <c r="AV205" s="12" t="s">
        <v>88</v>
      </c>
      <c r="AW205" s="12" t="s">
        <v>41</v>
      </c>
      <c r="AX205" s="12" t="s">
        <v>78</v>
      </c>
      <c r="AY205" s="263" t="s">
        <v>191</v>
      </c>
    </row>
    <row r="206" s="13" customFormat="1">
      <c r="B206" s="264"/>
      <c r="C206" s="265"/>
      <c r="D206" s="247" t="s">
        <v>312</v>
      </c>
      <c r="E206" s="266" t="s">
        <v>34</v>
      </c>
      <c r="F206" s="267" t="s">
        <v>314</v>
      </c>
      <c r="G206" s="265"/>
      <c r="H206" s="268">
        <v>12.5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AT206" s="274" t="s">
        <v>312</v>
      </c>
      <c r="AU206" s="274" t="s">
        <v>88</v>
      </c>
      <c r="AV206" s="13" t="s">
        <v>211</v>
      </c>
      <c r="AW206" s="13" t="s">
        <v>41</v>
      </c>
      <c r="AX206" s="13" t="s">
        <v>86</v>
      </c>
      <c r="AY206" s="274" t="s">
        <v>191</v>
      </c>
    </row>
    <row r="207" s="1" customFormat="1" ht="25.5" customHeight="1">
      <c r="B207" s="48"/>
      <c r="C207" s="235" t="s">
        <v>550</v>
      </c>
      <c r="D207" s="235" t="s">
        <v>194</v>
      </c>
      <c r="E207" s="236" t="s">
        <v>2713</v>
      </c>
      <c r="F207" s="237" t="s">
        <v>2714</v>
      </c>
      <c r="G207" s="238" t="s">
        <v>453</v>
      </c>
      <c r="H207" s="239">
        <v>12.5</v>
      </c>
      <c r="I207" s="240"/>
      <c r="J207" s="241">
        <f>ROUND(I207*H207,2)</f>
        <v>0</v>
      </c>
      <c r="K207" s="237" t="s">
        <v>198</v>
      </c>
      <c r="L207" s="74"/>
      <c r="M207" s="242" t="s">
        <v>34</v>
      </c>
      <c r="N207" s="243" t="s">
        <v>49</v>
      </c>
      <c r="O207" s="49"/>
      <c r="P207" s="244">
        <f>O207*H207</f>
        <v>0</v>
      </c>
      <c r="Q207" s="244">
        <v>0.10373</v>
      </c>
      <c r="R207" s="244">
        <f>Q207*H207</f>
        <v>1.2966250000000001</v>
      </c>
      <c r="S207" s="244">
        <v>0</v>
      </c>
      <c r="T207" s="245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5" t="s">
        <v>86</v>
      </c>
      <c r="BK207" s="246">
        <f>ROUND(I207*H207,2)</f>
        <v>0</v>
      </c>
      <c r="BL207" s="25" t="s">
        <v>211</v>
      </c>
      <c r="BM207" s="25" t="s">
        <v>2715</v>
      </c>
    </row>
    <row r="208" s="14" customFormat="1">
      <c r="B208" s="275"/>
      <c r="C208" s="276"/>
      <c r="D208" s="247" t="s">
        <v>312</v>
      </c>
      <c r="E208" s="277" t="s">
        <v>34</v>
      </c>
      <c r="F208" s="278" t="s">
        <v>2592</v>
      </c>
      <c r="G208" s="276"/>
      <c r="H208" s="277" t="s">
        <v>34</v>
      </c>
      <c r="I208" s="279"/>
      <c r="J208" s="276"/>
      <c r="K208" s="276"/>
      <c r="L208" s="280"/>
      <c r="M208" s="281"/>
      <c r="N208" s="282"/>
      <c r="O208" s="282"/>
      <c r="P208" s="282"/>
      <c r="Q208" s="282"/>
      <c r="R208" s="282"/>
      <c r="S208" s="282"/>
      <c r="T208" s="283"/>
      <c r="AT208" s="284" t="s">
        <v>312</v>
      </c>
      <c r="AU208" s="284" t="s">
        <v>88</v>
      </c>
      <c r="AV208" s="14" t="s">
        <v>86</v>
      </c>
      <c r="AW208" s="14" t="s">
        <v>41</v>
      </c>
      <c r="AX208" s="14" t="s">
        <v>78</v>
      </c>
      <c r="AY208" s="284" t="s">
        <v>191</v>
      </c>
    </row>
    <row r="209" s="12" customFormat="1">
      <c r="B209" s="253"/>
      <c r="C209" s="254"/>
      <c r="D209" s="247" t="s">
        <v>312</v>
      </c>
      <c r="E209" s="255" t="s">
        <v>34</v>
      </c>
      <c r="F209" s="256" t="s">
        <v>2610</v>
      </c>
      <c r="G209" s="254"/>
      <c r="H209" s="257">
        <v>12.5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AT209" s="263" t="s">
        <v>312</v>
      </c>
      <c r="AU209" s="263" t="s">
        <v>88</v>
      </c>
      <c r="AV209" s="12" t="s">
        <v>88</v>
      </c>
      <c r="AW209" s="12" t="s">
        <v>41</v>
      </c>
      <c r="AX209" s="12" t="s">
        <v>78</v>
      </c>
      <c r="AY209" s="263" t="s">
        <v>191</v>
      </c>
    </row>
    <row r="210" s="13" customFormat="1">
      <c r="B210" s="264"/>
      <c r="C210" s="265"/>
      <c r="D210" s="247" t="s">
        <v>312</v>
      </c>
      <c r="E210" s="266" t="s">
        <v>34</v>
      </c>
      <c r="F210" s="267" t="s">
        <v>314</v>
      </c>
      <c r="G210" s="265"/>
      <c r="H210" s="268">
        <v>12.5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AT210" s="274" t="s">
        <v>312</v>
      </c>
      <c r="AU210" s="274" t="s">
        <v>88</v>
      </c>
      <c r="AV210" s="13" t="s">
        <v>211</v>
      </c>
      <c r="AW210" s="13" t="s">
        <v>41</v>
      </c>
      <c r="AX210" s="13" t="s">
        <v>86</v>
      </c>
      <c r="AY210" s="274" t="s">
        <v>191</v>
      </c>
    </row>
    <row r="211" s="1" customFormat="1" ht="25.5" customHeight="1">
      <c r="B211" s="48"/>
      <c r="C211" s="235" t="s">
        <v>555</v>
      </c>
      <c r="D211" s="235" t="s">
        <v>194</v>
      </c>
      <c r="E211" s="236" t="s">
        <v>2716</v>
      </c>
      <c r="F211" s="237" t="s">
        <v>2717</v>
      </c>
      <c r="G211" s="238" t="s">
        <v>453</v>
      </c>
      <c r="H211" s="239">
        <v>206.40000000000001</v>
      </c>
      <c r="I211" s="240"/>
      <c r="J211" s="241">
        <f>ROUND(I211*H211,2)</f>
        <v>0</v>
      </c>
      <c r="K211" s="237" t="s">
        <v>198</v>
      </c>
      <c r="L211" s="74"/>
      <c r="M211" s="242" t="s">
        <v>34</v>
      </c>
      <c r="N211" s="243" t="s">
        <v>49</v>
      </c>
      <c r="O211" s="49"/>
      <c r="P211" s="244">
        <f>O211*H211</f>
        <v>0</v>
      </c>
      <c r="Q211" s="244">
        <v>0.084250000000000005</v>
      </c>
      <c r="R211" s="244">
        <f>Q211*H211</f>
        <v>17.389200000000002</v>
      </c>
      <c r="S211" s="244">
        <v>0</v>
      </c>
      <c r="T211" s="245">
        <f>S211*H211</f>
        <v>0</v>
      </c>
      <c r="AR211" s="25" t="s">
        <v>211</v>
      </c>
      <c r="AT211" s="25" t="s">
        <v>194</v>
      </c>
      <c r="AU211" s="25" t="s">
        <v>88</v>
      </c>
      <c r="AY211" s="25" t="s">
        <v>191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5" t="s">
        <v>86</v>
      </c>
      <c r="BK211" s="246">
        <f>ROUND(I211*H211,2)</f>
        <v>0</v>
      </c>
      <c r="BL211" s="25" t="s">
        <v>211</v>
      </c>
      <c r="BM211" s="25" t="s">
        <v>2718</v>
      </c>
    </row>
    <row r="212" s="14" customFormat="1">
      <c r="B212" s="275"/>
      <c r="C212" s="276"/>
      <c r="D212" s="247" t="s">
        <v>312</v>
      </c>
      <c r="E212" s="277" t="s">
        <v>34</v>
      </c>
      <c r="F212" s="278" t="s">
        <v>2592</v>
      </c>
      <c r="G212" s="276"/>
      <c r="H212" s="277" t="s">
        <v>34</v>
      </c>
      <c r="I212" s="279"/>
      <c r="J212" s="276"/>
      <c r="K212" s="276"/>
      <c r="L212" s="280"/>
      <c r="M212" s="281"/>
      <c r="N212" s="282"/>
      <c r="O212" s="282"/>
      <c r="P212" s="282"/>
      <c r="Q212" s="282"/>
      <c r="R212" s="282"/>
      <c r="S212" s="282"/>
      <c r="T212" s="283"/>
      <c r="AT212" s="284" t="s">
        <v>312</v>
      </c>
      <c r="AU212" s="284" t="s">
        <v>88</v>
      </c>
      <c r="AV212" s="14" t="s">
        <v>86</v>
      </c>
      <c r="AW212" s="14" t="s">
        <v>41</v>
      </c>
      <c r="AX212" s="14" t="s">
        <v>78</v>
      </c>
      <c r="AY212" s="284" t="s">
        <v>191</v>
      </c>
    </row>
    <row r="213" s="12" customFormat="1">
      <c r="B213" s="253"/>
      <c r="C213" s="254"/>
      <c r="D213" s="247" t="s">
        <v>312</v>
      </c>
      <c r="E213" s="255" t="s">
        <v>34</v>
      </c>
      <c r="F213" s="256" t="s">
        <v>2702</v>
      </c>
      <c r="G213" s="254"/>
      <c r="H213" s="257">
        <v>206.40000000000001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312</v>
      </c>
      <c r="AU213" s="263" t="s">
        <v>88</v>
      </c>
      <c r="AV213" s="12" t="s">
        <v>88</v>
      </c>
      <c r="AW213" s="12" t="s">
        <v>41</v>
      </c>
      <c r="AX213" s="12" t="s">
        <v>78</v>
      </c>
      <c r="AY213" s="263" t="s">
        <v>191</v>
      </c>
    </row>
    <row r="214" s="13" customFormat="1">
      <c r="B214" s="264"/>
      <c r="C214" s="265"/>
      <c r="D214" s="247" t="s">
        <v>312</v>
      </c>
      <c r="E214" s="266" t="s">
        <v>34</v>
      </c>
      <c r="F214" s="267" t="s">
        <v>314</v>
      </c>
      <c r="G214" s="265"/>
      <c r="H214" s="268">
        <v>206.40000000000001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AT214" s="274" t="s">
        <v>312</v>
      </c>
      <c r="AU214" s="274" t="s">
        <v>88</v>
      </c>
      <c r="AV214" s="13" t="s">
        <v>211</v>
      </c>
      <c r="AW214" s="13" t="s">
        <v>41</v>
      </c>
      <c r="AX214" s="13" t="s">
        <v>86</v>
      </c>
      <c r="AY214" s="274" t="s">
        <v>191</v>
      </c>
    </row>
    <row r="215" s="1" customFormat="1" ht="16.5" customHeight="1">
      <c r="B215" s="48"/>
      <c r="C215" s="290" t="s">
        <v>560</v>
      </c>
      <c r="D215" s="290" t="s">
        <v>445</v>
      </c>
      <c r="E215" s="291" t="s">
        <v>2719</v>
      </c>
      <c r="F215" s="292" t="s">
        <v>2720</v>
      </c>
      <c r="G215" s="293" t="s">
        <v>453</v>
      </c>
      <c r="H215" s="294">
        <v>227.03999999999999</v>
      </c>
      <c r="I215" s="295"/>
      <c r="J215" s="296">
        <f>ROUND(I215*H215,2)</f>
        <v>0</v>
      </c>
      <c r="K215" s="292" t="s">
        <v>356</v>
      </c>
      <c r="L215" s="297"/>
      <c r="M215" s="298" t="s">
        <v>34</v>
      </c>
      <c r="N215" s="299" t="s">
        <v>49</v>
      </c>
      <c r="O215" s="49"/>
      <c r="P215" s="244">
        <f>O215*H215</f>
        <v>0</v>
      </c>
      <c r="Q215" s="244">
        <v>0.14000000000000001</v>
      </c>
      <c r="R215" s="244">
        <f>Q215*H215</f>
        <v>31.785600000000002</v>
      </c>
      <c r="S215" s="244">
        <v>0</v>
      </c>
      <c r="T215" s="245">
        <f>S215*H215</f>
        <v>0</v>
      </c>
      <c r="AR215" s="25" t="s">
        <v>232</v>
      </c>
      <c r="AT215" s="25" t="s">
        <v>445</v>
      </c>
      <c r="AU215" s="25" t="s">
        <v>88</v>
      </c>
      <c r="AY215" s="25" t="s">
        <v>191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25" t="s">
        <v>86</v>
      </c>
      <c r="BK215" s="246">
        <f>ROUND(I215*H215,2)</f>
        <v>0</v>
      </c>
      <c r="BL215" s="25" t="s">
        <v>211</v>
      </c>
      <c r="BM215" s="25" t="s">
        <v>2721</v>
      </c>
    </row>
    <row r="216" s="1" customFormat="1">
      <c r="B216" s="48"/>
      <c r="C216" s="76"/>
      <c r="D216" s="247" t="s">
        <v>201</v>
      </c>
      <c r="E216" s="76"/>
      <c r="F216" s="248" t="s">
        <v>2722</v>
      </c>
      <c r="G216" s="76"/>
      <c r="H216" s="76"/>
      <c r="I216" s="205"/>
      <c r="J216" s="76"/>
      <c r="K216" s="76"/>
      <c r="L216" s="74"/>
      <c r="M216" s="249"/>
      <c r="N216" s="49"/>
      <c r="O216" s="49"/>
      <c r="P216" s="49"/>
      <c r="Q216" s="49"/>
      <c r="R216" s="49"/>
      <c r="S216" s="49"/>
      <c r="T216" s="97"/>
      <c r="AT216" s="25" t="s">
        <v>201</v>
      </c>
      <c r="AU216" s="25" t="s">
        <v>88</v>
      </c>
    </row>
    <row r="217" s="12" customFormat="1">
      <c r="B217" s="253"/>
      <c r="C217" s="254"/>
      <c r="D217" s="247" t="s">
        <v>312</v>
      </c>
      <c r="E217" s="254"/>
      <c r="F217" s="256" t="s">
        <v>2723</v>
      </c>
      <c r="G217" s="254"/>
      <c r="H217" s="257">
        <v>227.03999999999999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312</v>
      </c>
      <c r="AU217" s="263" t="s">
        <v>88</v>
      </c>
      <c r="AV217" s="12" t="s">
        <v>88</v>
      </c>
      <c r="AW217" s="12" t="s">
        <v>6</v>
      </c>
      <c r="AX217" s="12" t="s">
        <v>86</v>
      </c>
      <c r="AY217" s="263" t="s">
        <v>191</v>
      </c>
    </row>
    <row r="218" s="1" customFormat="1" ht="25.5" customHeight="1">
      <c r="B218" s="48"/>
      <c r="C218" s="235" t="s">
        <v>567</v>
      </c>
      <c r="D218" s="235" t="s">
        <v>194</v>
      </c>
      <c r="E218" s="236" t="s">
        <v>2724</v>
      </c>
      <c r="F218" s="237" t="s">
        <v>2725</v>
      </c>
      <c r="G218" s="238" t="s">
        <v>453</v>
      </c>
      <c r="H218" s="239">
        <v>206.40000000000001</v>
      </c>
      <c r="I218" s="240"/>
      <c r="J218" s="241">
        <f>ROUND(I218*H218,2)</f>
        <v>0</v>
      </c>
      <c r="K218" s="237" t="s">
        <v>198</v>
      </c>
      <c r="L218" s="74"/>
      <c r="M218" s="242" t="s">
        <v>34</v>
      </c>
      <c r="N218" s="243" t="s">
        <v>49</v>
      </c>
      <c r="O218" s="49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5" t="s">
        <v>86</v>
      </c>
      <c r="BK218" s="246">
        <f>ROUND(I218*H218,2)</f>
        <v>0</v>
      </c>
      <c r="BL218" s="25" t="s">
        <v>211</v>
      </c>
      <c r="BM218" s="25" t="s">
        <v>2726</v>
      </c>
    </row>
    <row r="219" s="1" customFormat="1" ht="25.5" customHeight="1">
      <c r="B219" s="48"/>
      <c r="C219" s="235" t="s">
        <v>573</v>
      </c>
      <c r="D219" s="235" t="s">
        <v>194</v>
      </c>
      <c r="E219" s="236" t="s">
        <v>2727</v>
      </c>
      <c r="F219" s="237" t="s">
        <v>2728</v>
      </c>
      <c r="G219" s="238" t="s">
        <v>453</v>
      </c>
      <c r="H219" s="239">
        <v>133.75</v>
      </c>
      <c r="I219" s="240"/>
      <c r="J219" s="241">
        <f>ROUND(I219*H219,2)</f>
        <v>0</v>
      </c>
      <c r="K219" s="237" t="s">
        <v>198</v>
      </c>
      <c r="L219" s="74"/>
      <c r="M219" s="242" t="s">
        <v>34</v>
      </c>
      <c r="N219" s="243" t="s">
        <v>49</v>
      </c>
      <c r="O219" s="49"/>
      <c r="P219" s="244">
        <f>O219*H219</f>
        <v>0</v>
      </c>
      <c r="Q219" s="244">
        <v>0.085650000000000004</v>
      </c>
      <c r="R219" s="244">
        <f>Q219*H219</f>
        <v>11.4556875</v>
      </c>
      <c r="S219" s="244">
        <v>0</v>
      </c>
      <c r="T219" s="245">
        <f>S219*H219</f>
        <v>0</v>
      </c>
      <c r="AR219" s="25" t="s">
        <v>211</v>
      </c>
      <c r="AT219" s="25" t="s">
        <v>194</v>
      </c>
      <c r="AU219" s="25" t="s">
        <v>88</v>
      </c>
      <c r="AY219" s="25" t="s">
        <v>191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25" t="s">
        <v>86</v>
      </c>
      <c r="BK219" s="246">
        <f>ROUND(I219*H219,2)</f>
        <v>0</v>
      </c>
      <c r="BL219" s="25" t="s">
        <v>211</v>
      </c>
      <c r="BM219" s="25" t="s">
        <v>2729</v>
      </c>
    </row>
    <row r="220" s="14" customFormat="1">
      <c r="B220" s="275"/>
      <c r="C220" s="276"/>
      <c r="D220" s="247" t="s">
        <v>312</v>
      </c>
      <c r="E220" s="277" t="s">
        <v>34</v>
      </c>
      <c r="F220" s="278" t="s">
        <v>2592</v>
      </c>
      <c r="G220" s="276"/>
      <c r="H220" s="277" t="s">
        <v>34</v>
      </c>
      <c r="I220" s="279"/>
      <c r="J220" s="276"/>
      <c r="K220" s="276"/>
      <c r="L220" s="280"/>
      <c r="M220" s="281"/>
      <c r="N220" s="282"/>
      <c r="O220" s="282"/>
      <c r="P220" s="282"/>
      <c r="Q220" s="282"/>
      <c r="R220" s="282"/>
      <c r="S220" s="282"/>
      <c r="T220" s="283"/>
      <c r="AT220" s="284" t="s">
        <v>312</v>
      </c>
      <c r="AU220" s="284" t="s">
        <v>88</v>
      </c>
      <c r="AV220" s="14" t="s">
        <v>86</v>
      </c>
      <c r="AW220" s="14" t="s">
        <v>41</v>
      </c>
      <c r="AX220" s="14" t="s">
        <v>78</v>
      </c>
      <c r="AY220" s="284" t="s">
        <v>191</v>
      </c>
    </row>
    <row r="221" s="12" customFormat="1">
      <c r="B221" s="253"/>
      <c r="C221" s="254"/>
      <c r="D221" s="247" t="s">
        <v>312</v>
      </c>
      <c r="E221" s="255" t="s">
        <v>34</v>
      </c>
      <c r="F221" s="256" t="s">
        <v>2730</v>
      </c>
      <c r="G221" s="254"/>
      <c r="H221" s="257">
        <v>133.75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AT221" s="263" t="s">
        <v>312</v>
      </c>
      <c r="AU221" s="263" t="s">
        <v>88</v>
      </c>
      <c r="AV221" s="12" t="s">
        <v>88</v>
      </c>
      <c r="AW221" s="12" t="s">
        <v>41</v>
      </c>
      <c r="AX221" s="12" t="s">
        <v>78</v>
      </c>
      <c r="AY221" s="263" t="s">
        <v>191</v>
      </c>
    </row>
    <row r="222" s="13" customFormat="1">
      <c r="B222" s="264"/>
      <c r="C222" s="265"/>
      <c r="D222" s="247" t="s">
        <v>312</v>
      </c>
      <c r="E222" s="266" t="s">
        <v>34</v>
      </c>
      <c r="F222" s="267" t="s">
        <v>314</v>
      </c>
      <c r="G222" s="265"/>
      <c r="H222" s="268">
        <v>133.75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AT222" s="274" t="s">
        <v>312</v>
      </c>
      <c r="AU222" s="274" t="s">
        <v>88</v>
      </c>
      <c r="AV222" s="13" t="s">
        <v>211</v>
      </c>
      <c r="AW222" s="13" t="s">
        <v>41</v>
      </c>
      <c r="AX222" s="13" t="s">
        <v>86</v>
      </c>
      <c r="AY222" s="274" t="s">
        <v>191</v>
      </c>
    </row>
    <row r="223" s="1" customFormat="1" ht="16.5" customHeight="1">
      <c r="B223" s="48"/>
      <c r="C223" s="290" t="s">
        <v>577</v>
      </c>
      <c r="D223" s="290" t="s">
        <v>445</v>
      </c>
      <c r="E223" s="291" t="s">
        <v>2731</v>
      </c>
      <c r="F223" s="292" t="s">
        <v>2732</v>
      </c>
      <c r="G223" s="293" t="s">
        <v>453</v>
      </c>
      <c r="H223" s="294">
        <v>141.625</v>
      </c>
      <c r="I223" s="295"/>
      <c r="J223" s="296">
        <f>ROUND(I223*H223,2)</f>
        <v>0</v>
      </c>
      <c r="K223" s="292" t="s">
        <v>198</v>
      </c>
      <c r="L223" s="297"/>
      <c r="M223" s="298" t="s">
        <v>34</v>
      </c>
      <c r="N223" s="299" t="s">
        <v>49</v>
      </c>
      <c r="O223" s="49"/>
      <c r="P223" s="244">
        <f>O223*H223</f>
        <v>0</v>
      </c>
      <c r="Q223" s="244">
        <v>0.17999999999999999</v>
      </c>
      <c r="R223" s="244">
        <f>Q223*H223</f>
        <v>25.4925</v>
      </c>
      <c r="S223" s="244">
        <v>0</v>
      </c>
      <c r="T223" s="245">
        <f>S223*H223</f>
        <v>0</v>
      </c>
      <c r="AR223" s="25" t="s">
        <v>232</v>
      </c>
      <c r="AT223" s="25" t="s">
        <v>445</v>
      </c>
      <c r="AU223" s="25" t="s">
        <v>88</v>
      </c>
      <c r="AY223" s="25" t="s">
        <v>191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5" t="s">
        <v>86</v>
      </c>
      <c r="BK223" s="246">
        <f>ROUND(I223*H223,2)</f>
        <v>0</v>
      </c>
      <c r="BL223" s="25" t="s">
        <v>211</v>
      </c>
      <c r="BM223" s="25" t="s">
        <v>2733</v>
      </c>
    </row>
    <row r="224" s="1" customFormat="1">
      <c r="B224" s="48"/>
      <c r="C224" s="76"/>
      <c r="D224" s="247" t="s">
        <v>201</v>
      </c>
      <c r="E224" s="76"/>
      <c r="F224" s="248" t="s">
        <v>2722</v>
      </c>
      <c r="G224" s="76"/>
      <c r="H224" s="76"/>
      <c r="I224" s="205"/>
      <c r="J224" s="76"/>
      <c r="K224" s="76"/>
      <c r="L224" s="74"/>
      <c r="M224" s="249"/>
      <c r="N224" s="49"/>
      <c r="O224" s="49"/>
      <c r="P224" s="49"/>
      <c r="Q224" s="49"/>
      <c r="R224" s="49"/>
      <c r="S224" s="49"/>
      <c r="T224" s="97"/>
      <c r="AT224" s="25" t="s">
        <v>201</v>
      </c>
      <c r="AU224" s="25" t="s">
        <v>88</v>
      </c>
    </row>
    <row r="225" s="1" customFormat="1" ht="16.5" customHeight="1">
      <c r="B225" s="48"/>
      <c r="C225" s="290" t="s">
        <v>581</v>
      </c>
      <c r="D225" s="290" t="s">
        <v>445</v>
      </c>
      <c r="E225" s="291" t="s">
        <v>2734</v>
      </c>
      <c r="F225" s="292" t="s">
        <v>2735</v>
      </c>
      <c r="G225" s="293" t="s">
        <v>453</v>
      </c>
      <c r="H225" s="294">
        <v>5.5</v>
      </c>
      <c r="I225" s="295"/>
      <c r="J225" s="296">
        <f>ROUND(I225*H225,2)</f>
        <v>0</v>
      </c>
      <c r="K225" s="292" t="s">
        <v>198</v>
      </c>
      <c r="L225" s="297"/>
      <c r="M225" s="298" t="s">
        <v>34</v>
      </c>
      <c r="N225" s="299" t="s">
        <v>49</v>
      </c>
      <c r="O225" s="49"/>
      <c r="P225" s="244">
        <f>O225*H225</f>
        <v>0</v>
      </c>
      <c r="Q225" s="244">
        <v>0.185</v>
      </c>
      <c r="R225" s="244">
        <f>Q225*H225</f>
        <v>1.0175000000000001</v>
      </c>
      <c r="S225" s="244">
        <v>0</v>
      </c>
      <c r="T225" s="245">
        <f>S225*H225</f>
        <v>0</v>
      </c>
      <c r="AR225" s="25" t="s">
        <v>232</v>
      </c>
      <c r="AT225" s="25" t="s">
        <v>445</v>
      </c>
      <c r="AU225" s="25" t="s">
        <v>88</v>
      </c>
      <c r="AY225" s="25" t="s">
        <v>191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5" t="s">
        <v>86</v>
      </c>
      <c r="BK225" s="246">
        <f>ROUND(I225*H225,2)</f>
        <v>0</v>
      </c>
      <c r="BL225" s="25" t="s">
        <v>211</v>
      </c>
      <c r="BM225" s="25" t="s">
        <v>2736</v>
      </c>
    </row>
    <row r="226" s="1" customFormat="1">
      <c r="B226" s="48"/>
      <c r="C226" s="76"/>
      <c r="D226" s="247" t="s">
        <v>201</v>
      </c>
      <c r="E226" s="76"/>
      <c r="F226" s="248" t="s">
        <v>2722</v>
      </c>
      <c r="G226" s="76"/>
      <c r="H226" s="76"/>
      <c r="I226" s="205"/>
      <c r="J226" s="76"/>
      <c r="K226" s="76"/>
      <c r="L226" s="74"/>
      <c r="M226" s="249"/>
      <c r="N226" s="49"/>
      <c r="O226" s="49"/>
      <c r="P226" s="49"/>
      <c r="Q226" s="49"/>
      <c r="R226" s="49"/>
      <c r="S226" s="49"/>
      <c r="T226" s="97"/>
      <c r="AT226" s="25" t="s">
        <v>201</v>
      </c>
      <c r="AU226" s="25" t="s">
        <v>88</v>
      </c>
    </row>
    <row r="227" s="1" customFormat="1" ht="16.5" customHeight="1">
      <c r="B227" s="48"/>
      <c r="C227" s="235" t="s">
        <v>587</v>
      </c>
      <c r="D227" s="235" t="s">
        <v>194</v>
      </c>
      <c r="E227" s="236" t="s">
        <v>2737</v>
      </c>
      <c r="F227" s="237" t="s">
        <v>2738</v>
      </c>
      <c r="G227" s="238" t="s">
        <v>453</v>
      </c>
      <c r="H227" s="239">
        <v>111.5</v>
      </c>
      <c r="I227" s="240"/>
      <c r="J227" s="241">
        <f>ROUND(I227*H227,2)</f>
        <v>0</v>
      </c>
      <c r="K227" s="237" t="s">
        <v>198</v>
      </c>
      <c r="L227" s="74"/>
      <c r="M227" s="242" t="s">
        <v>34</v>
      </c>
      <c r="N227" s="243" t="s">
        <v>49</v>
      </c>
      <c r="O227" s="49"/>
      <c r="P227" s="244">
        <f>O227*H227</f>
        <v>0</v>
      </c>
      <c r="Q227" s="244">
        <v>0.10100000000000001</v>
      </c>
      <c r="R227" s="244">
        <f>Q227*H227</f>
        <v>11.2615</v>
      </c>
      <c r="S227" s="244">
        <v>0</v>
      </c>
      <c r="T227" s="245">
        <f>S227*H227</f>
        <v>0</v>
      </c>
      <c r="AR227" s="25" t="s">
        <v>211</v>
      </c>
      <c r="AT227" s="25" t="s">
        <v>194</v>
      </c>
      <c r="AU227" s="25" t="s">
        <v>88</v>
      </c>
      <c r="AY227" s="25" t="s">
        <v>191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5" t="s">
        <v>86</v>
      </c>
      <c r="BK227" s="246">
        <f>ROUND(I227*H227,2)</f>
        <v>0</v>
      </c>
      <c r="BL227" s="25" t="s">
        <v>211</v>
      </c>
      <c r="BM227" s="25" t="s">
        <v>2739</v>
      </c>
    </row>
    <row r="228" s="1" customFormat="1">
      <c r="B228" s="48"/>
      <c r="C228" s="76"/>
      <c r="D228" s="247" t="s">
        <v>201</v>
      </c>
      <c r="E228" s="76"/>
      <c r="F228" s="248" t="s">
        <v>2740</v>
      </c>
      <c r="G228" s="76"/>
      <c r="H228" s="76"/>
      <c r="I228" s="205"/>
      <c r="J228" s="76"/>
      <c r="K228" s="76"/>
      <c r="L228" s="74"/>
      <c r="M228" s="249"/>
      <c r="N228" s="49"/>
      <c r="O228" s="49"/>
      <c r="P228" s="49"/>
      <c r="Q228" s="49"/>
      <c r="R228" s="49"/>
      <c r="S228" s="49"/>
      <c r="T228" s="97"/>
      <c r="AT228" s="25" t="s">
        <v>201</v>
      </c>
      <c r="AU228" s="25" t="s">
        <v>88</v>
      </c>
    </row>
    <row r="229" s="12" customFormat="1">
      <c r="B229" s="253"/>
      <c r="C229" s="254"/>
      <c r="D229" s="247" t="s">
        <v>312</v>
      </c>
      <c r="E229" s="255" t="s">
        <v>34</v>
      </c>
      <c r="F229" s="256" t="s">
        <v>2670</v>
      </c>
      <c r="G229" s="254"/>
      <c r="H229" s="257">
        <v>111.5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AT229" s="263" t="s">
        <v>312</v>
      </c>
      <c r="AU229" s="263" t="s">
        <v>88</v>
      </c>
      <c r="AV229" s="12" t="s">
        <v>88</v>
      </c>
      <c r="AW229" s="12" t="s">
        <v>41</v>
      </c>
      <c r="AX229" s="12" t="s">
        <v>78</v>
      </c>
      <c r="AY229" s="263" t="s">
        <v>191</v>
      </c>
    </row>
    <row r="230" s="13" customFormat="1">
      <c r="B230" s="264"/>
      <c r="C230" s="265"/>
      <c r="D230" s="247" t="s">
        <v>312</v>
      </c>
      <c r="E230" s="266" t="s">
        <v>34</v>
      </c>
      <c r="F230" s="267" t="s">
        <v>314</v>
      </c>
      <c r="G230" s="265"/>
      <c r="H230" s="268">
        <v>111.5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AT230" s="274" t="s">
        <v>312</v>
      </c>
      <c r="AU230" s="274" t="s">
        <v>88</v>
      </c>
      <c r="AV230" s="13" t="s">
        <v>211</v>
      </c>
      <c r="AW230" s="13" t="s">
        <v>41</v>
      </c>
      <c r="AX230" s="13" t="s">
        <v>86</v>
      </c>
      <c r="AY230" s="274" t="s">
        <v>191</v>
      </c>
    </row>
    <row r="231" s="1" customFormat="1" ht="16.5" customHeight="1">
      <c r="B231" s="48"/>
      <c r="C231" s="290" t="s">
        <v>592</v>
      </c>
      <c r="D231" s="290" t="s">
        <v>445</v>
      </c>
      <c r="E231" s="291" t="s">
        <v>2741</v>
      </c>
      <c r="F231" s="292" t="s">
        <v>2742</v>
      </c>
      <c r="G231" s="293" t="s">
        <v>453</v>
      </c>
      <c r="H231" s="294">
        <v>122.65000000000001</v>
      </c>
      <c r="I231" s="295"/>
      <c r="J231" s="296">
        <f>ROUND(I231*H231,2)</f>
        <v>0</v>
      </c>
      <c r="K231" s="292" t="s">
        <v>198</v>
      </c>
      <c r="L231" s="297"/>
      <c r="M231" s="298" t="s">
        <v>34</v>
      </c>
      <c r="N231" s="299" t="s">
        <v>49</v>
      </c>
      <c r="O231" s="49"/>
      <c r="P231" s="244">
        <f>O231*H231</f>
        <v>0</v>
      </c>
      <c r="Q231" s="244">
        <v>0.095000000000000001</v>
      </c>
      <c r="R231" s="244">
        <f>Q231*H231</f>
        <v>11.65175</v>
      </c>
      <c r="S231" s="244">
        <v>0</v>
      </c>
      <c r="T231" s="245">
        <f>S231*H231</f>
        <v>0</v>
      </c>
      <c r="AR231" s="25" t="s">
        <v>232</v>
      </c>
      <c r="AT231" s="25" t="s">
        <v>445</v>
      </c>
      <c r="AU231" s="25" t="s">
        <v>88</v>
      </c>
      <c r="AY231" s="25" t="s">
        <v>191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5" t="s">
        <v>86</v>
      </c>
      <c r="BK231" s="246">
        <f>ROUND(I231*H231,2)</f>
        <v>0</v>
      </c>
      <c r="BL231" s="25" t="s">
        <v>211</v>
      </c>
      <c r="BM231" s="25" t="s">
        <v>2743</v>
      </c>
    </row>
    <row r="232" s="12" customFormat="1">
      <c r="B232" s="253"/>
      <c r="C232" s="254"/>
      <c r="D232" s="247" t="s">
        <v>312</v>
      </c>
      <c r="E232" s="254"/>
      <c r="F232" s="256" t="s">
        <v>2744</v>
      </c>
      <c r="G232" s="254"/>
      <c r="H232" s="257">
        <v>122.65000000000001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312</v>
      </c>
      <c r="AU232" s="263" t="s">
        <v>88</v>
      </c>
      <c r="AV232" s="12" t="s">
        <v>88</v>
      </c>
      <c r="AW232" s="12" t="s">
        <v>6</v>
      </c>
      <c r="AX232" s="12" t="s">
        <v>86</v>
      </c>
      <c r="AY232" s="263" t="s">
        <v>191</v>
      </c>
    </row>
    <row r="233" s="1" customFormat="1" ht="16.5" customHeight="1">
      <c r="B233" s="48"/>
      <c r="C233" s="235" t="s">
        <v>596</v>
      </c>
      <c r="D233" s="235" t="s">
        <v>194</v>
      </c>
      <c r="E233" s="236" t="s">
        <v>2745</v>
      </c>
      <c r="F233" s="237" t="s">
        <v>2746</v>
      </c>
      <c r="G233" s="238" t="s">
        <v>553</v>
      </c>
      <c r="H233" s="239">
        <v>68</v>
      </c>
      <c r="I233" s="240"/>
      <c r="J233" s="241">
        <f>ROUND(I233*H233,2)</f>
        <v>0</v>
      </c>
      <c r="K233" s="237" t="s">
        <v>198</v>
      </c>
      <c r="L233" s="74"/>
      <c r="M233" s="242" t="s">
        <v>34</v>
      </c>
      <c r="N233" s="243" t="s">
        <v>49</v>
      </c>
      <c r="O233" s="49"/>
      <c r="P233" s="244">
        <f>O233*H233</f>
        <v>0</v>
      </c>
      <c r="Q233" s="244">
        <v>0.0035999999999999999</v>
      </c>
      <c r="R233" s="244">
        <f>Q233*H233</f>
        <v>0.24479999999999999</v>
      </c>
      <c r="S233" s="244">
        <v>0</v>
      </c>
      <c r="T233" s="245">
        <f>S233*H233</f>
        <v>0</v>
      </c>
      <c r="AR233" s="25" t="s">
        <v>211</v>
      </c>
      <c r="AT233" s="25" t="s">
        <v>194</v>
      </c>
      <c r="AU233" s="25" t="s">
        <v>88</v>
      </c>
      <c r="AY233" s="25" t="s">
        <v>191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5" t="s">
        <v>86</v>
      </c>
      <c r="BK233" s="246">
        <f>ROUND(I233*H233,2)</f>
        <v>0</v>
      </c>
      <c r="BL233" s="25" t="s">
        <v>211</v>
      </c>
      <c r="BM233" s="25" t="s">
        <v>2747</v>
      </c>
    </row>
    <row r="234" s="11" customFormat="1" ht="29.88" customHeight="1">
      <c r="B234" s="219"/>
      <c r="C234" s="220"/>
      <c r="D234" s="221" t="s">
        <v>77</v>
      </c>
      <c r="E234" s="233" t="s">
        <v>218</v>
      </c>
      <c r="F234" s="233" t="s">
        <v>566</v>
      </c>
      <c r="G234" s="220"/>
      <c r="H234" s="220"/>
      <c r="I234" s="223"/>
      <c r="J234" s="234">
        <f>BK234</f>
        <v>0</v>
      </c>
      <c r="K234" s="220"/>
      <c r="L234" s="225"/>
      <c r="M234" s="226"/>
      <c r="N234" s="227"/>
      <c r="O234" s="227"/>
      <c r="P234" s="228">
        <f>SUM(P235:P242)</f>
        <v>0</v>
      </c>
      <c r="Q234" s="227"/>
      <c r="R234" s="228">
        <f>SUM(R235:R242)</f>
        <v>7.0621279999999995</v>
      </c>
      <c r="S234" s="227"/>
      <c r="T234" s="229">
        <f>SUM(T235:T242)</f>
        <v>0</v>
      </c>
      <c r="AR234" s="230" t="s">
        <v>86</v>
      </c>
      <c r="AT234" s="231" t="s">
        <v>77</v>
      </c>
      <c r="AU234" s="231" t="s">
        <v>86</v>
      </c>
      <c r="AY234" s="230" t="s">
        <v>191</v>
      </c>
      <c r="BK234" s="232">
        <f>SUM(BK235:BK242)</f>
        <v>0</v>
      </c>
    </row>
    <row r="235" s="1" customFormat="1" ht="16.5" customHeight="1">
      <c r="B235" s="48"/>
      <c r="C235" s="235" t="s">
        <v>601</v>
      </c>
      <c r="D235" s="235" t="s">
        <v>194</v>
      </c>
      <c r="E235" s="236" t="s">
        <v>2748</v>
      </c>
      <c r="F235" s="237" t="s">
        <v>2749</v>
      </c>
      <c r="G235" s="238" t="s">
        <v>453</v>
      </c>
      <c r="H235" s="239">
        <v>18.5</v>
      </c>
      <c r="I235" s="240"/>
      <c r="J235" s="241">
        <f>ROUND(I235*H235,2)</f>
        <v>0</v>
      </c>
      <c r="K235" s="237" t="s">
        <v>198</v>
      </c>
      <c r="L235" s="74"/>
      <c r="M235" s="242" t="s">
        <v>34</v>
      </c>
      <c r="N235" s="243" t="s">
        <v>49</v>
      </c>
      <c r="O235" s="49"/>
      <c r="P235" s="244">
        <f>O235*H235</f>
        <v>0</v>
      </c>
      <c r="Q235" s="244">
        <v>0.1837</v>
      </c>
      <c r="R235" s="244">
        <f>Q235*H235</f>
        <v>3.39845</v>
      </c>
      <c r="S235" s="244">
        <v>0</v>
      </c>
      <c r="T235" s="245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25" t="s">
        <v>86</v>
      </c>
      <c r="BK235" s="246">
        <f>ROUND(I235*H235,2)</f>
        <v>0</v>
      </c>
      <c r="BL235" s="25" t="s">
        <v>211</v>
      </c>
      <c r="BM235" s="25" t="s">
        <v>2750</v>
      </c>
    </row>
    <row r="236" s="14" customFormat="1">
      <c r="B236" s="275"/>
      <c r="C236" s="276"/>
      <c r="D236" s="247" t="s">
        <v>312</v>
      </c>
      <c r="E236" s="277" t="s">
        <v>34</v>
      </c>
      <c r="F236" s="278" t="s">
        <v>2592</v>
      </c>
      <c r="G236" s="276"/>
      <c r="H236" s="277" t="s">
        <v>34</v>
      </c>
      <c r="I236" s="279"/>
      <c r="J236" s="276"/>
      <c r="K236" s="276"/>
      <c r="L236" s="280"/>
      <c r="M236" s="281"/>
      <c r="N236" s="282"/>
      <c r="O236" s="282"/>
      <c r="P236" s="282"/>
      <c r="Q236" s="282"/>
      <c r="R236" s="282"/>
      <c r="S236" s="282"/>
      <c r="T236" s="283"/>
      <c r="AT236" s="284" t="s">
        <v>312</v>
      </c>
      <c r="AU236" s="284" t="s">
        <v>88</v>
      </c>
      <c r="AV236" s="14" t="s">
        <v>86</v>
      </c>
      <c r="AW236" s="14" t="s">
        <v>41</v>
      </c>
      <c r="AX236" s="14" t="s">
        <v>78</v>
      </c>
      <c r="AY236" s="284" t="s">
        <v>191</v>
      </c>
    </row>
    <row r="237" s="12" customFormat="1">
      <c r="B237" s="253"/>
      <c r="C237" s="254"/>
      <c r="D237" s="247" t="s">
        <v>312</v>
      </c>
      <c r="E237" s="255" t="s">
        <v>34</v>
      </c>
      <c r="F237" s="256" t="s">
        <v>2697</v>
      </c>
      <c r="G237" s="254"/>
      <c r="H237" s="257">
        <v>18.5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AT237" s="263" t="s">
        <v>312</v>
      </c>
      <c r="AU237" s="263" t="s">
        <v>88</v>
      </c>
      <c r="AV237" s="12" t="s">
        <v>88</v>
      </c>
      <c r="AW237" s="12" t="s">
        <v>41</v>
      </c>
      <c r="AX237" s="12" t="s">
        <v>78</v>
      </c>
      <c r="AY237" s="263" t="s">
        <v>191</v>
      </c>
    </row>
    <row r="238" s="13" customFormat="1">
      <c r="B238" s="264"/>
      <c r="C238" s="265"/>
      <c r="D238" s="247" t="s">
        <v>312</v>
      </c>
      <c r="E238" s="266" t="s">
        <v>34</v>
      </c>
      <c r="F238" s="267" t="s">
        <v>314</v>
      </c>
      <c r="G238" s="265"/>
      <c r="H238" s="268">
        <v>18.5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AT238" s="274" t="s">
        <v>312</v>
      </c>
      <c r="AU238" s="274" t="s">
        <v>88</v>
      </c>
      <c r="AV238" s="13" t="s">
        <v>211</v>
      </c>
      <c r="AW238" s="13" t="s">
        <v>41</v>
      </c>
      <c r="AX238" s="13" t="s">
        <v>86</v>
      </c>
      <c r="AY238" s="274" t="s">
        <v>191</v>
      </c>
    </row>
    <row r="239" s="1" customFormat="1" ht="25.5" customHeight="1">
      <c r="B239" s="48"/>
      <c r="C239" s="235" t="s">
        <v>606</v>
      </c>
      <c r="D239" s="235" t="s">
        <v>194</v>
      </c>
      <c r="E239" s="236" t="s">
        <v>2751</v>
      </c>
      <c r="F239" s="237" t="s">
        <v>2752</v>
      </c>
      <c r="G239" s="238" t="s">
        <v>453</v>
      </c>
      <c r="H239" s="239">
        <v>10.6</v>
      </c>
      <c r="I239" s="240"/>
      <c r="J239" s="241">
        <f>ROUND(I239*H239,2)</f>
        <v>0</v>
      </c>
      <c r="K239" s="237" t="s">
        <v>198</v>
      </c>
      <c r="L239" s="74"/>
      <c r="M239" s="242" t="s">
        <v>34</v>
      </c>
      <c r="N239" s="243" t="s">
        <v>49</v>
      </c>
      <c r="O239" s="49"/>
      <c r="P239" s="244">
        <f>O239*H239</f>
        <v>0</v>
      </c>
      <c r="Q239" s="244">
        <v>0.34562999999999999</v>
      </c>
      <c r="R239" s="244">
        <f>Q239*H239</f>
        <v>3.663678</v>
      </c>
      <c r="S239" s="244">
        <v>0</v>
      </c>
      <c r="T239" s="245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5" t="s">
        <v>86</v>
      </c>
      <c r="BK239" s="246">
        <f>ROUND(I239*H239,2)</f>
        <v>0</v>
      </c>
      <c r="BL239" s="25" t="s">
        <v>211</v>
      </c>
      <c r="BM239" s="25" t="s">
        <v>2753</v>
      </c>
    </row>
    <row r="240" s="14" customFormat="1">
      <c r="B240" s="275"/>
      <c r="C240" s="276"/>
      <c r="D240" s="247" t="s">
        <v>312</v>
      </c>
      <c r="E240" s="277" t="s">
        <v>34</v>
      </c>
      <c r="F240" s="278" t="s">
        <v>2592</v>
      </c>
      <c r="G240" s="276"/>
      <c r="H240" s="277" t="s">
        <v>34</v>
      </c>
      <c r="I240" s="279"/>
      <c r="J240" s="276"/>
      <c r="K240" s="276"/>
      <c r="L240" s="280"/>
      <c r="M240" s="281"/>
      <c r="N240" s="282"/>
      <c r="O240" s="282"/>
      <c r="P240" s="282"/>
      <c r="Q240" s="282"/>
      <c r="R240" s="282"/>
      <c r="S240" s="282"/>
      <c r="T240" s="283"/>
      <c r="AT240" s="284" t="s">
        <v>312</v>
      </c>
      <c r="AU240" s="284" t="s">
        <v>88</v>
      </c>
      <c r="AV240" s="14" t="s">
        <v>86</v>
      </c>
      <c r="AW240" s="14" t="s">
        <v>41</v>
      </c>
      <c r="AX240" s="14" t="s">
        <v>78</v>
      </c>
      <c r="AY240" s="284" t="s">
        <v>191</v>
      </c>
    </row>
    <row r="241" s="12" customFormat="1">
      <c r="B241" s="253"/>
      <c r="C241" s="254"/>
      <c r="D241" s="247" t="s">
        <v>312</v>
      </c>
      <c r="E241" s="255" t="s">
        <v>34</v>
      </c>
      <c r="F241" s="256" t="s">
        <v>2754</v>
      </c>
      <c r="G241" s="254"/>
      <c r="H241" s="257">
        <v>10.6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AT241" s="263" t="s">
        <v>312</v>
      </c>
      <c r="AU241" s="263" t="s">
        <v>88</v>
      </c>
      <c r="AV241" s="12" t="s">
        <v>88</v>
      </c>
      <c r="AW241" s="12" t="s">
        <v>41</v>
      </c>
      <c r="AX241" s="12" t="s">
        <v>78</v>
      </c>
      <c r="AY241" s="263" t="s">
        <v>191</v>
      </c>
    </row>
    <row r="242" s="13" customFormat="1">
      <c r="B242" s="264"/>
      <c r="C242" s="265"/>
      <c r="D242" s="247" t="s">
        <v>312</v>
      </c>
      <c r="E242" s="266" t="s">
        <v>34</v>
      </c>
      <c r="F242" s="267" t="s">
        <v>314</v>
      </c>
      <c r="G242" s="265"/>
      <c r="H242" s="268">
        <v>10.6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AT242" s="274" t="s">
        <v>312</v>
      </c>
      <c r="AU242" s="274" t="s">
        <v>88</v>
      </c>
      <c r="AV242" s="13" t="s">
        <v>211</v>
      </c>
      <c r="AW242" s="13" t="s">
        <v>41</v>
      </c>
      <c r="AX242" s="13" t="s">
        <v>86</v>
      </c>
      <c r="AY242" s="274" t="s">
        <v>191</v>
      </c>
    </row>
    <row r="243" s="11" customFormat="1" ht="29.88" customHeight="1">
      <c r="B243" s="219"/>
      <c r="C243" s="220"/>
      <c r="D243" s="221" t="s">
        <v>77</v>
      </c>
      <c r="E243" s="233" t="s">
        <v>232</v>
      </c>
      <c r="F243" s="233" t="s">
        <v>2755</v>
      </c>
      <c r="G243" s="220"/>
      <c r="H243" s="220"/>
      <c r="I243" s="223"/>
      <c r="J243" s="234">
        <f>BK243</f>
        <v>0</v>
      </c>
      <c r="K243" s="220"/>
      <c r="L243" s="225"/>
      <c r="M243" s="226"/>
      <c r="N243" s="227"/>
      <c r="O243" s="227"/>
      <c r="P243" s="228">
        <f>SUM(P244:P263)</f>
        <v>0</v>
      </c>
      <c r="Q243" s="227"/>
      <c r="R243" s="228">
        <f>SUM(R244:R263)</f>
        <v>0</v>
      </c>
      <c r="S243" s="227"/>
      <c r="T243" s="229">
        <f>SUM(T244:T263)</f>
        <v>0</v>
      </c>
      <c r="AR243" s="230" t="s">
        <v>86</v>
      </c>
      <c r="AT243" s="231" t="s">
        <v>77</v>
      </c>
      <c r="AU243" s="231" t="s">
        <v>86</v>
      </c>
      <c r="AY243" s="230" t="s">
        <v>191</v>
      </c>
      <c r="BK243" s="232">
        <f>SUM(BK244:BK263)</f>
        <v>0</v>
      </c>
    </row>
    <row r="244" s="1" customFormat="1" ht="16.5" customHeight="1">
      <c r="B244" s="48"/>
      <c r="C244" s="235" t="s">
        <v>612</v>
      </c>
      <c r="D244" s="235" t="s">
        <v>194</v>
      </c>
      <c r="E244" s="236" t="s">
        <v>2756</v>
      </c>
      <c r="F244" s="237" t="s">
        <v>2757</v>
      </c>
      <c r="G244" s="238" t="s">
        <v>553</v>
      </c>
      <c r="H244" s="239">
        <v>20.5</v>
      </c>
      <c r="I244" s="240"/>
      <c r="J244" s="241">
        <f>ROUND(I244*H244,2)</f>
        <v>0</v>
      </c>
      <c r="K244" s="237" t="s">
        <v>356</v>
      </c>
      <c r="L244" s="74"/>
      <c r="M244" s="242" t="s">
        <v>34</v>
      </c>
      <c r="N244" s="243" t="s">
        <v>49</v>
      </c>
      <c r="O244" s="49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AR244" s="25" t="s">
        <v>211</v>
      </c>
      <c r="AT244" s="25" t="s">
        <v>194</v>
      </c>
      <c r="AU244" s="25" t="s">
        <v>88</v>
      </c>
      <c r="AY244" s="25" t="s">
        <v>191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25" t="s">
        <v>86</v>
      </c>
      <c r="BK244" s="246">
        <f>ROUND(I244*H244,2)</f>
        <v>0</v>
      </c>
      <c r="BL244" s="25" t="s">
        <v>211</v>
      </c>
      <c r="BM244" s="25" t="s">
        <v>2758</v>
      </c>
    </row>
    <row r="245" s="1" customFormat="1">
      <c r="B245" s="48"/>
      <c r="C245" s="76"/>
      <c r="D245" s="247" t="s">
        <v>201</v>
      </c>
      <c r="E245" s="76"/>
      <c r="F245" s="248" t="s">
        <v>2759</v>
      </c>
      <c r="G245" s="76"/>
      <c r="H245" s="76"/>
      <c r="I245" s="205"/>
      <c r="J245" s="76"/>
      <c r="K245" s="76"/>
      <c r="L245" s="74"/>
      <c r="M245" s="249"/>
      <c r="N245" s="49"/>
      <c r="O245" s="49"/>
      <c r="P245" s="49"/>
      <c r="Q245" s="49"/>
      <c r="R245" s="49"/>
      <c r="S245" s="49"/>
      <c r="T245" s="97"/>
      <c r="AT245" s="25" t="s">
        <v>201</v>
      </c>
      <c r="AU245" s="25" t="s">
        <v>88</v>
      </c>
    </row>
    <row r="246" s="14" customFormat="1">
      <c r="B246" s="275"/>
      <c r="C246" s="276"/>
      <c r="D246" s="247" t="s">
        <v>312</v>
      </c>
      <c r="E246" s="277" t="s">
        <v>34</v>
      </c>
      <c r="F246" s="278" t="s">
        <v>2592</v>
      </c>
      <c r="G246" s="276"/>
      <c r="H246" s="277" t="s">
        <v>34</v>
      </c>
      <c r="I246" s="279"/>
      <c r="J246" s="276"/>
      <c r="K246" s="276"/>
      <c r="L246" s="280"/>
      <c r="M246" s="281"/>
      <c r="N246" s="282"/>
      <c r="O246" s="282"/>
      <c r="P246" s="282"/>
      <c r="Q246" s="282"/>
      <c r="R246" s="282"/>
      <c r="S246" s="282"/>
      <c r="T246" s="283"/>
      <c r="AT246" s="284" t="s">
        <v>312</v>
      </c>
      <c r="AU246" s="284" t="s">
        <v>88</v>
      </c>
      <c r="AV246" s="14" t="s">
        <v>86</v>
      </c>
      <c r="AW246" s="14" t="s">
        <v>41</v>
      </c>
      <c r="AX246" s="14" t="s">
        <v>78</v>
      </c>
      <c r="AY246" s="284" t="s">
        <v>191</v>
      </c>
    </row>
    <row r="247" s="12" customFormat="1">
      <c r="B247" s="253"/>
      <c r="C247" s="254"/>
      <c r="D247" s="247" t="s">
        <v>312</v>
      </c>
      <c r="E247" s="255" t="s">
        <v>34</v>
      </c>
      <c r="F247" s="256" t="s">
        <v>2760</v>
      </c>
      <c r="G247" s="254"/>
      <c r="H247" s="257">
        <v>20.5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AT247" s="263" t="s">
        <v>312</v>
      </c>
      <c r="AU247" s="263" t="s">
        <v>88</v>
      </c>
      <c r="AV247" s="12" t="s">
        <v>88</v>
      </c>
      <c r="AW247" s="12" t="s">
        <v>41</v>
      </c>
      <c r="AX247" s="12" t="s">
        <v>78</v>
      </c>
      <c r="AY247" s="263" t="s">
        <v>191</v>
      </c>
    </row>
    <row r="248" s="13" customFormat="1">
      <c r="B248" s="264"/>
      <c r="C248" s="265"/>
      <c r="D248" s="247" t="s">
        <v>312</v>
      </c>
      <c r="E248" s="266" t="s">
        <v>34</v>
      </c>
      <c r="F248" s="267" t="s">
        <v>314</v>
      </c>
      <c r="G248" s="265"/>
      <c r="H248" s="268">
        <v>20.5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AT248" s="274" t="s">
        <v>312</v>
      </c>
      <c r="AU248" s="274" t="s">
        <v>88</v>
      </c>
      <c r="AV248" s="13" t="s">
        <v>211</v>
      </c>
      <c r="AW248" s="13" t="s">
        <v>41</v>
      </c>
      <c r="AX248" s="13" t="s">
        <v>86</v>
      </c>
      <c r="AY248" s="274" t="s">
        <v>191</v>
      </c>
    </row>
    <row r="249" s="1" customFormat="1" ht="16.5" customHeight="1">
      <c r="B249" s="48"/>
      <c r="C249" s="235" t="s">
        <v>616</v>
      </c>
      <c r="D249" s="235" t="s">
        <v>194</v>
      </c>
      <c r="E249" s="236" t="s">
        <v>2761</v>
      </c>
      <c r="F249" s="237" t="s">
        <v>2762</v>
      </c>
      <c r="G249" s="238" t="s">
        <v>257</v>
      </c>
      <c r="H249" s="239">
        <v>8</v>
      </c>
      <c r="I249" s="240"/>
      <c r="J249" s="241">
        <f>ROUND(I249*H249,2)</f>
        <v>0</v>
      </c>
      <c r="K249" s="237" t="s">
        <v>356</v>
      </c>
      <c r="L249" s="74"/>
      <c r="M249" s="242" t="s">
        <v>34</v>
      </c>
      <c r="N249" s="243" t="s">
        <v>49</v>
      </c>
      <c r="O249" s="49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25" t="s">
        <v>86</v>
      </c>
      <c r="BK249" s="246">
        <f>ROUND(I249*H249,2)</f>
        <v>0</v>
      </c>
      <c r="BL249" s="25" t="s">
        <v>211</v>
      </c>
      <c r="BM249" s="25" t="s">
        <v>2763</v>
      </c>
    </row>
    <row r="250" s="1" customFormat="1">
      <c r="B250" s="48"/>
      <c r="C250" s="76"/>
      <c r="D250" s="247" t="s">
        <v>201</v>
      </c>
      <c r="E250" s="76"/>
      <c r="F250" s="248" t="s">
        <v>2764</v>
      </c>
      <c r="G250" s="76"/>
      <c r="H250" s="76"/>
      <c r="I250" s="205"/>
      <c r="J250" s="76"/>
      <c r="K250" s="76"/>
      <c r="L250" s="74"/>
      <c r="M250" s="249"/>
      <c r="N250" s="49"/>
      <c r="O250" s="49"/>
      <c r="P250" s="49"/>
      <c r="Q250" s="49"/>
      <c r="R250" s="49"/>
      <c r="S250" s="49"/>
      <c r="T250" s="97"/>
      <c r="AT250" s="25" t="s">
        <v>201</v>
      </c>
      <c r="AU250" s="25" t="s">
        <v>88</v>
      </c>
    </row>
    <row r="251" s="14" customFormat="1">
      <c r="B251" s="275"/>
      <c r="C251" s="276"/>
      <c r="D251" s="247" t="s">
        <v>312</v>
      </c>
      <c r="E251" s="277" t="s">
        <v>34</v>
      </c>
      <c r="F251" s="278" t="s">
        <v>2592</v>
      </c>
      <c r="G251" s="276"/>
      <c r="H251" s="277" t="s">
        <v>34</v>
      </c>
      <c r="I251" s="279"/>
      <c r="J251" s="276"/>
      <c r="K251" s="276"/>
      <c r="L251" s="280"/>
      <c r="M251" s="281"/>
      <c r="N251" s="282"/>
      <c r="O251" s="282"/>
      <c r="P251" s="282"/>
      <c r="Q251" s="282"/>
      <c r="R251" s="282"/>
      <c r="S251" s="282"/>
      <c r="T251" s="283"/>
      <c r="AT251" s="284" t="s">
        <v>312</v>
      </c>
      <c r="AU251" s="284" t="s">
        <v>88</v>
      </c>
      <c r="AV251" s="14" t="s">
        <v>86</v>
      </c>
      <c r="AW251" s="14" t="s">
        <v>41</v>
      </c>
      <c r="AX251" s="14" t="s">
        <v>78</v>
      </c>
      <c r="AY251" s="284" t="s">
        <v>191</v>
      </c>
    </row>
    <row r="252" s="12" customFormat="1">
      <c r="B252" s="253"/>
      <c r="C252" s="254"/>
      <c r="D252" s="247" t="s">
        <v>312</v>
      </c>
      <c r="E252" s="255" t="s">
        <v>34</v>
      </c>
      <c r="F252" s="256" t="s">
        <v>2765</v>
      </c>
      <c r="G252" s="254"/>
      <c r="H252" s="257">
        <v>8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312</v>
      </c>
      <c r="AU252" s="263" t="s">
        <v>88</v>
      </c>
      <c r="AV252" s="12" t="s">
        <v>88</v>
      </c>
      <c r="AW252" s="12" t="s">
        <v>41</v>
      </c>
      <c r="AX252" s="12" t="s">
        <v>78</v>
      </c>
      <c r="AY252" s="263" t="s">
        <v>191</v>
      </c>
    </row>
    <row r="253" s="13" customFormat="1">
      <c r="B253" s="264"/>
      <c r="C253" s="265"/>
      <c r="D253" s="247" t="s">
        <v>312</v>
      </c>
      <c r="E253" s="266" t="s">
        <v>34</v>
      </c>
      <c r="F253" s="267" t="s">
        <v>314</v>
      </c>
      <c r="G253" s="265"/>
      <c r="H253" s="268">
        <v>8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AT253" s="274" t="s">
        <v>312</v>
      </c>
      <c r="AU253" s="274" t="s">
        <v>88</v>
      </c>
      <c r="AV253" s="13" t="s">
        <v>211</v>
      </c>
      <c r="AW253" s="13" t="s">
        <v>41</v>
      </c>
      <c r="AX253" s="13" t="s">
        <v>86</v>
      </c>
      <c r="AY253" s="274" t="s">
        <v>191</v>
      </c>
    </row>
    <row r="254" s="1" customFormat="1" ht="16.5" customHeight="1">
      <c r="B254" s="48"/>
      <c r="C254" s="235" t="s">
        <v>620</v>
      </c>
      <c r="D254" s="235" t="s">
        <v>194</v>
      </c>
      <c r="E254" s="236" t="s">
        <v>2766</v>
      </c>
      <c r="F254" s="237" t="s">
        <v>2767</v>
      </c>
      <c r="G254" s="238" t="s">
        <v>553</v>
      </c>
      <c r="H254" s="239">
        <v>3.7000000000000002</v>
      </c>
      <c r="I254" s="240"/>
      <c r="J254" s="241">
        <f>ROUND(I254*H254,2)</f>
        <v>0</v>
      </c>
      <c r="K254" s="237" t="s">
        <v>356</v>
      </c>
      <c r="L254" s="74"/>
      <c r="M254" s="242" t="s">
        <v>34</v>
      </c>
      <c r="N254" s="243" t="s">
        <v>49</v>
      </c>
      <c r="O254" s="49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5" t="s">
        <v>86</v>
      </c>
      <c r="BK254" s="246">
        <f>ROUND(I254*H254,2)</f>
        <v>0</v>
      </c>
      <c r="BL254" s="25" t="s">
        <v>211</v>
      </c>
      <c r="BM254" s="25" t="s">
        <v>2768</v>
      </c>
    </row>
    <row r="255" s="1" customFormat="1">
      <c r="B255" s="48"/>
      <c r="C255" s="76"/>
      <c r="D255" s="247" t="s">
        <v>201</v>
      </c>
      <c r="E255" s="76"/>
      <c r="F255" s="248" t="s">
        <v>2769</v>
      </c>
      <c r="G255" s="76"/>
      <c r="H255" s="76"/>
      <c r="I255" s="205"/>
      <c r="J255" s="76"/>
      <c r="K255" s="76"/>
      <c r="L255" s="74"/>
      <c r="M255" s="249"/>
      <c r="N255" s="49"/>
      <c r="O255" s="49"/>
      <c r="P255" s="49"/>
      <c r="Q255" s="49"/>
      <c r="R255" s="49"/>
      <c r="S255" s="49"/>
      <c r="T255" s="97"/>
      <c r="AT255" s="25" t="s">
        <v>201</v>
      </c>
      <c r="AU255" s="25" t="s">
        <v>88</v>
      </c>
    </row>
    <row r="256" s="14" customFormat="1">
      <c r="B256" s="275"/>
      <c r="C256" s="276"/>
      <c r="D256" s="247" t="s">
        <v>312</v>
      </c>
      <c r="E256" s="277" t="s">
        <v>34</v>
      </c>
      <c r="F256" s="278" t="s">
        <v>2592</v>
      </c>
      <c r="G256" s="276"/>
      <c r="H256" s="277" t="s">
        <v>34</v>
      </c>
      <c r="I256" s="279"/>
      <c r="J256" s="276"/>
      <c r="K256" s="276"/>
      <c r="L256" s="280"/>
      <c r="M256" s="281"/>
      <c r="N256" s="282"/>
      <c r="O256" s="282"/>
      <c r="P256" s="282"/>
      <c r="Q256" s="282"/>
      <c r="R256" s="282"/>
      <c r="S256" s="282"/>
      <c r="T256" s="283"/>
      <c r="AT256" s="284" t="s">
        <v>312</v>
      </c>
      <c r="AU256" s="284" t="s">
        <v>88</v>
      </c>
      <c r="AV256" s="14" t="s">
        <v>86</v>
      </c>
      <c r="AW256" s="14" t="s">
        <v>41</v>
      </c>
      <c r="AX256" s="14" t="s">
        <v>78</v>
      </c>
      <c r="AY256" s="284" t="s">
        <v>191</v>
      </c>
    </row>
    <row r="257" s="12" customFormat="1">
      <c r="B257" s="253"/>
      <c r="C257" s="254"/>
      <c r="D257" s="247" t="s">
        <v>312</v>
      </c>
      <c r="E257" s="255" t="s">
        <v>34</v>
      </c>
      <c r="F257" s="256" t="s">
        <v>2770</v>
      </c>
      <c r="G257" s="254"/>
      <c r="H257" s="257">
        <v>3.7000000000000002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AT257" s="263" t="s">
        <v>312</v>
      </c>
      <c r="AU257" s="263" t="s">
        <v>88</v>
      </c>
      <c r="AV257" s="12" t="s">
        <v>88</v>
      </c>
      <c r="AW257" s="12" t="s">
        <v>41</v>
      </c>
      <c r="AX257" s="12" t="s">
        <v>78</v>
      </c>
      <c r="AY257" s="263" t="s">
        <v>191</v>
      </c>
    </row>
    <row r="258" s="13" customFormat="1">
      <c r="B258" s="264"/>
      <c r="C258" s="265"/>
      <c r="D258" s="247" t="s">
        <v>312</v>
      </c>
      <c r="E258" s="266" t="s">
        <v>34</v>
      </c>
      <c r="F258" s="267" t="s">
        <v>314</v>
      </c>
      <c r="G258" s="265"/>
      <c r="H258" s="268">
        <v>3.7000000000000002</v>
      </c>
      <c r="I258" s="269"/>
      <c r="J258" s="265"/>
      <c r="K258" s="265"/>
      <c r="L258" s="270"/>
      <c r="M258" s="271"/>
      <c r="N258" s="272"/>
      <c r="O258" s="272"/>
      <c r="P258" s="272"/>
      <c r="Q258" s="272"/>
      <c r="R258" s="272"/>
      <c r="S258" s="272"/>
      <c r="T258" s="273"/>
      <c r="AT258" s="274" t="s">
        <v>312</v>
      </c>
      <c r="AU258" s="274" t="s">
        <v>88</v>
      </c>
      <c r="AV258" s="13" t="s">
        <v>211</v>
      </c>
      <c r="AW258" s="13" t="s">
        <v>41</v>
      </c>
      <c r="AX258" s="13" t="s">
        <v>86</v>
      </c>
      <c r="AY258" s="274" t="s">
        <v>191</v>
      </c>
    </row>
    <row r="259" s="1" customFormat="1" ht="16.5" customHeight="1">
      <c r="B259" s="48"/>
      <c r="C259" s="235" t="s">
        <v>624</v>
      </c>
      <c r="D259" s="235" t="s">
        <v>194</v>
      </c>
      <c r="E259" s="236" t="s">
        <v>2771</v>
      </c>
      <c r="F259" s="237" t="s">
        <v>2772</v>
      </c>
      <c r="G259" s="238" t="s">
        <v>553</v>
      </c>
      <c r="H259" s="239">
        <v>2.1499999999999999</v>
      </c>
      <c r="I259" s="240"/>
      <c r="J259" s="241">
        <f>ROUND(I259*H259,2)</f>
        <v>0</v>
      </c>
      <c r="K259" s="237" t="s">
        <v>356</v>
      </c>
      <c r="L259" s="74"/>
      <c r="M259" s="242" t="s">
        <v>34</v>
      </c>
      <c r="N259" s="243" t="s">
        <v>49</v>
      </c>
      <c r="O259" s="49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5" t="s">
        <v>86</v>
      </c>
      <c r="BK259" s="246">
        <f>ROUND(I259*H259,2)</f>
        <v>0</v>
      </c>
      <c r="BL259" s="25" t="s">
        <v>211</v>
      </c>
      <c r="BM259" s="25" t="s">
        <v>2773</v>
      </c>
    </row>
    <row r="260" s="1" customFormat="1">
      <c r="B260" s="48"/>
      <c r="C260" s="76"/>
      <c r="D260" s="247" t="s">
        <v>201</v>
      </c>
      <c r="E260" s="76"/>
      <c r="F260" s="248" t="s">
        <v>2769</v>
      </c>
      <c r="G260" s="76"/>
      <c r="H260" s="76"/>
      <c r="I260" s="205"/>
      <c r="J260" s="76"/>
      <c r="K260" s="76"/>
      <c r="L260" s="74"/>
      <c r="M260" s="249"/>
      <c r="N260" s="49"/>
      <c r="O260" s="49"/>
      <c r="P260" s="49"/>
      <c r="Q260" s="49"/>
      <c r="R260" s="49"/>
      <c r="S260" s="49"/>
      <c r="T260" s="97"/>
      <c r="AT260" s="25" t="s">
        <v>201</v>
      </c>
      <c r="AU260" s="25" t="s">
        <v>88</v>
      </c>
    </row>
    <row r="261" s="14" customFormat="1">
      <c r="B261" s="275"/>
      <c r="C261" s="276"/>
      <c r="D261" s="247" t="s">
        <v>312</v>
      </c>
      <c r="E261" s="277" t="s">
        <v>34</v>
      </c>
      <c r="F261" s="278" t="s">
        <v>2592</v>
      </c>
      <c r="G261" s="276"/>
      <c r="H261" s="277" t="s">
        <v>34</v>
      </c>
      <c r="I261" s="279"/>
      <c r="J261" s="276"/>
      <c r="K261" s="276"/>
      <c r="L261" s="280"/>
      <c r="M261" s="281"/>
      <c r="N261" s="282"/>
      <c r="O261" s="282"/>
      <c r="P261" s="282"/>
      <c r="Q261" s="282"/>
      <c r="R261" s="282"/>
      <c r="S261" s="282"/>
      <c r="T261" s="283"/>
      <c r="AT261" s="284" t="s">
        <v>312</v>
      </c>
      <c r="AU261" s="284" t="s">
        <v>88</v>
      </c>
      <c r="AV261" s="14" t="s">
        <v>86</v>
      </c>
      <c r="AW261" s="14" t="s">
        <v>41</v>
      </c>
      <c r="AX261" s="14" t="s">
        <v>78</v>
      </c>
      <c r="AY261" s="284" t="s">
        <v>191</v>
      </c>
    </row>
    <row r="262" s="12" customFormat="1">
      <c r="B262" s="253"/>
      <c r="C262" s="254"/>
      <c r="D262" s="247" t="s">
        <v>312</v>
      </c>
      <c r="E262" s="255" t="s">
        <v>34</v>
      </c>
      <c r="F262" s="256" t="s">
        <v>2774</v>
      </c>
      <c r="G262" s="254"/>
      <c r="H262" s="257">
        <v>2.1499999999999999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AT262" s="263" t="s">
        <v>312</v>
      </c>
      <c r="AU262" s="263" t="s">
        <v>88</v>
      </c>
      <c r="AV262" s="12" t="s">
        <v>88</v>
      </c>
      <c r="AW262" s="12" t="s">
        <v>41</v>
      </c>
      <c r="AX262" s="12" t="s">
        <v>78</v>
      </c>
      <c r="AY262" s="263" t="s">
        <v>191</v>
      </c>
    </row>
    <row r="263" s="13" customFormat="1">
      <c r="B263" s="264"/>
      <c r="C263" s="265"/>
      <c r="D263" s="247" t="s">
        <v>312</v>
      </c>
      <c r="E263" s="266" t="s">
        <v>34</v>
      </c>
      <c r="F263" s="267" t="s">
        <v>314</v>
      </c>
      <c r="G263" s="265"/>
      <c r="H263" s="268">
        <v>2.1499999999999999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AT263" s="274" t="s">
        <v>312</v>
      </c>
      <c r="AU263" s="274" t="s">
        <v>88</v>
      </c>
      <c r="AV263" s="13" t="s">
        <v>211</v>
      </c>
      <c r="AW263" s="13" t="s">
        <v>41</v>
      </c>
      <c r="AX263" s="13" t="s">
        <v>86</v>
      </c>
      <c r="AY263" s="274" t="s">
        <v>191</v>
      </c>
    </row>
    <row r="264" s="11" customFormat="1" ht="29.88" customHeight="1">
      <c r="B264" s="219"/>
      <c r="C264" s="220"/>
      <c r="D264" s="221" t="s">
        <v>77</v>
      </c>
      <c r="E264" s="233" t="s">
        <v>237</v>
      </c>
      <c r="F264" s="233" t="s">
        <v>330</v>
      </c>
      <c r="G264" s="220"/>
      <c r="H264" s="220"/>
      <c r="I264" s="223"/>
      <c r="J264" s="234">
        <f>BK264</f>
        <v>0</v>
      </c>
      <c r="K264" s="220"/>
      <c r="L264" s="225"/>
      <c r="M264" s="226"/>
      <c r="N264" s="227"/>
      <c r="O264" s="227"/>
      <c r="P264" s="228">
        <f>SUM(P265:P314)</f>
        <v>0</v>
      </c>
      <c r="Q264" s="227"/>
      <c r="R264" s="228">
        <f>SUM(R265:R314)</f>
        <v>90.161229999999989</v>
      </c>
      <c r="S264" s="227"/>
      <c r="T264" s="229">
        <f>SUM(T265:T314)</f>
        <v>7</v>
      </c>
      <c r="AR264" s="230" t="s">
        <v>86</v>
      </c>
      <c r="AT264" s="231" t="s">
        <v>77</v>
      </c>
      <c r="AU264" s="231" t="s">
        <v>86</v>
      </c>
      <c r="AY264" s="230" t="s">
        <v>191</v>
      </c>
      <c r="BK264" s="232">
        <f>SUM(BK265:BK314)</f>
        <v>0</v>
      </c>
    </row>
    <row r="265" s="1" customFormat="1" ht="25.5" customHeight="1">
      <c r="B265" s="48"/>
      <c r="C265" s="235" t="s">
        <v>630</v>
      </c>
      <c r="D265" s="235" t="s">
        <v>194</v>
      </c>
      <c r="E265" s="236" t="s">
        <v>2775</v>
      </c>
      <c r="F265" s="237" t="s">
        <v>2776</v>
      </c>
      <c r="G265" s="238" t="s">
        <v>553</v>
      </c>
      <c r="H265" s="239">
        <v>2</v>
      </c>
      <c r="I265" s="240"/>
      <c r="J265" s="241">
        <f>ROUND(I265*H265,2)</f>
        <v>0</v>
      </c>
      <c r="K265" s="237" t="s">
        <v>198</v>
      </c>
      <c r="L265" s="74"/>
      <c r="M265" s="242" t="s">
        <v>34</v>
      </c>
      <c r="N265" s="243" t="s">
        <v>49</v>
      </c>
      <c r="O265" s="49"/>
      <c r="P265" s="244">
        <f>O265*H265</f>
        <v>0</v>
      </c>
      <c r="Q265" s="244">
        <v>0.20219000000000001</v>
      </c>
      <c r="R265" s="244">
        <f>Q265*H265</f>
        <v>0.40438000000000002</v>
      </c>
      <c r="S265" s="244">
        <v>0</v>
      </c>
      <c r="T265" s="245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5" t="s">
        <v>86</v>
      </c>
      <c r="BK265" s="246">
        <f>ROUND(I265*H265,2)</f>
        <v>0</v>
      </c>
      <c r="BL265" s="25" t="s">
        <v>211</v>
      </c>
      <c r="BM265" s="25" t="s">
        <v>2777</v>
      </c>
    </row>
    <row r="266" s="14" customFormat="1">
      <c r="B266" s="275"/>
      <c r="C266" s="276"/>
      <c r="D266" s="247" t="s">
        <v>312</v>
      </c>
      <c r="E266" s="277" t="s">
        <v>34</v>
      </c>
      <c r="F266" s="278" t="s">
        <v>2592</v>
      </c>
      <c r="G266" s="276"/>
      <c r="H266" s="277" t="s">
        <v>34</v>
      </c>
      <c r="I266" s="279"/>
      <c r="J266" s="276"/>
      <c r="K266" s="276"/>
      <c r="L266" s="280"/>
      <c r="M266" s="281"/>
      <c r="N266" s="282"/>
      <c r="O266" s="282"/>
      <c r="P266" s="282"/>
      <c r="Q266" s="282"/>
      <c r="R266" s="282"/>
      <c r="S266" s="282"/>
      <c r="T266" s="283"/>
      <c r="AT266" s="284" t="s">
        <v>312</v>
      </c>
      <c r="AU266" s="284" t="s">
        <v>88</v>
      </c>
      <c r="AV266" s="14" t="s">
        <v>86</v>
      </c>
      <c r="AW266" s="14" t="s">
        <v>41</v>
      </c>
      <c r="AX266" s="14" t="s">
        <v>78</v>
      </c>
      <c r="AY266" s="284" t="s">
        <v>191</v>
      </c>
    </row>
    <row r="267" s="12" customFormat="1">
      <c r="B267" s="253"/>
      <c r="C267" s="254"/>
      <c r="D267" s="247" t="s">
        <v>312</v>
      </c>
      <c r="E267" s="255" t="s">
        <v>34</v>
      </c>
      <c r="F267" s="256" t="s">
        <v>2513</v>
      </c>
      <c r="G267" s="254"/>
      <c r="H267" s="257">
        <v>2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AT267" s="263" t="s">
        <v>312</v>
      </c>
      <c r="AU267" s="263" t="s">
        <v>88</v>
      </c>
      <c r="AV267" s="12" t="s">
        <v>88</v>
      </c>
      <c r="AW267" s="12" t="s">
        <v>41</v>
      </c>
      <c r="AX267" s="12" t="s">
        <v>78</v>
      </c>
      <c r="AY267" s="263" t="s">
        <v>191</v>
      </c>
    </row>
    <row r="268" s="13" customFormat="1">
      <c r="B268" s="264"/>
      <c r="C268" s="265"/>
      <c r="D268" s="247" t="s">
        <v>312</v>
      </c>
      <c r="E268" s="266" t="s">
        <v>34</v>
      </c>
      <c r="F268" s="267" t="s">
        <v>314</v>
      </c>
      <c r="G268" s="265"/>
      <c r="H268" s="268">
        <v>2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AT268" s="274" t="s">
        <v>312</v>
      </c>
      <c r="AU268" s="274" t="s">
        <v>88</v>
      </c>
      <c r="AV268" s="13" t="s">
        <v>211</v>
      </c>
      <c r="AW268" s="13" t="s">
        <v>41</v>
      </c>
      <c r="AX268" s="13" t="s">
        <v>86</v>
      </c>
      <c r="AY268" s="274" t="s">
        <v>191</v>
      </c>
    </row>
    <row r="269" s="1" customFormat="1" ht="16.5" customHeight="1">
      <c r="B269" s="48"/>
      <c r="C269" s="290" t="s">
        <v>635</v>
      </c>
      <c r="D269" s="290" t="s">
        <v>445</v>
      </c>
      <c r="E269" s="291" t="s">
        <v>2778</v>
      </c>
      <c r="F269" s="292" t="s">
        <v>2779</v>
      </c>
      <c r="G269" s="293" t="s">
        <v>257</v>
      </c>
      <c r="H269" s="294">
        <v>2.2000000000000002</v>
      </c>
      <c r="I269" s="295"/>
      <c r="J269" s="296">
        <f>ROUND(I269*H269,2)</f>
        <v>0</v>
      </c>
      <c r="K269" s="292" t="s">
        <v>198</v>
      </c>
      <c r="L269" s="297"/>
      <c r="M269" s="298" t="s">
        <v>34</v>
      </c>
      <c r="N269" s="299" t="s">
        <v>49</v>
      </c>
      <c r="O269" s="49"/>
      <c r="P269" s="244">
        <f>O269*H269</f>
        <v>0</v>
      </c>
      <c r="Q269" s="244">
        <v>0.048300000000000003</v>
      </c>
      <c r="R269" s="244">
        <f>Q269*H269</f>
        <v>0.10626000000000002</v>
      </c>
      <c r="S269" s="244">
        <v>0</v>
      </c>
      <c r="T269" s="245">
        <f>S269*H269</f>
        <v>0</v>
      </c>
      <c r="AR269" s="25" t="s">
        <v>232</v>
      </c>
      <c r="AT269" s="25" t="s">
        <v>445</v>
      </c>
      <c r="AU269" s="25" t="s">
        <v>88</v>
      </c>
      <c r="AY269" s="25" t="s">
        <v>191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5" t="s">
        <v>86</v>
      </c>
      <c r="BK269" s="246">
        <f>ROUND(I269*H269,2)</f>
        <v>0</v>
      </c>
      <c r="BL269" s="25" t="s">
        <v>211</v>
      </c>
      <c r="BM269" s="25" t="s">
        <v>2780</v>
      </c>
    </row>
    <row r="270" s="12" customFormat="1">
      <c r="B270" s="253"/>
      <c r="C270" s="254"/>
      <c r="D270" s="247" t="s">
        <v>312</v>
      </c>
      <c r="E270" s="254"/>
      <c r="F270" s="256" t="s">
        <v>2781</v>
      </c>
      <c r="G270" s="254"/>
      <c r="H270" s="257">
        <v>2.2000000000000002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AT270" s="263" t="s">
        <v>312</v>
      </c>
      <c r="AU270" s="263" t="s">
        <v>88</v>
      </c>
      <c r="AV270" s="12" t="s">
        <v>88</v>
      </c>
      <c r="AW270" s="12" t="s">
        <v>6</v>
      </c>
      <c r="AX270" s="12" t="s">
        <v>86</v>
      </c>
      <c r="AY270" s="263" t="s">
        <v>191</v>
      </c>
    </row>
    <row r="271" s="1" customFormat="1" ht="25.5" customHeight="1">
      <c r="B271" s="48"/>
      <c r="C271" s="235" t="s">
        <v>640</v>
      </c>
      <c r="D271" s="235" t="s">
        <v>194</v>
      </c>
      <c r="E271" s="236" t="s">
        <v>2775</v>
      </c>
      <c r="F271" s="237" t="s">
        <v>2776</v>
      </c>
      <c r="G271" s="238" t="s">
        <v>553</v>
      </c>
      <c r="H271" s="239">
        <v>1</v>
      </c>
      <c r="I271" s="240"/>
      <c r="J271" s="241">
        <f>ROUND(I271*H271,2)</f>
        <v>0</v>
      </c>
      <c r="K271" s="237" t="s">
        <v>198</v>
      </c>
      <c r="L271" s="74"/>
      <c r="M271" s="242" t="s">
        <v>34</v>
      </c>
      <c r="N271" s="243" t="s">
        <v>49</v>
      </c>
      <c r="O271" s="49"/>
      <c r="P271" s="244">
        <f>O271*H271</f>
        <v>0</v>
      </c>
      <c r="Q271" s="244">
        <v>0.20219000000000001</v>
      </c>
      <c r="R271" s="244">
        <f>Q271*H271</f>
        <v>0.20219000000000001</v>
      </c>
      <c r="S271" s="244">
        <v>0</v>
      </c>
      <c r="T271" s="245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5" t="s">
        <v>86</v>
      </c>
      <c r="BK271" s="246">
        <f>ROUND(I271*H271,2)</f>
        <v>0</v>
      </c>
      <c r="BL271" s="25" t="s">
        <v>211</v>
      </c>
      <c r="BM271" s="25" t="s">
        <v>2782</v>
      </c>
    </row>
    <row r="272" s="14" customFormat="1">
      <c r="B272" s="275"/>
      <c r="C272" s="276"/>
      <c r="D272" s="247" t="s">
        <v>312</v>
      </c>
      <c r="E272" s="277" t="s">
        <v>34</v>
      </c>
      <c r="F272" s="278" t="s">
        <v>2592</v>
      </c>
      <c r="G272" s="276"/>
      <c r="H272" s="277" t="s">
        <v>34</v>
      </c>
      <c r="I272" s="279"/>
      <c r="J272" s="276"/>
      <c r="K272" s="276"/>
      <c r="L272" s="280"/>
      <c r="M272" s="281"/>
      <c r="N272" s="282"/>
      <c r="O272" s="282"/>
      <c r="P272" s="282"/>
      <c r="Q272" s="282"/>
      <c r="R272" s="282"/>
      <c r="S272" s="282"/>
      <c r="T272" s="283"/>
      <c r="AT272" s="284" t="s">
        <v>312</v>
      </c>
      <c r="AU272" s="284" t="s">
        <v>88</v>
      </c>
      <c r="AV272" s="14" t="s">
        <v>86</v>
      </c>
      <c r="AW272" s="14" t="s">
        <v>41</v>
      </c>
      <c r="AX272" s="14" t="s">
        <v>78</v>
      </c>
      <c r="AY272" s="284" t="s">
        <v>191</v>
      </c>
    </row>
    <row r="273" s="12" customFormat="1">
      <c r="B273" s="253"/>
      <c r="C273" s="254"/>
      <c r="D273" s="247" t="s">
        <v>312</v>
      </c>
      <c r="E273" s="255" t="s">
        <v>34</v>
      </c>
      <c r="F273" s="256" t="s">
        <v>2137</v>
      </c>
      <c r="G273" s="254"/>
      <c r="H273" s="257">
        <v>1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AT273" s="263" t="s">
        <v>312</v>
      </c>
      <c r="AU273" s="263" t="s">
        <v>88</v>
      </c>
      <c r="AV273" s="12" t="s">
        <v>88</v>
      </c>
      <c r="AW273" s="12" t="s">
        <v>41</v>
      </c>
      <c r="AX273" s="12" t="s">
        <v>78</v>
      </c>
      <c r="AY273" s="263" t="s">
        <v>191</v>
      </c>
    </row>
    <row r="274" s="13" customFormat="1">
      <c r="B274" s="264"/>
      <c r="C274" s="265"/>
      <c r="D274" s="247" t="s">
        <v>312</v>
      </c>
      <c r="E274" s="266" t="s">
        <v>34</v>
      </c>
      <c r="F274" s="267" t="s">
        <v>314</v>
      </c>
      <c r="G274" s="265"/>
      <c r="H274" s="268">
        <v>1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AT274" s="274" t="s">
        <v>312</v>
      </c>
      <c r="AU274" s="274" t="s">
        <v>88</v>
      </c>
      <c r="AV274" s="13" t="s">
        <v>211</v>
      </c>
      <c r="AW274" s="13" t="s">
        <v>41</v>
      </c>
      <c r="AX274" s="13" t="s">
        <v>86</v>
      </c>
      <c r="AY274" s="274" t="s">
        <v>191</v>
      </c>
    </row>
    <row r="275" s="1" customFormat="1" ht="16.5" customHeight="1">
      <c r="B275" s="48"/>
      <c r="C275" s="290" t="s">
        <v>645</v>
      </c>
      <c r="D275" s="290" t="s">
        <v>445</v>
      </c>
      <c r="E275" s="291" t="s">
        <v>2783</v>
      </c>
      <c r="F275" s="292" t="s">
        <v>2784</v>
      </c>
      <c r="G275" s="293" t="s">
        <v>257</v>
      </c>
      <c r="H275" s="294">
        <v>1.1000000000000001</v>
      </c>
      <c r="I275" s="295"/>
      <c r="J275" s="296">
        <f>ROUND(I275*H275,2)</f>
        <v>0</v>
      </c>
      <c r="K275" s="292" t="s">
        <v>198</v>
      </c>
      <c r="L275" s="297"/>
      <c r="M275" s="298" t="s">
        <v>34</v>
      </c>
      <c r="N275" s="299" t="s">
        <v>49</v>
      </c>
      <c r="O275" s="49"/>
      <c r="P275" s="244">
        <f>O275*H275</f>
        <v>0</v>
      </c>
      <c r="Q275" s="244">
        <v>0.064000000000000001</v>
      </c>
      <c r="R275" s="244">
        <f>Q275*H275</f>
        <v>0.070400000000000004</v>
      </c>
      <c r="S275" s="244">
        <v>0</v>
      </c>
      <c r="T275" s="245">
        <f>S275*H275</f>
        <v>0</v>
      </c>
      <c r="AR275" s="25" t="s">
        <v>232</v>
      </c>
      <c r="AT275" s="25" t="s">
        <v>445</v>
      </c>
      <c r="AU275" s="25" t="s">
        <v>88</v>
      </c>
      <c r="AY275" s="25" t="s">
        <v>191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5" t="s">
        <v>86</v>
      </c>
      <c r="BK275" s="246">
        <f>ROUND(I275*H275,2)</f>
        <v>0</v>
      </c>
      <c r="BL275" s="25" t="s">
        <v>211</v>
      </c>
      <c r="BM275" s="25" t="s">
        <v>2785</v>
      </c>
    </row>
    <row r="276" s="12" customFormat="1">
      <c r="B276" s="253"/>
      <c r="C276" s="254"/>
      <c r="D276" s="247" t="s">
        <v>312</v>
      </c>
      <c r="E276" s="254"/>
      <c r="F276" s="256" t="s">
        <v>2786</v>
      </c>
      <c r="G276" s="254"/>
      <c r="H276" s="257">
        <v>1.1000000000000001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AT276" s="263" t="s">
        <v>312</v>
      </c>
      <c r="AU276" s="263" t="s">
        <v>88</v>
      </c>
      <c r="AV276" s="12" t="s">
        <v>88</v>
      </c>
      <c r="AW276" s="12" t="s">
        <v>6</v>
      </c>
      <c r="AX276" s="12" t="s">
        <v>86</v>
      </c>
      <c r="AY276" s="263" t="s">
        <v>191</v>
      </c>
    </row>
    <row r="277" s="1" customFormat="1" ht="25.5" customHeight="1">
      <c r="B277" s="48"/>
      <c r="C277" s="235" t="s">
        <v>650</v>
      </c>
      <c r="D277" s="235" t="s">
        <v>194</v>
      </c>
      <c r="E277" s="236" t="s">
        <v>2787</v>
      </c>
      <c r="F277" s="237" t="s">
        <v>2776</v>
      </c>
      <c r="G277" s="238" t="s">
        <v>553</v>
      </c>
      <c r="H277" s="239">
        <v>43</v>
      </c>
      <c r="I277" s="240"/>
      <c r="J277" s="241">
        <f>ROUND(I277*H277,2)</f>
        <v>0</v>
      </c>
      <c r="K277" s="237" t="s">
        <v>198</v>
      </c>
      <c r="L277" s="74"/>
      <c r="M277" s="242" t="s">
        <v>34</v>
      </c>
      <c r="N277" s="243" t="s">
        <v>49</v>
      </c>
      <c r="O277" s="49"/>
      <c r="P277" s="244">
        <f>O277*H277</f>
        <v>0</v>
      </c>
      <c r="Q277" s="244">
        <v>0.15540000000000001</v>
      </c>
      <c r="R277" s="244">
        <f>Q277*H277</f>
        <v>6.6822000000000008</v>
      </c>
      <c r="S277" s="244">
        <v>0</v>
      </c>
      <c r="T277" s="245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5" t="s">
        <v>86</v>
      </c>
      <c r="BK277" s="246">
        <f>ROUND(I277*H277,2)</f>
        <v>0</v>
      </c>
      <c r="BL277" s="25" t="s">
        <v>211</v>
      </c>
      <c r="BM277" s="25" t="s">
        <v>2788</v>
      </c>
    </row>
    <row r="278" s="14" customFormat="1">
      <c r="B278" s="275"/>
      <c r="C278" s="276"/>
      <c r="D278" s="247" t="s">
        <v>312</v>
      </c>
      <c r="E278" s="277" t="s">
        <v>34</v>
      </c>
      <c r="F278" s="278" t="s">
        <v>2592</v>
      </c>
      <c r="G278" s="276"/>
      <c r="H278" s="277" t="s">
        <v>34</v>
      </c>
      <c r="I278" s="279"/>
      <c r="J278" s="276"/>
      <c r="K278" s="276"/>
      <c r="L278" s="280"/>
      <c r="M278" s="281"/>
      <c r="N278" s="282"/>
      <c r="O278" s="282"/>
      <c r="P278" s="282"/>
      <c r="Q278" s="282"/>
      <c r="R278" s="282"/>
      <c r="S278" s="282"/>
      <c r="T278" s="283"/>
      <c r="AT278" s="284" t="s">
        <v>312</v>
      </c>
      <c r="AU278" s="284" t="s">
        <v>88</v>
      </c>
      <c r="AV278" s="14" t="s">
        <v>86</v>
      </c>
      <c r="AW278" s="14" t="s">
        <v>41</v>
      </c>
      <c r="AX278" s="14" t="s">
        <v>78</v>
      </c>
      <c r="AY278" s="284" t="s">
        <v>191</v>
      </c>
    </row>
    <row r="279" s="12" customFormat="1">
      <c r="B279" s="253"/>
      <c r="C279" s="254"/>
      <c r="D279" s="247" t="s">
        <v>312</v>
      </c>
      <c r="E279" s="255" t="s">
        <v>34</v>
      </c>
      <c r="F279" s="256" t="s">
        <v>2789</v>
      </c>
      <c r="G279" s="254"/>
      <c r="H279" s="257">
        <v>43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AT279" s="263" t="s">
        <v>312</v>
      </c>
      <c r="AU279" s="263" t="s">
        <v>88</v>
      </c>
      <c r="AV279" s="12" t="s">
        <v>88</v>
      </c>
      <c r="AW279" s="12" t="s">
        <v>41</v>
      </c>
      <c r="AX279" s="12" t="s">
        <v>78</v>
      </c>
      <c r="AY279" s="263" t="s">
        <v>191</v>
      </c>
    </row>
    <row r="280" s="13" customFormat="1">
      <c r="B280" s="264"/>
      <c r="C280" s="265"/>
      <c r="D280" s="247" t="s">
        <v>312</v>
      </c>
      <c r="E280" s="266" t="s">
        <v>34</v>
      </c>
      <c r="F280" s="267" t="s">
        <v>314</v>
      </c>
      <c r="G280" s="265"/>
      <c r="H280" s="268">
        <v>43</v>
      </c>
      <c r="I280" s="269"/>
      <c r="J280" s="265"/>
      <c r="K280" s="265"/>
      <c r="L280" s="270"/>
      <c r="M280" s="271"/>
      <c r="N280" s="272"/>
      <c r="O280" s="272"/>
      <c r="P280" s="272"/>
      <c r="Q280" s="272"/>
      <c r="R280" s="272"/>
      <c r="S280" s="272"/>
      <c r="T280" s="273"/>
      <c r="AT280" s="274" t="s">
        <v>312</v>
      </c>
      <c r="AU280" s="274" t="s">
        <v>88</v>
      </c>
      <c r="AV280" s="13" t="s">
        <v>211</v>
      </c>
      <c r="AW280" s="13" t="s">
        <v>41</v>
      </c>
      <c r="AX280" s="13" t="s">
        <v>86</v>
      </c>
      <c r="AY280" s="274" t="s">
        <v>191</v>
      </c>
    </row>
    <row r="281" s="1" customFormat="1" ht="16.5" customHeight="1">
      <c r="B281" s="48"/>
      <c r="C281" s="290" t="s">
        <v>656</v>
      </c>
      <c r="D281" s="290" t="s">
        <v>445</v>
      </c>
      <c r="E281" s="291" t="s">
        <v>2790</v>
      </c>
      <c r="F281" s="292" t="s">
        <v>2791</v>
      </c>
      <c r="G281" s="293" t="s">
        <v>257</v>
      </c>
      <c r="H281" s="294">
        <v>47.299999999999997</v>
      </c>
      <c r="I281" s="295"/>
      <c r="J281" s="296">
        <f>ROUND(I281*H281,2)</f>
        <v>0</v>
      </c>
      <c r="K281" s="292" t="s">
        <v>198</v>
      </c>
      <c r="L281" s="297"/>
      <c r="M281" s="298" t="s">
        <v>34</v>
      </c>
      <c r="N281" s="299" t="s">
        <v>49</v>
      </c>
      <c r="O281" s="49"/>
      <c r="P281" s="244">
        <f>O281*H281</f>
        <v>0</v>
      </c>
      <c r="Q281" s="244">
        <v>0.082100000000000006</v>
      </c>
      <c r="R281" s="244">
        <f>Q281*H281</f>
        <v>3.8833299999999999</v>
      </c>
      <c r="S281" s="244">
        <v>0</v>
      </c>
      <c r="T281" s="245">
        <f>S281*H281</f>
        <v>0</v>
      </c>
      <c r="AR281" s="25" t="s">
        <v>232</v>
      </c>
      <c r="AT281" s="25" t="s">
        <v>445</v>
      </c>
      <c r="AU281" s="25" t="s">
        <v>88</v>
      </c>
      <c r="AY281" s="25" t="s">
        <v>191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25" t="s">
        <v>86</v>
      </c>
      <c r="BK281" s="246">
        <f>ROUND(I281*H281,2)</f>
        <v>0</v>
      </c>
      <c r="BL281" s="25" t="s">
        <v>211</v>
      </c>
      <c r="BM281" s="25" t="s">
        <v>2792</v>
      </c>
    </row>
    <row r="282" s="12" customFormat="1">
      <c r="B282" s="253"/>
      <c r="C282" s="254"/>
      <c r="D282" s="247" t="s">
        <v>312</v>
      </c>
      <c r="E282" s="254"/>
      <c r="F282" s="256" t="s">
        <v>2793</v>
      </c>
      <c r="G282" s="254"/>
      <c r="H282" s="257">
        <v>47.299999999999997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AT282" s="263" t="s">
        <v>312</v>
      </c>
      <c r="AU282" s="263" t="s">
        <v>88</v>
      </c>
      <c r="AV282" s="12" t="s">
        <v>88</v>
      </c>
      <c r="AW282" s="12" t="s">
        <v>6</v>
      </c>
      <c r="AX282" s="12" t="s">
        <v>86</v>
      </c>
      <c r="AY282" s="263" t="s">
        <v>191</v>
      </c>
    </row>
    <row r="283" s="1" customFormat="1" ht="25.5" customHeight="1">
      <c r="B283" s="48"/>
      <c r="C283" s="235" t="s">
        <v>661</v>
      </c>
      <c r="D283" s="235" t="s">
        <v>194</v>
      </c>
      <c r="E283" s="236" t="s">
        <v>2794</v>
      </c>
      <c r="F283" s="237" t="s">
        <v>2795</v>
      </c>
      <c r="G283" s="238" t="s">
        <v>553</v>
      </c>
      <c r="H283" s="239">
        <v>57.5</v>
      </c>
      <c r="I283" s="240"/>
      <c r="J283" s="241">
        <f>ROUND(I283*H283,2)</f>
        <v>0</v>
      </c>
      <c r="K283" s="237" t="s">
        <v>198</v>
      </c>
      <c r="L283" s="74"/>
      <c r="M283" s="242" t="s">
        <v>34</v>
      </c>
      <c r="N283" s="243" t="s">
        <v>49</v>
      </c>
      <c r="O283" s="49"/>
      <c r="P283" s="244">
        <f>O283*H283</f>
        <v>0</v>
      </c>
      <c r="Q283" s="244">
        <v>0.1295</v>
      </c>
      <c r="R283" s="244">
        <f>Q283*H283</f>
        <v>7.44625</v>
      </c>
      <c r="S283" s="244">
        <v>0</v>
      </c>
      <c r="T283" s="245">
        <f>S283*H283</f>
        <v>0</v>
      </c>
      <c r="AR283" s="25" t="s">
        <v>211</v>
      </c>
      <c r="AT283" s="25" t="s">
        <v>194</v>
      </c>
      <c r="AU283" s="25" t="s">
        <v>88</v>
      </c>
      <c r="AY283" s="25" t="s">
        <v>191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5" t="s">
        <v>86</v>
      </c>
      <c r="BK283" s="246">
        <f>ROUND(I283*H283,2)</f>
        <v>0</v>
      </c>
      <c r="BL283" s="25" t="s">
        <v>211</v>
      </c>
      <c r="BM283" s="25" t="s">
        <v>2796</v>
      </c>
    </row>
    <row r="284" s="14" customFormat="1">
      <c r="B284" s="275"/>
      <c r="C284" s="276"/>
      <c r="D284" s="247" t="s">
        <v>312</v>
      </c>
      <c r="E284" s="277" t="s">
        <v>34</v>
      </c>
      <c r="F284" s="278" t="s">
        <v>2592</v>
      </c>
      <c r="G284" s="276"/>
      <c r="H284" s="277" t="s">
        <v>34</v>
      </c>
      <c r="I284" s="279"/>
      <c r="J284" s="276"/>
      <c r="K284" s="276"/>
      <c r="L284" s="280"/>
      <c r="M284" s="281"/>
      <c r="N284" s="282"/>
      <c r="O284" s="282"/>
      <c r="P284" s="282"/>
      <c r="Q284" s="282"/>
      <c r="R284" s="282"/>
      <c r="S284" s="282"/>
      <c r="T284" s="283"/>
      <c r="AT284" s="284" t="s">
        <v>312</v>
      </c>
      <c r="AU284" s="284" t="s">
        <v>88</v>
      </c>
      <c r="AV284" s="14" t="s">
        <v>86</v>
      </c>
      <c r="AW284" s="14" t="s">
        <v>41</v>
      </c>
      <c r="AX284" s="14" t="s">
        <v>78</v>
      </c>
      <c r="AY284" s="284" t="s">
        <v>191</v>
      </c>
    </row>
    <row r="285" s="12" customFormat="1">
      <c r="B285" s="253"/>
      <c r="C285" s="254"/>
      <c r="D285" s="247" t="s">
        <v>312</v>
      </c>
      <c r="E285" s="255" t="s">
        <v>34</v>
      </c>
      <c r="F285" s="256" t="s">
        <v>2797</v>
      </c>
      <c r="G285" s="254"/>
      <c r="H285" s="257">
        <v>57.5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AT285" s="263" t="s">
        <v>312</v>
      </c>
      <c r="AU285" s="263" t="s">
        <v>88</v>
      </c>
      <c r="AV285" s="12" t="s">
        <v>88</v>
      </c>
      <c r="AW285" s="12" t="s">
        <v>41</v>
      </c>
      <c r="AX285" s="12" t="s">
        <v>78</v>
      </c>
      <c r="AY285" s="263" t="s">
        <v>191</v>
      </c>
    </row>
    <row r="286" s="13" customFormat="1">
      <c r="B286" s="264"/>
      <c r="C286" s="265"/>
      <c r="D286" s="247" t="s">
        <v>312</v>
      </c>
      <c r="E286" s="266" t="s">
        <v>34</v>
      </c>
      <c r="F286" s="267" t="s">
        <v>314</v>
      </c>
      <c r="G286" s="265"/>
      <c r="H286" s="268">
        <v>57.5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AT286" s="274" t="s">
        <v>312</v>
      </c>
      <c r="AU286" s="274" t="s">
        <v>88</v>
      </c>
      <c r="AV286" s="13" t="s">
        <v>211</v>
      </c>
      <c r="AW286" s="13" t="s">
        <v>41</v>
      </c>
      <c r="AX286" s="13" t="s">
        <v>86</v>
      </c>
      <c r="AY286" s="274" t="s">
        <v>191</v>
      </c>
    </row>
    <row r="287" s="1" customFormat="1" ht="16.5" customHeight="1">
      <c r="B287" s="48"/>
      <c r="C287" s="290" t="s">
        <v>666</v>
      </c>
      <c r="D287" s="290" t="s">
        <v>445</v>
      </c>
      <c r="E287" s="291" t="s">
        <v>2798</v>
      </c>
      <c r="F287" s="292" t="s">
        <v>2799</v>
      </c>
      <c r="G287" s="293" t="s">
        <v>257</v>
      </c>
      <c r="H287" s="294">
        <v>63.25</v>
      </c>
      <c r="I287" s="295"/>
      <c r="J287" s="296">
        <f>ROUND(I287*H287,2)</f>
        <v>0</v>
      </c>
      <c r="K287" s="292" t="s">
        <v>198</v>
      </c>
      <c r="L287" s="297"/>
      <c r="M287" s="298" t="s">
        <v>34</v>
      </c>
      <c r="N287" s="299" t="s">
        <v>49</v>
      </c>
      <c r="O287" s="49"/>
      <c r="P287" s="244">
        <f>O287*H287</f>
        <v>0</v>
      </c>
      <c r="Q287" s="244">
        <v>0.058000000000000003</v>
      </c>
      <c r="R287" s="244">
        <f>Q287*H287</f>
        <v>3.6685000000000003</v>
      </c>
      <c r="S287" s="244">
        <v>0</v>
      </c>
      <c r="T287" s="245">
        <f>S287*H287</f>
        <v>0</v>
      </c>
      <c r="AR287" s="25" t="s">
        <v>232</v>
      </c>
      <c r="AT287" s="25" t="s">
        <v>445</v>
      </c>
      <c r="AU287" s="25" t="s">
        <v>88</v>
      </c>
      <c r="AY287" s="25" t="s">
        <v>191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5" t="s">
        <v>86</v>
      </c>
      <c r="BK287" s="246">
        <f>ROUND(I287*H287,2)</f>
        <v>0</v>
      </c>
      <c r="BL287" s="25" t="s">
        <v>211</v>
      </c>
      <c r="BM287" s="25" t="s">
        <v>2800</v>
      </c>
    </row>
    <row r="288" s="12" customFormat="1">
      <c r="B288" s="253"/>
      <c r="C288" s="254"/>
      <c r="D288" s="247" t="s">
        <v>312</v>
      </c>
      <c r="E288" s="254"/>
      <c r="F288" s="256" t="s">
        <v>2801</v>
      </c>
      <c r="G288" s="254"/>
      <c r="H288" s="257">
        <v>63.25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AT288" s="263" t="s">
        <v>312</v>
      </c>
      <c r="AU288" s="263" t="s">
        <v>88</v>
      </c>
      <c r="AV288" s="12" t="s">
        <v>88</v>
      </c>
      <c r="AW288" s="12" t="s">
        <v>6</v>
      </c>
      <c r="AX288" s="12" t="s">
        <v>86</v>
      </c>
      <c r="AY288" s="263" t="s">
        <v>191</v>
      </c>
    </row>
    <row r="289" s="1" customFormat="1" ht="25.5" customHeight="1">
      <c r="B289" s="48"/>
      <c r="C289" s="235" t="s">
        <v>671</v>
      </c>
      <c r="D289" s="235" t="s">
        <v>194</v>
      </c>
      <c r="E289" s="236" t="s">
        <v>2794</v>
      </c>
      <c r="F289" s="237" t="s">
        <v>2795</v>
      </c>
      <c r="G289" s="238" t="s">
        <v>553</v>
      </c>
      <c r="H289" s="239">
        <v>67.5</v>
      </c>
      <c r="I289" s="240"/>
      <c r="J289" s="241">
        <f>ROUND(I289*H289,2)</f>
        <v>0</v>
      </c>
      <c r="K289" s="237" t="s">
        <v>198</v>
      </c>
      <c r="L289" s="74"/>
      <c r="M289" s="242" t="s">
        <v>34</v>
      </c>
      <c r="N289" s="243" t="s">
        <v>49</v>
      </c>
      <c r="O289" s="49"/>
      <c r="P289" s="244">
        <f>O289*H289</f>
        <v>0</v>
      </c>
      <c r="Q289" s="244">
        <v>0.1295</v>
      </c>
      <c r="R289" s="244">
        <f>Q289*H289</f>
        <v>8.7412500000000009</v>
      </c>
      <c r="S289" s="244">
        <v>0</v>
      </c>
      <c r="T289" s="245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5" t="s">
        <v>86</v>
      </c>
      <c r="BK289" s="246">
        <f>ROUND(I289*H289,2)</f>
        <v>0</v>
      </c>
      <c r="BL289" s="25" t="s">
        <v>211</v>
      </c>
      <c r="BM289" s="25" t="s">
        <v>2802</v>
      </c>
    </row>
    <row r="290" s="14" customFormat="1">
      <c r="B290" s="275"/>
      <c r="C290" s="276"/>
      <c r="D290" s="247" t="s">
        <v>312</v>
      </c>
      <c r="E290" s="277" t="s">
        <v>34</v>
      </c>
      <c r="F290" s="278" t="s">
        <v>2592</v>
      </c>
      <c r="G290" s="276"/>
      <c r="H290" s="277" t="s">
        <v>34</v>
      </c>
      <c r="I290" s="279"/>
      <c r="J290" s="276"/>
      <c r="K290" s="276"/>
      <c r="L290" s="280"/>
      <c r="M290" s="281"/>
      <c r="N290" s="282"/>
      <c r="O290" s="282"/>
      <c r="P290" s="282"/>
      <c r="Q290" s="282"/>
      <c r="R290" s="282"/>
      <c r="S290" s="282"/>
      <c r="T290" s="283"/>
      <c r="AT290" s="284" t="s">
        <v>312</v>
      </c>
      <c r="AU290" s="284" t="s">
        <v>88</v>
      </c>
      <c r="AV290" s="14" t="s">
        <v>86</v>
      </c>
      <c r="AW290" s="14" t="s">
        <v>41</v>
      </c>
      <c r="AX290" s="14" t="s">
        <v>78</v>
      </c>
      <c r="AY290" s="284" t="s">
        <v>191</v>
      </c>
    </row>
    <row r="291" s="12" customFormat="1">
      <c r="B291" s="253"/>
      <c r="C291" s="254"/>
      <c r="D291" s="247" t="s">
        <v>312</v>
      </c>
      <c r="E291" s="255" t="s">
        <v>34</v>
      </c>
      <c r="F291" s="256" t="s">
        <v>2803</v>
      </c>
      <c r="G291" s="254"/>
      <c r="H291" s="257">
        <v>67.5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AT291" s="263" t="s">
        <v>312</v>
      </c>
      <c r="AU291" s="263" t="s">
        <v>88</v>
      </c>
      <c r="AV291" s="12" t="s">
        <v>88</v>
      </c>
      <c r="AW291" s="12" t="s">
        <v>41</v>
      </c>
      <c r="AX291" s="12" t="s">
        <v>78</v>
      </c>
      <c r="AY291" s="263" t="s">
        <v>191</v>
      </c>
    </row>
    <row r="292" s="13" customFormat="1">
      <c r="B292" s="264"/>
      <c r="C292" s="265"/>
      <c r="D292" s="247" t="s">
        <v>312</v>
      </c>
      <c r="E292" s="266" t="s">
        <v>34</v>
      </c>
      <c r="F292" s="267" t="s">
        <v>314</v>
      </c>
      <c r="G292" s="265"/>
      <c r="H292" s="268">
        <v>67.5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AT292" s="274" t="s">
        <v>312</v>
      </c>
      <c r="AU292" s="274" t="s">
        <v>88</v>
      </c>
      <c r="AV292" s="13" t="s">
        <v>211</v>
      </c>
      <c r="AW292" s="13" t="s">
        <v>41</v>
      </c>
      <c r="AX292" s="13" t="s">
        <v>86</v>
      </c>
      <c r="AY292" s="274" t="s">
        <v>191</v>
      </c>
    </row>
    <row r="293" s="1" customFormat="1" ht="16.5" customHeight="1">
      <c r="B293" s="48"/>
      <c r="C293" s="290" t="s">
        <v>676</v>
      </c>
      <c r="D293" s="290" t="s">
        <v>445</v>
      </c>
      <c r="E293" s="291" t="s">
        <v>2804</v>
      </c>
      <c r="F293" s="292" t="s">
        <v>2805</v>
      </c>
      <c r="G293" s="293" t="s">
        <v>257</v>
      </c>
      <c r="H293" s="294">
        <v>74.25</v>
      </c>
      <c r="I293" s="295"/>
      <c r="J293" s="296">
        <f>ROUND(I293*H293,2)</f>
        <v>0</v>
      </c>
      <c r="K293" s="292" t="s">
        <v>198</v>
      </c>
      <c r="L293" s="297"/>
      <c r="M293" s="298" t="s">
        <v>34</v>
      </c>
      <c r="N293" s="299" t="s">
        <v>49</v>
      </c>
      <c r="O293" s="49"/>
      <c r="P293" s="244">
        <f>O293*H293</f>
        <v>0</v>
      </c>
      <c r="Q293" s="244">
        <v>0.055</v>
      </c>
      <c r="R293" s="244">
        <f>Q293*H293</f>
        <v>4.0837500000000002</v>
      </c>
      <c r="S293" s="244">
        <v>0</v>
      </c>
      <c r="T293" s="245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5" t="s">
        <v>86</v>
      </c>
      <c r="BK293" s="246">
        <f>ROUND(I293*H293,2)</f>
        <v>0</v>
      </c>
      <c r="BL293" s="25" t="s">
        <v>211</v>
      </c>
      <c r="BM293" s="25" t="s">
        <v>2806</v>
      </c>
    </row>
    <row r="294" s="12" customFormat="1">
      <c r="B294" s="253"/>
      <c r="C294" s="254"/>
      <c r="D294" s="247" t="s">
        <v>312</v>
      </c>
      <c r="E294" s="254"/>
      <c r="F294" s="256" t="s">
        <v>2807</v>
      </c>
      <c r="G294" s="254"/>
      <c r="H294" s="257">
        <v>74.25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AT294" s="263" t="s">
        <v>312</v>
      </c>
      <c r="AU294" s="263" t="s">
        <v>88</v>
      </c>
      <c r="AV294" s="12" t="s">
        <v>88</v>
      </c>
      <c r="AW294" s="12" t="s">
        <v>6</v>
      </c>
      <c r="AX294" s="12" t="s">
        <v>86</v>
      </c>
      <c r="AY294" s="263" t="s">
        <v>191</v>
      </c>
    </row>
    <row r="295" s="1" customFormat="1" ht="16.5" customHeight="1">
      <c r="B295" s="48"/>
      <c r="C295" s="235" t="s">
        <v>689</v>
      </c>
      <c r="D295" s="235" t="s">
        <v>194</v>
      </c>
      <c r="E295" s="236" t="s">
        <v>2808</v>
      </c>
      <c r="F295" s="237" t="s">
        <v>2809</v>
      </c>
      <c r="G295" s="238" t="s">
        <v>553</v>
      </c>
      <c r="H295" s="239">
        <v>88.5</v>
      </c>
      <c r="I295" s="240"/>
      <c r="J295" s="241">
        <f>ROUND(I295*H295,2)</f>
        <v>0</v>
      </c>
      <c r="K295" s="237" t="s">
        <v>198</v>
      </c>
      <c r="L295" s="74"/>
      <c r="M295" s="242" t="s">
        <v>34</v>
      </c>
      <c r="N295" s="243" t="s">
        <v>49</v>
      </c>
      <c r="O295" s="49"/>
      <c r="P295" s="244">
        <f>O295*H295</f>
        <v>0</v>
      </c>
      <c r="Q295" s="244">
        <v>0.10095</v>
      </c>
      <c r="R295" s="244">
        <f>Q295*H295</f>
        <v>8.934075</v>
      </c>
      <c r="S295" s="244">
        <v>0</v>
      </c>
      <c r="T295" s="245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5" t="s">
        <v>86</v>
      </c>
      <c r="BK295" s="246">
        <f>ROUND(I295*H295,2)</f>
        <v>0</v>
      </c>
      <c r="BL295" s="25" t="s">
        <v>211</v>
      </c>
      <c r="BM295" s="25" t="s">
        <v>2810</v>
      </c>
    </row>
    <row r="296" s="14" customFormat="1">
      <c r="B296" s="275"/>
      <c r="C296" s="276"/>
      <c r="D296" s="247" t="s">
        <v>312</v>
      </c>
      <c r="E296" s="277" t="s">
        <v>34</v>
      </c>
      <c r="F296" s="278" t="s">
        <v>2592</v>
      </c>
      <c r="G296" s="276"/>
      <c r="H296" s="277" t="s">
        <v>34</v>
      </c>
      <c r="I296" s="279"/>
      <c r="J296" s="276"/>
      <c r="K296" s="276"/>
      <c r="L296" s="280"/>
      <c r="M296" s="281"/>
      <c r="N296" s="282"/>
      <c r="O296" s="282"/>
      <c r="P296" s="282"/>
      <c r="Q296" s="282"/>
      <c r="R296" s="282"/>
      <c r="S296" s="282"/>
      <c r="T296" s="283"/>
      <c r="AT296" s="284" t="s">
        <v>312</v>
      </c>
      <c r="AU296" s="284" t="s">
        <v>88</v>
      </c>
      <c r="AV296" s="14" t="s">
        <v>86</v>
      </c>
      <c r="AW296" s="14" t="s">
        <v>41</v>
      </c>
      <c r="AX296" s="14" t="s">
        <v>78</v>
      </c>
      <c r="AY296" s="284" t="s">
        <v>191</v>
      </c>
    </row>
    <row r="297" s="12" customFormat="1">
      <c r="B297" s="253"/>
      <c r="C297" s="254"/>
      <c r="D297" s="247" t="s">
        <v>312</v>
      </c>
      <c r="E297" s="255" t="s">
        <v>34</v>
      </c>
      <c r="F297" s="256" t="s">
        <v>2811</v>
      </c>
      <c r="G297" s="254"/>
      <c r="H297" s="257">
        <v>88.5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AT297" s="263" t="s">
        <v>312</v>
      </c>
      <c r="AU297" s="263" t="s">
        <v>88</v>
      </c>
      <c r="AV297" s="12" t="s">
        <v>88</v>
      </c>
      <c r="AW297" s="12" t="s">
        <v>41</v>
      </c>
      <c r="AX297" s="12" t="s">
        <v>78</v>
      </c>
      <c r="AY297" s="263" t="s">
        <v>191</v>
      </c>
    </row>
    <row r="298" s="13" customFormat="1">
      <c r="B298" s="264"/>
      <c r="C298" s="265"/>
      <c r="D298" s="247" t="s">
        <v>312</v>
      </c>
      <c r="E298" s="266" t="s">
        <v>34</v>
      </c>
      <c r="F298" s="267" t="s">
        <v>314</v>
      </c>
      <c r="G298" s="265"/>
      <c r="H298" s="268">
        <v>88.5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AT298" s="274" t="s">
        <v>312</v>
      </c>
      <c r="AU298" s="274" t="s">
        <v>88</v>
      </c>
      <c r="AV298" s="13" t="s">
        <v>211</v>
      </c>
      <c r="AW298" s="13" t="s">
        <v>41</v>
      </c>
      <c r="AX298" s="13" t="s">
        <v>86</v>
      </c>
      <c r="AY298" s="274" t="s">
        <v>191</v>
      </c>
    </row>
    <row r="299" s="1" customFormat="1" ht="16.5" customHeight="1">
      <c r="B299" s="48"/>
      <c r="C299" s="290" t="s">
        <v>694</v>
      </c>
      <c r="D299" s="290" t="s">
        <v>445</v>
      </c>
      <c r="E299" s="291" t="s">
        <v>2812</v>
      </c>
      <c r="F299" s="292" t="s">
        <v>2813</v>
      </c>
      <c r="G299" s="293" t="s">
        <v>257</v>
      </c>
      <c r="H299" s="294">
        <v>97.349999999999994</v>
      </c>
      <c r="I299" s="295"/>
      <c r="J299" s="296">
        <f>ROUND(I299*H299,2)</f>
        <v>0</v>
      </c>
      <c r="K299" s="292" t="s">
        <v>198</v>
      </c>
      <c r="L299" s="297"/>
      <c r="M299" s="298" t="s">
        <v>34</v>
      </c>
      <c r="N299" s="299" t="s">
        <v>49</v>
      </c>
      <c r="O299" s="49"/>
      <c r="P299" s="244">
        <f>O299*H299</f>
        <v>0</v>
      </c>
      <c r="Q299" s="244">
        <v>0.024</v>
      </c>
      <c r="R299" s="244">
        <f>Q299*H299</f>
        <v>2.3363999999999998</v>
      </c>
      <c r="S299" s="244">
        <v>0</v>
      </c>
      <c r="T299" s="245">
        <f>S299*H299</f>
        <v>0</v>
      </c>
      <c r="AR299" s="25" t="s">
        <v>232</v>
      </c>
      <c r="AT299" s="25" t="s">
        <v>445</v>
      </c>
      <c r="AU299" s="25" t="s">
        <v>88</v>
      </c>
      <c r="AY299" s="25" t="s">
        <v>191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5" t="s">
        <v>86</v>
      </c>
      <c r="BK299" s="246">
        <f>ROUND(I299*H299,2)</f>
        <v>0</v>
      </c>
      <c r="BL299" s="25" t="s">
        <v>211</v>
      </c>
      <c r="BM299" s="25" t="s">
        <v>2814</v>
      </c>
    </row>
    <row r="300" s="12" customFormat="1">
      <c r="B300" s="253"/>
      <c r="C300" s="254"/>
      <c r="D300" s="247" t="s">
        <v>312</v>
      </c>
      <c r="E300" s="254"/>
      <c r="F300" s="256" t="s">
        <v>2815</v>
      </c>
      <c r="G300" s="254"/>
      <c r="H300" s="257">
        <v>97.349999999999994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AT300" s="263" t="s">
        <v>312</v>
      </c>
      <c r="AU300" s="263" t="s">
        <v>88</v>
      </c>
      <c r="AV300" s="12" t="s">
        <v>88</v>
      </c>
      <c r="AW300" s="12" t="s">
        <v>6</v>
      </c>
      <c r="AX300" s="12" t="s">
        <v>86</v>
      </c>
      <c r="AY300" s="263" t="s">
        <v>191</v>
      </c>
    </row>
    <row r="301" s="1" customFormat="1" ht="16.5" customHeight="1">
      <c r="B301" s="48"/>
      <c r="C301" s="290" t="s">
        <v>698</v>
      </c>
      <c r="D301" s="290" t="s">
        <v>445</v>
      </c>
      <c r="E301" s="291" t="s">
        <v>2816</v>
      </c>
      <c r="F301" s="292" t="s">
        <v>2817</v>
      </c>
      <c r="G301" s="293" t="s">
        <v>309</v>
      </c>
      <c r="H301" s="294">
        <v>19.5</v>
      </c>
      <c r="I301" s="295"/>
      <c r="J301" s="296">
        <f>ROUND(I301*H301,2)</f>
        <v>0</v>
      </c>
      <c r="K301" s="292" t="s">
        <v>198</v>
      </c>
      <c r="L301" s="297"/>
      <c r="M301" s="298" t="s">
        <v>34</v>
      </c>
      <c r="N301" s="299" t="s">
        <v>49</v>
      </c>
      <c r="O301" s="49"/>
      <c r="P301" s="244">
        <f>O301*H301</f>
        <v>0</v>
      </c>
      <c r="Q301" s="244">
        <v>2.234</v>
      </c>
      <c r="R301" s="244">
        <f>Q301*H301</f>
        <v>43.563000000000002</v>
      </c>
      <c r="S301" s="244">
        <v>0</v>
      </c>
      <c r="T301" s="245">
        <f>S301*H301</f>
        <v>0</v>
      </c>
      <c r="AR301" s="25" t="s">
        <v>232</v>
      </c>
      <c r="AT301" s="25" t="s">
        <v>445</v>
      </c>
      <c r="AU301" s="25" t="s">
        <v>88</v>
      </c>
      <c r="AY301" s="25" t="s">
        <v>191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5" t="s">
        <v>86</v>
      </c>
      <c r="BK301" s="246">
        <f>ROUND(I301*H301,2)</f>
        <v>0</v>
      </c>
      <c r="BL301" s="25" t="s">
        <v>211</v>
      </c>
      <c r="BM301" s="25" t="s">
        <v>2818</v>
      </c>
    </row>
    <row r="302" s="1" customFormat="1" ht="25.5" customHeight="1">
      <c r="B302" s="48"/>
      <c r="C302" s="235" t="s">
        <v>703</v>
      </c>
      <c r="D302" s="235" t="s">
        <v>194</v>
      </c>
      <c r="E302" s="236" t="s">
        <v>2819</v>
      </c>
      <c r="F302" s="237" t="s">
        <v>2820</v>
      </c>
      <c r="G302" s="238" t="s">
        <v>453</v>
      </c>
      <c r="H302" s="239">
        <v>83.5</v>
      </c>
      <c r="I302" s="240"/>
      <c r="J302" s="241">
        <f>ROUND(I302*H302,2)</f>
        <v>0</v>
      </c>
      <c r="K302" s="237" t="s">
        <v>198</v>
      </c>
      <c r="L302" s="74"/>
      <c r="M302" s="242" t="s">
        <v>34</v>
      </c>
      <c r="N302" s="243" t="s">
        <v>49</v>
      </c>
      <c r="O302" s="49"/>
      <c r="P302" s="244">
        <f>O302*H302</f>
        <v>0</v>
      </c>
      <c r="Q302" s="244">
        <v>0.00046999999999999999</v>
      </c>
      <c r="R302" s="244">
        <f>Q302*H302</f>
        <v>0.039245000000000002</v>
      </c>
      <c r="S302" s="244">
        <v>0</v>
      </c>
      <c r="T302" s="245">
        <f>S302*H302</f>
        <v>0</v>
      </c>
      <c r="AR302" s="25" t="s">
        <v>211</v>
      </c>
      <c r="AT302" s="25" t="s">
        <v>194</v>
      </c>
      <c r="AU302" s="25" t="s">
        <v>88</v>
      </c>
      <c r="AY302" s="25" t="s">
        <v>191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25" t="s">
        <v>86</v>
      </c>
      <c r="BK302" s="246">
        <f>ROUND(I302*H302,2)</f>
        <v>0</v>
      </c>
      <c r="BL302" s="25" t="s">
        <v>211</v>
      </c>
      <c r="BM302" s="25" t="s">
        <v>2821</v>
      </c>
    </row>
    <row r="303" s="14" customFormat="1">
      <c r="B303" s="275"/>
      <c r="C303" s="276"/>
      <c r="D303" s="247" t="s">
        <v>312</v>
      </c>
      <c r="E303" s="277" t="s">
        <v>34</v>
      </c>
      <c r="F303" s="278" t="s">
        <v>2592</v>
      </c>
      <c r="G303" s="276"/>
      <c r="H303" s="277" t="s">
        <v>34</v>
      </c>
      <c r="I303" s="279"/>
      <c r="J303" s="276"/>
      <c r="K303" s="276"/>
      <c r="L303" s="280"/>
      <c r="M303" s="281"/>
      <c r="N303" s="282"/>
      <c r="O303" s="282"/>
      <c r="P303" s="282"/>
      <c r="Q303" s="282"/>
      <c r="R303" s="282"/>
      <c r="S303" s="282"/>
      <c r="T303" s="283"/>
      <c r="AT303" s="284" t="s">
        <v>312</v>
      </c>
      <c r="AU303" s="284" t="s">
        <v>88</v>
      </c>
      <c r="AV303" s="14" t="s">
        <v>86</v>
      </c>
      <c r="AW303" s="14" t="s">
        <v>41</v>
      </c>
      <c r="AX303" s="14" t="s">
        <v>78</v>
      </c>
      <c r="AY303" s="284" t="s">
        <v>191</v>
      </c>
    </row>
    <row r="304" s="12" customFormat="1">
      <c r="B304" s="253"/>
      <c r="C304" s="254"/>
      <c r="D304" s="247" t="s">
        <v>312</v>
      </c>
      <c r="E304" s="255" t="s">
        <v>34</v>
      </c>
      <c r="F304" s="256" t="s">
        <v>2697</v>
      </c>
      <c r="G304" s="254"/>
      <c r="H304" s="257">
        <v>18.5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AT304" s="263" t="s">
        <v>312</v>
      </c>
      <c r="AU304" s="263" t="s">
        <v>88</v>
      </c>
      <c r="AV304" s="12" t="s">
        <v>88</v>
      </c>
      <c r="AW304" s="12" t="s">
        <v>41</v>
      </c>
      <c r="AX304" s="12" t="s">
        <v>78</v>
      </c>
      <c r="AY304" s="263" t="s">
        <v>191</v>
      </c>
    </row>
    <row r="305" s="12" customFormat="1">
      <c r="B305" s="253"/>
      <c r="C305" s="254"/>
      <c r="D305" s="247" t="s">
        <v>312</v>
      </c>
      <c r="E305" s="255" t="s">
        <v>34</v>
      </c>
      <c r="F305" s="256" t="s">
        <v>2822</v>
      </c>
      <c r="G305" s="254"/>
      <c r="H305" s="257">
        <v>65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AT305" s="263" t="s">
        <v>312</v>
      </c>
      <c r="AU305" s="263" t="s">
        <v>88</v>
      </c>
      <c r="AV305" s="12" t="s">
        <v>88</v>
      </c>
      <c r="AW305" s="12" t="s">
        <v>41</v>
      </c>
      <c r="AX305" s="12" t="s">
        <v>78</v>
      </c>
      <c r="AY305" s="263" t="s">
        <v>191</v>
      </c>
    </row>
    <row r="306" s="13" customFormat="1">
      <c r="B306" s="264"/>
      <c r="C306" s="265"/>
      <c r="D306" s="247" t="s">
        <v>312</v>
      </c>
      <c r="E306" s="266" t="s">
        <v>34</v>
      </c>
      <c r="F306" s="267" t="s">
        <v>314</v>
      </c>
      <c r="G306" s="265"/>
      <c r="H306" s="268">
        <v>83.5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AT306" s="274" t="s">
        <v>312</v>
      </c>
      <c r="AU306" s="274" t="s">
        <v>88</v>
      </c>
      <c r="AV306" s="13" t="s">
        <v>211</v>
      </c>
      <c r="AW306" s="13" t="s">
        <v>41</v>
      </c>
      <c r="AX306" s="13" t="s">
        <v>86</v>
      </c>
      <c r="AY306" s="274" t="s">
        <v>191</v>
      </c>
    </row>
    <row r="307" s="1" customFormat="1" ht="16.5" customHeight="1">
      <c r="B307" s="48"/>
      <c r="C307" s="235" t="s">
        <v>707</v>
      </c>
      <c r="D307" s="235" t="s">
        <v>194</v>
      </c>
      <c r="E307" s="236" t="s">
        <v>2823</v>
      </c>
      <c r="F307" s="237" t="s">
        <v>2824</v>
      </c>
      <c r="G307" s="238" t="s">
        <v>553</v>
      </c>
      <c r="H307" s="239">
        <v>68</v>
      </c>
      <c r="I307" s="240"/>
      <c r="J307" s="241">
        <f>ROUND(I307*H307,2)</f>
        <v>0</v>
      </c>
      <c r="K307" s="237" t="s">
        <v>198</v>
      </c>
      <c r="L307" s="74"/>
      <c r="M307" s="242" t="s">
        <v>34</v>
      </c>
      <c r="N307" s="243" t="s">
        <v>49</v>
      </c>
      <c r="O307" s="49"/>
      <c r="P307" s="244">
        <f>O307*H307</f>
        <v>0</v>
      </c>
      <c r="Q307" s="244">
        <v>0</v>
      </c>
      <c r="R307" s="244">
        <f>Q307*H307</f>
        <v>0</v>
      </c>
      <c r="S307" s="244">
        <v>0</v>
      </c>
      <c r="T307" s="245">
        <f>S307*H307</f>
        <v>0</v>
      </c>
      <c r="AR307" s="25" t="s">
        <v>211</v>
      </c>
      <c r="AT307" s="25" t="s">
        <v>194</v>
      </c>
      <c r="AU307" s="25" t="s">
        <v>88</v>
      </c>
      <c r="AY307" s="25" t="s">
        <v>191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25" t="s">
        <v>86</v>
      </c>
      <c r="BK307" s="246">
        <f>ROUND(I307*H307,2)</f>
        <v>0</v>
      </c>
      <c r="BL307" s="25" t="s">
        <v>211</v>
      </c>
      <c r="BM307" s="25" t="s">
        <v>2825</v>
      </c>
    </row>
    <row r="308" s="14" customFormat="1">
      <c r="B308" s="275"/>
      <c r="C308" s="276"/>
      <c r="D308" s="247" t="s">
        <v>312</v>
      </c>
      <c r="E308" s="277" t="s">
        <v>34</v>
      </c>
      <c r="F308" s="278" t="s">
        <v>2592</v>
      </c>
      <c r="G308" s="276"/>
      <c r="H308" s="277" t="s">
        <v>34</v>
      </c>
      <c r="I308" s="279"/>
      <c r="J308" s="276"/>
      <c r="K308" s="276"/>
      <c r="L308" s="280"/>
      <c r="M308" s="281"/>
      <c r="N308" s="282"/>
      <c r="O308" s="282"/>
      <c r="P308" s="282"/>
      <c r="Q308" s="282"/>
      <c r="R308" s="282"/>
      <c r="S308" s="282"/>
      <c r="T308" s="283"/>
      <c r="AT308" s="284" t="s">
        <v>312</v>
      </c>
      <c r="AU308" s="284" t="s">
        <v>88</v>
      </c>
      <c r="AV308" s="14" t="s">
        <v>86</v>
      </c>
      <c r="AW308" s="14" t="s">
        <v>41</v>
      </c>
      <c r="AX308" s="14" t="s">
        <v>78</v>
      </c>
      <c r="AY308" s="284" t="s">
        <v>191</v>
      </c>
    </row>
    <row r="309" s="12" customFormat="1">
      <c r="B309" s="253"/>
      <c r="C309" s="254"/>
      <c r="D309" s="247" t="s">
        <v>312</v>
      </c>
      <c r="E309" s="255" t="s">
        <v>34</v>
      </c>
      <c r="F309" s="256" t="s">
        <v>2826</v>
      </c>
      <c r="G309" s="254"/>
      <c r="H309" s="257">
        <v>68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AT309" s="263" t="s">
        <v>312</v>
      </c>
      <c r="AU309" s="263" t="s">
        <v>88</v>
      </c>
      <c r="AV309" s="12" t="s">
        <v>88</v>
      </c>
      <c r="AW309" s="12" t="s">
        <v>41</v>
      </c>
      <c r="AX309" s="12" t="s">
        <v>78</v>
      </c>
      <c r="AY309" s="263" t="s">
        <v>191</v>
      </c>
    </row>
    <row r="310" s="13" customFormat="1">
      <c r="B310" s="264"/>
      <c r="C310" s="265"/>
      <c r="D310" s="247" t="s">
        <v>312</v>
      </c>
      <c r="E310" s="266" t="s">
        <v>34</v>
      </c>
      <c r="F310" s="267" t="s">
        <v>314</v>
      </c>
      <c r="G310" s="265"/>
      <c r="H310" s="268">
        <v>68</v>
      </c>
      <c r="I310" s="269"/>
      <c r="J310" s="265"/>
      <c r="K310" s="265"/>
      <c r="L310" s="270"/>
      <c r="M310" s="271"/>
      <c r="N310" s="272"/>
      <c r="O310" s="272"/>
      <c r="P310" s="272"/>
      <c r="Q310" s="272"/>
      <c r="R310" s="272"/>
      <c r="S310" s="272"/>
      <c r="T310" s="273"/>
      <c r="AT310" s="274" t="s">
        <v>312</v>
      </c>
      <c r="AU310" s="274" t="s">
        <v>88</v>
      </c>
      <c r="AV310" s="13" t="s">
        <v>211</v>
      </c>
      <c r="AW310" s="13" t="s">
        <v>41</v>
      </c>
      <c r="AX310" s="13" t="s">
        <v>86</v>
      </c>
      <c r="AY310" s="274" t="s">
        <v>191</v>
      </c>
    </row>
    <row r="311" s="1" customFormat="1" ht="16.5" customHeight="1">
      <c r="B311" s="48"/>
      <c r="C311" s="235" t="s">
        <v>711</v>
      </c>
      <c r="D311" s="235" t="s">
        <v>194</v>
      </c>
      <c r="E311" s="236" t="s">
        <v>2827</v>
      </c>
      <c r="F311" s="237" t="s">
        <v>2828</v>
      </c>
      <c r="G311" s="238" t="s">
        <v>553</v>
      </c>
      <c r="H311" s="239">
        <v>20</v>
      </c>
      <c r="I311" s="240"/>
      <c r="J311" s="241">
        <f>ROUND(I311*H311,2)</f>
        <v>0</v>
      </c>
      <c r="K311" s="237" t="s">
        <v>198</v>
      </c>
      <c r="L311" s="74"/>
      <c r="M311" s="242" t="s">
        <v>34</v>
      </c>
      <c r="N311" s="243" t="s">
        <v>49</v>
      </c>
      <c r="O311" s="49"/>
      <c r="P311" s="244">
        <f>O311*H311</f>
        <v>0</v>
      </c>
      <c r="Q311" s="244">
        <v>0</v>
      </c>
      <c r="R311" s="244">
        <f>Q311*H311</f>
        <v>0</v>
      </c>
      <c r="S311" s="244">
        <v>0.34999999999999998</v>
      </c>
      <c r="T311" s="245">
        <f>S311*H311</f>
        <v>7</v>
      </c>
      <c r="AR311" s="25" t="s">
        <v>211</v>
      </c>
      <c r="AT311" s="25" t="s">
        <v>194</v>
      </c>
      <c r="AU311" s="25" t="s">
        <v>88</v>
      </c>
      <c r="AY311" s="25" t="s">
        <v>191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25" t="s">
        <v>86</v>
      </c>
      <c r="BK311" s="246">
        <f>ROUND(I311*H311,2)</f>
        <v>0</v>
      </c>
      <c r="BL311" s="25" t="s">
        <v>211</v>
      </c>
      <c r="BM311" s="25" t="s">
        <v>2829</v>
      </c>
    </row>
    <row r="312" s="14" customFormat="1">
      <c r="B312" s="275"/>
      <c r="C312" s="276"/>
      <c r="D312" s="247" t="s">
        <v>312</v>
      </c>
      <c r="E312" s="277" t="s">
        <v>34</v>
      </c>
      <c r="F312" s="278" t="s">
        <v>2592</v>
      </c>
      <c r="G312" s="276"/>
      <c r="H312" s="277" t="s">
        <v>34</v>
      </c>
      <c r="I312" s="279"/>
      <c r="J312" s="276"/>
      <c r="K312" s="276"/>
      <c r="L312" s="280"/>
      <c r="M312" s="281"/>
      <c r="N312" s="282"/>
      <c r="O312" s="282"/>
      <c r="P312" s="282"/>
      <c r="Q312" s="282"/>
      <c r="R312" s="282"/>
      <c r="S312" s="282"/>
      <c r="T312" s="283"/>
      <c r="AT312" s="284" t="s">
        <v>312</v>
      </c>
      <c r="AU312" s="284" t="s">
        <v>88</v>
      </c>
      <c r="AV312" s="14" t="s">
        <v>86</v>
      </c>
      <c r="AW312" s="14" t="s">
        <v>41</v>
      </c>
      <c r="AX312" s="14" t="s">
        <v>78</v>
      </c>
      <c r="AY312" s="284" t="s">
        <v>191</v>
      </c>
    </row>
    <row r="313" s="12" customFormat="1">
      <c r="B313" s="253"/>
      <c r="C313" s="254"/>
      <c r="D313" s="247" t="s">
        <v>312</v>
      </c>
      <c r="E313" s="255" t="s">
        <v>34</v>
      </c>
      <c r="F313" s="256" t="s">
        <v>2830</v>
      </c>
      <c r="G313" s="254"/>
      <c r="H313" s="257">
        <v>20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AT313" s="263" t="s">
        <v>312</v>
      </c>
      <c r="AU313" s="263" t="s">
        <v>88</v>
      </c>
      <c r="AV313" s="12" t="s">
        <v>88</v>
      </c>
      <c r="AW313" s="12" t="s">
        <v>41</v>
      </c>
      <c r="AX313" s="12" t="s">
        <v>78</v>
      </c>
      <c r="AY313" s="263" t="s">
        <v>191</v>
      </c>
    </row>
    <row r="314" s="13" customFormat="1">
      <c r="B314" s="264"/>
      <c r="C314" s="265"/>
      <c r="D314" s="247" t="s">
        <v>312</v>
      </c>
      <c r="E314" s="266" t="s">
        <v>34</v>
      </c>
      <c r="F314" s="267" t="s">
        <v>314</v>
      </c>
      <c r="G314" s="265"/>
      <c r="H314" s="268">
        <v>20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AT314" s="274" t="s">
        <v>312</v>
      </c>
      <c r="AU314" s="274" t="s">
        <v>88</v>
      </c>
      <c r="AV314" s="13" t="s">
        <v>211</v>
      </c>
      <c r="AW314" s="13" t="s">
        <v>41</v>
      </c>
      <c r="AX314" s="13" t="s">
        <v>86</v>
      </c>
      <c r="AY314" s="274" t="s">
        <v>191</v>
      </c>
    </row>
    <row r="315" s="11" customFormat="1" ht="29.88" customHeight="1">
      <c r="B315" s="219"/>
      <c r="C315" s="220"/>
      <c r="D315" s="221" t="s">
        <v>77</v>
      </c>
      <c r="E315" s="233" t="s">
        <v>352</v>
      </c>
      <c r="F315" s="233" t="s">
        <v>353</v>
      </c>
      <c r="G315" s="220"/>
      <c r="H315" s="220"/>
      <c r="I315" s="223"/>
      <c r="J315" s="234">
        <f>BK315</f>
        <v>0</v>
      </c>
      <c r="K315" s="220"/>
      <c r="L315" s="225"/>
      <c r="M315" s="226"/>
      <c r="N315" s="227"/>
      <c r="O315" s="227"/>
      <c r="P315" s="228">
        <f>SUM(P316:P321)</f>
        <v>0</v>
      </c>
      <c r="Q315" s="227"/>
      <c r="R315" s="228">
        <f>SUM(R316:R321)</f>
        <v>0</v>
      </c>
      <c r="S315" s="227"/>
      <c r="T315" s="229">
        <f>SUM(T316:T321)</f>
        <v>0</v>
      </c>
      <c r="AR315" s="230" t="s">
        <v>86</v>
      </c>
      <c r="AT315" s="231" t="s">
        <v>77</v>
      </c>
      <c r="AU315" s="231" t="s">
        <v>86</v>
      </c>
      <c r="AY315" s="230" t="s">
        <v>191</v>
      </c>
      <c r="BK315" s="232">
        <f>SUM(BK316:BK321)</f>
        <v>0</v>
      </c>
    </row>
    <row r="316" s="1" customFormat="1" ht="16.5" customHeight="1">
      <c r="B316" s="48"/>
      <c r="C316" s="235" t="s">
        <v>716</v>
      </c>
      <c r="D316" s="235" t="s">
        <v>194</v>
      </c>
      <c r="E316" s="236" t="s">
        <v>354</v>
      </c>
      <c r="F316" s="237" t="s">
        <v>355</v>
      </c>
      <c r="G316" s="238" t="s">
        <v>327</v>
      </c>
      <c r="H316" s="239">
        <v>154.94200000000001</v>
      </c>
      <c r="I316" s="240"/>
      <c r="J316" s="241">
        <f>ROUND(I316*H316,2)</f>
        <v>0</v>
      </c>
      <c r="K316" s="237" t="s">
        <v>356</v>
      </c>
      <c r="L316" s="74"/>
      <c r="M316" s="242" t="s">
        <v>34</v>
      </c>
      <c r="N316" s="243" t="s">
        <v>49</v>
      </c>
      <c r="O316" s="49"/>
      <c r="P316" s="244">
        <f>O316*H316</f>
        <v>0</v>
      </c>
      <c r="Q316" s="244">
        <v>0</v>
      </c>
      <c r="R316" s="244">
        <f>Q316*H316</f>
        <v>0</v>
      </c>
      <c r="S316" s="244">
        <v>0</v>
      </c>
      <c r="T316" s="245">
        <f>S316*H316</f>
        <v>0</v>
      </c>
      <c r="AR316" s="25" t="s">
        <v>211</v>
      </c>
      <c r="AT316" s="25" t="s">
        <v>194</v>
      </c>
      <c r="AU316" s="25" t="s">
        <v>88</v>
      </c>
      <c r="AY316" s="25" t="s">
        <v>191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25" t="s">
        <v>86</v>
      </c>
      <c r="BK316" s="246">
        <f>ROUND(I316*H316,2)</f>
        <v>0</v>
      </c>
      <c r="BL316" s="25" t="s">
        <v>211</v>
      </c>
      <c r="BM316" s="25" t="s">
        <v>2831</v>
      </c>
    </row>
    <row r="317" s="1" customFormat="1">
      <c r="B317" s="48"/>
      <c r="C317" s="76"/>
      <c r="D317" s="247" t="s">
        <v>201</v>
      </c>
      <c r="E317" s="76"/>
      <c r="F317" s="248" t="s">
        <v>358</v>
      </c>
      <c r="G317" s="76"/>
      <c r="H317" s="76"/>
      <c r="I317" s="205"/>
      <c r="J317" s="76"/>
      <c r="K317" s="76"/>
      <c r="L317" s="74"/>
      <c r="M317" s="249"/>
      <c r="N317" s="49"/>
      <c r="O317" s="49"/>
      <c r="P317" s="49"/>
      <c r="Q317" s="49"/>
      <c r="R317" s="49"/>
      <c r="S317" s="49"/>
      <c r="T317" s="97"/>
      <c r="AT317" s="25" t="s">
        <v>201</v>
      </c>
      <c r="AU317" s="25" t="s">
        <v>88</v>
      </c>
    </row>
    <row r="318" s="1" customFormat="1" ht="16.5" customHeight="1">
      <c r="B318" s="48"/>
      <c r="C318" s="235" t="s">
        <v>725</v>
      </c>
      <c r="D318" s="235" t="s">
        <v>194</v>
      </c>
      <c r="E318" s="236" t="s">
        <v>362</v>
      </c>
      <c r="F318" s="237" t="s">
        <v>363</v>
      </c>
      <c r="G318" s="238" t="s">
        <v>327</v>
      </c>
      <c r="H318" s="239">
        <v>154.94200000000001</v>
      </c>
      <c r="I318" s="240"/>
      <c r="J318" s="241">
        <f>ROUND(I318*H318,2)</f>
        <v>0</v>
      </c>
      <c r="K318" s="237" t="s">
        <v>198</v>
      </c>
      <c r="L318" s="74"/>
      <c r="M318" s="242" t="s">
        <v>34</v>
      </c>
      <c r="N318" s="243" t="s">
        <v>49</v>
      </c>
      <c r="O318" s="49"/>
      <c r="P318" s="244">
        <f>O318*H318</f>
        <v>0</v>
      </c>
      <c r="Q318" s="244">
        <v>0</v>
      </c>
      <c r="R318" s="244">
        <f>Q318*H318</f>
        <v>0</v>
      </c>
      <c r="S318" s="244">
        <v>0</v>
      </c>
      <c r="T318" s="245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25" t="s">
        <v>86</v>
      </c>
      <c r="BK318" s="246">
        <f>ROUND(I318*H318,2)</f>
        <v>0</v>
      </c>
      <c r="BL318" s="25" t="s">
        <v>211</v>
      </c>
      <c r="BM318" s="25" t="s">
        <v>2832</v>
      </c>
    </row>
    <row r="319" s="1" customFormat="1" ht="16.5" customHeight="1">
      <c r="B319" s="48"/>
      <c r="C319" s="235" t="s">
        <v>733</v>
      </c>
      <c r="D319" s="235" t="s">
        <v>194</v>
      </c>
      <c r="E319" s="236" t="s">
        <v>365</v>
      </c>
      <c r="F319" s="237" t="s">
        <v>366</v>
      </c>
      <c r="G319" s="238" t="s">
        <v>327</v>
      </c>
      <c r="H319" s="239">
        <v>1549.4200000000001</v>
      </c>
      <c r="I319" s="240"/>
      <c r="J319" s="241">
        <f>ROUND(I319*H319,2)</f>
        <v>0</v>
      </c>
      <c r="K319" s="237" t="s">
        <v>198</v>
      </c>
      <c r="L319" s="74"/>
      <c r="M319" s="242" t="s">
        <v>34</v>
      </c>
      <c r="N319" s="243" t="s">
        <v>49</v>
      </c>
      <c r="O319" s="49"/>
      <c r="P319" s="244">
        <f>O319*H319</f>
        <v>0</v>
      </c>
      <c r="Q319" s="244">
        <v>0</v>
      </c>
      <c r="R319" s="244">
        <f>Q319*H319</f>
        <v>0</v>
      </c>
      <c r="S319" s="244">
        <v>0</v>
      </c>
      <c r="T319" s="245">
        <f>S319*H319</f>
        <v>0</v>
      </c>
      <c r="AR319" s="25" t="s">
        <v>211</v>
      </c>
      <c r="AT319" s="25" t="s">
        <v>194</v>
      </c>
      <c r="AU319" s="25" t="s">
        <v>88</v>
      </c>
      <c r="AY319" s="25" t="s">
        <v>191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5" t="s">
        <v>86</v>
      </c>
      <c r="BK319" s="246">
        <f>ROUND(I319*H319,2)</f>
        <v>0</v>
      </c>
      <c r="BL319" s="25" t="s">
        <v>211</v>
      </c>
      <c r="BM319" s="25" t="s">
        <v>2833</v>
      </c>
    </row>
    <row r="320" s="12" customFormat="1">
      <c r="B320" s="253"/>
      <c r="C320" s="254"/>
      <c r="D320" s="247" t="s">
        <v>312</v>
      </c>
      <c r="E320" s="254"/>
      <c r="F320" s="256" t="s">
        <v>2834</v>
      </c>
      <c r="G320" s="254"/>
      <c r="H320" s="257">
        <v>1549.4200000000001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AT320" s="263" t="s">
        <v>312</v>
      </c>
      <c r="AU320" s="263" t="s">
        <v>88</v>
      </c>
      <c r="AV320" s="12" t="s">
        <v>88</v>
      </c>
      <c r="AW320" s="12" t="s">
        <v>6</v>
      </c>
      <c r="AX320" s="12" t="s">
        <v>86</v>
      </c>
      <c r="AY320" s="263" t="s">
        <v>191</v>
      </c>
    </row>
    <row r="321" s="1" customFormat="1" ht="16.5" customHeight="1">
      <c r="B321" s="48"/>
      <c r="C321" s="235" t="s">
        <v>738</v>
      </c>
      <c r="D321" s="235" t="s">
        <v>194</v>
      </c>
      <c r="E321" s="236" t="s">
        <v>369</v>
      </c>
      <c r="F321" s="237" t="s">
        <v>370</v>
      </c>
      <c r="G321" s="238" t="s">
        <v>327</v>
      </c>
      <c r="H321" s="239">
        <v>154.94200000000001</v>
      </c>
      <c r="I321" s="240"/>
      <c r="J321" s="241">
        <f>ROUND(I321*H321,2)</f>
        <v>0</v>
      </c>
      <c r="K321" s="237" t="s">
        <v>198</v>
      </c>
      <c r="L321" s="74"/>
      <c r="M321" s="242" t="s">
        <v>34</v>
      </c>
      <c r="N321" s="243" t="s">
        <v>49</v>
      </c>
      <c r="O321" s="49"/>
      <c r="P321" s="244">
        <f>O321*H321</f>
        <v>0</v>
      </c>
      <c r="Q321" s="244">
        <v>0</v>
      </c>
      <c r="R321" s="244">
        <f>Q321*H321</f>
        <v>0</v>
      </c>
      <c r="S321" s="244">
        <v>0</v>
      </c>
      <c r="T321" s="245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5" t="s">
        <v>86</v>
      </c>
      <c r="BK321" s="246">
        <f>ROUND(I321*H321,2)</f>
        <v>0</v>
      </c>
      <c r="BL321" s="25" t="s">
        <v>211</v>
      </c>
      <c r="BM321" s="25" t="s">
        <v>2835</v>
      </c>
    </row>
    <row r="322" s="11" customFormat="1" ht="29.88" customHeight="1">
      <c r="B322" s="219"/>
      <c r="C322" s="220"/>
      <c r="D322" s="221" t="s">
        <v>77</v>
      </c>
      <c r="E322" s="233" t="s">
        <v>916</v>
      </c>
      <c r="F322" s="233" t="s">
        <v>917</v>
      </c>
      <c r="G322" s="220"/>
      <c r="H322" s="220"/>
      <c r="I322" s="223"/>
      <c r="J322" s="234">
        <f>BK322</f>
        <v>0</v>
      </c>
      <c r="K322" s="220"/>
      <c r="L322" s="225"/>
      <c r="M322" s="226"/>
      <c r="N322" s="227"/>
      <c r="O322" s="227"/>
      <c r="P322" s="228">
        <f>P323</f>
        <v>0</v>
      </c>
      <c r="Q322" s="227"/>
      <c r="R322" s="228">
        <f>R323</f>
        <v>0</v>
      </c>
      <c r="S322" s="227"/>
      <c r="T322" s="229">
        <f>T323</f>
        <v>0</v>
      </c>
      <c r="AR322" s="230" t="s">
        <v>86</v>
      </c>
      <c r="AT322" s="231" t="s">
        <v>77</v>
      </c>
      <c r="AU322" s="231" t="s">
        <v>86</v>
      </c>
      <c r="AY322" s="230" t="s">
        <v>191</v>
      </c>
      <c r="BK322" s="232">
        <f>BK323</f>
        <v>0</v>
      </c>
    </row>
    <row r="323" s="1" customFormat="1" ht="16.5" customHeight="1">
      <c r="B323" s="48"/>
      <c r="C323" s="235" t="s">
        <v>744</v>
      </c>
      <c r="D323" s="235" t="s">
        <v>194</v>
      </c>
      <c r="E323" s="236" t="s">
        <v>2836</v>
      </c>
      <c r="F323" s="237" t="s">
        <v>2837</v>
      </c>
      <c r="G323" s="238" t="s">
        <v>327</v>
      </c>
      <c r="H323" s="239">
        <v>606.65200000000004</v>
      </c>
      <c r="I323" s="240"/>
      <c r="J323" s="241">
        <f>ROUND(I323*H323,2)</f>
        <v>0</v>
      </c>
      <c r="K323" s="237" t="s">
        <v>198</v>
      </c>
      <c r="L323" s="74"/>
      <c r="M323" s="242" t="s">
        <v>34</v>
      </c>
      <c r="N323" s="243" t="s">
        <v>49</v>
      </c>
      <c r="O323" s="49"/>
      <c r="P323" s="244">
        <f>O323*H323</f>
        <v>0</v>
      </c>
      <c r="Q323" s="244">
        <v>0</v>
      </c>
      <c r="R323" s="244">
        <f>Q323*H323</f>
        <v>0</v>
      </c>
      <c r="S323" s="244">
        <v>0</v>
      </c>
      <c r="T323" s="245">
        <f>S323*H323</f>
        <v>0</v>
      </c>
      <c r="AR323" s="25" t="s">
        <v>211</v>
      </c>
      <c r="AT323" s="25" t="s">
        <v>194</v>
      </c>
      <c r="AU323" s="25" t="s">
        <v>88</v>
      </c>
      <c r="AY323" s="25" t="s">
        <v>191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25" t="s">
        <v>86</v>
      </c>
      <c r="BK323" s="246">
        <f>ROUND(I323*H323,2)</f>
        <v>0</v>
      </c>
      <c r="BL323" s="25" t="s">
        <v>211</v>
      </c>
      <c r="BM323" s="25" t="s">
        <v>2838</v>
      </c>
    </row>
    <row r="324" s="11" customFormat="1" ht="37.44" customHeight="1">
      <c r="B324" s="219"/>
      <c r="C324" s="220"/>
      <c r="D324" s="221" t="s">
        <v>77</v>
      </c>
      <c r="E324" s="222" t="s">
        <v>922</v>
      </c>
      <c r="F324" s="222" t="s">
        <v>923</v>
      </c>
      <c r="G324" s="220"/>
      <c r="H324" s="220"/>
      <c r="I324" s="223"/>
      <c r="J324" s="224">
        <f>BK324</f>
        <v>0</v>
      </c>
      <c r="K324" s="220"/>
      <c r="L324" s="225"/>
      <c r="M324" s="226"/>
      <c r="N324" s="227"/>
      <c r="O324" s="227"/>
      <c r="P324" s="228">
        <f>P325</f>
        <v>0</v>
      </c>
      <c r="Q324" s="227"/>
      <c r="R324" s="228">
        <f>R325</f>
        <v>2.3904487700000003</v>
      </c>
      <c r="S324" s="227"/>
      <c r="T324" s="229">
        <f>T325</f>
        <v>0</v>
      </c>
      <c r="AR324" s="230" t="s">
        <v>88</v>
      </c>
      <c r="AT324" s="231" t="s">
        <v>77</v>
      </c>
      <c r="AU324" s="231" t="s">
        <v>78</v>
      </c>
      <c r="AY324" s="230" t="s">
        <v>191</v>
      </c>
      <c r="BK324" s="232">
        <f>BK325</f>
        <v>0</v>
      </c>
    </row>
    <row r="325" s="11" customFormat="1" ht="19.92" customHeight="1">
      <c r="B325" s="219"/>
      <c r="C325" s="220"/>
      <c r="D325" s="221" t="s">
        <v>77</v>
      </c>
      <c r="E325" s="233" t="s">
        <v>1279</v>
      </c>
      <c r="F325" s="233" t="s">
        <v>1280</v>
      </c>
      <c r="G325" s="220"/>
      <c r="H325" s="220"/>
      <c r="I325" s="223"/>
      <c r="J325" s="234">
        <f>BK325</f>
        <v>0</v>
      </c>
      <c r="K325" s="220"/>
      <c r="L325" s="225"/>
      <c r="M325" s="226"/>
      <c r="N325" s="227"/>
      <c r="O325" s="227"/>
      <c r="P325" s="228">
        <f>SUM(P326:P343)</f>
        <v>0</v>
      </c>
      <c r="Q325" s="227"/>
      <c r="R325" s="228">
        <f>SUM(R326:R343)</f>
        <v>2.3904487700000003</v>
      </c>
      <c r="S325" s="227"/>
      <c r="T325" s="229">
        <f>SUM(T326:T343)</f>
        <v>0</v>
      </c>
      <c r="AR325" s="230" t="s">
        <v>88</v>
      </c>
      <c r="AT325" s="231" t="s">
        <v>77</v>
      </c>
      <c r="AU325" s="231" t="s">
        <v>86</v>
      </c>
      <c r="AY325" s="230" t="s">
        <v>191</v>
      </c>
      <c r="BK325" s="232">
        <f>SUM(BK326:BK343)</f>
        <v>0</v>
      </c>
    </row>
    <row r="326" s="1" customFormat="1" ht="25.5" customHeight="1">
      <c r="B326" s="48"/>
      <c r="C326" s="235" t="s">
        <v>757</v>
      </c>
      <c r="D326" s="235" t="s">
        <v>194</v>
      </c>
      <c r="E326" s="236" t="s">
        <v>2839</v>
      </c>
      <c r="F326" s="237" t="s">
        <v>2840</v>
      </c>
      <c r="G326" s="238" t="s">
        <v>309</v>
      </c>
      <c r="H326" s="239">
        <v>4.2930000000000001</v>
      </c>
      <c r="I326" s="240"/>
      <c r="J326" s="241">
        <f>ROUND(I326*H326,2)</f>
        <v>0</v>
      </c>
      <c r="K326" s="237" t="s">
        <v>198</v>
      </c>
      <c r="L326" s="74"/>
      <c r="M326" s="242" t="s">
        <v>34</v>
      </c>
      <c r="N326" s="243" t="s">
        <v>49</v>
      </c>
      <c r="O326" s="49"/>
      <c r="P326" s="244">
        <f>O326*H326</f>
        <v>0</v>
      </c>
      <c r="Q326" s="244">
        <v>0.00189</v>
      </c>
      <c r="R326" s="244">
        <f>Q326*H326</f>
        <v>0.0081137699999999993</v>
      </c>
      <c r="S326" s="244">
        <v>0</v>
      </c>
      <c r="T326" s="245">
        <f>S326*H326</f>
        <v>0</v>
      </c>
      <c r="AR326" s="25" t="s">
        <v>267</v>
      </c>
      <c r="AT326" s="25" t="s">
        <v>194</v>
      </c>
      <c r="AU326" s="25" t="s">
        <v>88</v>
      </c>
      <c r="AY326" s="25" t="s">
        <v>191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25" t="s">
        <v>86</v>
      </c>
      <c r="BK326" s="246">
        <f>ROUND(I326*H326,2)</f>
        <v>0</v>
      </c>
      <c r="BL326" s="25" t="s">
        <v>267</v>
      </c>
      <c r="BM326" s="25" t="s">
        <v>2841</v>
      </c>
    </row>
    <row r="327" s="12" customFormat="1">
      <c r="B327" s="253"/>
      <c r="C327" s="254"/>
      <c r="D327" s="247" t="s">
        <v>312</v>
      </c>
      <c r="E327" s="255" t="s">
        <v>34</v>
      </c>
      <c r="F327" s="256" t="s">
        <v>2842</v>
      </c>
      <c r="G327" s="254"/>
      <c r="H327" s="257">
        <v>4.2930000000000001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AT327" s="263" t="s">
        <v>312</v>
      </c>
      <c r="AU327" s="263" t="s">
        <v>88</v>
      </c>
      <c r="AV327" s="12" t="s">
        <v>88</v>
      </c>
      <c r="AW327" s="12" t="s">
        <v>41</v>
      </c>
      <c r="AX327" s="12" t="s">
        <v>78</v>
      </c>
      <c r="AY327" s="263" t="s">
        <v>191</v>
      </c>
    </row>
    <row r="328" s="13" customFormat="1">
      <c r="B328" s="264"/>
      <c r="C328" s="265"/>
      <c r="D328" s="247" t="s">
        <v>312</v>
      </c>
      <c r="E328" s="266" t="s">
        <v>34</v>
      </c>
      <c r="F328" s="267" t="s">
        <v>314</v>
      </c>
      <c r="G328" s="265"/>
      <c r="H328" s="268">
        <v>4.2930000000000001</v>
      </c>
      <c r="I328" s="269"/>
      <c r="J328" s="265"/>
      <c r="K328" s="265"/>
      <c r="L328" s="270"/>
      <c r="M328" s="271"/>
      <c r="N328" s="272"/>
      <c r="O328" s="272"/>
      <c r="P328" s="272"/>
      <c r="Q328" s="272"/>
      <c r="R328" s="272"/>
      <c r="S328" s="272"/>
      <c r="T328" s="273"/>
      <c r="AT328" s="274" t="s">
        <v>312</v>
      </c>
      <c r="AU328" s="274" t="s">
        <v>88</v>
      </c>
      <c r="AV328" s="13" t="s">
        <v>211</v>
      </c>
      <c r="AW328" s="13" t="s">
        <v>41</v>
      </c>
      <c r="AX328" s="13" t="s">
        <v>86</v>
      </c>
      <c r="AY328" s="274" t="s">
        <v>191</v>
      </c>
    </row>
    <row r="329" s="1" customFormat="1" ht="16.5" customHeight="1">
      <c r="B329" s="48"/>
      <c r="C329" s="235" t="s">
        <v>762</v>
      </c>
      <c r="D329" s="235" t="s">
        <v>194</v>
      </c>
      <c r="E329" s="236" t="s">
        <v>2843</v>
      </c>
      <c r="F329" s="237" t="s">
        <v>2844</v>
      </c>
      <c r="G329" s="238" t="s">
        <v>453</v>
      </c>
      <c r="H329" s="239">
        <v>111.5</v>
      </c>
      <c r="I329" s="240"/>
      <c r="J329" s="241">
        <f>ROUND(I329*H329,2)</f>
        <v>0</v>
      </c>
      <c r="K329" s="237" t="s">
        <v>198</v>
      </c>
      <c r="L329" s="74"/>
      <c r="M329" s="242" t="s">
        <v>34</v>
      </c>
      <c r="N329" s="243" t="s">
        <v>49</v>
      </c>
      <c r="O329" s="49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AR329" s="25" t="s">
        <v>267</v>
      </c>
      <c r="AT329" s="25" t="s">
        <v>194</v>
      </c>
      <c r="AU329" s="25" t="s">
        <v>88</v>
      </c>
      <c r="AY329" s="25" t="s">
        <v>191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25" t="s">
        <v>86</v>
      </c>
      <c r="BK329" s="246">
        <f>ROUND(I329*H329,2)</f>
        <v>0</v>
      </c>
      <c r="BL329" s="25" t="s">
        <v>267</v>
      </c>
      <c r="BM329" s="25" t="s">
        <v>2845</v>
      </c>
    </row>
    <row r="330" s="12" customFormat="1">
      <c r="B330" s="253"/>
      <c r="C330" s="254"/>
      <c r="D330" s="247" t="s">
        <v>312</v>
      </c>
      <c r="E330" s="255" t="s">
        <v>34</v>
      </c>
      <c r="F330" s="256" t="s">
        <v>2670</v>
      </c>
      <c r="G330" s="254"/>
      <c r="H330" s="257">
        <v>111.5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AT330" s="263" t="s">
        <v>312</v>
      </c>
      <c r="AU330" s="263" t="s">
        <v>88</v>
      </c>
      <c r="AV330" s="12" t="s">
        <v>88</v>
      </c>
      <c r="AW330" s="12" t="s">
        <v>41</v>
      </c>
      <c r="AX330" s="12" t="s">
        <v>78</v>
      </c>
      <c r="AY330" s="263" t="s">
        <v>191</v>
      </c>
    </row>
    <row r="331" s="13" customFormat="1">
      <c r="B331" s="264"/>
      <c r="C331" s="265"/>
      <c r="D331" s="247" t="s">
        <v>312</v>
      </c>
      <c r="E331" s="266" t="s">
        <v>34</v>
      </c>
      <c r="F331" s="267" t="s">
        <v>314</v>
      </c>
      <c r="G331" s="265"/>
      <c r="H331" s="268">
        <v>111.5</v>
      </c>
      <c r="I331" s="269"/>
      <c r="J331" s="265"/>
      <c r="K331" s="265"/>
      <c r="L331" s="270"/>
      <c r="M331" s="271"/>
      <c r="N331" s="272"/>
      <c r="O331" s="272"/>
      <c r="P331" s="272"/>
      <c r="Q331" s="272"/>
      <c r="R331" s="272"/>
      <c r="S331" s="272"/>
      <c r="T331" s="273"/>
      <c r="AT331" s="274" t="s">
        <v>312</v>
      </c>
      <c r="AU331" s="274" t="s">
        <v>88</v>
      </c>
      <c r="AV331" s="13" t="s">
        <v>211</v>
      </c>
      <c r="AW331" s="13" t="s">
        <v>41</v>
      </c>
      <c r="AX331" s="13" t="s">
        <v>86</v>
      </c>
      <c r="AY331" s="274" t="s">
        <v>191</v>
      </c>
    </row>
    <row r="332" s="1" customFormat="1" ht="16.5" customHeight="1">
      <c r="B332" s="48"/>
      <c r="C332" s="290" t="s">
        <v>766</v>
      </c>
      <c r="D332" s="290" t="s">
        <v>445</v>
      </c>
      <c r="E332" s="291" t="s">
        <v>2846</v>
      </c>
      <c r="F332" s="292" t="s">
        <v>2847</v>
      </c>
      <c r="G332" s="293" t="s">
        <v>309</v>
      </c>
      <c r="H332" s="294">
        <v>3.3119999999999998</v>
      </c>
      <c r="I332" s="295"/>
      <c r="J332" s="296">
        <f>ROUND(I332*H332,2)</f>
        <v>0</v>
      </c>
      <c r="K332" s="292" t="s">
        <v>356</v>
      </c>
      <c r="L332" s="297"/>
      <c r="M332" s="298" t="s">
        <v>34</v>
      </c>
      <c r="N332" s="299" t="s">
        <v>49</v>
      </c>
      <c r="O332" s="49"/>
      <c r="P332" s="244">
        <f>O332*H332</f>
        <v>0</v>
      </c>
      <c r="Q332" s="244">
        <v>0.55000000000000004</v>
      </c>
      <c r="R332" s="244">
        <f>Q332*H332</f>
        <v>1.8216000000000001</v>
      </c>
      <c r="S332" s="244">
        <v>0</v>
      </c>
      <c r="T332" s="245">
        <f>S332*H332</f>
        <v>0</v>
      </c>
      <c r="AR332" s="25" t="s">
        <v>531</v>
      </c>
      <c r="AT332" s="25" t="s">
        <v>445</v>
      </c>
      <c r="AU332" s="25" t="s">
        <v>88</v>
      </c>
      <c r="AY332" s="25" t="s">
        <v>191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25" t="s">
        <v>86</v>
      </c>
      <c r="BK332" s="246">
        <f>ROUND(I332*H332,2)</f>
        <v>0</v>
      </c>
      <c r="BL332" s="25" t="s">
        <v>267</v>
      </c>
      <c r="BM332" s="25" t="s">
        <v>2848</v>
      </c>
    </row>
    <row r="333" s="1" customFormat="1">
      <c r="B333" s="48"/>
      <c r="C333" s="76"/>
      <c r="D333" s="247" t="s">
        <v>201</v>
      </c>
      <c r="E333" s="76"/>
      <c r="F333" s="248" t="s">
        <v>2849</v>
      </c>
      <c r="G333" s="76"/>
      <c r="H333" s="76"/>
      <c r="I333" s="205"/>
      <c r="J333" s="76"/>
      <c r="K333" s="76"/>
      <c r="L333" s="74"/>
      <c r="M333" s="249"/>
      <c r="N333" s="49"/>
      <c r="O333" s="49"/>
      <c r="P333" s="49"/>
      <c r="Q333" s="49"/>
      <c r="R333" s="49"/>
      <c r="S333" s="49"/>
      <c r="T333" s="97"/>
      <c r="AT333" s="25" t="s">
        <v>201</v>
      </c>
      <c r="AU333" s="25" t="s">
        <v>88</v>
      </c>
    </row>
    <row r="334" s="12" customFormat="1">
      <c r="B334" s="253"/>
      <c r="C334" s="254"/>
      <c r="D334" s="247" t="s">
        <v>312</v>
      </c>
      <c r="E334" s="254"/>
      <c r="F334" s="256" t="s">
        <v>2850</v>
      </c>
      <c r="G334" s="254"/>
      <c r="H334" s="257">
        <v>3.3119999999999998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AT334" s="263" t="s">
        <v>312</v>
      </c>
      <c r="AU334" s="263" t="s">
        <v>88</v>
      </c>
      <c r="AV334" s="12" t="s">
        <v>88</v>
      </c>
      <c r="AW334" s="12" t="s">
        <v>6</v>
      </c>
      <c r="AX334" s="12" t="s">
        <v>86</v>
      </c>
      <c r="AY334" s="263" t="s">
        <v>191</v>
      </c>
    </row>
    <row r="335" s="1" customFormat="1" ht="16.5" customHeight="1">
      <c r="B335" s="48"/>
      <c r="C335" s="235" t="s">
        <v>770</v>
      </c>
      <c r="D335" s="235" t="s">
        <v>194</v>
      </c>
      <c r="E335" s="236" t="s">
        <v>2851</v>
      </c>
      <c r="F335" s="237" t="s">
        <v>2852</v>
      </c>
      <c r="G335" s="238" t="s">
        <v>453</v>
      </c>
      <c r="H335" s="239">
        <v>111.5</v>
      </c>
      <c r="I335" s="240"/>
      <c r="J335" s="241">
        <f>ROUND(I335*H335,2)</f>
        <v>0</v>
      </c>
      <c r="K335" s="237" t="s">
        <v>198</v>
      </c>
      <c r="L335" s="74"/>
      <c r="M335" s="242" t="s">
        <v>34</v>
      </c>
      <c r="N335" s="243" t="s">
        <v>49</v>
      </c>
      <c r="O335" s="49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AR335" s="25" t="s">
        <v>267</v>
      </c>
      <c r="AT335" s="25" t="s">
        <v>194</v>
      </c>
      <c r="AU335" s="25" t="s">
        <v>88</v>
      </c>
      <c r="AY335" s="25" t="s">
        <v>191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25" t="s">
        <v>86</v>
      </c>
      <c r="BK335" s="246">
        <f>ROUND(I335*H335,2)</f>
        <v>0</v>
      </c>
      <c r="BL335" s="25" t="s">
        <v>267</v>
      </c>
      <c r="BM335" s="25" t="s">
        <v>2853</v>
      </c>
    </row>
    <row r="336" s="12" customFormat="1">
      <c r="B336" s="253"/>
      <c r="C336" s="254"/>
      <c r="D336" s="247" t="s">
        <v>312</v>
      </c>
      <c r="E336" s="255" t="s">
        <v>34</v>
      </c>
      <c r="F336" s="256" t="s">
        <v>2670</v>
      </c>
      <c r="G336" s="254"/>
      <c r="H336" s="257">
        <v>111.5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AT336" s="263" t="s">
        <v>312</v>
      </c>
      <c r="AU336" s="263" t="s">
        <v>88</v>
      </c>
      <c r="AV336" s="12" t="s">
        <v>88</v>
      </c>
      <c r="AW336" s="12" t="s">
        <v>41</v>
      </c>
      <c r="AX336" s="12" t="s">
        <v>78</v>
      </c>
      <c r="AY336" s="263" t="s">
        <v>191</v>
      </c>
    </row>
    <row r="337" s="13" customFormat="1">
      <c r="B337" s="264"/>
      <c r="C337" s="265"/>
      <c r="D337" s="247" t="s">
        <v>312</v>
      </c>
      <c r="E337" s="266" t="s">
        <v>34</v>
      </c>
      <c r="F337" s="267" t="s">
        <v>314</v>
      </c>
      <c r="G337" s="265"/>
      <c r="H337" s="268">
        <v>111.5</v>
      </c>
      <c r="I337" s="269"/>
      <c r="J337" s="265"/>
      <c r="K337" s="265"/>
      <c r="L337" s="270"/>
      <c r="M337" s="271"/>
      <c r="N337" s="272"/>
      <c r="O337" s="272"/>
      <c r="P337" s="272"/>
      <c r="Q337" s="272"/>
      <c r="R337" s="272"/>
      <c r="S337" s="272"/>
      <c r="T337" s="273"/>
      <c r="AT337" s="274" t="s">
        <v>312</v>
      </c>
      <c r="AU337" s="274" t="s">
        <v>88</v>
      </c>
      <c r="AV337" s="13" t="s">
        <v>211</v>
      </c>
      <c r="AW337" s="13" t="s">
        <v>41</v>
      </c>
      <c r="AX337" s="13" t="s">
        <v>86</v>
      </c>
      <c r="AY337" s="274" t="s">
        <v>191</v>
      </c>
    </row>
    <row r="338" s="1" customFormat="1" ht="16.5" customHeight="1">
      <c r="B338" s="48"/>
      <c r="C338" s="290" t="s">
        <v>775</v>
      </c>
      <c r="D338" s="290" t="s">
        <v>445</v>
      </c>
      <c r="E338" s="291" t="s">
        <v>2854</v>
      </c>
      <c r="F338" s="292" t="s">
        <v>2855</v>
      </c>
      <c r="G338" s="293" t="s">
        <v>309</v>
      </c>
      <c r="H338" s="294">
        <v>0.98099999999999998</v>
      </c>
      <c r="I338" s="295"/>
      <c r="J338" s="296">
        <f>ROUND(I338*H338,2)</f>
        <v>0</v>
      </c>
      <c r="K338" s="292" t="s">
        <v>198</v>
      </c>
      <c r="L338" s="297"/>
      <c r="M338" s="298" t="s">
        <v>34</v>
      </c>
      <c r="N338" s="299" t="s">
        <v>49</v>
      </c>
      <c r="O338" s="49"/>
      <c r="P338" s="244">
        <f>O338*H338</f>
        <v>0</v>
      </c>
      <c r="Q338" s="244">
        <v>0.55000000000000004</v>
      </c>
      <c r="R338" s="244">
        <f>Q338*H338</f>
        <v>0.53955000000000009</v>
      </c>
      <c r="S338" s="244">
        <v>0</v>
      </c>
      <c r="T338" s="245">
        <f>S338*H338</f>
        <v>0</v>
      </c>
      <c r="AR338" s="25" t="s">
        <v>531</v>
      </c>
      <c r="AT338" s="25" t="s">
        <v>445</v>
      </c>
      <c r="AU338" s="25" t="s">
        <v>88</v>
      </c>
      <c r="AY338" s="25" t="s">
        <v>191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25" t="s">
        <v>86</v>
      </c>
      <c r="BK338" s="246">
        <f>ROUND(I338*H338,2)</f>
        <v>0</v>
      </c>
      <c r="BL338" s="25" t="s">
        <v>267</v>
      </c>
      <c r="BM338" s="25" t="s">
        <v>2856</v>
      </c>
    </row>
    <row r="339" s="1" customFormat="1">
      <c r="B339" s="48"/>
      <c r="C339" s="76"/>
      <c r="D339" s="247" t="s">
        <v>201</v>
      </c>
      <c r="E339" s="76"/>
      <c r="F339" s="248" t="s">
        <v>2857</v>
      </c>
      <c r="G339" s="76"/>
      <c r="H339" s="76"/>
      <c r="I339" s="205"/>
      <c r="J339" s="76"/>
      <c r="K339" s="76"/>
      <c r="L339" s="74"/>
      <c r="M339" s="249"/>
      <c r="N339" s="49"/>
      <c r="O339" s="49"/>
      <c r="P339" s="49"/>
      <c r="Q339" s="49"/>
      <c r="R339" s="49"/>
      <c r="S339" s="49"/>
      <c r="T339" s="97"/>
      <c r="AT339" s="25" t="s">
        <v>201</v>
      </c>
      <c r="AU339" s="25" t="s">
        <v>88</v>
      </c>
    </row>
    <row r="340" s="12" customFormat="1">
      <c r="B340" s="253"/>
      <c r="C340" s="254"/>
      <c r="D340" s="247" t="s">
        <v>312</v>
      </c>
      <c r="E340" s="254"/>
      <c r="F340" s="256" t="s">
        <v>2858</v>
      </c>
      <c r="G340" s="254"/>
      <c r="H340" s="257">
        <v>0.98099999999999998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AT340" s="263" t="s">
        <v>312</v>
      </c>
      <c r="AU340" s="263" t="s">
        <v>88</v>
      </c>
      <c r="AV340" s="12" t="s">
        <v>88</v>
      </c>
      <c r="AW340" s="12" t="s">
        <v>6</v>
      </c>
      <c r="AX340" s="12" t="s">
        <v>86</v>
      </c>
      <c r="AY340" s="263" t="s">
        <v>191</v>
      </c>
    </row>
    <row r="341" s="1" customFormat="1" ht="16.5" customHeight="1">
      <c r="B341" s="48"/>
      <c r="C341" s="235" t="s">
        <v>781</v>
      </c>
      <c r="D341" s="235" t="s">
        <v>194</v>
      </c>
      <c r="E341" s="236" t="s">
        <v>2859</v>
      </c>
      <c r="F341" s="237" t="s">
        <v>2860</v>
      </c>
      <c r="G341" s="238" t="s">
        <v>453</v>
      </c>
      <c r="H341" s="239">
        <v>111.5</v>
      </c>
      <c r="I341" s="240"/>
      <c r="J341" s="241">
        <f>ROUND(I341*H341,2)</f>
        <v>0</v>
      </c>
      <c r="K341" s="237" t="s">
        <v>198</v>
      </c>
      <c r="L341" s="74"/>
      <c r="M341" s="242" t="s">
        <v>34</v>
      </c>
      <c r="N341" s="243" t="s">
        <v>49</v>
      </c>
      <c r="O341" s="49"/>
      <c r="P341" s="244">
        <f>O341*H341</f>
        <v>0</v>
      </c>
      <c r="Q341" s="244">
        <v>0.00019000000000000001</v>
      </c>
      <c r="R341" s="244">
        <f>Q341*H341</f>
        <v>0.021185000000000002</v>
      </c>
      <c r="S341" s="244">
        <v>0</v>
      </c>
      <c r="T341" s="245">
        <f>S341*H341</f>
        <v>0</v>
      </c>
      <c r="AR341" s="25" t="s">
        <v>267</v>
      </c>
      <c r="AT341" s="25" t="s">
        <v>194</v>
      </c>
      <c r="AU341" s="25" t="s">
        <v>88</v>
      </c>
      <c r="AY341" s="25" t="s">
        <v>191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25" t="s">
        <v>86</v>
      </c>
      <c r="BK341" s="246">
        <f>ROUND(I341*H341,2)</f>
        <v>0</v>
      </c>
      <c r="BL341" s="25" t="s">
        <v>267</v>
      </c>
      <c r="BM341" s="25" t="s">
        <v>2861</v>
      </c>
    </row>
    <row r="342" s="12" customFormat="1">
      <c r="B342" s="253"/>
      <c r="C342" s="254"/>
      <c r="D342" s="247" t="s">
        <v>312</v>
      </c>
      <c r="E342" s="255" t="s">
        <v>34</v>
      </c>
      <c r="F342" s="256" t="s">
        <v>2670</v>
      </c>
      <c r="G342" s="254"/>
      <c r="H342" s="257">
        <v>111.5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AT342" s="263" t="s">
        <v>312</v>
      </c>
      <c r="AU342" s="263" t="s">
        <v>88</v>
      </c>
      <c r="AV342" s="12" t="s">
        <v>88</v>
      </c>
      <c r="AW342" s="12" t="s">
        <v>41</v>
      </c>
      <c r="AX342" s="12" t="s">
        <v>78</v>
      </c>
      <c r="AY342" s="263" t="s">
        <v>191</v>
      </c>
    </row>
    <row r="343" s="13" customFormat="1">
      <c r="B343" s="264"/>
      <c r="C343" s="265"/>
      <c r="D343" s="247" t="s">
        <v>312</v>
      </c>
      <c r="E343" s="266" t="s">
        <v>34</v>
      </c>
      <c r="F343" s="267" t="s">
        <v>314</v>
      </c>
      <c r="G343" s="265"/>
      <c r="H343" s="268">
        <v>111.5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AT343" s="274" t="s">
        <v>312</v>
      </c>
      <c r="AU343" s="274" t="s">
        <v>88</v>
      </c>
      <c r="AV343" s="13" t="s">
        <v>211</v>
      </c>
      <c r="AW343" s="13" t="s">
        <v>41</v>
      </c>
      <c r="AX343" s="13" t="s">
        <v>86</v>
      </c>
      <c r="AY343" s="274" t="s">
        <v>191</v>
      </c>
    </row>
    <row r="344" s="11" customFormat="1" ht="37.44" customHeight="1">
      <c r="B344" s="219"/>
      <c r="C344" s="220"/>
      <c r="D344" s="221" t="s">
        <v>77</v>
      </c>
      <c r="E344" s="222" t="s">
        <v>2452</v>
      </c>
      <c r="F344" s="222" t="s">
        <v>2862</v>
      </c>
      <c r="G344" s="220"/>
      <c r="H344" s="220"/>
      <c r="I344" s="223"/>
      <c r="J344" s="224">
        <f>BK344</f>
        <v>0</v>
      </c>
      <c r="K344" s="220"/>
      <c r="L344" s="225"/>
      <c r="M344" s="226"/>
      <c r="N344" s="227"/>
      <c r="O344" s="227"/>
      <c r="P344" s="228">
        <f>SUM(P345:P359)</f>
        <v>0</v>
      </c>
      <c r="Q344" s="227"/>
      <c r="R344" s="228">
        <f>SUM(R345:R359)</f>
        <v>0</v>
      </c>
      <c r="S344" s="227"/>
      <c r="T344" s="229">
        <f>SUM(T345:T359)</f>
        <v>0</v>
      </c>
      <c r="AR344" s="230" t="s">
        <v>211</v>
      </c>
      <c r="AT344" s="231" t="s">
        <v>77</v>
      </c>
      <c r="AU344" s="231" t="s">
        <v>78</v>
      </c>
      <c r="AY344" s="230" t="s">
        <v>191</v>
      </c>
      <c r="BK344" s="232">
        <f>SUM(BK345:BK359)</f>
        <v>0</v>
      </c>
    </row>
    <row r="345" s="1" customFormat="1" ht="16.5" customHeight="1">
      <c r="B345" s="48"/>
      <c r="C345" s="235" t="s">
        <v>787</v>
      </c>
      <c r="D345" s="235" t="s">
        <v>194</v>
      </c>
      <c r="E345" s="236" t="s">
        <v>2863</v>
      </c>
      <c r="F345" s="237" t="s">
        <v>2864</v>
      </c>
      <c r="G345" s="238" t="s">
        <v>257</v>
      </c>
      <c r="H345" s="239">
        <v>1</v>
      </c>
      <c r="I345" s="240"/>
      <c r="J345" s="241">
        <f>ROUND(I345*H345,2)</f>
        <v>0</v>
      </c>
      <c r="K345" s="237" t="s">
        <v>356</v>
      </c>
      <c r="L345" s="74"/>
      <c r="M345" s="242" t="s">
        <v>34</v>
      </c>
      <c r="N345" s="243" t="s">
        <v>49</v>
      </c>
      <c r="O345" s="49"/>
      <c r="P345" s="244">
        <f>O345*H345</f>
        <v>0</v>
      </c>
      <c r="Q345" s="244">
        <v>0</v>
      </c>
      <c r="R345" s="244">
        <f>Q345*H345</f>
        <v>0</v>
      </c>
      <c r="S345" s="244">
        <v>0</v>
      </c>
      <c r="T345" s="245">
        <f>S345*H345</f>
        <v>0</v>
      </c>
      <c r="AR345" s="25" t="s">
        <v>2057</v>
      </c>
      <c r="AT345" s="25" t="s">
        <v>194</v>
      </c>
      <c r="AU345" s="25" t="s">
        <v>86</v>
      </c>
      <c r="AY345" s="25" t="s">
        <v>191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25" t="s">
        <v>86</v>
      </c>
      <c r="BK345" s="246">
        <f>ROUND(I345*H345,2)</f>
        <v>0</v>
      </c>
      <c r="BL345" s="25" t="s">
        <v>2057</v>
      </c>
      <c r="BM345" s="25" t="s">
        <v>2865</v>
      </c>
    </row>
    <row r="346" s="1" customFormat="1">
      <c r="B346" s="48"/>
      <c r="C346" s="76"/>
      <c r="D346" s="247" t="s">
        <v>201</v>
      </c>
      <c r="E346" s="76"/>
      <c r="F346" s="248" t="s">
        <v>2866</v>
      </c>
      <c r="G346" s="76"/>
      <c r="H346" s="76"/>
      <c r="I346" s="205"/>
      <c r="J346" s="76"/>
      <c r="K346" s="76"/>
      <c r="L346" s="74"/>
      <c r="M346" s="249"/>
      <c r="N346" s="49"/>
      <c r="O346" s="49"/>
      <c r="P346" s="49"/>
      <c r="Q346" s="49"/>
      <c r="R346" s="49"/>
      <c r="S346" s="49"/>
      <c r="T346" s="97"/>
      <c r="AT346" s="25" t="s">
        <v>201</v>
      </c>
      <c r="AU346" s="25" t="s">
        <v>86</v>
      </c>
    </row>
    <row r="347" s="14" customFormat="1">
      <c r="B347" s="275"/>
      <c r="C347" s="276"/>
      <c r="D347" s="247" t="s">
        <v>312</v>
      </c>
      <c r="E347" s="277" t="s">
        <v>34</v>
      </c>
      <c r="F347" s="278" t="s">
        <v>2592</v>
      </c>
      <c r="G347" s="276"/>
      <c r="H347" s="277" t="s">
        <v>34</v>
      </c>
      <c r="I347" s="279"/>
      <c r="J347" s="276"/>
      <c r="K347" s="276"/>
      <c r="L347" s="280"/>
      <c r="M347" s="281"/>
      <c r="N347" s="282"/>
      <c r="O347" s="282"/>
      <c r="P347" s="282"/>
      <c r="Q347" s="282"/>
      <c r="R347" s="282"/>
      <c r="S347" s="282"/>
      <c r="T347" s="283"/>
      <c r="AT347" s="284" t="s">
        <v>312</v>
      </c>
      <c r="AU347" s="284" t="s">
        <v>86</v>
      </c>
      <c r="AV347" s="14" t="s">
        <v>86</v>
      </c>
      <c r="AW347" s="14" t="s">
        <v>41</v>
      </c>
      <c r="AX347" s="14" t="s">
        <v>78</v>
      </c>
      <c r="AY347" s="284" t="s">
        <v>191</v>
      </c>
    </row>
    <row r="348" s="12" customFormat="1">
      <c r="B348" s="253"/>
      <c r="C348" s="254"/>
      <c r="D348" s="247" t="s">
        <v>312</v>
      </c>
      <c r="E348" s="255" t="s">
        <v>34</v>
      </c>
      <c r="F348" s="256" t="s">
        <v>2137</v>
      </c>
      <c r="G348" s="254"/>
      <c r="H348" s="257">
        <v>1</v>
      </c>
      <c r="I348" s="258"/>
      <c r="J348" s="254"/>
      <c r="K348" s="254"/>
      <c r="L348" s="259"/>
      <c r="M348" s="260"/>
      <c r="N348" s="261"/>
      <c r="O348" s="261"/>
      <c r="P348" s="261"/>
      <c r="Q348" s="261"/>
      <c r="R348" s="261"/>
      <c r="S348" s="261"/>
      <c r="T348" s="262"/>
      <c r="AT348" s="263" t="s">
        <v>312</v>
      </c>
      <c r="AU348" s="263" t="s">
        <v>86</v>
      </c>
      <c r="AV348" s="12" t="s">
        <v>88</v>
      </c>
      <c r="AW348" s="12" t="s">
        <v>41</v>
      </c>
      <c r="AX348" s="12" t="s">
        <v>78</v>
      </c>
      <c r="AY348" s="263" t="s">
        <v>191</v>
      </c>
    </row>
    <row r="349" s="13" customFormat="1">
      <c r="B349" s="264"/>
      <c r="C349" s="265"/>
      <c r="D349" s="247" t="s">
        <v>312</v>
      </c>
      <c r="E349" s="266" t="s">
        <v>34</v>
      </c>
      <c r="F349" s="267" t="s">
        <v>314</v>
      </c>
      <c r="G349" s="265"/>
      <c r="H349" s="268">
        <v>1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AT349" s="274" t="s">
        <v>312</v>
      </c>
      <c r="AU349" s="274" t="s">
        <v>86</v>
      </c>
      <c r="AV349" s="13" t="s">
        <v>211</v>
      </c>
      <c r="AW349" s="13" t="s">
        <v>41</v>
      </c>
      <c r="AX349" s="13" t="s">
        <v>86</v>
      </c>
      <c r="AY349" s="274" t="s">
        <v>191</v>
      </c>
    </row>
    <row r="350" s="1" customFormat="1" ht="16.5" customHeight="1">
      <c r="B350" s="48"/>
      <c r="C350" s="235" t="s">
        <v>797</v>
      </c>
      <c r="D350" s="235" t="s">
        <v>194</v>
      </c>
      <c r="E350" s="236" t="s">
        <v>2867</v>
      </c>
      <c r="F350" s="237" t="s">
        <v>2868</v>
      </c>
      <c r="G350" s="238" t="s">
        <v>257</v>
      </c>
      <c r="H350" s="239">
        <v>1</v>
      </c>
      <c r="I350" s="240"/>
      <c r="J350" s="241">
        <f>ROUND(I350*H350,2)</f>
        <v>0</v>
      </c>
      <c r="K350" s="237" t="s">
        <v>356</v>
      </c>
      <c r="L350" s="74"/>
      <c r="M350" s="242" t="s">
        <v>34</v>
      </c>
      <c r="N350" s="243" t="s">
        <v>49</v>
      </c>
      <c r="O350" s="49"/>
      <c r="P350" s="244">
        <f>O350*H350</f>
        <v>0</v>
      </c>
      <c r="Q350" s="244">
        <v>0</v>
      </c>
      <c r="R350" s="244">
        <f>Q350*H350</f>
        <v>0</v>
      </c>
      <c r="S350" s="244">
        <v>0</v>
      </c>
      <c r="T350" s="245">
        <f>S350*H350</f>
        <v>0</v>
      </c>
      <c r="AR350" s="25" t="s">
        <v>2057</v>
      </c>
      <c r="AT350" s="25" t="s">
        <v>194</v>
      </c>
      <c r="AU350" s="25" t="s">
        <v>86</v>
      </c>
      <c r="AY350" s="25" t="s">
        <v>191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25" t="s">
        <v>86</v>
      </c>
      <c r="BK350" s="246">
        <f>ROUND(I350*H350,2)</f>
        <v>0</v>
      </c>
      <c r="BL350" s="25" t="s">
        <v>2057</v>
      </c>
      <c r="BM350" s="25" t="s">
        <v>2869</v>
      </c>
    </row>
    <row r="351" s="1" customFormat="1">
      <c r="B351" s="48"/>
      <c r="C351" s="76"/>
      <c r="D351" s="247" t="s">
        <v>201</v>
      </c>
      <c r="E351" s="76"/>
      <c r="F351" s="248" t="s">
        <v>2870</v>
      </c>
      <c r="G351" s="76"/>
      <c r="H351" s="76"/>
      <c r="I351" s="205"/>
      <c r="J351" s="76"/>
      <c r="K351" s="76"/>
      <c r="L351" s="74"/>
      <c r="M351" s="249"/>
      <c r="N351" s="49"/>
      <c r="O351" s="49"/>
      <c r="P351" s="49"/>
      <c r="Q351" s="49"/>
      <c r="R351" s="49"/>
      <c r="S351" s="49"/>
      <c r="T351" s="97"/>
      <c r="AT351" s="25" t="s">
        <v>201</v>
      </c>
      <c r="AU351" s="25" t="s">
        <v>86</v>
      </c>
    </row>
    <row r="352" s="14" customFormat="1">
      <c r="B352" s="275"/>
      <c r="C352" s="276"/>
      <c r="D352" s="247" t="s">
        <v>312</v>
      </c>
      <c r="E352" s="277" t="s">
        <v>34</v>
      </c>
      <c r="F352" s="278" t="s">
        <v>2592</v>
      </c>
      <c r="G352" s="276"/>
      <c r="H352" s="277" t="s">
        <v>34</v>
      </c>
      <c r="I352" s="279"/>
      <c r="J352" s="276"/>
      <c r="K352" s="276"/>
      <c r="L352" s="280"/>
      <c r="M352" s="281"/>
      <c r="N352" s="282"/>
      <c r="O352" s="282"/>
      <c r="P352" s="282"/>
      <c r="Q352" s="282"/>
      <c r="R352" s="282"/>
      <c r="S352" s="282"/>
      <c r="T352" s="283"/>
      <c r="AT352" s="284" t="s">
        <v>312</v>
      </c>
      <c r="AU352" s="284" t="s">
        <v>86</v>
      </c>
      <c r="AV352" s="14" t="s">
        <v>86</v>
      </c>
      <c r="AW352" s="14" t="s">
        <v>41</v>
      </c>
      <c r="AX352" s="14" t="s">
        <v>78</v>
      </c>
      <c r="AY352" s="284" t="s">
        <v>191</v>
      </c>
    </row>
    <row r="353" s="12" customFormat="1">
      <c r="B353" s="253"/>
      <c r="C353" s="254"/>
      <c r="D353" s="247" t="s">
        <v>312</v>
      </c>
      <c r="E353" s="255" t="s">
        <v>34</v>
      </c>
      <c r="F353" s="256" t="s">
        <v>2137</v>
      </c>
      <c r="G353" s="254"/>
      <c r="H353" s="257">
        <v>1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AT353" s="263" t="s">
        <v>312</v>
      </c>
      <c r="AU353" s="263" t="s">
        <v>86</v>
      </c>
      <c r="AV353" s="12" t="s">
        <v>88</v>
      </c>
      <c r="AW353" s="12" t="s">
        <v>41</v>
      </c>
      <c r="AX353" s="12" t="s">
        <v>78</v>
      </c>
      <c r="AY353" s="263" t="s">
        <v>191</v>
      </c>
    </row>
    <row r="354" s="13" customFormat="1">
      <c r="B354" s="264"/>
      <c r="C354" s="265"/>
      <c r="D354" s="247" t="s">
        <v>312</v>
      </c>
      <c r="E354" s="266" t="s">
        <v>34</v>
      </c>
      <c r="F354" s="267" t="s">
        <v>314</v>
      </c>
      <c r="G354" s="265"/>
      <c r="H354" s="268">
        <v>1</v>
      </c>
      <c r="I354" s="269"/>
      <c r="J354" s="265"/>
      <c r="K354" s="265"/>
      <c r="L354" s="270"/>
      <c r="M354" s="271"/>
      <c r="N354" s="272"/>
      <c r="O354" s="272"/>
      <c r="P354" s="272"/>
      <c r="Q354" s="272"/>
      <c r="R354" s="272"/>
      <c r="S354" s="272"/>
      <c r="T354" s="273"/>
      <c r="AT354" s="274" t="s">
        <v>312</v>
      </c>
      <c r="AU354" s="274" t="s">
        <v>86</v>
      </c>
      <c r="AV354" s="13" t="s">
        <v>211</v>
      </c>
      <c r="AW354" s="13" t="s">
        <v>41</v>
      </c>
      <c r="AX354" s="13" t="s">
        <v>86</v>
      </c>
      <c r="AY354" s="274" t="s">
        <v>191</v>
      </c>
    </row>
    <row r="355" s="1" customFormat="1" ht="16.5" customHeight="1">
      <c r="B355" s="48"/>
      <c r="C355" s="235" t="s">
        <v>802</v>
      </c>
      <c r="D355" s="235" t="s">
        <v>194</v>
      </c>
      <c r="E355" s="236" t="s">
        <v>2871</v>
      </c>
      <c r="F355" s="237" t="s">
        <v>2872</v>
      </c>
      <c r="G355" s="238" t="s">
        <v>197</v>
      </c>
      <c r="H355" s="239">
        <v>1</v>
      </c>
      <c r="I355" s="240"/>
      <c r="J355" s="241">
        <f>ROUND(I355*H355,2)</f>
        <v>0</v>
      </c>
      <c r="K355" s="237" t="s">
        <v>356</v>
      </c>
      <c r="L355" s="74"/>
      <c r="M355" s="242" t="s">
        <v>34</v>
      </c>
      <c r="N355" s="243" t="s">
        <v>49</v>
      </c>
      <c r="O355" s="49"/>
      <c r="P355" s="244">
        <f>O355*H355</f>
        <v>0</v>
      </c>
      <c r="Q355" s="244">
        <v>0</v>
      </c>
      <c r="R355" s="244">
        <f>Q355*H355</f>
        <v>0</v>
      </c>
      <c r="S355" s="244">
        <v>0</v>
      </c>
      <c r="T355" s="245">
        <f>S355*H355</f>
        <v>0</v>
      </c>
      <c r="AR355" s="25" t="s">
        <v>2057</v>
      </c>
      <c r="AT355" s="25" t="s">
        <v>194</v>
      </c>
      <c r="AU355" s="25" t="s">
        <v>86</v>
      </c>
      <c r="AY355" s="25" t="s">
        <v>191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25" t="s">
        <v>86</v>
      </c>
      <c r="BK355" s="246">
        <f>ROUND(I355*H355,2)</f>
        <v>0</v>
      </c>
      <c r="BL355" s="25" t="s">
        <v>2057</v>
      </c>
      <c r="BM355" s="25" t="s">
        <v>2873</v>
      </c>
    </row>
    <row r="356" s="1" customFormat="1">
      <c r="B356" s="48"/>
      <c r="C356" s="76"/>
      <c r="D356" s="247" t="s">
        <v>201</v>
      </c>
      <c r="E356" s="76"/>
      <c r="F356" s="248" t="s">
        <v>2874</v>
      </c>
      <c r="G356" s="76"/>
      <c r="H356" s="76"/>
      <c r="I356" s="205"/>
      <c r="J356" s="76"/>
      <c r="K356" s="76"/>
      <c r="L356" s="74"/>
      <c r="M356" s="249"/>
      <c r="N356" s="49"/>
      <c r="O356" s="49"/>
      <c r="P356" s="49"/>
      <c r="Q356" s="49"/>
      <c r="R356" s="49"/>
      <c r="S356" s="49"/>
      <c r="T356" s="97"/>
      <c r="AT356" s="25" t="s">
        <v>201</v>
      </c>
      <c r="AU356" s="25" t="s">
        <v>86</v>
      </c>
    </row>
    <row r="357" s="14" customFormat="1">
      <c r="B357" s="275"/>
      <c r="C357" s="276"/>
      <c r="D357" s="247" t="s">
        <v>312</v>
      </c>
      <c r="E357" s="277" t="s">
        <v>34</v>
      </c>
      <c r="F357" s="278" t="s">
        <v>2592</v>
      </c>
      <c r="G357" s="276"/>
      <c r="H357" s="277" t="s">
        <v>34</v>
      </c>
      <c r="I357" s="279"/>
      <c r="J357" s="276"/>
      <c r="K357" s="276"/>
      <c r="L357" s="280"/>
      <c r="M357" s="281"/>
      <c r="N357" s="282"/>
      <c r="O357" s="282"/>
      <c r="P357" s="282"/>
      <c r="Q357" s="282"/>
      <c r="R357" s="282"/>
      <c r="S357" s="282"/>
      <c r="T357" s="283"/>
      <c r="AT357" s="284" t="s">
        <v>312</v>
      </c>
      <c r="AU357" s="284" t="s">
        <v>86</v>
      </c>
      <c r="AV357" s="14" t="s">
        <v>86</v>
      </c>
      <c r="AW357" s="14" t="s">
        <v>41</v>
      </c>
      <c r="AX357" s="14" t="s">
        <v>78</v>
      </c>
      <c r="AY357" s="284" t="s">
        <v>191</v>
      </c>
    </row>
    <row r="358" s="12" customFormat="1">
      <c r="B358" s="253"/>
      <c r="C358" s="254"/>
      <c r="D358" s="247" t="s">
        <v>312</v>
      </c>
      <c r="E358" s="255" t="s">
        <v>34</v>
      </c>
      <c r="F358" s="256" t="s">
        <v>2137</v>
      </c>
      <c r="G358" s="254"/>
      <c r="H358" s="257">
        <v>1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AT358" s="263" t="s">
        <v>312</v>
      </c>
      <c r="AU358" s="263" t="s">
        <v>86</v>
      </c>
      <c r="AV358" s="12" t="s">
        <v>88</v>
      </c>
      <c r="AW358" s="12" t="s">
        <v>41</v>
      </c>
      <c r="AX358" s="12" t="s">
        <v>78</v>
      </c>
      <c r="AY358" s="263" t="s">
        <v>191</v>
      </c>
    </row>
    <row r="359" s="13" customFormat="1">
      <c r="B359" s="264"/>
      <c r="C359" s="265"/>
      <c r="D359" s="247" t="s">
        <v>312</v>
      </c>
      <c r="E359" s="266" t="s">
        <v>34</v>
      </c>
      <c r="F359" s="267" t="s">
        <v>314</v>
      </c>
      <c r="G359" s="265"/>
      <c r="H359" s="268">
        <v>1</v>
      </c>
      <c r="I359" s="269"/>
      <c r="J359" s="265"/>
      <c r="K359" s="265"/>
      <c r="L359" s="270"/>
      <c r="M359" s="312"/>
      <c r="N359" s="313"/>
      <c r="O359" s="313"/>
      <c r="P359" s="313"/>
      <c r="Q359" s="313"/>
      <c r="R359" s="313"/>
      <c r="S359" s="313"/>
      <c r="T359" s="314"/>
      <c r="AT359" s="274" t="s">
        <v>312</v>
      </c>
      <c r="AU359" s="274" t="s">
        <v>86</v>
      </c>
      <c r="AV359" s="13" t="s">
        <v>211</v>
      </c>
      <c r="AW359" s="13" t="s">
        <v>41</v>
      </c>
      <c r="AX359" s="13" t="s">
        <v>86</v>
      </c>
      <c r="AY359" s="274" t="s">
        <v>191</v>
      </c>
    </row>
    <row r="360" s="1" customFormat="1" ht="6.96" customHeight="1">
      <c r="B360" s="69"/>
      <c r="C360" s="70"/>
      <c r="D360" s="70"/>
      <c r="E360" s="70"/>
      <c r="F360" s="70"/>
      <c r="G360" s="70"/>
      <c r="H360" s="70"/>
      <c r="I360" s="180"/>
      <c r="J360" s="70"/>
      <c r="K360" s="70"/>
      <c r="L360" s="74"/>
    </row>
  </sheetData>
  <sheetProtection sheet="1" autoFilter="0" formatColumns="0" formatRows="0" objects="1" scenarios="1" spinCount="100000" saltValue="uQPTsJ5srDxrfNLtFhffE5CxeDvpN6DNvmU2ZAtdOd2fLAE0G7eem7IC7Ob7hEvUEjGszKbB5IBmrdZrDHqYWg==" hashValue="3vjun2cIZ4lhEANvrpolUUToX2EV0bVepdFKko1Tzu3s/r9w9pvCPEbXFq/RtjnSuCCe7sWDpy6u3nQ5HasH0Q==" algorithmName="SHA-512" password="CC35"/>
  <autoFilter ref="C87:K359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155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2875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6.5" customHeight="1">
      <c r="B24" s="162"/>
      <c r="C24" s="163"/>
      <c r="D24" s="163"/>
      <c r="E24" s="46" t="s">
        <v>34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ROUND(J78,2)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ROUND(SUM(BE78:BE81), 2)</f>
        <v>0</v>
      </c>
      <c r="G30" s="49"/>
      <c r="H30" s="49"/>
      <c r="I30" s="172">
        <v>0.20999999999999999</v>
      </c>
      <c r="J30" s="171">
        <f>ROUND(ROUND((SUM(BE78:BE81)),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ROUND(SUM(BF78:BF81), 2)</f>
        <v>0</v>
      </c>
      <c r="G31" s="49"/>
      <c r="H31" s="49"/>
      <c r="I31" s="172">
        <v>0.14999999999999999</v>
      </c>
      <c r="J31" s="171">
        <f>ROUND(ROUND((SUM(BF78:BF81)),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ROUND(SUM(BG78:BG81),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ROUND(SUM(BH78:BH81),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ROUND(SUM(BI78:BI81),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14 - Konečné terénní a sadové úpravy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J78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J79</f>
        <v>0</v>
      </c>
      <c r="K57" s="197"/>
    </row>
    <row r="58" s="9" customFormat="1" ht="19.92" customHeight="1">
      <c r="B58" s="198"/>
      <c r="C58" s="199"/>
      <c r="D58" s="200" t="s">
        <v>301</v>
      </c>
      <c r="E58" s="201"/>
      <c r="F58" s="201"/>
      <c r="G58" s="201"/>
      <c r="H58" s="201"/>
      <c r="I58" s="202"/>
      <c r="J58" s="203">
        <f>J80</f>
        <v>0</v>
      </c>
      <c r="K58" s="204"/>
    </row>
    <row r="59" s="1" customFormat="1" ht="21.84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6.96" customHeight="1">
      <c r="B60" s="69"/>
      <c r="C60" s="70"/>
      <c r="D60" s="70"/>
      <c r="E60" s="70"/>
      <c r="F60" s="70"/>
      <c r="G60" s="70"/>
      <c r="H60" s="70"/>
      <c r="I60" s="180"/>
      <c r="J60" s="70"/>
      <c r="K60" s="71"/>
    </row>
    <row r="64" s="1" customFormat="1" ht="6.96" customHeight="1">
      <c r="B64" s="72"/>
      <c r="C64" s="73"/>
      <c r="D64" s="73"/>
      <c r="E64" s="73"/>
      <c r="F64" s="73"/>
      <c r="G64" s="73"/>
      <c r="H64" s="73"/>
      <c r="I64" s="183"/>
      <c r="J64" s="73"/>
      <c r="K64" s="73"/>
      <c r="L64" s="74"/>
    </row>
    <row r="65" s="1" customFormat="1" ht="36.96" customHeight="1">
      <c r="B65" s="48"/>
      <c r="C65" s="75" t="s">
        <v>175</v>
      </c>
      <c r="D65" s="76"/>
      <c r="E65" s="76"/>
      <c r="F65" s="76"/>
      <c r="G65" s="76"/>
      <c r="H65" s="76"/>
      <c r="I65" s="205"/>
      <c r="J65" s="76"/>
      <c r="K65" s="76"/>
      <c r="L65" s="74"/>
    </row>
    <row r="66" s="1" customFormat="1" ht="6.96" customHeight="1">
      <c r="B66" s="48"/>
      <c r="C66" s="76"/>
      <c r="D66" s="76"/>
      <c r="E66" s="76"/>
      <c r="F66" s="76"/>
      <c r="G66" s="76"/>
      <c r="H66" s="76"/>
      <c r="I66" s="205"/>
      <c r="J66" s="76"/>
      <c r="K66" s="76"/>
      <c r="L66" s="74"/>
    </row>
    <row r="67" s="1" customFormat="1" ht="14.4" customHeight="1">
      <c r="B67" s="48"/>
      <c r="C67" s="78" t="s">
        <v>18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16.5" customHeight="1">
      <c r="B68" s="48"/>
      <c r="C68" s="76"/>
      <c r="D68" s="76"/>
      <c r="E68" s="206" t="str">
        <f>E7</f>
        <v>Centrum aktivních seniorů</v>
      </c>
      <c r="F68" s="78"/>
      <c r="G68" s="78"/>
      <c r="H68" s="78"/>
      <c r="I68" s="205"/>
      <c r="J68" s="76"/>
      <c r="K68" s="76"/>
      <c r="L68" s="74"/>
    </row>
    <row r="69" s="1" customFormat="1" ht="14.4" customHeight="1">
      <c r="B69" s="48"/>
      <c r="C69" s="78" t="s">
        <v>162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7.25" customHeight="1">
      <c r="B70" s="48"/>
      <c r="C70" s="76"/>
      <c r="D70" s="76"/>
      <c r="E70" s="84" t="str">
        <f>E9</f>
        <v>SO 14 - Konečné terénní a sadové úpravy</v>
      </c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8" customHeight="1">
      <c r="B72" s="48"/>
      <c r="C72" s="78" t="s">
        <v>24</v>
      </c>
      <c r="D72" s="76"/>
      <c r="E72" s="76"/>
      <c r="F72" s="207" t="str">
        <f>F12</f>
        <v>Frýdek Místek</v>
      </c>
      <c r="G72" s="76"/>
      <c r="H72" s="76"/>
      <c r="I72" s="208" t="s">
        <v>26</v>
      </c>
      <c r="J72" s="87" t="str">
        <f>IF(J12="","",J12)</f>
        <v>27. 3. 2018</v>
      </c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>
      <c r="B74" s="48"/>
      <c r="C74" s="78" t="s">
        <v>32</v>
      </c>
      <c r="D74" s="76"/>
      <c r="E74" s="76"/>
      <c r="F74" s="207" t="str">
        <f>E15</f>
        <v>Statutární město Frýdek-Místek</v>
      </c>
      <c r="G74" s="76"/>
      <c r="H74" s="76"/>
      <c r="I74" s="208" t="s">
        <v>39</v>
      </c>
      <c r="J74" s="207" t="str">
        <f>E21</f>
        <v>CHVÁLEK ATELIÉR s.r.o..</v>
      </c>
      <c r="K74" s="76"/>
      <c r="L74" s="74"/>
    </row>
    <row r="75" s="1" customFormat="1" ht="14.4" customHeight="1">
      <c r="B75" s="48"/>
      <c r="C75" s="78" t="s">
        <v>37</v>
      </c>
      <c r="D75" s="76"/>
      <c r="E75" s="76"/>
      <c r="F75" s="207" t="str">
        <f>IF(E18="","",E18)</f>
        <v/>
      </c>
      <c r="G75" s="76"/>
      <c r="H75" s="76"/>
      <c r="I75" s="205"/>
      <c r="J75" s="76"/>
      <c r="K75" s="76"/>
      <c r="L75" s="74"/>
    </row>
    <row r="76" s="1" customFormat="1" ht="10.32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0" customFormat="1" ht="29.28" customHeight="1">
      <c r="B77" s="209"/>
      <c r="C77" s="210" t="s">
        <v>176</v>
      </c>
      <c r="D77" s="211" t="s">
        <v>63</v>
      </c>
      <c r="E77" s="211" t="s">
        <v>59</v>
      </c>
      <c r="F77" s="211" t="s">
        <v>177</v>
      </c>
      <c r="G77" s="211" t="s">
        <v>178</v>
      </c>
      <c r="H77" s="211" t="s">
        <v>179</v>
      </c>
      <c r="I77" s="212" t="s">
        <v>180</v>
      </c>
      <c r="J77" s="211" t="s">
        <v>166</v>
      </c>
      <c r="K77" s="213" t="s">
        <v>181</v>
      </c>
      <c r="L77" s="214"/>
      <c r="M77" s="104" t="s">
        <v>182</v>
      </c>
      <c r="N77" s="105" t="s">
        <v>48</v>
      </c>
      <c r="O77" s="105" t="s">
        <v>183</v>
      </c>
      <c r="P77" s="105" t="s">
        <v>184</v>
      </c>
      <c r="Q77" s="105" t="s">
        <v>185</v>
      </c>
      <c r="R77" s="105" t="s">
        <v>186</v>
      </c>
      <c r="S77" s="105" t="s">
        <v>187</v>
      </c>
      <c r="T77" s="106" t="s">
        <v>188</v>
      </c>
    </row>
    <row r="78" s="1" customFormat="1" ht="29.28" customHeight="1">
      <c r="B78" s="48"/>
      <c r="C78" s="110" t="s">
        <v>167</v>
      </c>
      <c r="D78" s="76"/>
      <c r="E78" s="76"/>
      <c r="F78" s="76"/>
      <c r="G78" s="76"/>
      <c r="H78" s="76"/>
      <c r="I78" s="205"/>
      <c r="J78" s="215">
        <f>BK78</f>
        <v>0</v>
      </c>
      <c r="K78" s="76"/>
      <c r="L78" s="74"/>
      <c r="M78" s="107"/>
      <c r="N78" s="108"/>
      <c r="O78" s="108"/>
      <c r="P78" s="216">
        <f>P79</f>
        <v>0</v>
      </c>
      <c r="Q78" s="108"/>
      <c r="R78" s="216">
        <f>R79</f>
        <v>0</v>
      </c>
      <c r="S78" s="108"/>
      <c r="T78" s="217">
        <f>T79</f>
        <v>0</v>
      </c>
      <c r="AT78" s="25" t="s">
        <v>77</v>
      </c>
      <c r="AU78" s="25" t="s">
        <v>168</v>
      </c>
      <c r="BK78" s="218">
        <f>BK79</f>
        <v>0</v>
      </c>
    </row>
    <row r="79" s="11" customFormat="1" ht="37.44" customHeight="1">
      <c r="B79" s="219"/>
      <c r="C79" s="220"/>
      <c r="D79" s="221" t="s">
        <v>77</v>
      </c>
      <c r="E79" s="222" t="s">
        <v>304</v>
      </c>
      <c r="F79" s="222" t="s">
        <v>305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</v>
      </c>
      <c r="S79" s="227"/>
      <c r="T79" s="229">
        <f>T80</f>
        <v>0</v>
      </c>
      <c r="AR79" s="230" t="s">
        <v>86</v>
      </c>
      <c r="AT79" s="231" t="s">
        <v>77</v>
      </c>
      <c r="AU79" s="231" t="s">
        <v>78</v>
      </c>
      <c r="AY79" s="230" t="s">
        <v>191</v>
      </c>
      <c r="BK79" s="232">
        <f>BK80</f>
        <v>0</v>
      </c>
    </row>
    <row r="80" s="11" customFormat="1" ht="19.92" customHeight="1">
      <c r="B80" s="219"/>
      <c r="C80" s="220"/>
      <c r="D80" s="221" t="s">
        <v>77</v>
      </c>
      <c r="E80" s="233" t="s">
        <v>86</v>
      </c>
      <c r="F80" s="233" t="s">
        <v>306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P81</f>
        <v>0</v>
      </c>
      <c r="Q80" s="227"/>
      <c r="R80" s="228">
        <f>R81</f>
        <v>0</v>
      </c>
      <c r="S80" s="227"/>
      <c r="T80" s="229">
        <f>T81</f>
        <v>0</v>
      </c>
      <c r="AR80" s="230" t="s">
        <v>86</v>
      </c>
      <c r="AT80" s="231" t="s">
        <v>77</v>
      </c>
      <c r="AU80" s="231" t="s">
        <v>86</v>
      </c>
      <c r="AY80" s="230" t="s">
        <v>191</v>
      </c>
      <c r="BK80" s="232">
        <f>BK81</f>
        <v>0</v>
      </c>
    </row>
    <row r="81" s="1" customFormat="1" ht="16.5" customHeight="1">
      <c r="B81" s="48"/>
      <c r="C81" s="235" t="s">
        <v>86</v>
      </c>
      <c r="D81" s="235" t="s">
        <v>194</v>
      </c>
      <c r="E81" s="236" t="s">
        <v>2876</v>
      </c>
      <c r="F81" s="237" t="s">
        <v>2877</v>
      </c>
      <c r="G81" s="238" t="s">
        <v>197</v>
      </c>
      <c r="H81" s="239">
        <v>1</v>
      </c>
      <c r="I81" s="240"/>
      <c r="J81" s="241">
        <f>ROUND(I81*H81,2)</f>
        <v>0</v>
      </c>
      <c r="K81" s="237" t="s">
        <v>34</v>
      </c>
      <c r="L81" s="74"/>
      <c r="M81" s="242" t="s">
        <v>34</v>
      </c>
      <c r="N81" s="285" t="s">
        <v>49</v>
      </c>
      <c r="O81" s="251"/>
      <c r="P81" s="286">
        <f>O81*H81</f>
        <v>0</v>
      </c>
      <c r="Q81" s="286">
        <v>0</v>
      </c>
      <c r="R81" s="286">
        <f>Q81*H81</f>
        <v>0</v>
      </c>
      <c r="S81" s="286">
        <v>0</v>
      </c>
      <c r="T81" s="287">
        <f>S81*H81</f>
        <v>0</v>
      </c>
      <c r="AR81" s="25" t="s">
        <v>211</v>
      </c>
      <c r="AT81" s="25" t="s">
        <v>194</v>
      </c>
      <c r="AU81" s="25" t="s">
        <v>88</v>
      </c>
      <c r="AY81" s="25" t="s">
        <v>191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5" t="s">
        <v>86</v>
      </c>
      <c r="BK81" s="246">
        <f>ROUND(I81*H81,2)</f>
        <v>0</v>
      </c>
      <c r="BL81" s="25" t="s">
        <v>211</v>
      </c>
      <c r="BM81" s="25" t="s">
        <v>2878</v>
      </c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80"/>
      <c r="J82" s="70"/>
      <c r="K82" s="70"/>
      <c r="L82" s="74"/>
    </row>
  </sheetData>
  <sheetProtection sheet="1" autoFilter="0" formatColumns="0" formatRows="0" objects="1" scenarios="1" spinCount="100000" saltValue="rfpMRFLrMBakyooHT4nnVX8y5/+C5kBYTlXsiUKfa9NlXpcLbzX4Me1mefCitMXqvTNEtM2Mn/i1kQ/UEaNnug==" hashValue="R8jCE7Wd+ET4nhF1JlSlVXlWVDFUOQ0ucgDPZd2JnSyLiG7pjRLCa03Hik0k90dG0u2WdTUSvNmuyjyuHEBP/A==" algorithmName="SHA-512" password="CC35"/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19" customWidth="1"/>
    <col min="2" max="2" width="1.664063" style="319" customWidth="1"/>
    <col min="3" max="4" width="5" style="319" customWidth="1"/>
    <col min="5" max="5" width="11.67" style="319" customWidth="1"/>
    <col min="6" max="6" width="9.17" style="319" customWidth="1"/>
    <col min="7" max="7" width="5" style="319" customWidth="1"/>
    <col min="8" max="8" width="77.83" style="319" customWidth="1"/>
    <col min="9" max="10" width="20" style="319" customWidth="1"/>
    <col min="11" max="11" width="1.664063" style="319" customWidth="1"/>
  </cols>
  <sheetData>
    <row r="1" ht="37.5" customHeight="1"/>
    <row r="2" ht="7.5" customHeight="1">
      <c r="B2" s="320"/>
      <c r="C2" s="321"/>
      <c r="D2" s="321"/>
      <c r="E2" s="321"/>
      <c r="F2" s="321"/>
      <c r="G2" s="321"/>
      <c r="H2" s="321"/>
      <c r="I2" s="321"/>
      <c r="J2" s="321"/>
      <c r="K2" s="322"/>
    </row>
    <row r="3" s="16" customFormat="1" ht="45" customHeight="1">
      <c r="B3" s="323"/>
      <c r="C3" s="324" t="s">
        <v>2879</v>
      </c>
      <c r="D3" s="324"/>
      <c r="E3" s="324"/>
      <c r="F3" s="324"/>
      <c r="G3" s="324"/>
      <c r="H3" s="324"/>
      <c r="I3" s="324"/>
      <c r="J3" s="324"/>
      <c r="K3" s="325"/>
    </row>
    <row r="4" ht="25.5" customHeight="1">
      <c r="B4" s="326"/>
      <c r="C4" s="327" t="s">
        <v>2880</v>
      </c>
      <c r="D4" s="327"/>
      <c r="E4" s="327"/>
      <c r="F4" s="327"/>
      <c r="G4" s="327"/>
      <c r="H4" s="327"/>
      <c r="I4" s="327"/>
      <c r="J4" s="327"/>
      <c r="K4" s="328"/>
    </row>
    <row r="5" ht="5.25" customHeight="1">
      <c r="B5" s="326"/>
      <c r="C5" s="329"/>
      <c r="D5" s="329"/>
      <c r="E5" s="329"/>
      <c r="F5" s="329"/>
      <c r="G5" s="329"/>
      <c r="H5" s="329"/>
      <c r="I5" s="329"/>
      <c r="J5" s="329"/>
      <c r="K5" s="328"/>
    </row>
    <row r="6" ht="15" customHeight="1">
      <c r="B6" s="326"/>
      <c r="C6" s="330" t="s">
        <v>2881</v>
      </c>
      <c r="D6" s="330"/>
      <c r="E6" s="330"/>
      <c r="F6" s="330"/>
      <c r="G6" s="330"/>
      <c r="H6" s="330"/>
      <c r="I6" s="330"/>
      <c r="J6" s="330"/>
      <c r="K6" s="328"/>
    </row>
    <row r="7" ht="15" customHeight="1">
      <c r="B7" s="331"/>
      <c r="C7" s="330" t="s">
        <v>2882</v>
      </c>
      <c r="D7" s="330"/>
      <c r="E7" s="330"/>
      <c r="F7" s="330"/>
      <c r="G7" s="330"/>
      <c r="H7" s="330"/>
      <c r="I7" s="330"/>
      <c r="J7" s="330"/>
      <c r="K7" s="328"/>
    </row>
    <row r="8" ht="12.75" customHeight="1">
      <c r="B8" s="331"/>
      <c r="C8" s="330"/>
      <c r="D8" s="330"/>
      <c r="E8" s="330"/>
      <c r="F8" s="330"/>
      <c r="G8" s="330"/>
      <c r="H8" s="330"/>
      <c r="I8" s="330"/>
      <c r="J8" s="330"/>
      <c r="K8" s="328"/>
    </row>
    <row r="9" ht="15" customHeight="1">
      <c r="B9" s="331"/>
      <c r="C9" s="330" t="s">
        <v>2883</v>
      </c>
      <c r="D9" s="330"/>
      <c r="E9" s="330"/>
      <c r="F9" s="330"/>
      <c r="G9" s="330"/>
      <c r="H9" s="330"/>
      <c r="I9" s="330"/>
      <c r="J9" s="330"/>
      <c r="K9" s="328"/>
    </row>
    <row r="10" ht="15" customHeight="1">
      <c r="B10" s="331"/>
      <c r="C10" s="330"/>
      <c r="D10" s="330" t="s">
        <v>2884</v>
      </c>
      <c r="E10" s="330"/>
      <c r="F10" s="330"/>
      <c r="G10" s="330"/>
      <c r="H10" s="330"/>
      <c r="I10" s="330"/>
      <c r="J10" s="330"/>
      <c r="K10" s="328"/>
    </row>
    <row r="11" ht="15" customHeight="1">
      <c r="B11" s="331"/>
      <c r="C11" s="332"/>
      <c r="D11" s="330" t="s">
        <v>2885</v>
      </c>
      <c r="E11" s="330"/>
      <c r="F11" s="330"/>
      <c r="G11" s="330"/>
      <c r="H11" s="330"/>
      <c r="I11" s="330"/>
      <c r="J11" s="330"/>
      <c r="K11" s="328"/>
    </row>
    <row r="12" ht="12.75" customHeight="1">
      <c r="B12" s="331"/>
      <c r="C12" s="332"/>
      <c r="D12" s="332"/>
      <c r="E12" s="332"/>
      <c r="F12" s="332"/>
      <c r="G12" s="332"/>
      <c r="H12" s="332"/>
      <c r="I12" s="332"/>
      <c r="J12" s="332"/>
      <c r="K12" s="328"/>
    </row>
    <row r="13" ht="15" customHeight="1">
      <c r="B13" s="331"/>
      <c r="C13" s="332"/>
      <c r="D13" s="330" t="s">
        <v>2886</v>
      </c>
      <c r="E13" s="330"/>
      <c r="F13" s="330"/>
      <c r="G13" s="330"/>
      <c r="H13" s="330"/>
      <c r="I13" s="330"/>
      <c r="J13" s="330"/>
      <c r="K13" s="328"/>
    </row>
    <row r="14" ht="15" customHeight="1">
      <c r="B14" s="331"/>
      <c r="C14" s="332"/>
      <c r="D14" s="330" t="s">
        <v>2887</v>
      </c>
      <c r="E14" s="330"/>
      <c r="F14" s="330"/>
      <c r="G14" s="330"/>
      <c r="H14" s="330"/>
      <c r="I14" s="330"/>
      <c r="J14" s="330"/>
      <c r="K14" s="328"/>
    </row>
    <row r="15" ht="15" customHeight="1">
      <c r="B15" s="331"/>
      <c r="C15" s="332"/>
      <c r="D15" s="330" t="s">
        <v>2888</v>
      </c>
      <c r="E15" s="330"/>
      <c r="F15" s="330"/>
      <c r="G15" s="330"/>
      <c r="H15" s="330"/>
      <c r="I15" s="330"/>
      <c r="J15" s="330"/>
      <c r="K15" s="328"/>
    </row>
    <row r="16" ht="15" customHeight="1">
      <c r="B16" s="331"/>
      <c r="C16" s="332"/>
      <c r="D16" s="332"/>
      <c r="E16" s="333" t="s">
        <v>85</v>
      </c>
      <c r="F16" s="330" t="s">
        <v>2889</v>
      </c>
      <c r="G16" s="330"/>
      <c r="H16" s="330"/>
      <c r="I16" s="330"/>
      <c r="J16" s="330"/>
      <c r="K16" s="328"/>
    </row>
    <row r="17" ht="15" customHeight="1">
      <c r="B17" s="331"/>
      <c r="C17" s="332"/>
      <c r="D17" s="332"/>
      <c r="E17" s="333" t="s">
        <v>2890</v>
      </c>
      <c r="F17" s="330" t="s">
        <v>2891</v>
      </c>
      <c r="G17" s="330"/>
      <c r="H17" s="330"/>
      <c r="I17" s="330"/>
      <c r="J17" s="330"/>
      <c r="K17" s="328"/>
    </row>
    <row r="18" ht="15" customHeight="1">
      <c r="B18" s="331"/>
      <c r="C18" s="332"/>
      <c r="D18" s="332"/>
      <c r="E18" s="333" t="s">
        <v>2892</v>
      </c>
      <c r="F18" s="330" t="s">
        <v>2893</v>
      </c>
      <c r="G18" s="330"/>
      <c r="H18" s="330"/>
      <c r="I18" s="330"/>
      <c r="J18" s="330"/>
      <c r="K18" s="328"/>
    </row>
    <row r="19" ht="15" customHeight="1">
      <c r="B19" s="331"/>
      <c r="C19" s="332"/>
      <c r="D19" s="332"/>
      <c r="E19" s="333" t="s">
        <v>83</v>
      </c>
      <c r="F19" s="330" t="s">
        <v>2894</v>
      </c>
      <c r="G19" s="330"/>
      <c r="H19" s="330"/>
      <c r="I19" s="330"/>
      <c r="J19" s="330"/>
      <c r="K19" s="328"/>
    </row>
    <row r="20" ht="15" customHeight="1">
      <c r="B20" s="331"/>
      <c r="C20" s="332"/>
      <c r="D20" s="332"/>
      <c r="E20" s="333" t="s">
        <v>2895</v>
      </c>
      <c r="F20" s="330" t="s">
        <v>2060</v>
      </c>
      <c r="G20" s="330"/>
      <c r="H20" s="330"/>
      <c r="I20" s="330"/>
      <c r="J20" s="330"/>
      <c r="K20" s="328"/>
    </row>
    <row r="21" ht="15" customHeight="1">
      <c r="B21" s="331"/>
      <c r="C21" s="332"/>
      <c r="D21" s="332"/>
      <c r="E21" s="333" t="s">
        <v>97</v>
      </c>
      <c r="F21" s="330" t="s">
        <v>2896</v>
      </c>
      <c r="G21" s="330"/>
      <c r="H21" s="330"/>
      <c r="I21" s="330"/>
      <c r="J21" s="330"/>
      <c r="K21" s="328"/>
    </row>
    <row r="22" ht="12.75" customHeight="1">
      <c r="B22" s="331"/>
      <c r="C22" s="332"/>
      <c r="D22" s="332"/>
      <c r="E22" s="332"/>
      <c r="F22" s="332"/>
      <c r="G22" s="332"/>
      <c r="H22" s="332"/>
      <c r="I22" s="332"/>
      <c r="J22" s="332"/>
      <c r="K22" s="328"/>
    </row>
    <row r="23" ht="15" customHeight="1">
      <c r="B23" s="331"/>
      <c r="C23" s="330" t="s">
        <v>2897</v>
      </c>
      <c r="D23" s="330"/>
      <c r="E23" s="330"/>
      <c r="F23" s="330"/>
      <c r="G23" s="330"/>
      <c r="H23" s="330"/>
      <c r="I23" s="330"/>
      <c r="J23" s="330"/>
      <c r="K23" s="328"/>
    </row>
    <row r="24" ht="15" customHeight="1">
      <c r="B24" s="331"/>
      <c r="C24" s="330" t="s">
        <v>2898</v>
      </c>
      <c r="D24" s="330"/>
      <c r="E24" s="330"/>
      <c r="F24" s="330"/>
      <c r="G24" s="330"/>
      <c r="H24" s="330"/>
      <c r="I24" s="330"/>
      <c r="J24" s="330"/>
      <c r="K24" s="328"/>
    </row>
    <row r="25" ht="15" customHeight="1">
      <c r="B25" s="331"/>
      <c r="C25" s="330"/>
      <c r="D25" s="330" t="s">
        <v>2899</v>
      </c>
      <c r="E25" s="330"/>
      <c r="F25" s="330"/>
      <c r="G25" s="330"/>
      <c r="H25" s="330"/>
      <c r="I25" s="330"/>
      <c r="J25" s="330"/>
      <c r="K25" s="328"/>
    </row>
    <row r="26" ht="15" customHeight="1">
      <c r="B26" s="331"/>
      <c r="C26" s="332"/>
      <c r="D26" s="330" t="s">
        <v>2900</v>
      </c>
      <c r="E26" s="330"/>
      <c r="F26" s="330"/>
      <c r="G26" s="330"/>
      <c r="H26" s="330"/>
      <c r="I26" s="330"/>
      <c r="J26" s="330"/>
      <c r="K26" s="328"/>
    </row>
    <row r="27" ht="12.75" customHeight="1">
      <c r="B27" s="331"/>
      <c r="C27" s="332"/>
      <c r="D27" s="332"/>
      <c r="E27" s="332"/>
      <c r="F27" s="332"/>
      <c r="G27" s="332"/>
      <c r="H27" s="332"/>
      <c r="I27" s="332"/>
      <c r="J27" s="332"/>
      <c r="K27" s="328"/>
    </row>
    <row r="28" ht="15" customHeight="1">
      <c r="B28" s="331"/>
      <c r="C28" s="332"/>
      <c r="D28" s="330" t="s">
        <v>2901</v>
      </c>
      <c r="E28" s="330"/>
      <c r="F28" s="330"/>
      <c r="G28" s="330"/>
      <c r="H28" s="330"/>
      <c r="I28" s="330"/>
      <c r="J28" s="330"/>
      <c r="K28" s="328"/>
    </row>
    <row r="29" ht="15" customHeight="1">
      <c r="B29" s="331"/>
      <c r="C29" s="332"/>
      <c r="D29" s="330" t="s">
        <v>2902</v>
      </c>
      <c r="E29" s="330"/>
      <c r="F29" s="330"/>
      <c r="G29" s="330"/>
      <c r="H29" s="330"/>
      <c r="I29" s="330"/>
      <c r="J29" s="330"/>
      <c r="K29" s="328"/>
    </row>
    <row r="30" ht="12.75" customHeight="1">
      <c r="B30" s="331"/>
      <c r="C30" s="332"/>
      <c r="D30" s="332"/>
      <c r="E30" s="332"/>
      <c r="F30" s="332"/>
      <c r="G30" s="332"/>
      <c r="H30" s="332"/>
      <c r="I30" s="332"/>
      <c r="J30" s="332"/>
      <c r="K30" s="328"/>
    </row>
    <row r="31" ht="15" customHeight="1">
      <c r="B31" s="331"/>
      <c r="C31" s="332"/>
      <c r="D31" s="330" t="s">
        <v>2903</v>
      </c>
      <c r="E31" s="330"/>
      <c r="F31" s="330"/>
      <c r="G31" s="330"/>
      <c r="H31" s="330"/>
      <c r="I31" s="330"/>
      <c r="J31" s="330"/>
      <c r="K31" s="328"/>
    </row>
    <row r="32" ht="15" customHeight="1">
      <c r="B32" s="331"/>
      <c r="C32" s="332"/>
      <c r="D32" s="330" t="s">
        <v>2904</v>
      </c>
      <c r="E32" s="330"/>
      <c r="F32" s="330"/>
      <c r="G32" s="330"/>
      <c r="H32" s="330"/>
      <c r="I32" s="330"/>
      <c r="J32" s="330"/>
      <c r="K32" s="328"/>
    </row>
    <row r="33" ht="15" customHeight="1">
      <c r="B33" s="331"/>
      <c r="C33" s="332"/>
      <c r="D33" s="330" t="s">
        <v>2905</v>
      </c>
      <c r="E33" s="330"/>
      <c r="F33" s="330"/>
      <c r="G33" s="330"/>
      <c r="H33" s="330"/>
      <c r="I33" s="330"/>
      <c r="J33" s="330"/>
      <c r="K33" s="328"/>
    </row>
    <row r="34" ht="15" customHeight="1">
      <c r="B34" s="331"/>
      <c r="C34" s="332"/>
      <c r="D34" s="330"/>
      <c r="E34" s="334" t="s">
        <v>176</v>
      </c>
      <c r="F34" s="330"/>
      <c r="G34" s="330" t="s">
        <v>2906</v>
      </c>
      <c r="H34" s="330"/>
      <c r="I34" s="330"/>
      <c r="J34" s="330"/>
      <c r="K34" s="328"/>
    </row>
    <row r="35" ht="30.75" customHeight="1">
      <c r="B35" s="331"/>
      <c r="C35" s="332"/>
      <c r="D35" s="330"/>
      <c r="E35" s="334" t="s">
        <v>2907</v>
      </c>
      <c r="F35" s="330"/>
      <c r="G35" s="330" t="s">
        <v>2908</v>
      </c>
      <c r="H35" s="330"/>
      <c r="I35" s="330"/>
      <c r="J35" s="330"/>
      <c r="K35" s="328"/>
    </row>
    <row r="36" ht="15" customHeight="1">
      <c r="B36" s="331"/>
      <c r="C36" s="332"/>
      <c r="D36" s="330"/>
      <c r="E36" s="334" t="s">
        <v>59</v>
      </c>
      <c r="F36" s="330"/>
      <c r="G36" s="330" t="s">
        <v>2909</v>
      </c>
      <c r="H36" s="330"/>
      <c r="I36" s="330"/>
      <c r="J36" s="330"/>
      <c r="K36" s="328"/>
    </row>
    <row r="37" ht="15" customHeight="1">
      <c r="B37" s="331"/>
      <c r="C37" s="332"/>
      <c r="D37" s="330"/>
      <c r="E37" s="334" t="s">
        <v>177</v>
      </c>
      <c r="F37" s="330"/>
      <c r="G37" s="330" t="s">
        <v>2910</v>
      </c>
      <c r="H37" s="330"/>
      <c r="I37" s="330"/>
      <c r="J37" s="330"/>
      <c r="K37" s="328"/>
    </row>
    <row r="38" ht="15" customHeight="1">
      <c r="B38" s="331"/>
      <c r="C38" s="332"/>
      <c r="D38" s="330"/>
      <c r="E38" s="334" t="s">
        <v>178</v>
      </c>
      <c r="F38" s="330"/>
      <c r="G38" s="330" t="s">
        <v>2911</v>
      </c>
      <c r="H38" s="330"/>
      <c r="I38" s="330"/>
      <c r="J38" s="330"/>
      <c r="K38" s="328"/>
    </row>
    <row r="39" ht="15" customHeight="1">
      <c r="B39" s="331"/>
      <c r="C39" s="332"/>
      <c r="D39" s="330"/>
      <c r="E39" s="334" t="s">
        <v>179</v>
      </c>
      <c r="F39" s="330"/>
      <c r="G39" s="330" t="s">
        <v>2912</v>
      </c>
      <c r="H39" s="330"/>
      <c r="I39" s="330"/>
      <c r="J39" s="330"/>
      <c r="K39" s="328"/>
    </row>
    <row r="40" ht="15" customHeight="1">
      <c r="B40" s="331"/>
      <c r="C40" s="332"/>
      <c r="D40" s="330"/>
      <c r="E40" s="334" t="s">
        <v>2913</v>
      </c>
      <c r="F40" s="330"/>
      <c r="G40" s="330" t="s">
        <v>2914</v>
      </c>
      <c r="H40" s="330"/>
      <c r="I40" s="330"/>
      <c r="J40" s="330"/>
      <c r="K40" s="328"/>
    </row>
    <row r="41" ht="15" customHeight="1">
      <c r="B41" s="331"/>
      <c r="C41" s="332"/>
      <c r="D41" s="330"/>
      <c r="E41" s="334"/>
      <c r="F41" s="330"/>
      <c r="G41" s="330" t="s">
        <v>2915</v>
      </c>
      <c r="H41" s="330"/>
      <c r="I41" s="330"/>
      <c r="J41" s="330"/>
      <c r="K41" s="328"/>
    </row>
    <row r="42" ht="15" customHeight="1">
      <c r="B42" s="331"/>
      <c r="C42" s="332"/>
      <c r="D42" s="330"/>
      <c r="E42" s="334" t="s">
        <v>2916</v>
      </c>
      <c r="F42" s="330"/>
      <c r="G42" s="330" t="s">
        <v>2917</v>
      </c>
      <c r="H42" s="330"/>
      <c r="I42" s="330"/>
      <c r="J42" s="330"/>
      <c r="K42" s="328"/>
    </row>
    <row r="43" ht="15" customHeight="1">
      <c r="B43" s="331"/>
      <c r="C43" s="332"/>
      <c r="D43" s="330"/>
      <c r="E43" s="334" t="s">
        <v>181</v>
      </c>
      <c r="F43" s="330"/>
      <c r="G43" s="330" t="s">
        <v>2918</v>
      </c>
      <c r="H43" s="330"/>
      <c r="I43" s="330"/>
      <c r="J43" s="330"/>
      <c r="K43" s="328"/>
    </row>
    <row r="44" ht="12.75" customHeight="1">
      <c r="B44" s="331"/>
      <c r="C44" s="332"/>
      <c r="D44" s="330"/>
      <c r="E44" s="330"/>
      <c r="F44" s="330"/>
      <c r="G44" s="330"/>
      <c r="H44" s="330"/>
      <c r="I44" s="330"/>
      <c r="J44" s="330"/>
      <c r="K44" s="328"/>
    </row>
    <row r="45" ht="15" customHeight="1">
      <c r="B45" s="331"/>
      <c r="C45" s="332"/>
      <c r="D45" s="330" t="s">
        <v>2919</v>
      </c>
      <c r="E45" s="330"/>
      <c r="F45" s="330"/>
      <c r="G45" s="330"/>
      <c r="H45" s="330"/>
      <c r="I45" s="330"/>
      <c r="J45" s="330"/>
      <c r="K45" s="328"/>
    </row>
    <row r="46" ht="15" customHeight="1">
      <c r="B46" s="331"/>
      <c r="C46" s="332"/>
      <c r="D46" s="332"/>
      <c r="E46" s="330" t="s">
        <v>2920</v>
      </c>
      <c r="F46" s="330"/>
      <c r="G46" s="330"/>
      <c r="H46" s="330"/>
      <c r="I46" s="330"/>
      <c r="J46" s="330"/>
      <c r="K46" s="328"/>
    </row>
    <row r="47" ht="15" customHeight="1">
      <c r="B47" s="331"/>
      <c r="C47" s="332"/>
      <c r="D47" s="332"/>
      <c r="E47" s="330" t="s">
        <v>2921</v>
      </c>
      <c r="F47" s="330"/>
      <c r="G47" s="330"/>
      <c r="H47" s="330"/>
      <c r="I47" s="330"/>
      <c r="J47" s="330"/>
      <c r="K47" s="328"/>
    </row>
    <row r="48" ht="15" customHeight="1">
      <c r="B48" s="331"/>
      <c r="C48" s="332"/>
      <c r="D48" s="332"/>
      <c r="E48" s="330" t="s">
        <v>2922</v>
      </c>
      <c r="F48" s="330"/>
      <c r="G48" s="330"/>
      <c r="H48" s="330"/>
      <c r="I48" s="330"/>
      <c r="J48" s="330"/>
      <c r="K48" s="328"/>
    </row>
    <row r="49" ht="15" customHeight="1">
      <c r="B49" s="331"/>
      <c r="C49" s="332"/>
      <c r="D49" s="330" t="s">
        <v>2923</v>
      </c>
      <c r="E49" s="330"/>
      <c r="F49" s="330"/>
      <c r="G49" s="330"/>
      <c r="H49" s="330"/>
      <c r="I49" s="330"/>
      <c r="J49" s="330"/>
      <c r="K49" s="328"/>
    </row>
    <row r="50" ht="25.5" customHeight="1">
      <c r="B50" s="326"/>
      <c r="C50" s="327" t="s">
        <v>2924</v>
      </c>
      <c r="D50" s="327"/>
      <c r="E50" s="327"/>
      <c r="F50" s="327"/>
      <c r="G50" s="327"/>
      <c r="H50" s="327"/>
      <c r="I50" s="327"/>
      <c r="J50" s="327"/>
      <c r="K50" s="328"/>
    </row>
    <row r="51" ht="5.25" customHeight="1">
      <c r="B51" s="326"/>
      <c r="C51" s="329"/>
      <c r="D51" s="329"/>
      <c r="E51" s="329"/>
      <c r="F51" s="329"/>
      <c r="G51" s="329"/>
      <c r="H51" s="329"/>
      <c r="I51" s="329"/>
      <c r="J51" s="329"/>
      <c r="K51" s="328"/>
    </row>
    <row r="52" ht="15" customHeight="1">
      <c r="B52" s="326"/>
      <c r="C52" s="330" t="s">
        <v>2925</v>
      </c>
      <c r="D52" s="330"/>
      <c r="E52" s="330"/>
      <c r="F52" s="330"/>
      <c r="G52" s="330"/>
      <c r="H52" s="330"/>
      <c r="I52" s="330"/>
      <c r="J52" s="330"/>
      <c r="K52" s="328"/>
    </row>
    <row r="53" ht="15" customHeight="1">
      <c r="B53" s="326"/>
      <c r="C53" s="330" t="s">
        <v>2926</v>
      </c>
      <c r="D53" s="330"/>
      <c r="E53" s="330"/>
      <c r="F53" s="330"/>
      <c r="G53" s="330"/>
      <c r="H53" s="330"/>
      <c r="I53" s="330"/>
      <c r="J53" s="330"/>
      <c r="K53" s="328"/>
    </row>
    <row r="54" ht="12.75" customHeight="1">
      <c r="B54" s="326"/>
      <c r="C54" s="330"/>
      <c r="D54" s="330"/>
      <c r="E54" s="330"/>
      <c r="F54" s="330"/>
      <c r="G54" s="330"/>
      <c r="H54" s="330"/>
      <c r="I54" s="330"/>
      <c r="J54" s="330"/>
      <c r="K54" s="328"/>
    </row>
    <row r="55" ht="15" customHeight="1">
      <c r="B55" s="326"/>
      <c r="C55" s="330" t="s">
        <v>2927</v>
      </c>
      <c r="D55" s="330"/>
      <c r="E55" s="330"/>
      <c r="F55" s="330"/>
      <c r="G55" s="330"/>
      <c r="H55" s="330"/>
      <c r="I55" s="330"/>
      <c r="J55" s="330"/>
      <c r="K55" s="328"/>
    </row>
    <row r="56" ht="15" customHeight="1">
      <c r="B56" s="326"/>
      <c r="C56" s="332"/>
      <c r="D56" s="330" t="s">
        <v>2928</v>
      </c>
      <c r="E56" s="330"/>
      <c r="F56" s="330"/>
      <c r="G56" s="330"/>
      <c r="H56" s="330"/>
      <c r="I56" s="330"/>
      <c r="J56" s="330"/>
      <c r="K56" s="328"/>
    </row>
    <row r="57" ht="15" customHeight="1">
      <c r="B57" s="326"/>
      <c r="C57" s="332"/>
      <c r="D57" s="330" t="s">
        <v>2929</v>
      </c>
      <c r="E57" s="330"/>
      <c r="F57" s="330"/>
      <c r="G57" s="330"/>
      <c r="H57" s="330"/>
      <c r="I57" s="330"/>
      <c r="J57" s="330"/>
      <c r="K57" s="328"/>
    </row>
    <row r="58" ht="15" customHeight="1">
      <c r="B58" s="326"/>
      <c r="C58" s="332"/>
      <c r="D58" s="330" t="s">
        <v>2930</v>
      </c>
      <c r="E58" s="330"/>
      <c r="F58" s="330"/>
      <c r="G58" s="330"/>
      <c r="H58" s="330"/>
      <c r="I58" s="330"/>
      <c r="J58" s="330"/>
      <c r="K58" s="328"/>
    </row>
    <row r="59" ht="15" customHeight="1">
      <c r="B59" s="326"/>
      <c r="C59" s="332"/>
      <c r="D59" s="330" t="s">
        <v>2931</v>
      </c>
      <c r="E59" s="330"/>
      <c r="F59" s="330"/>
      <c r="G59" s="330"/>
      <c r="H59" s="330"/>
      <c r="I59" s="330"/>
      <c r="J59" s="330"/>
      <c r="K59" s="328"/>
    </row>
    <row r="60" ht="15" customHeight="1">
      <c r="B60" s="326"/>
      <c r="C60" s="332"/>
      <c r="D60" s="335" t="s">
        <v>2932</v>
      </c>
      <c r="E60" s="335"/>
      <c r="F60" s="335"/>
      <c r="G60" s="335"/>
      <c r="H60" s="335"/>
      <c r="I60" s="335"/>
      <c r="J60" s="335"/>
      <c r="K60" s="328"/>
    </row>
    <row r="61" ht="15" customHeight="1">
      <c r="B61" s="326"/>
      <c r="C61" s="332"/>
      <c r="D61" s="330" t="s">
        <v>2933</v>
      </c>
      <c r="E61" s="330"/>
      <c r="F61" s="330"/>
      <c r="G61" s="330"/>
      <c r="H61" s="330"/>
      <c r="I61" s="330"/>
      <c r="J61" s="330"/>
      <c r="K61" s="328"/>
    </row>
    <row r="62" ht="12.75" customHeight="1">
      <c r="B62" s="326"/>
      <c r="C62" s="332"/>
      <c r="D62" s="332"/>
      <c r="E62" s="336"/>
      <c r="F62" s="332"/>
      <c r="G62" s="332"/>
      <c r="H62" s="332"/>
      <c r="I62" s="332"/>
      <c r="J62" s="332"/>
      <c r="K62" s="328"/>
    </row>
    <row r="63" ht="15" customHeight="1">
      <c r="B63" s="326"/>
      <c r="C63" s="332"/>
      <c r="D63" s="330" t="s">
        <v>2934</v>
      </c>
      <c r="E63" s="330"/>
      <c r="F63" s="330"/>
      <c r="G63" s="330"/>
      <c r="H63" s="330"/>
      <c r="I63" s="330"/>
      <c r="J63" s="330"/>
      <c r="K63" s="328"/>
    </row>
    <row r="64" ht="15" customHeight="1">
      <c r="B64" s="326"/>
      <c r="C64" s="332"/>
      <c r="D64" s="335" t="s">
        <v>2935</v>
      </c>
      <c r="E64" s="335"/>
      <c r="F64" s="335"/>
      <c r="G64" s="335"/>
      <c r="H64" s="335"/>
      <c r="I64" s="335"/>
      <c r="J64" s="335"/>
      <c r="K64" s="328"/>
    </row>
    <row r="65" ht="15" customHeight="1">
      <c r="B65" s="326"/>
      <c r="C65" s="332"/>
      <c r="D65" s="330" t="s">
        <v>2936</v>
      </c>
      <c r="E65" s="330"/>
      <c r="F65" s="330"/>
      <c r="G65" s="330"/>
      <c r="H65" s="330"/>
      <c r="I65" s="330"/>
      <c r="J65" s="330"/>
      <c r="K65" s="328"/>
    </row>
    <row r="66" ht="15" customHeight="1">
      <c r="B66" s="326"/>
      <c r="C66" s="332"/>
      <c r="D66" s="330" t="s">
        <v>2937</v>
      </c>
      <c r="E66" s="330"/>
      <c r="F66" s="330"/>
      <c r="G66" s="330"/>
      <c r="H66" s="330"/>
      <c r="I66" s="330"/>
      <c r="J66" s="330"/>
      <c r="K66" s="328"/>
    </row>
    <row r="67" ht="15" customHeight="1">
      <c r="B67" s="326"/>
      <c r="C67" s="332"/>
      <c r="D67" s="330" t="s">
        <v>2938</v>
      </c>
      <c r="E67" s="330"/>
      <c r="F67" s="330"/>
      <c r="G67" s="330"/>
      <c r="H67" s="330"/>
      <c r="I67" s="330"/>
      <c r="J67" s="330"/>
      <c r="K67" s="328"/>
    </row>
    <row r="68" ht="15" customHeight="1">
      <c r="B68" s="326"/>
      <c r="C68" s="332"/>
      <c r="D68" s="330" t="s">
        <v>2939</v>
      </c>
      <c r="E68" s="330"/>
      <c r="F68" s="330"/>
      <c r="G68" s="330"/>
      <c r="H68" s="330"/>
      <c r="I68" s="330"/>
      <c r="J68" s="330"/>
      <c r="K68" s="328"/>
    </row>
    <row r="69" ht="12.75" customHeight="1">
      <c r="B69" s="337"/>
      <c r="C69" s="338"/>
      <c r="D69" s="338"/>
      <c r="E69" s="338"/>
      <c r="F69" s="338"/>
      <c r="G69" s="338"/>
      <c r="H69" s="338"/>
      <c r="I69" s="338"/>
      <c r="J69" s="338"/>
      <c r="K69" s="339"/>
    </row>
    <row r="70" ht="18.75" customHeight="1">
      <c r="B70" s="340"/>
      <c r="C70" s="340"/>
      <c r="D70" s="340"/>
      <c r="E70" s="340"/>
      <c r="F70" s="340"/>
      <c r="G70" s="340"/>
      <c r="H70" s="340"/>
      <c r="I70" s="340"/>
      <c r="J70" s="340"/>
      <c r="K70" s="341"/>
    </row>
    <row r="71" ht="18.75" customHeight="1">
      <c r="B71" s="341"/>
      <c r="C71" s="341"/>
      <c r="D71" s="341"/>
      <c r="E71" s="341"/>
      <c r="F71" s="341"/>
      <c r="G71" s="341"/>
      <c r="H71" s="341"/>
      <c r="I71" s="341"/>
      <c r="J71" s="341"/>
      <c r="K71" s="341"/>
    </row>
    <row r="72" ht="7.5" customHeight="1">
      <c r="B72" s="342"/>
      <c r="C72" s="343"/>
      <c r="D72" s="343"/>
      <c r="E72" s="343"/>
      <c r="F72" s="343"/>
      <c r="G72" s="343"/>
      <c r="H72" s="343"/>
      <c r="I72" s="343"/>
      <c r="J72" s="343"/>
      <c r="K72" s="344"/>
    </row>
    <row r="73" ht="45" customHeight="1">
      <c r="B73" s="345"/>
      <c r="C73" s="346" t="s">
        <v>160</v>
      </c>
      <c r="D73" s="346"/>
      <c r="E73" s="346"/>
      <c r="F73" s="346"/>
      <c r="G73" s="346"/>
      <c r="H73" s="346"/>
      <c r="I73" s="346"/>
      <c r="J73" s="346"/>
      <c r="K73" s="347"/>
    </row>
    <row r="74" ht="17.25" customHeight="1">
      <c r="B74" s="345"/>
      <c r="C74" s="348" t="s">
        <v>2940</v>
      </c>
      <c r="D74" s="348"/>
      <c r="E74" s="348"/>
      <c r="F74" s="348" t="s">
        <v>2941</v>
      </c>
      <c r="G74" s="349"/>
      <c r="H74" s="348" t="s">
        <v>177</v>
      </c>
      <c r="I74" s="348" t="s">
        <v>63</v>
      </c>
      <c r="J74" s="348" t="s">
        <v>2942</v>
      </c>
      <c r="K74" s="347"/>
    </row>
    <row r="75" ht="17.25" customHeight="1">
      <c r="B75" s="345"/>
      <c r="C75" s="350" t="s">
        <v>2943</v>
      </c>
      <c r="D75" s="350"/>
      <c r="E75" s="350"/>
      <c r="F75" s="351" t="s">
        <v>2944</v>
      </c>
      <c r="G75" s="352"/>
      <c r="H75" s="350"/>
      <c r="I75" s="350"/>
      <c r="J75" s="350" t="s">
        <v>2945</v>
      </c>
      <c r="K75" s="347"/>
    </row>
    <row r="76" ht="5.25" customHeight="1">
      <c r="B76" s="345"/>
      <c r="C76" s="353"/>
      <c r="D76" s="353"/>
      <c r="E76" s="353"/>
      <c r="F76" s="353"/>
      <c r="G76" s="354"/>
      <c r="H76" s="353"/>
      <c r="I76" s="353"/>
      <c r="J76" s="353"/>
      <c r="K76" s="347"/>
    </row>
    <row r="77" ht="15" customHeight="1">
      <c r="B77" s="345"/>
      <c r="C77" s="334" t="s">
        <v>59</v>
      </c>
      <c r="D77" s="353"/>
      <c r="E77" s="353"/>
      <c r="F77" s="355" t="s">
        <v>2946</v>
      </c>
      <c r="G77" s="354"/>
      <c r="H77" s="334" t="s">
        <v>2947</v>
      </c>
      <c r="I77" s="334" t="s">
        <v>2948</v>
      </c>
      <c r="J77" s="334">
        <v>20</v>
      </c>
      <c r="K77" s="347"/>
    </row>
    <row r="78" ht="15" customHeight="1">
      <c r="B78" s="345"/>
      <c r="C78" s="334" t="s">
        <v>2949</v>
      </c>
      <c r="D78" s="334"/>
      <c r="E78" s="334"/>
      <c r="F78" s="355" t="s">
        <v>2946</v>
      </c>
      <c r="G78" s="354"/>
      <c r="H78" s="334" t="s">
        <v>2950</v>
      </c>
      <c r="I78" s="334" t="s">
        <v>2948</v>
      </c>
      <c r="J78" s="334">
        <v>120</v>
      </c>
      <c r="K78" s="347"/>
    </row>
    <row r="79" ht="15" customHeight="1">
      <c r="B79" s="356"/>
      <c r="C79" s="334" t="s">
        <v>2951</v>
      </c>
      <c r="D79" s="334"/>
      <c r="E79" s="334"/>
      <c r="F79" s="355" t="s">
        <v>2952</v>
      </c>
      <c r="G79" s="354"/>
      <c r="H79" s="334" t="s">
        <v>2953</v>
      </c>
      <c r="I79" s="334" t="s">
        <v>2948</v>
      </c>
      <c r="J79" s="334">
        <v>50</v>
      </c>
      <c r="K79" s="347"/>
    </row>
    <row r="80" ht="15" customHeight="1">
      <c r="B80" s="356"/>
      <c r="C80" s="334" t="s">
        <v>2954</v>
      </c>
      <c r="D80" s="334"/>
      <c r="E80" s="334"/>
      <c r="F80" s="355" t="s">
        <v>2946</v>
      </c>
      <c r="G80" s="354"/>
      <c r="H80" s="334" t="s">
        <v>2955</v>
      </c>
      <c r="I80" s="334" t="s">
        <v>2956</v>
      </c>
      <c r="J80" s="334"/>
      <c r="K80" s="347"/>
    </row>
    <row r="81" ht="15" customHeight="1">
      <c r="B81" s="356"/>
      <c r="C81" s="357" t="s">
        <v>2957</v>
      </c>
      <c r="D81" s="357"/>
      <c r="E81" s="357"/>
      <c r="F81" s="358" t="s">
        <v>2952</v>
      </c>
      <c r="G81" s="357"/>
      <c r="H81" s="357" t="s">
        <v>2958</v>
      </c>
      <c r="I81" s="357" t="s">
        <v>2948</v>
      </c>
      <c r="J81" s="357">
        <v>15</v>
      </c>
      <c r="K81" s="347"/>
    </row>
    <row r="82" ht="15" customHeight="1">
      <c r="B82" s="356"/>
      <c r="C82" s="357" t="s">
        <v>2959</v>
      </c>
      <c r="D82" s="357"/>
      <c r="E82" s="357"/>
      <c r="F82" s="358" t="s">
        <v>2952</v>
      </c>
      <c r="G82" s="357"/>
      <c r="H82" s="357" t="s">
        <v>2960</v>
      </c>
      <c r="I82" s="357" t="s">
        <v>2948</v>
      </c>
      <c r="J82" s="357">
        <v>15</v>
      </c>
      <c r="K82" s="347"/>
    </row>
    <row r="83" ht="15" customHeight="1">
      <c r="B83" s="356"/>
      <c r="C83" s="357" t="s">
        <v>2961</v>
      </c>
      <c r="D83" s="357"/>
      <c r="E83" s="357"/>
      <c r="F83" s="358" t="s">
        <v>2952</v>
      </c>
      <c r="G83" s="357"/>
      <c r="H83" s="357" t="s">
        <v>2962</v>
      </c>
      <c r="I83" s="357" t="s">
        <v>2948</v>
      </c>
      <c r="J83" s="357">
        <v>20</v>
      </c>
      <c r="K83" s="347"/>
    </row>
    <row r="84" ht="15" customHeight="1">
      <c r="B84" s="356"/>
      <c r="C84" s="357" t="s">
        <v>2963</v>
      </c>
      <c r="D84" s="357"/>
      <c r="E84" s="357"/>
      <c r="F84" s="358" t="s">
        <v>2952</v>
      </c>
      <c r="G84" s="357"/>
      <c r="H84" s="357" t="s">
        <v>2964</v>
      </c>
      <c r="I84" s="357" t="s">
        <v>2948</v>
      </c>
      <c r="J84" s="357">
        <v>20</v>
      </c>
      <c r="K84" s="347"/>
    </row>
    <row r="85" ht="15" customHeight="1">
      <c r="B85" s="356"/>
      <c r="C85" s="334" t="s">
        <v>2965</v>
      </c>
      <c r="D85" s="334"/>
      <c r="E85" s="334"/>
      <c r="F85" s="355" t="s">
        <v>2952</v>
      </c>
      <c r="G85" s="354"/>
      <c r="H85" s="334" t="s">
        <v>2966</v>
      </c>
      <c r="I85" s="334" t="s">
        <v>2948</v>
      </c>
      <c r="J85" s="334">
        <v>50</v>
      </c>
      <c r="K85" s="347"/>
    </row>
    <row r="86" ht="15" customHeight="1">
      <c r="B86" s="356"/>
      <c r="C86" s="334" t="s">
        <v>2967</v>
      </c>
      <c r="D86" s="334"/>
      <c r="E86" s="334"/>
      <c r="F86" s="355" t="s">
        <v>2952</v>
      </c>
      <c r="G86" s="354"/>
      <c r="H86" s="334" t="s">
        <v>2968</v>
      </c>
      <c r="I86" s="334" t="s">
        <v>2948</v>
      </c>
      <c r="J86" s="334">
        <v>20</v>
      </c>
      <c r="K86" s="347"/>
    </row>
    <row r="87" ht="15" customHeight="1">
      <c r="B87" s="356"/>
      <c r="C87" s="334" t="s">
        <v>2969</v>
      </c>
      <c r="D87" s="334"/>
      <c r="E87" s="334"/>
      <c r="F87" s="355" t="s">
        <v>2952</v>
      </c>
      <c r="G87" s="354"/>
      <c r="H87" s="334" t="s">
        <v>2970</v>
      </c>
      <c r="I87" s="334" t="s">
        <v>2948</v>
      </c>
      <c r="J87" s="334">
        <v>20</v>
      </c>
      <c r="K87" s="347"/>
    </row>
    <row r="88" ht="15" customHeight="1">
      <c r="B88" s="356"/>
      <c r="C88" s="334" t="s">
        <v>2971</v>
      </c>
      <c r="D88" s="334"/>
      <c r="E88" s="334"/>
      <c r="F88" s="355" t="s">
        <v>2952</v>
      </c>
      <c r="G88" s="354"/>
      <c r="H88" s="334" t="s">
        <v>2972</v>
      </c>
      <c r="I88" s="334" t="s">
        <v>2948</v>
      </c>
      <c r="J88" s="334">
        <v>50</v>
      </c>
      <c r="K88" s="347"/>
    </row>
    <row r="89" ht="15" customHeight="1">
      <c r="B89" s="356"/>
      <c r="C89" s="334" t="s">
        <v>2973</v>
      </c>
      <c r="D89" s="334"/>
      <c r="E89" s="334"/>
      <c r="F89" s="355" t="s">
        <v>2952</v>
      </c>
      <c r="G89" s="354"/>
      <c r="H89" s="334" t="s">
        <v>2973</v>
      </c>
      <c r="I89" s="334" t="s">
        <v>2948</v>
      </c>
      <c r="J89" s="334">
        <v>50</v>
      </c>
      <c r="K89" s="347"/>
    </row>
    <row r="90" ht="15" customHeight="1">
      <c r="B90" s="356"/>
      <c r="C90" s="334" t="s">
        <v>182</v>
      </c>
      <c r="D90" s="334"/>
      <c r="E90" s="334"/>
      <c r="F90" s="355" t="s">
        <v>2952</v>
      </c>
      <c r="G90" s="354"/>
      <c r="H90" s="334" t="s">
        <v>2974</v>
      </c>
      <c r="I90" s="334" t="s">
        <v>2948</v>
      </c>
      <c r="J90" s="334">
        <v>255</v>
      </c>
      <c r="K90" s="347"/>
    </row>
    <row r="91" ht="15" customHeight="1">
      <c r="B91" s="356"/>
      <c r="C91" s="334" t="s">
        <v>2975</v>
      </c>
      <c r="D91" s="334"/>
      <c r="E91" s="334"/>
      <c r="F91" s="355" t="s">
        <v>2946</v>
      </c>
      <c r="G91" s="354"/>
      <c r="H91" s="334" t="s">
        <v>2976</v>
      </c>
      <c r="I91" s="334" t="s">
        <v>2977</v>
      </c>
      <c r="J91" s="334"/>
      <c r="K91" s="347"/>
    </row>
    <row r="92" ht="15" customHeight="1">
      <c r="B92" s="356"/>
      <c r="C92" s="334" t="s">
        <v>2978</v>
      </c>
      <c r="D92" s="334"/>
      <c r="E92" s="334"/>
      <c r="F92" s="355" t="s">
        <v>2946</v>
      </c>
      <c r="G92" s="354"/>
      <c r="H92" s="334" t="s">
        <v>2979</v>
      </c>
      <c r="I92" s="334" t="s">
        <v>2980</v>
      </c>
      <c r="J92" s="334"/>
      <c r="K92" s="347"/>
    </row>
    <row r="93" ht="15" customHeight="1">
      <c r="B93" s="356"/>
      <c r="C93" s="334" t="s">
        <v>2981</v>
      </c>
      <c r="D93" s="334"/>
      <c r="E93" s="334"/>
      <c r="F93" s="355" t="s">
        <v>2946</v>
      </c>
      <c r="G93" s="354"/>
      <c r="H93" s="334" t="s">
        <v>2981</v>
      </c>
      <c r="I93" s="334" t="s">
        <v>2980</v>
      </c>
      <c r="J93" s="334"/>
      <c r="K93" s="347"/>
    </row>
    <row r="94" ht="15" customHeight="1">
      <c r="B94" s="356"/>
      <c r="C94" s="334" t="s">
        <v>44</v>
      </c>
      <c r="D94" s="334"/>
      <c r="E94" s="334"/>
      <c r="F94" s="355" t="s">
        <v>2946</v>
      </c>
      <c r="G94" s="354"/>
      <c r="H94" s="334" t="s">
        <v>2982</v>
      </c>
      <c r="I94" s="334" t="s">
        <v>2980</v>
      </c>
      <c r="J94" s="334"/>
      <c r="K94" s="347"/>
    </row>
    <row r="95" ht="15" customHeight="1">
      <c r="B95" s="356"/>
      <c r="C95" s="334" t="s">
        <v>54</v>
      </c>
      <c r="D95" s="334"/>
      <c r="E95" s="334"/>
      <c r="F95" s="355" t="s">
        <v>2946</v>
      </c>
      <c r="G95" s="354"/>
      <c r="H95" s="334" t="s">
        <v>2983</v>
      </c>
      <c r="I95" s="334" t="s">
        <v>2980</v>
      </c>
      <c r="J95" s="334"/>
      <c r="K95" s="347"/>
    </row>
    <row r="96" ht="15" customHeight="1">
      <c r="B96" s="359"/>
      <c r="C96" s="360"/>
      <c r="D96" s="360"/>
      <c r="E96" s="360"/>
      <c r="F96" s="360"/>
      <c r="G96" s="360"/>
      <c r="H96" s="360"/>
      <c r="I96" s="360"/>
      <c r="J96" s="360"/>
      <c r="K96" s="361"/>
    </row>
    <row r="97" ht="18.75" customHeight="1">
      <c r="B97" s="362"/>
      <c r="C97" s="363"/>
      <c r="D97" s="363"/>
      <c r="E97" s="363"/>
      <c r="F97" s="363"/>
      <c r="G97" s="363"/>
      <c r="H97" s="363"/>
      <c r="I97" s="363"/>
      <c r="J97" s="363"/>
      <c r="K97" s="362"/>
    </row>
    <row r="98" ht="18.75" customHeight="1">
      <c r="B98" s="341"/>
      <c r="C98" s="341"/>
      <c r="D98" s="341"/>
      <c r="E98" s="341"/>
      <c r="F98" s="341"/>
      <c r="G98" s="341"/>
      <c r="H98" s="341"/>
      <c r="I98" s="341"/>
      <c r="J98" s="341"/>
      <c r="K98" s="341"/>
    </row>
    <row r="99" ht="7.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4"/>
    </row>
    <row r="100" ht="45" customHeight="1">
      <c r="B100" s="345"/>
      <c r="C100" s="346" t="s">
        <v>2984</v>
      </c>
      <c r="D100" s="346"/>
      <c r="E100" s="346"/>
      <c r="F100" s="346"/>
      <c r="G100" s="346"/>
      <c r="H100" s="346"/>
      <c r="I100" s="346"/>
      <c r="J100" s="346"/>
      <c r="K100" s="347"/>
    </row>
    <row r="101" ht="17.25" customHeight="1">
      <c r="B101" s="345"/>
      <c r="C101" s="348" t="s">
        <v>2940</v>
      </c>
      <c r="D101" s="348"/>
      <c r="E101" s="348"/>
      <c r="F101" s="348" t="s">
        <v>2941</v>
      </c>
      <c r="G101" s="349"/>
      <c r="H101" s="348" t="s">
        <v>177</v>
      </c>
      <c r="I101" s="348" t="s">
        <v>63</v>
      </c>
      <c r="J101" s="348" t="s">
        <v>2942</v>
      </c>
      <c r="K101" s="347"/>
    </row>
    <row r="102" ht="17.25" customHeight="1">
      <c r="B102" s="345"/>
      <c r="C102" s="350" t="s">
        <v>2943</v>
      </c>
      <c r="D102" s="350"/>
      <c r="E102" s="350"/>
      <c r="F102" s="351" t="s">
        <v>2944</v>
      </c>
      <c r="G102" s="352"/>
      <c r="H102" s="350"/>
      <c r="I102" s="350"/>
      <c r="J102" s="350" t="s">
        <v>2945</v>
      </c>
      <c r="K102" s="347"/>
    </row>
    <row r="103" ht="5.25" customHeight="1">
      <c r="B103" s="345"/>
      <c r="C103" s="348"/>
      <c r="D103" s="348"/>
      <c r="E103" s="348"/>
      <c r="F103" s="348"/>
      <c r="G103" s="364"/>
      <c r="H103" s="348"/>
      <c r="I103" s="348"/>
      <c r="J103" s="348"/>
      <c r="K103" s="347"/>
    </row>
    <row r="104" ht="15" customHeight="1">
      <c r="B104" s="345"/>
      <c r="C104" s="334" t="s">
        <v>59</v>
      </c>
      <c r="D104" s="353"/>
      <c r="E104" s="353"/>
      <c r="F104" s="355" t="s">
        <v>2946</v>
      </c>
      <c r="G104" s="364"/>
      <c r="H104" s="334" t="s">
        <v>2985</v>
      </c>
      <c r="I104" s="334" t="s">
        <v>2948</v>
      </c>
      <c r="J104" s="334">
        <v>20</v>
      </c>
      <c r="K104" s="347"/>
    </row>
    <row r="105" ht="15" customHeight="1">
      <c r="B105" s="345"/>
      <c r="C105" s="334" t="s">
        <v>2949</v>
      </c>
      <c r="D105" s="334"/>
      <c r="E105" s="334"/>
      <c r="F105" s="355" t="s">
        <v>2946</v>
      </c>
      <c r="G105" s="334"/>
      <c r="H105" s="334" t="s">
        <v>2985</v>
      </c>
      <c r="I105" s="334" t="s">
        <v>2948</v>
      </c>
      <c r="J105" s="334">
        <v>120</v>
      </c>
      <c r="K105" s="347"/>
    </row>
    <row r="106" ht="15" customHeight="1">
      <c r="B106" s="356"/>
      <c r="C106" s="334" t="s">
        <v>2951</v>
      </c>
      <c r="D106" s="334"/>
      <c r="E106" s="334"/>
      <c r="F106" s="355" t="s">
        <v>2952</v>
      </c>
      <c r="G106" s="334"/>
      <c r="H106" s="334" t="s">
        <v>2985</v>
      </c>
      <c r="I106" s="334" t="s">
        <v>2948</v>
      </c>
      <c r="J106" s="334">
        <v>50</v>
      </c>
      <c r="K106" s="347"/>
    </row>
    <row r="107" ht="15" customHeight="1">
      <c r="B107" s="356"/>
      <c r="C107" s="334" t="s">
        <v>2954</v>
      </c>
      <c r="D107" s="334"/>
      <c r="E107" s="334"/>
      <c r="F107" s="355" t="s">
        <v>2946</v>
      </c>
      <c r="G107" s="334"/>
      <c r="H107" s="334" t="s">
        <v>2985</v>
      </c>
      <c r="I107" s="334" t="s">
        <v>2956</v>
      </c>
      <c r="J107" s="334"/>
      <c r="K107" s="347"/>
    </row>
    <row r="108" ht="15" customHeight="1">
      <c r="B108" s="356"/>
      <c r="C108" s="334" t="s">
        <v>2965</v>
      </c>
      <c r="D108" s="334"/>
      <c r="E108" s="334"/>
      <c r="F108" s="355" t="s">
        <v>2952</v>
      </c>
      <c r="G108" s="334"/>
      <c r="H108" s="334" t="s">
        <v>2985</v>
      </c>
      <c r="I108" s="334" t="s">
        <v>2948</v>
      </c>
      <c r="J108" s="334">
        <v>50</v>
      </c>
      <c r="K108" s="347"/>
    </row>
    <row r="109" ht="15" customHeight="1">
      <c r="B109" s="356"/>
      <c r="C109" s="334" t="s">
        <v>2973</v>
      </c>
      <c r="D109" s="334"/>
      <c r="E109" s="334"/>
      <c r="F109" s="355" t="s">
        <v>2952</v>
      </c>
      <c r="G109" s="334"/>
      <c r="H109" s="334" t="s">
        <v>2985</v>
      </c>
      <c r="I109" s="334" t="s">
        <v>2948</v>
      </c>
      <c r="J109" s="334">
        <v>50</v>
      </c>
      <c r="K109" s="347"/>
    </row>
    <row r="110" ht="15" customHeight="1">
      <c r="B110" s="356"/>
      <c r="C110" s="334" t="s">
        <v>2971</v>
      </c>
      <c r="D110" s="334"/>
      <c r="E110" s="334"/>
      <c r="F110" s="355" t="s">
        <v>2952</v>
      </c>
      <c r="G110" s="334"/>
      <c r="H110" s="334" t="s">
        <v>2985</v>
      </c>
      <c r="I110" s="334" t="s">
        <v>2948</v>
      </c>
      <c r="J110" s="334">
        <v>50</v>
      </c>
      <c r="K110" s="347"/>
    </row>
    <row r="111" ht="15" customHeight="1">
      <c r="B111" s="356"/>
      <c r="C111" s="334" t="s">
        <v>59</v>
      </c>
      <c r="D111" s="334"/>
      <c r="E111" s="334"/>
      <c r="F111" s="355" t="s">
        <v>2946</v>
      </c>
      <c r="G111" s="334"/>
      <c r="H111" s="334" t="s">
        <v>2986</v>
      </c>
      <c r="I111" s="334" t="s">
        <v>2948</v>
      </c>
      <c r="J111" s="334">
        <v>20</v>
      </c>
      <c r="K111" s="347"/>
    </row>
    <row r="112" ht="15" customHeight="1">
      <c r="B112" s="356"/>
      <c r="C112" s="334" t="s">
        <v>2987</v>
      </c>
      <c r="D112" s="334"/>
      <c r="E112" s="334"/>
      <c r="F112" s="355" t="s">
        <v>2946</v>
      </c>
      <c r="G112" s="334"/>
      <c r="H112" s="334" t="s">
        <v>2988</v>
      </c>
      <c r="I112" s="334" t="s">
        <v>2948</v>
      </c>
      <c r="J112" s="334">
        <v>120</v>
      </c>
      <c r="K112" s="347"/>
    </row>
    <row r="113" ht="15" customHeight="1">
      <c r="B113" s="356"/>
      <c r="C113" s="334" t="s">
        <v>44</v>
      </c>
      <c r="D113" s="334"/>
      <c r="E113" s="334"/>
      <c r="F113" s="355" t="s">
        <v>2946</v>
      </c>
      <c r="G113" s="334"/>
      <c r="H113" s="334" t="s">
        <v>2989</v>
      </c>
      <c r="I113" s="334" t="s">
        <v>2980</v>
      </c>
      <c r="J113" s="334"/>
      <c r="K113" s="347"/>
    </row>
    <row r="114" ht="15" customHeight="1">
      <c r="B114" s="356"/>
      <c r="C114" s="334" t="s">
        <v>54</v>
      </c>
      <c r="D114" s="334"/>
      <c r="E114" s="334"/>
      <c r="F114" s="355" t="s">
        <v>2946</v>
      </c>
      <c r="G114" s="334"/>
      <c r="H114" s="334" t="s">
        <v>2990</v>
      </c>
      <c r="I114" s="334" t="s">
        <v>2980</v>
      </c>
      <c r="J114" s="334"/>
      <c r="K114" s="347"/>
    </row>
    <row r="115" ht="15" customHeight="1">
      <c r="B115" s="356"/>
      <c r="C115" s="334" t="s">
        <v>63</v>
      </c>
      <c r="D115" s="334"/>
      <c r="E115" s="334"/>
      <c r="F115" s="355" t="s">
        <v>2946</v>
      </c>
      <c r="G115" s="334"/>
      <c r="H115" s="334" t="s">
        <v>2991</v>
      </c>
      <c r="I115" s="334" t="s">
        <v>2992</v>
      </c>
      <c r="J115" s="334"/>
      <c r="K115" s="347"/>
    </row>
    <row r="116" ht="15" customHeight="1">
      <c r="B116" s="359"/>
      <c r="C116" s="365"/>
      <c r="D116" s="365"/>
      <c r="E116" s="365"/>
      <c r="F116" s="365"/>
      <c r="G116" s="365"/>
      <c r="H116" s="365"/>
      <c r="I116" s="365"/>
      <c r="J116" s="365"/>
      <c r="K116" s="361"/>
    </row>
    <row r="117" ht="18.75" customHeight="1">
      <c r="B117" s="366"/>
      <c r="C117" s="330"/>
      <c r="D117" s="330"/>
      <c r="E117" s="330"/>
      <c r="F117" s="367"/>
      <c r="G117" s="330"/>
      <c r="H117" s="330"/>
      <c r="I117" s="330"/>
      <c r="J117" s="330"/>
      <c r="K117" s="366"/>
    </row>
    <row r="118" ht="18.75" customHeight="1">
      <c r="B118" s="341"/>
      <c r="C118" s="341"/>
      <c r="D118" s="341"/>
      <c r="E118" s="341"/>
      <c r="F118" s="341"/>
      <c r="G118" s="341"/>
      <c r="H118" s="341"/>
      <c r="I118" s="341"/>
      <c r="J118" s="341"/>
      <c r="K118" s="341"/>
    </row>
    <row r="119" ht="7.5" customHeight="1">
      <c r="B119" s="368"/>
      <c r="C119" s="369"/>
      <c r="D119" s="369"/>
      <c r="E119" s="369"/>
      <c r="F119" s="369"/>
      <c r="G119" s="369"/>
      <c r="H119" s="369"/>
      <c r="I119" s="369"/>
      <c r="J119" s="369"/>
      <c r="K119" s="370"/>
    </row>
    <row r="120" ht="45" customHeight="1">
      <c r="B120" s="371"/>
      <c r="C120" s="324" t="s">
        <v>2993</v>
      </c>
      <c r="D120" s="324"/>
      <c r="E120" s="324"/>
      <c r="F120" s="324"/>
      <c r="G120" s="324"/>
      <c r="H120" s="324"/>
      <c r="I120" s="324"/>
      <c r="J120" s="324"/>
      <c r="K120" s="372"/>
    </row>
    <row r="121" ht="17.25" customHeight="1">
      <c r="B121" s="373"/>
      <c r="C121" s="348" t="s">
        <v>2940</v>
      </c>
      <c r="D121" s="348"/>
      <c r="E121" s="348"/>
      <c r="F121" s="348" t="s">
        <v>2941</v>
      </c>
      <c r="G121" s="349"/>
      <c r="H121" s="348" t="s">
        <v>177</v>
      </c>
      <c r="I121" s="348" t="s">
        <v>63</v>
      </c>
      <c r="J121" s="348" t="s">
        <v>2942</v>
      </c>
      <c r="K121" s="374"/>
    </row>
    <row r="122" ht="17.25" customHeight="1">
      <c r="B122" s="373"/>
      <c r="C122" s="350" t="s">
        <v>2943</v>
      </c>
      <c r="D122" s="350"/>
      <c r="E122" s="350"/>
      <c r="F122" s="351" t="s">
        <v>2944</v>
      </c>
      <c r="G122" s="352"/>
      <c r="H122" s="350"/>
      <c r="I122" s="350"/>
      <c r="J122" s="350" t="s">
        <v>2945</v>
      </c>
      <c r="K122" s="374"/>
    </row>
    <row r="123" ht="5.25" customHeight="1">
      <c r="B123" s="375"/>
      <c r="C123" s="353"/>
      <c r="D123" s="353"/>
      <c r="E123" s="353"/>
      <c r="F123" s="353"/>
      <c r="G123" s="334"/>
      <c r="H123" s="353"/>
      <c r="I123" s="353"/>
      <c r="J123" s="353"/>
      <c r="K123" s="376"/>
    </row>
    <row r="124" ht="15" customHeight="1">
      <c r="B124" s="375"/>
      <c r="C124" s="334" t="s">
        <v>2949</v>
      </c>
      <c r="D124" s="353"/>
      <c r="E124" s="353"/>
      <c r="F124" s="355" t="s">
        <v>2946</v>
      </c>
      <c r="G124" s="334"/>
      <c r="H124" s="334" t="s">
        <v>2985</v>
      </c>
      <c r="I124" s="334" t="s">
        <v>2948</v>
      </c>
      <c r="J124" s="334">
        <v>120</v>
      </c>
      <c r="K124" s="377"/>
    </row>
    <row r="125" ht="15" customHeight="1">
      <c r="B125" s="375"/>
      <c r="C125" s="334" t="s">
        <v>2994</v>
      </c>
      <c r="D125" s="334"/>
      <c r="E125" s="334"/>
      <c r="F125" s="355" t="s">
        <v>2946</v>
      </c>
      <c r="G125" s="334"/>
      <c r="H125" s="334" t="s">
        <v>2995</v>
      </c>
      <c r="I125" s="334" t="s">
        <v>2948</v>
      </c>
      <c r="J125" s="334" t="s">
        <v>2996</v>
      </c>
      <c r="K125" s="377"/>
    </row>
    <row r="126" ht="15" customHeight="1">
      <c r="B126" s="375"/>
      <c r="C126" s="334" t="s">
        <v>97</v>
      </c>
      <c r="D126" s="334"/>
      <c r="E126" s="334"/>
      <c r="F126" s="355" t="s">
        <v>2946</v>
      </c>
      <c r="G126" s="334"/>
      <c r="H126" s="334" t="s">
        <v>2997</v>
      </c>
      <c r="I126" s="334" t="s">
        <v>2948</v>
      </c>
      <c r="J126" s="334" t="s">
        <v>2996</v>
      </c>
      <c r="K126" s="377"/>
    </row>
    <row r="127" ht="15" customHeight="1">
      <c r="B127" s="375"/>
      <c r="C127" s="334" t="s">
        <v>2957</v>
      </c>
      <c r="D127" s="334"/>
      <c r="E127" s="334"/>
      <c r="F127" s="355" t="s">
        <v>2952</v>
      </c>
      <c r="G127" s="334"/>
      <c r="H127" s="334" t="s">
        <v>2958</v>
      </c>
      <c r="I127" s="334" t="s">
        <v>2948</v>
      </c>
      <c r="J127" s="334">
        <v>15</v>
      </c>
      <c r="K127" s="377"/>
    </row>
    <row r="128" ht="15" customHeight="1">
      <c r="B128" s="375"/>
      <c r="C128" s="357" t="s">
        <v>2959</v>
      </c>
      <c r="D128" s="357"/>
      <c r="E128" s="357"/>
      <c r="F128" s="358" t="s">
        <v>2952</v>
      </c>
      <c r="G128" s="357"/>
      <c r="H128" s="357" t="s">
        <v>2960</v>
      </c>
      <c r="I128" s="357" t="s">
        <v>2948</v>
      </c>
      <c r="J128" s="357">
        <v>15</v>
      </c>
      <c r="K128" s="377"/>
    </row>
    <row r="129" ht="15" customHeight="1">
      <c r="B129" s="375"/>
      <c r="C129" s="357" t="s">
        <v>2961</v>
      </c>
      <c r="D129" s="357"/>
      <c r="E129" s="357"/>
      <c r="F129" s="358" t="s">
        <v>2952</v>
      </c>
      <c r="G129" s="357"/>
      <c r="H129" s="357" t="s">
        <v>2962</v>
      </c>
      <c r="I129" s="357" t="s">
        <v>2948</v>
      </c>
      <c r="J129" s="357">
        <v>20</v>
      </c>
      <c r="K129" s="377"/>
    </row>
    <row r="130" ht="15" customHeight="1">
      <c r="B130" s="375"/>
      <c r="C130" s="357" t="s">
        <v>2963</v>
      </c>
      <c r="D130" s="357"/>
      <c r="E130" s="357"/>
      <c r="F130" s="358" t="s">
        <v>2952</v>
      </c>
      <c r="G130" s="357"/>
      <c r="H130" s="357" t="s">
        <v>2964</v>
      </c>
      <c r="I130" s="357" t="s">
        <v>2948</v>
      </c>
      <c r="J130" s="357">
        <v>20</v>
      </c>
      <c r="K130" s="377"/>
    </row>
    <row r="131" ht="15" customHeight="1">
      <c r="B131" s="375"/>
      <c r="C131" s="334" t="s">
        <v>2951</v>
      </c>
      <c r="D131" s="334"/>
      <c r="E131" s="334"/>
      <c r="F131" s="355" t="s">
        <v>2952</v>
      </c>
      <c r="G131" s="334"/>
      <c r="H131" s="334" t="s">
        <v>2985</v>
      </c>
      <c r="I131" s="334" t="s">
        <v>2948</v>
      </c>
      <c r="J131" s="334">
        <v>50</v>
      </c>
      <c r="K131" s="377"/>
    </row>
    <row r="132" ht="15" customHeight="1">
      <c r="B132" s="375"/>
      <c r="C132" s="334" t="s">
        <v>2965</v>
      </c>
      <c r="D132" s="334"/>
      <c r="E132" s="334"/>
      <c r="F132" s="355" t="s">
        <v>2952</v>
      </c>
      <c r="G132" s="334"/>
      <c r="H132" s="334" t="s">
        <v>2985</v>
      </c>
      <c r="I132" s="334" t="s">
        <v>2948</v>
      </c>
      <c r="J132" s="334">
        <v>50</v>
      </c>
      <c r="K132" s="377"/>
    </row>
    <row r="133" ht="15" customHeight="1">
      <c r="B133" s="375"/>
      <c r="C133" s="334" t="s">
        <v>2971</v>
      </c>
      <c r="D133" s="334"/>
      <c r="E133" s="334"/>
      <c r="F133" s="355" t="s">
        <v>2952</v>
      </c>
      <c r="G133" s="334"/>
      <c r="H133" s="334" t="s">
        <v>2985</v>
      </c>
      <c r="I133" s="334" t="s">
        <v>2948</v>
      </c>
      <c r="J133" s="334">
        <v>50</v>
      </c>
      <c r="K133" s="377"/>
    </row>
    <row r="134" ht="15" customHeight="1">
      <c r="B134" s="375"/>
      <c r="C134" s="334" t="s">
        <v>2973</v>
      </c>
      <c r="D134" s="334"/>
      <c r="E134" s="334"/>
      <c r="F134" s="355" t="s">
        <v>2952</v>
      </c>
      <c r="G134" s="334"/>
      <c r="H134" s="334" t="s">
        <v>2985</v>
      </c>
      <c r="I134" s="334" t="s">
        <v>2948</v>
      </c>
      <c r="J134" s="334">
        <v>50</v>
      </c>
      <c r="K134" s="377"/>
    </row>
    <row r="135" ht="15" customHeight="1">
      <c r="B135" s="375"/>
      <c r="C135" s="334" t="s">
        <v>182</v>
      </c>
      <c r="D135" s="334"/>
      <c r="E135" s="334"/>
      <c r="F135" s="355" t="s">
        <v>2952</v>
      </c>
      <c r="G135" s="334"/>
      <c r="H135" s="334" t="s">
        <v>2998</v>
      </c>
      <c r="I135" s="334" t="s">
        <v>2948</v>
      </c>
      <c r="J135" s="334">
        <v>255</v>
      </c>
      <c r="K135" s="377"/>
    </row>
    <row r="136" ht="15" customHeight="1">
      <c r="B136" s="375"/>
      <c r="C136" s="334" t="s">
        <v>2975</v>
      </c>
      <c r="D136" s="334"/>
      <c r="E136" s="334"/>
      <c r="F136" s="355" t="s">
        <v>2946</v>
      </c>
      <c r="G136" s="334"/>
      <c r="H136" s="334" t="s">
        <v>2999</v>
      </c>
      <c r="I136" s="334" t="s">
        <v>2977</v>
      </c>
      <c r="J136" s="334"/>
      <c r="K136" s="377"/>
    </row>
    <row r="137" ht="15" customHeight="1">
      <c r="B137" s="375"/>
      <c r="C137" s="334" t="s">
        <v>2978</v>
      </c>
      <c r="D137" s="334"/>
      <c r="E137" s="334"/>
      <c r="F137" s="355" t="s">
        <v>2946</v>
      </c>
      <c r="G137" s="334"/>
      <c r="H137" s="334" t="s">
        <v>3000</v>
      </c>
      <c r="I137" s="334" t="s">
        <v>2980</v>
      </c>
      <c r="J137" s="334"/>
      <c r="K137" s="377"/>
    </row>
    <row r="138" ht="15" customHeight="1">
      <c r="B138" s="375"/>
      <c r="C138" s="334" t="s">
        <v>2981</v>
      </c>
      <c r="D138" s="334"/>
      <c r="E138" s="334"/>
      <c r="F138" s="355" t="s">
        <v>2946</v>
      </c>
      <c r="G138" s="334"/>
      <c r="H138" s="334" t="s">
        <v>2981</v>
      </c>
      <c r="I138" s="334" t="s">
        <v>2980</v>
      </c>
      <c r="J138" s="334"/>
      <c r="K138" s="377"/>
    </row>
    <row r="139" ht="15" customHeight="1">
      <c r="B139" s="375"/>
      <c r="C139" s="334" t="s">
        <v>44</v>
      </c>
      <c r="D139" s="334"/>
      <c r="E139" s="334"/>
      <c r="F139" s="355" t="s">
        <v>2946</v>
      </c>
      <c r="G139" s="334"/>
      <c r="H139" s="334" t="s">
        <v>3001</v>
      </c>
      <c r="I139" s="334" t="s">
        <v>2980</v>
      </c>
      <c r="J139" s="334"/>
      <c r="K139" s="377"/>
    </row>
    <row r="140" ht="15" customHeight="1">
      <c r="B140" s="375"/>
      <c r="C140" s="334" t="s">
        <v>3002</v>
      </c>
      <c r="D140" s="334"/>
      <c r="E140" s="334"/>
      <c r="F140" s="355" t="s">
        <v>2946</v>
      </c>
      <c r="G140" s="334"/>
      <c r="H140" s="334" t="s">
        <v>3003</v>
      </c>
      <c r="I140" s="334" t="s">
        <v>2980</v>
      </c>
      <c r="J140" s="334"/>
      <c r="K140" s="377"/>
    </row>
    <row r="141" ht="15" customHeight="1">
      <c r="B141" s="378"/>
      <c r="C141" s="379"/>
      <c r="D141" s="379"/>
      <c r="E141" s="379"/>
      <c r="F141" s="379"/>
      <c r="G141" s="379"/>
      <c r="H141" s="379"/>
      <c r="I141" s="379"/>
      <c r="J141" s="379"/>
      <c r="K141" s="380"/>
    </row>
    <row r="142" ht="18.75" customHeight="1">
      <c r="B142" s="330"/>
      <c r="C142" s="330"/>
      <c r="D142" s="330"/>
      <c r="E142" s="330"/>
      <c r="F142" s="367"/>
      <c r="G142" s="330"/>
      <c r="H142" s="330"/>
      <c r="I142" s="330"/>
      <c r="J142" s="330"/>
      <c r="K142" s="330"/>
    </row>
    <row r="143" ht="18.75" customHeight="1">
      <c r="B143" s="341"/>
      <c r="C143" s="341"/>
      <c r="D143" s="341"/>
      <c r="E143" s="341"/>
      <c r="F143" s="341"/>
      <c r="G143" s="341"/>
      <c r="H143" s="341"/>
      <c r="I143" s="341"/>
      <c r="J143" s="341"/>
      <c r="K143" s="341"/>
    </row>
    <row r="144" ht="7.5" customHeight="1">
      <c r="B144" s="342"/>
      <c r="C144" s="343"/>
      <c r="D144" s="343"/>
      <c r="E144" s="343"/>
      <c r="F144" s="343"/>
      <c r="G144" s="343"/>
      <c r="H144" s="343"/>
      <c r="I144" s="343"/>
      <c r="J144" s="343"/>
      <c r="K144" s="344"/>
    </row>
    <row r="145" ht="45" customHeight="1">
      <c r="B145" s="345"/>
      <c r="C145" s="346" t="s">
        <v>3004</v>
      </c>
      <c r="D145" s="346"/>
      <c r="E145" s="346"/>
      <c r="F145" s="346"/>
      <c r="G145" s="346"/>
      <c r="H145" s="346"/>
      <c r="I145" s="346"/>
      <c r="J145" s="346"/>
      <c r="K145" s="347"/>
    </row>
    <row r="146" ht="17.25" customHeight="1">
      <c r="B146" s="345"/>
      <c r="C146" s="348" t="s">
        <v>2940</v>
      </c>
      <c r="D146" s="348"/>
      <c r="E146" s="348"/>
      <c r="F146" s="348" t="s">
        <v>2941</v>
      </c>
      <c r="G146" s="349"/>
      <c r="H146" s="348" t="s">
        <v>177</v>
      </c>
      <c r="I146" s="348" t="s">
        <v>63</v>
      </c>
      <c r="J146" s="348" t="s">
        <v>2942</v>
      </c>
      <c r="K146" s="347"/>
    </row>
    <row r="147" ht="17.25" customHeight="1">
      <c r="B147" s="345"/>
      <c r="C147" s="350" t="s">
        <v>2943</v>
      </c>
      <c r="D147" s="350"/>
      <c r="E147" s="350"/>
      <c r="F147" s="351" t="s">
        <v>2944</v>
      </c>
      <c r="G147" s="352"/>
      <c r="H147" s="350"/>
      <c r="I147" s="350"/>
      <c r="J147" s="350" t="s">
        <v>2945</v>
      </c>
      <c r="K147" s="347"/>
    </row>
    <row r="148" ht="5.25" customHeight="1">
      <c r="B148" s="356"/>
      <c r="C148" s="353"/>
      <c r="D148" s="353"/>
      <c r="E148" s="353"/>
      <c r="F148" s="353"/>
      <c r="G148" s="354"/>
      <c r="H148" s="353"/>
      <c r="I148" s="353"/>
      <c r="J148" s="353"/>
      <c r="K148" s="377"/>
    </row>
    <row r="149" ht="15" customHeight="1">
      <c r="B149" s="356"/>
      <c r="C149" s="381" t="s">
        <v>2949</v>
      </c>
      <c r="D149" s="334"/>
      <c r="E149" s="334"/>
      <c r="F149" s="382" t="s">
        <v>2946</v>
      </c>
      <c r="G149" s="334"/>
      <c r="H149" s="381" t="s">
        <v>2985</v>
      </c>
      <c r="I149" s="381" t="s">
        <v>2948</v>
      </c>
      <c r="J149" s="381">
        <v>120</v>
      </c>
      <c r="K149" s="377"/>
    </row>
    <row r="150" ht="15" customHeight="1">
      <c r="B150" s="356"/>
      <c r="C150" s="381" t="s">
        <v>2994</v>
      </c>
      <c r="D150" s="334"/>
      <c r="E150" s="334"/>
      <c r="F150" s="382" t="s">
        <v>2946</v>
      </c>
      <c r="G150" s="334"/>
      <c r="H150" s="381" t="s">
        <v>3005</v>
      </c>
      <c r="I150" s="381" t="s">
        <v>2948</v>
      </c>
      <c r="J150" s="381" t="s">
        <v>2996</v>
      </c>
      <c r="K150" s="377"/>
    </row>
    <row r="151" ht="15" customHeight="1">
      <c r="B151" s="356"/>
      <c r="C151" s="381" t="s">
        <v>97</v>
      </c>
      <c r="D151" s="334"/>
      <c r="E151" s="334"/>
      <c r="F151" s="382" t="s">
        <v>2946</v>
      </c>
      <c r="G151" s="334"/>
      <c r="H151" s="381" t="s">
        <v>3006</v>
      </c>
      <c r="I151" s="381" t="s">
        <v>2948</v>
      </c>
      <c r="J151" s="381" t="s">
        <v>2996</v>
      </c>
      <c r="K151" s="377"/>
    </row>
    <row r="152" ht="15" customHeight="1">
      <c r="B152" s="356"/>
      <c r="C152" s="381" t="s">
        <v>2951</v>
      </c>
      <c r="D152" s="334"/>
      <c r="E152" s="334"/>
      <c r="F152" s="382" t="s">
        <v>2952</v>
      </c>
      <c r="G152" s="334"/>
      <c r="H152" s="381" t="s">
        <v>2985</v>
      </c>
      <c r="I152" s="381" t="s">
        <v>2948</v>
      </c>
      <c r="J152" s="381">
        <v>50</v>
      </c>
      <c r="K152" s="377"/>
    </row>
    <row r="153" ht="15" customHeight="1">
      <c r="B153" s="356"/>
      <c r="C153" s="381" t="s">
        <v>2954</v>
      </c>
      <c r="D153" s="334"/>
      <c r="E153" s="334"/>
      <c r="F153" s="382" t="s">
        <v>2946</v>
      </c>
      <c r="G153" s="334"/>
      <c r="H153" s="381" t="s">
        <v>2985</v>
      </c>
      <c r="I153" s="381" t="s">
        <v>2956</v>
      </c>
      <c r="J153" s="381"/>
      <c r="K153" s="377"/>
    </row>
    <row r="154" ht="15" customHeight="1">
      <c r="B154" s="356"/>
      <c r="C154" s="381" t="s">
        <v>2965</v>
      </c>
      <c r="D154" s="334"/>
      <c r="E154" s="334"/>
      <c r="F154" s="382" t="s">
        <v>2952</v>
      </c>
      <c r="G154" s="334"/>
      <c r="H154" s="381" t="s">
        <v>2985</v>
      </c>
      <c r="I154" s="381" t="s">
        <v>2948</v>
      </c>
      <c r="J154" s="381">
        <v>50</v>
      </c>
      <c r="K154" s="377"/>
    </row>
    <row r="155" ht="15" customHeight="1">
      <c r="B155" s="356"/>
      <c r="C155" s="381" t="s">
        <v>2973</v>
      </c>
      <c r="D155" s="334"/>
      <c r="E155" s="334"/>
      <c r="F155" s="382" t="s">
        <v>2952</v>
      </c>
      <c r="G155" s="334"/>
      <c r="H155" s="381" t="s">
        <v>2985</v>
      </c>
      <c r="I155" s="381" t="s">
        <v>2948</v>
      </c>
      <c r="J155" s="381">
        <v>50</v>
      </c>
      <c r="K155" s="377"/>
    </row>
    <row r="156" ht="15" customHeight="1">
      <c r="B156" s="356"/>
      <c r="C156" s="381" t="s">
        <v>2971</v>
      </c>
      <c r="D156" s="334"/>
      <c r="E156" s="334"/>
      <c r="F156" s="382" t="s">
        <v>2952</v>
      </c>
      <c r="G156" s="334"/>
      <c r="H156" s="381" t="s">
        <v>2985</v>
      </c>
      <c r="I156" s="381" t="s">
        <v>2948</v>
      </c>
      <c r="J156" s="381">
        <v>50</v>
      </c>
      <c r="K156" s="377"/>
    </row>
    <row r="157" ht="15" customHeight="1">
      <c r="B157" s="356"/>
      <c r="C157" s="381" t="s">
        <v>165</v>
      </c>
      <c r="D157" s="334"/>
      <c r="E157" s="334"/>
      <c r="F157" s="382" t="s">
        <v>2946</v>
      </c>
      <c r="G157" s="334"/>
      <c r="H157" s="381" t="s">
        <v>3007</v>
      </c>
      <c r="I157" s="381" t="s">
        <v>2948</v>
      </c>
      <c r="J157" s="381" t="s">
        <v>3008</v>
      </c>
      <c r="K157" s="377"/>
    </row>
    <row r="158" ht="15" customHeight="1">
      <c r="B158" s="356"/>
      <c r="C158" s="381" t="s">
        <v>3009</v>
      </c>
      <c r="D158" s="334"/>
      <c r="E158" s="334"/>
      <c r="F158" s="382" t="s">
        <v>2946</v>
      </c>
      <c r="G158" s="334"/>
      <c r="H158" s="381" t="s">
        <v>3010</v>
      </c>
      <c r="I158" s="381" t="s">
        <v>2980</v>
      </c>
      <c r="J158" s="381"/>
      <c r="K158" s="377"/>
    </row>
    <row r="159" ht="15" customHeight="1">
      <c r="B159" s="383"/>
      <c r="C159" s="365"/>
      <c r="D159" s="365"/>
      <c r="E159" s="365"/>
      <c r="F159" s="365"/>
      <c r="G159" s="365"/>
      <c r="H159" s="365"/>
      <c r="I159" s="365"/>
      <c r="J159" s="365"/>
      <c r="K159" s="384"/>
    </row>
    <row r="160" ht="18.75" customHeight="1">
      <c r="B160" s="330"/>
      <c r="C160" s="334"/>
      <c r="D160" s="334"/>
      <c r="E160" s="334"/>
      <c r="F160" s="355"/>
      <c r="G160" s="334"/>
      <c r="H160" s="334"/>
      <c r="I160" s="334"/>
      <c r="J160" s="334"/>
      <c r="K160" s="330"/>
    </row>
    <row r="161" ht="18.75" customHeight="1">
      <c r="B161" s="341"/>
      <c r="C161" s="341"/>
      <c r="D161" s="341"/>
      <c r="E161" s="341"/>
      <c r="F161" s="341"/>
      <c r="G161" s="341"/>
      <c r="H161" s="341"/>
      <c r="I161" s="341"/>
      <c r="J161" s="341"/>
      <c r="K161" s="341"/>
    </row>
    <row r="162" ht="7.5" customHeight="1">
      <c r="B162" s="320"/>
      <c r="C162" s="321"/>
      <c r="D162" s="321"/>
      <c r="E162" s="321"/>
      <c r="F162" s="321"/>
      <c r="G162" s="321"/>
      <c r="H162" s="321"/>
      <c r="I162" s="321"/>
      <c r="J162" s="321"/>
      <c r="K162" s="322"/>
    </row>
    <row r="163" ht="45" customHeight="1">
      <c r="B163" s="323"/>
      <c r="C163" s="324" t="s">
        <v>3011</v>
      </c>
      <c r="D163" s="324"/>
      <c r="E163" s="324"/>
      <c r="F163" s="324"/>
      <c r="G163" s="324"/>
      <c r="H163" s="324"/>
      <c r="I163" s="324"/>
      <c r="J163" s="324"/>
      <c r="K163" s="325"/>
    </row>
    <row r="164" ht="17.25" customHeight="1">
      <c r="B164" s="323"/>
      <c r="C164" s="348" t="s">
        <v>2940</v>
      </c>
      <c r="D164" s="348"/>
      <c r="E164" s="348"/>
      <c r="F164" s="348" t="s">
        <v>2941</v>
      </c>
      <c r="G164" s="385"/>
      <c r="H164" s="386" t="s">
        <v>177</v>
      </c>
      <c r="I164" s="386" t="s">
        <v>63</v>
      </c>
      <c r="J164" s="348" t="s">
        <v>2942</v>
      </c>
      <c r="K164" s="325"/>
    </row>
    <row r="165" ht="17.25" customHeight="1">
      <c r="B165" s="326"/>
      <c r="C165" s="350" t="s">
        <v>2943</v>
      </c>
      <c r="D165" s="350"/>
      <c r="E165" s="350"/>
      <c r="F165" s="351" t="s">
        <v>2944</v>
      </c>
      <c r="G165" s="387"/>
      <c r="H165" s="388"/>
      <c r="I165" s="388"/>
      <c r="J165" s="350" t="s">
        <v>2945</v>
      </c>
      <c r="K165" s="328"/>
    </row>
    <row r="166" ht="5.25" customHeight="1">
      <c r="B166" s="356"/>
      <c r="C166" s="353"/>
      <c r="D166" s="353"/>
      <c r="E166" s="353"/>
      <c r="F166" s="353"/>
      <c r="G166" s="354"/>
      <c r="H166" s="353"/>
      <c r="I166" s="353"/>
      <c r="J166" s="353"/>
      <c r="K166" s="377"/>
    </row>
    <row r="167" ht="15" customHeight="1">
      <c r="B167" s="356"/>
      <c r="C167" s="334" t="s">
        <v>2949</v>
      </c>
      <c r="D167" s="334"/>
      <c r="E167" s="334"/>
      <c r="F167" s="355" t="s">
        <v>2946</v>
      </c>
      <c r="G167" s="334"/>
      <c r="H167" s="334" t="s">
        <v>2985</v>
      </c>
      <c r="I167" s="334" t="s">
        <v>2948</v>
      </c>
      <c r="J167" s="334">
        <v>120</v>
      </c>
      <c r="K167" s="377"/>
    </row>
    <row r="168" ht="15" customHeight="1">
      <c r="B168" s="356"/>
      <c r="C168" s="334" t="s">
        <v>2994</v>
      </c>
      <c r="D168" s="334"/>
      <c r="E168" s="334"/>
      <c r="F168" s="355" t="s">
        <v>2946</v>
      </c>
      <c r="G168" s="334"/>
      <c r="H168" s="334" t="s">
        <v>2995</v>
      </c>
      <c r="I168" s="334" t="s">
        <v>2948</v>
      </c>
      <c r="J168" s="334" t="s">
        <v>2996</v>
      </c>
      <c r="K168" s="377"/>
    </row>
    <row r="169" ht="15" customHeight="1">
      <c r="B169" s="356"/>
      <c r="C169" s="334" t="s">
        <v>97</v>
      </c>
      <c r="D169" s="334"/>
      <c r="E169" s="334"/>
      <c r="F169" s="355" t="s">
        <v>2946</v>
      </c>
      <c r="G169" s="334"/>
      <c r="H169" s="334" t="s">
        <v>3012</v>
      </c>
      <c r="I169" s="334" t="s">
        <v>2948</v>
      </c>
      <c r="J169" s="334" t="s">
        <v>2996</v>
      </c>
      <c r="K169" s="377"/>
    </row>
    <row r="170" ht="15" customHeight="1">
      <c r="B170" s="356"/>
      <c r="C170" s="334" t="s">
        <v>2951</v>
      </c>
      <c r="D170" s="334"/>
      <c r="E170" s="334"/>
      <c r="F170" s="355" t="s">
        <v>2952</v>
      </c>
      <c r="G170" s="334"/>
      <c r="H170" s="334" t="s">
        <v>3012</v>
      </c>
      <c r="I170" s="334" t="s">
        <v>2948</v>
      </c>
      <c r="J170" s="334">
        <v>50</v>
      </c>
      <c r="K170" s="377"/>
    </row>
    <row r="171" ht="15" customHeight="1">
      <c r="B171" s="356"/>
      <c r="C171" s="334" t="s">
        <v>2954</v>
      </c>
      <c r="D171" s="334"/>
      <c r="E171" s="334"/>
      <c r="F171" s="355" t="s">
        <v>2946</v>
      </c>
      <c r="G171" s="334"/>
      <c r="H171" s="334" t="s">
        <v>3012</v>
      </c>
      <c r="I171" s="334" t="s">
        <v>2956</v>
      </c>
      <c r="J171" s="334"/>
      <c r="K171" s="377"/>
    </row>
    <row r="172" ht="15" customHeight="1">
      <c r="B172" s="356"/>
      <c r="C172" s="334" t="s">
        <v>2965</v>
      </c>
      <c r="D172" s="334"/>
      <c r="E172" s="334"/>
      <c r="F172" s="355" t="s">
        <v>2952</v>
      </c>
      <c r="G172" s="334"/>
      <c r="H172" s="334" t="s">
        <v>3012</v>
      </c>
      <c r="I172" s="334" t="s">
        <v>2948</v>
      </c>
      <c r="J172" s="334">
        <v>50</v>
      </c>
      <c r="K172" s="377"/>
    </row>
    <row r="173" ht="15" customHeight="1">
      <c r="B173" s="356"/>
      <c r="C173" s="334" t="s">
        <v>2973</v>
      </c>
      <c r="D173" s="334"/>
      <c r="E173" s="334"/>
      <c r="F173" s="355" t="s">
        <v>2952</v>
      </c>
      <c r="G173" s="334"/>
      <c r="H173" s="334" t="s">
        <v>3012</v>
      </c>
      <c r="I173" s="334" t="s">
        <v>2948</v>
      </c>
      <c r="J173" s="334">
        <v>50</v>
      </c>
      <c r="K173" s="377"/>
    </row>
    <row r="174" ht="15" customHeight="1">
      <c r="B174" s="356"/>
      <c r="C174" s="334" t="s">
        <v>2971</v>
      </c>
      <c r="D174" s="334"/>
      <c r="E174" s="334"/>
      <c r="F174" s="355" t="s">
        <v>2952</v>
      </c>
      <c r="G174" s="334"/>
      <c r="H174" s="334" t="s">
        <v>3012</v>
      </c>
      <c r="I174" s="334" t="s">
        <v>2948</v>
      </c>
      <c r="J174" s="334">
        <v>50</v>
      </c>
      <c r="K174" s="377"/>
    </row>
    <row r="175" ht="15" customHeight="1">
      <c r="B175" s="356"/>
      <c r="C175" s="334" t="s">
        <v>176</v>
      </c>
      <c r="D175" s="334"/>
      <c r="E175" s="334"/>
      <c r="F175" s="355" t="s">
        <v>2946</v>
      </c>
      <c r="G175" s="334"/>
      <c r="H175" s="334" t="s">
        <v>3013</v>
      </c>
      <c r="I175" s="334" t="s">
        <v>3014</v>
      </c>
      <c r="J175" s="334"/>
      <c r="K175" s="377"/>
    </row>
    <row r="176" ht="15" customHeight="1">
      <c r="B176" s="356"/>
      <c r="C176" s="334" t="s">
        <v>63</v>
      </c>
      <c r="D176" s="334"/>
      <c r="E176" s="334"/>
      <c r="F176" s="355" t="s">
        <v>2946</v>
      </c>
      <c r="G176" s="334"/>
      <c r="H176" s="334" t="s">
        <v>3015</v>
      </c>
      <c r="I176" s="334" t="s">
        <v>3016</v>
      </c>
      <c r="J176" s="334">
        <v>1</v>
      </c>
      <c r="K176" s="377"/>
    </row>
    <row r="177" ht="15" customHeight="1">
      <c r="B177" s="356"/>
      <c r="C177" s="334" t="s">
        <v>59</v>
      </c>
      <c r="D177" s="334"/>
      <c r="E177" s="334"/>
      <c r="F177" s="355" t="s">
        <v>2946</v>
      </c>
      <c r="G177" s="334"/>
      <c r="H177" s="334" t="s">
        <v>3017</v>
      </c>
      <c r="I177" s="334" t="s">
        <v>2948</v>
      </c>
      <c r="J177" s="334">
        <v>20</v>
      </c>
      <c r="K177" s="377"/>
    </row>
    <row r="178" ht="15" customHeight="1">
      <c r="B178" s="356"/>
      <c r="C178" s="334" t="s">
        <v>177</v>
      </c>
      <c r="D178" s="334"/>
      <c r="E178" s="334"/>
      <c r="F178" s="355" t="s">
        <v>2946</v>
      </c>
      <c r="G178" s="334"/>
      <c r="H178" s="334" t="s">
        <v>3018</v>
      </c>
      <c r="I178" s="334" t="s">
        <v>2948</v>
      </c>
      <c r="J178" s="334">
        <v>255</v>
      </c>
      <c r="K178" s="377"/>
    </row>
    <row r="179" ht="15" customHeight="1">
      <c r="B179" s="356"/>
      <c r="C179" s="334" t="s">
        <v>178</v>
      </c>
      <c r="D179" s="334"/>
      <c r="E179" s="334"/>
      <c r="F179" s="355" t="s">
        <v>2946</v>
      </c>
      <c r="G179" s="334"/>
      <c r="H179" s="334" t="s">
        <v>2911</v>
      </c>
      <c r="I179" s="334" t="s">
        <v>2948</v>
      </c>
      <c r="J179" s="334">
        <v>10</v>
      </c>
      <c r="K179" s="377"/>
    </row>
    <row r="180" ht="15" customHeight="1">
      <c r="B180" s="356"/>
      <c r="C180" s="334" t="s">
        <v>179</v>
      </c>
      <c r="D180" s="334"/>
      <c r="E180" s="334"/>
      <c r="F180" s="355" t="s">
        <v>2946</v>
      </c>
      <c r="G180" s="334"/>
      <c r="H180" s="334" t="s">
        <v>3019</v>
      </c>
      <c r="I180" s="334" t="s">
        <v>2980</v>
      </c>
      <c r="J180" s="334"/>
      <c r="K180" s="377"/>
    </row>
    <row r="181" ht="15" customHeight="1">
      <c r="B181" s="356"/>
      <c r="C181" s="334" t="s">
        <v>3020</v>
      </c>
      <c r="D181" s="334"/>
      <c r="E181" s="334"/>
      <c r="F181" s="355" t="s">
        <v>2946</v>
      </c>
      <c r="G181" s="334"/>
      <c r="H181" s="334" t="s">
        <v>3021</v>
      </c>
      <c r="I181" s="334" t="s">
        <v>2980</v>
      </c>
      <c r="J181" s="334"/>
      <c r="K181" s="377"/>
    </row>
    <row r="182" ht="15" customHeight="1">
      <c r="B182" s="356"/>
      <c r="C182" s="334" t="s">
        <v>3009</v>
      </c>
      <c r="D182" s="334"/>
      <c r="E182" s="334"/>
      <c r="F182" s="355" t="s">
        <v>2946</v>
      </c>
      <c r="G182" s="334"/>
      <c r="H182" s="334" t="s">
        <v>3022</v>
      </c>
      <c r="I182" s="334" t="s">
        <v>2980</v>
      </c>
      <c r="J182" s="334"/>
      <c r="K182" s="377"/>
    </row>
    <row r="183" ht="15" customHeight="1">
      <c r="B183" s="356"/>
      <c r="C183" s="334" t="s">
        <v>181</v>
      </c>
      <c r="D183" s="334"/>
      <c r="E183" s="334"/>
      <c r="F183" s="355" t="s">
        <v>2952</v>
      </c>
      <c r="G183" s="334"/>
      <c r="H183" s="334" t="s">
        <v>3023</v>
      </c>
      <c r="I183" s="334" t="s">
        <v>2948</v>
      </c>
      <c r="J183" s="334">
        <v>50</v>
      </c>
      <c r="K183" s="377"/>
    </row>
    <row r="184" ht="15" customHeight="1">
      <c r="B184" s="356"/>
      <c r="C184" s="334" t="s">
        <v>3024</v>
      </c>
      <c r="D184" s="334"/>
      <c r="E184" s="334"/>
      <c r="F184" s="355" t="s">
        <v>2952</v>
      </c>
      <c r="G184" s="334"/>
      <c r="H184" s="334" t="s">
        <v>3025</v>
      </c>
      <c r="I184" s="334" t="s">
        <v>3026</v>
      </c>
      <c r="J184" s="334"/>
      <c r="K184" s="377"/>
    </row>
    <row r="185" ht="15" customHeight="1">
      <c r="B185" s="356"/>
      <c r="C185" s="334" t="s">
        <v>3027</v>
      </c>
      <c r="D185" s="334"/>
      <c r="E185" s="334"/>
      <c r="F185" s="355" t="s">
        <v>2952</v>
      </c>
      <c r="G185" s="334"/>
      <c r="H185" s="334" t="s">
        <v>3028</v>
      </c>
      <c r="I185" s="334" t="s">
        <v>3026</v>
      </c>
      <c r="J185" s="334"/>
      <c r="K185" s="377"/>
    </row>
    <row r="186" ht="15" customHeight="1">
      <c r="B186" s="356"/>
      <c r="C186" s="334" t="s">
        <v>3029</v>
      </c>
      <c r="D186" s="334"/>
      <c r="E186" s="334"/>
      <c r="F186" s="355" t="s">
        <v>2952</v>
      </c>
      <c r="G186" s="334"/>
      <c r="H186" s="334" t="s">
        <v>3030</v>
      </c>
      <c r="I186" s="334" t="s">
        <v>3026</v>
      </c>
      <c r="J186" s="334"/>
      <c r="K186" s="377"/>
    </row>
    <row r="187" ht="15" customHeight="1">
      <c r="B187" s="356"/>
      <c r="C187" s="389" t="s">
        <v>3031</v>
      </c>
      <c r="D187" s="334"/>
      <c r="E187" s="334"/>
      <c r="F187" s="355" t="s">
        <v>2952</v>
      </c>
      <c r="G187" s="334"/>
      <c r="H187" s="334" t="s">
        <v>3032</v>
      </c>
      <c r="I187" s="334" t="s">
        <v>3033</v>
      </c>
      <c r="J187" s="390" t="s">
        <v>3034</v>
      </c>
      <c r="K187" s="377"/>
    </row>
    <row r="188" ht="15" customHeight="1">
      <c r="B188" s="356"/>
      <c r="C188" s="340" t="s">
        <v>48</v>
      </c>
      <c r="D188" s="334"/>
      <c r="E188" s="334"/>
      <c r="F188" s="355" t="s">
        <v>2946</v>
      </c>
      <c r="G188" s="334"/>
      <c r="H188" s="330" t="s">
        <v>3035</v>
      </c>
      <c r="I188" s="334" t="s">
        <v>3036</v>
      </c>
      <c r="J188" s="334"/>
      <c r="K188" s="377"/>
    </row>
    <row r="189" ht="15" customHeight="1">
      <c r="B189" s="356"/>
      <c r="C189" s="340" t="s">
        <v>3037</v>
      </c>
      <c r="D189" s="334"/>
      <c r="E189" s="334"/>
      <c r="F189" s="355" t="s">
        <v>2946</v>
      </c>
      <c r="G189" s="334"/>
      <c r="H189" s="334" t="s">
        <v>3038</v>
      </c>
      <c r="I189" s="334" t="s">
        <v>2980</v>
      </c>
      <c r="J189" s="334"/>
      <c r="K189" s="377"/>
    </row>
    <row r="190" ht="15" customHeight="1">
      <c r="B190" s="356"/>
      <c r="C190" s="340" t="s">
        <v>3039</v>
      </c>
      <c r="D190" s="334"/>
      <c r="E190" s="334"/>
      <c r="F190" s="355" t="s">
        <v>2946</v>
      </c>
      <c r="G190" s="334"/>
      <c r="H190" s="334" t="s">
        <v>3040</v>
      </c>
      <c r="I190" s="334" t="s">
        <v>2980</v>
      </c>
      <c r="J190" s="334"/>
      <c r="K190" s="377"/>
    </row>
    <row r="191" ht="15" customHeight="1">
      <c r="B191" s="356"/>
      <c r="C191" s="340" t="s">
        <v>3041</v>
      </c>
      <c r="D191" s="334"/>
      <c r="E191" s="334"/>
      <c r="F191" s="355" t="s">
        <v>2952</v>
      </c>
      <c r="G191" s="334"/>
      <c r="H191" s="334" t="s">
        <v>3042</v>
      </c>
      <c r="I191" s="334" t="s">
        <v>2980</v>
      </c>
      <c r="J191" s="334"/>
      <c r="K191" s="377"/>
    </row>
    <row r="192" ht="15" customHeight="1">
      <c r="B192" s="383"/>
      <c r="C192" s="391"/>
      <c r="D192" s="365"/>
      <c r="E192" s="365"/>
      <c r="F192" s="365"/>
      <c r="G192" s="365"/>
      <c r="H192" s="365"/>
      <c r="I192" s="365"/>
      <c r="J192" s="365"/>
      <c r="K192" s="384"/>
    </row>
    <row r="193" ht="18.75" customHeight="1">
      <c r="B193" s="330"/>
      <c r="C193" s="334"/>
      <c r="D193" s="334"/>
      <c r="E193" s="334"/>
      <c r="F193" s="355"/>
      <c r="G193" s="334"/>
      <c r="H193" s="334"/>
      <c r="I193" s="334"/>
      <c r="J193" s="334"/>
      <c r="K193" s="330"/>
    </row>
    <row r="194" ht="18.75" customHeight="1">
      <c r="B194" s="330"/>
      <c r="C194" s="334"/>
      <c r="D194" s="334"/>
      <c r="E194" s="334"/>
      <c r="F194" s="355"/>
      <c r="G194" s="334"/>
      <c r="H194" s="334"/>
      <c r="I194" s="334"/>
      <c r="J194" s="334"/>
      <c r="K194" s="330"/>
    </row>
    <row r="195" ht="18.75" customHeight="1">
      <c r="B195" s="341"/>
      <c r="C195" s="341"/>
      <c r="D195" s="341"/>
      <c r="E195" s="341"/>
      <c r="F195" s="341"/>
      <c r="G195" s="341"/>
      <c r="H195" s="341"/>
      <c r="I195" s="341"/>
      <c r="J195" s="341"/>
      <c r="K195" s="341"/>
    </row>
    <row r="196" ht="13.5">
      <c r="B196" s="320"/>
      <c r="C196" s="321"/>
      <c r="D196" s="321"/>
      <c r="E196" s="321"/>
      <c r="F196" s="321"/>
      <c r="G196" s="321"/>
      <c r="H196" s="321"/>
      <c r="I196" s="321"/>
      <c r="J196" s="321"/>
      <c r="K196" s="322"/>
    </row>
    <row r="197" ht="21">
      <c r="B197" s="323"/>
      <c r="C197" s="324" t="s">
        <v>3043</v>
      </c>
      <c r="D197" s="324"/>
      <c r="E197" s="324"/>
      <c r="F197" s="324"/>
      <c r="G197" s="324"/>
      <c r="H197" s="324"/>
      <c r="I197" s="324"/>
      <c r="J197" s="324"/>
      <c r="K197" s="325"/>
    </row>
    <row r="198" ht="25.5" customHeight="1">
      <c r="B198" s="323"/>
      <c r="C198" s="392" t="s">
        <v>3044</v>
      </c>
      <c r="D198" s="392"/>
      <c r="E198" s="392"/>
      <c r="F198" s="392" t="s">
        <v>3045</v>
      </c>
      <c r="G198" s="393"/>
      <c r="H198" s="392" t="s">
        <v>3046</v>
      </c>
      <c r="I198" s="392"/>
      <c r="J198" s="392"/>
      <c r="K198" s="325"/>
    </row>
    <row r="199" ht="5.25" customHeight="1">
      <c r="B199" s="356"/>
      <c r="C199" s="353"/>
      <c r="D199" s="353"/>
      <c r="E199" s="353"/>
      <c r="F199" s="353"/>
      <c r="G199" s="334"/>
      <c r="H199" s="353"/>
      <c r="I199" s="353"/>
      <c r="J199" s="353"/>
      <c r="K199" s="377"/>
    </row>
    <row r="200" ht="15" customHeight="1">
      <c r="B200" s="356"/>
      <c r="C200" s="334" t="s">
        <v>3036</v>
      </c>
      <c r="D200" s="334"/>
      <c r="E200" s="334"/>
      <c r="F200" s="355" t="s">
        <v>49</v>
      </c>
      <c r="G200" s="334"/>
      <c r="H200" s="334" t="s">
        <v>3047</v>
      </c>
      <c r="I200" s="334"/>
      <c r="J200" s="334"/>
      <c r="K200" s="377"/>
    </row>
    <row r="201" ht="15" customHeight="1">
      <c r="B201" s="356"/>
      <c r="C201" s="362"/>
      <c r="D201" s="334"/>
      <c r="E201" s="334"/>
      <c r="F201" s="355" t="s">
        <v>50</v>
      </c>
      <c r="G201" s="334"/>
      <c r="H201" s="334" t="s">
        <v>3048</v>
      </c>
      <c r="I201" s="334"/>
      <c r="J201" s="334"/>
      <c r="K201" s="377"/>
    </row>
    <row r="202" ht="15" customHeight="1">
      <c r="B202" s="356"/>
      <c r="C202" s="362"/>
      <c r="D202" s="334"/>
      <c r="E202" s="334"/>
      <c r="F202" s="355" t="s">
        <v>53</v>
      </c>
      <c r="G202" s="334"/>
      <c r="H202" s="334" t="s">
        <v>3049</v>
      </c>
      <c r="I202" s="334"/>
      <c r="J202" s="334"/>
      <c r="K202" s="377"/>
    </row>
    <row r="203" ht="15" customHeight="1">
      <c r="B203" s="356"/>
      <c r="C203" s="334"/>
      <c r="D203" s="334"/>
      <c r="E203" s="334"/>
      <c r="F203" s="355" t="s">
        <v>51</v>
      </c>
      <c r="G203" s="334"/>
      <c r="H203" s="334" t="s">
        <v>3050</v>
      </c>
      <c r="I203" s="334"/>
      <c r="J203" s="334"/>
      <c r="K203" s="377"/>
    </row>
    <row r="204" ht="15" customHeight="1">
      <c r="B204" s="356"/>
      <c r="C204" s="334"/>
      <c r="D204" s="334"/>
      <c r="E204" s="334"/>
      <c r="F204" s="355" t="s">
        <v>52</v>
      </c>
      <c r="G204" s="334"/>
      <c r="H204" s="334" t="s">
        <v>3051</v>
      </c>
      <c r="I204" s="334"/>
      <c r="J204" s="334"/>
      <c r="K204" s="377"/>
    </row>
    <row r="205" ht="15" customHeight="1">
      <c r="B205" s="356"/>
      <c r="C205" s="334"/>
      <c r="D205" s="334"/>
      <c r="E205" s="334"/>
      <c r="F205" s="355"/>
      <c r="G205" s="334"/>
      <c r="H205" s="334"/>
      <c r="I205" s="334"/>
      <c r="J205" s="334"/>
      <c r="K205" s="377"/>
    </row>
    <row r="206" ht="15" customHeight="1">
      <c r="B206" s="356"/>
      <c r="C206" s="334" t="s">
        <v>2992</v>
      </c>
      <c r="D206" s="334"/>
      <c r="E206" s="334"/>
      <c r="F206" s="355" t="s">
        <v>85</v>
      </c>
      <c r="G206" s="334"/>
      <c r="H206" s="334" t="s">
        <v>3052</v>
      </c>
      <c r="I206" s="334"/>
      <c r="J206" s="334"/>
      <c r="K206" s="377"/>
    </row>
    <row r="207" ht="15" customHeight="1">
      <c r="B207" s="356"/>
      <c r="C207" s="362"/>
      <c r="D207" s="334"/>
      <c r="E207" s="334"/>
      <c r="F207" s="355" t="s">
        <v>2892</v>
      </c>
      <c r="G207" s="334"/>
      <c r="H207" s="334" t="s">
        <v>2893</v>
      </c>
      <c r="I207" s="334"/>
      <c r="J207" s="334"/>
      <c r="K207" s="377"/>
    </row>
    <row r="208" ht="15" customHeight="1">
      <c r="B208" s="356"/>
      <c r="C208" s="334"/>
      <c r="D208" s="334"/>
      <c r="E208" s="334"/>
      <c r="F208" s="355" t="s">
        <v>2890</v>
      </c>
      <c r="G208" s="334"/>
      <c r="H208" s="334" t="s">
        <v>3053</v>
      </c>
      <c r="I208" s="334"/>
      <c r="J208" s="334"/>
      <c r="K208" s="377"/>
    </row>
    <row r="209" ht="15" customHeight="1">
      <c r="B209" s="394"/>
      <c r="C209" s="362"/>
      <c r="D209" s="362"/>
      <c r="E209" s="362"/>
      <c r="F209" s="355" t="s">
        <v>83</v>
      </c>
      <c r="G209" s="340"/>
      <c r="H209" s="381" t="s">
        <v>2894</v>
      </c>
      <c r="I209" s="381"/>
      <c r="J209" s="381"/>
      <c r="K209" s="395"/>
    </row>
    <row r="210" ht="15" customHeight="1">
      <c r="B210" s="394"/>
      <c r="C210" s="362"/>
      <c r="D210" s="362"/>
      <c r="E210" s="362"/>
      <c r="F210" s="355" t="s">
        <v>2895</v>
      </c>
      <c r="G210" s="340"/>
      <c r="H210" s="381" t="s">
        <v>294</v>
      </c>
      <c r="I210" s="381"/>
      <c r="J210" s="381"/>
      <c r="K210" s="395"/>
    </row>
    <row r="211" ht="15" customHeight="1">
      <c r="B211" s="394"/>
      <c r="C211" s="362"/>
      <c r="D211" s="362"/>
      <c r="E211" s="362"/>
      <c r="F211" s="396"/>
      <c r="G211" s="340"/>
      <c r="H211" s="397"/>
      <c r="I211" s="397"/>
      <c r="J211" s="397"/>
      <c r="K211" s="395"/>
    </row>
    <row r="212" ht="15" customHeight="1">
      <c r="B212" s="394"/>
      <c r="C212" s="334" t="s">
        <v>3016</v>
      </c>
      <c r="D212" s="362"/>
      <c r="E212" s="362"/>
      <c r="F212" s="355">
        <v>1</v>
      </c>
      <c r="G212" s="340"/>
      <c r="H212" s="381" t="s">
        <v>3054</v>
      </c>
      <c r="I212" s="381"/>
      <c r="J212" s="381"/>
      <c r="K212" s="395"/>
    </row>
    <row r="213" ht="15" customHeight="1">
      <c r="B213" s="394"/>
      <c r="C213" s="362"/>
      <c r="D213" s="362"/>
      <c r="E213" s="362"/>
      <c r="F213" s="355">
        <v>2</v>
      </c>
      <c r="G213" s="340"/>
      <c r="H213" s="381" t="s">
        <v>3055</v>
      </c>
      <c r="I213" s="381"/>
      <c r="J213" s="381"/>
      <c r="K213" s="395"/>
    </row>
    <row r="214" ht="15" customHeight="1">
      <c r="B214" s="394"/>
      <c r="C214" s="362"/>
      <c r="D214" s="362"/>
      <c r="E214" s="362"/>
      <c r="F214" s="355">
        <v>3</v>
      </c>
      <c r="G214" s="340"/>
      <c r="H214" s="381" t="s">
        <v>3056</v>
      </c>
      <c r="I214" s="381"/>
      <c r="J214" s="381"/>
      <c r="K214" s="395"/>
    </row>
    <row r="215" ht="15" customHeight="1">
      <c r="B215" s="394"/>
      <c r="C215" s="362"/>
      <c r="D215" s="362"/>
      <c r="E215" s="362"/>
      <c r="F215" s="355">
        <v>4</v>
      </c>
      <c r="G215" s="340"/>
      <c r="H215" s="381" t="s">
        <v>3057</v>
      </c>
      <c r="I215" s="381"/>
      <c r="J215" s="381"/>
      <c r="K215" s="395"/>
    </row>
    <row r="216" ht="12.75" customHeight="1">
      <c r="B216" s="398"/>
      <c r="C216" s="399"/>
      <c r="D216" s="399"/>
      <c r="E216" s="399"/>
      <c r="F216" s="399"/>
      <c r="G216" s="399"/>
      <c r="H216" s="399"/>
      <c r="I216" s="399"/>
      <c r="J216" s="399"/>
      <c r="K216" s="40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91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 s="1" customFormat="1">
      <c r="B8" s="48"/>
      <c r="C8" s="49"/>
      <c r="D8" s="41" t="s">
        <v>162</v>
      </c>
      <c r="E8" s="49"/>
      <c r="F8" s="49"/>
      <c r="G8" s="49"/>
      <c r="H8" s="49"/>
      <c r="I8" s="158"/>
      <c r="J8" s="49"/>
      <c r="K8" s="53"/>
    </row>
    <row r="9" s="1" customFormat="1" ht="36.96" customHeight="1">
      <c r="B9" s="48"/>
      <c r="C9" s="49"/>
      <c r="D9" s="49"/>
      <c r="E9" s="159" t="s">
        <v>299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9"/>
      <c r="E10" s="49"/>
      <c r="F10" s="49"/>
      <c r="G10" s="49"/>
      <c r="H10" s="49"/>
      <c r="I10" s="158"/>
      <c r="J10" s="49"/>
      <c r="K10" s="53"/>
    </row>
    <row r="11" s="1" customFormat="1" ht="14.4" customHeight="1">
      <c r="B11" s="48"/>
      <c r="C11" s="49"/>
      <c r="D11" s="41" t="s">
        <v>20</v>
      </c>
      <c r="E11" s="49"/>
      <c r="F11" s="36" t="s">
        <v>21</v>
      </c>
      <c r="G11" s="49"/>
      <c r="H11" s="49"/>
      <c r="I11" s="160" t="s">
        <v>22</v>
      </c>
      <c r="J11" s="36" t="s">
        <v>34</v>
      </c>
      <c r="K11" s="53"/>
    </row>
    <row r="12" s="1" customFormat="1" ht="14.4" customHeight="1">
      <c r="B12" s="48"/>
      <c r="C12" s="49"/>
      <c r="D12" s="41" t="s">
        <v>24</v>
      </c>
      <c r="E12" s="49"/>
      <c r="F12" s="36" t="s">
        <v>25</v>
      </c>
      <c r="G12" s="49"/>
      <c r="H12" s="49"/>
      <c r="I12" s="160" t="s">
        <v>26</v>
      </c>
      <c r="J12" s="161" t="str">
        <f>'Rekapitulace stavby'!AN8</f>
        <v>27. 3. 2018</v>
      </c>
      <c r="K12" s="53"/>
    </row>
    <row r="13" s="1" customFormat="1" ht="10.8" customHeight="1">
      <c r="B13" s="48"/>
      <c r="C13" s="49"/>
      <c r="D13" s="49"/>
      <c r="E13" s="49"/>
      <c r="F13" s="49"/>
      <c r="G13" s="49"/>
      <c r="H13" s="49"/>
      <c r="I13" s="158"/>
      <c r="J13" s="49"/>
      <c r="K13" s="53"/>
    </row>
    <row r="14" s="1" customFormat="1" ht="14.4" customHeight="1">
      <c r="B14" s="48"/>
      <c r="C14" s="49"/>
      <c r="D14" s="41" t="s">
        <v>32</v>
      </c>
      <c r="E14" s="49"/>
      <c r="F14" s="49"/>
      <c r="G14" s="49"/>
      <c r="H14" s="49"/>
      <c r="I14" s="160" t="s">
        <v>33</v>
      </c>
      <c r="J14" s="36" t="s">
        <v>34</v>
      </c>
      <c r="K14" s="53"/>
    </row>
    <row r="15" s="1" customFormat="1" ht="18" customHeight="1">
      <c r="B15" s="48"/>
      <c r="C15" s="49"/>
      <c r="D15" s="49"/>
      <c r="E15" s="36" t="s">
        <v>35</v>
      </c>
      <c r="F15" s="49"/>
      <c r="G15" s="49"/>
      <c r="H15" s="49"/>
      <c r="I15" s="160" t="s">
        <v>36</v>
      </c>
      <c r="J15" s="36" t="s">
        <v>34</v>
      </c>
      <c r="K15" s="53"/>
    </row>
    <row r="16" s="1" customFormat="1" ht="6.96" customHeight="1">
      <c r="B16" s="48"/>
      <c r="C16" s="49"/>
      <c r="D16" s="49"/>
      <c r="E16" s="49"/>
      <c r="F16" s="49"/>
      <c r="G16" s="49"/>
      <c r="H16" s="49"/>
      <c r="I16" s="158"/>
      <c r="J16" s="49"/>
      <c r="K16" s="53"/>
    </row>
    <row r="17" s="1" customFormat="1" ht="14.4" customHeight="1">
      <c r="B17" s="48"/>
      <c r="C17" s="49"/>
      <c r="D17" s="41" t="s">
        <v>37</v>
      </c>
      <c r="E17" s="49"/>
      <c r="F17" s="49"/>
      <c r="G17" s="49"/>
      <c r="H17" s="49"/>
      <c r="I17" s="160" t="s">
        <v>33</v>
      </c>
      <c r="J17" s="36" t="str">
        <f>IF('Rekapitulace stavby'!AN13="Vyplň údaj","",IF('Rekapitulace stavby'!AN13="","",'Rekapitulace stavby'!AN13))</f>
        <v/>
      </c>
      <c r="K17" s="53"/>
    </row>
    <row r="18" s="1" customFormat="1" ht="18" customHeight="1">
      <c r="B18" s="48"/>
      <c r="C18" s="49"/>
      <c r="D18" s="49"/>
      <c r="E18" s="36" t="str">
        <f>IF('Rekapitulace stavby'!E14="Vyplň údaj","",IF('Rekapitulace stavby'!E14="","",'Rekapitulace stavby'!E14))</f>
        <v/>
      </c>
      <c r="F18" s="49"/>
      <c r="G18" s="49"/>
      <c r="H18" s="49"/>
      <c r="I18" s="160" t="s">
        <v>36</v>
      </c>
      <c r="J18" s="36" t="str">
        <f>IF('Rekapitulace stavby'!AN14="Vyplň údaj","",IF('Rekapitulace stavby'!AN14="","",'Rekapitulace stavby'!AN14))</f>
        <v/>
      </c>
      <c r="K18" s="53"/>
    </row>
    <row r="19" s="1" customFormat="1" ht="6.96" customHeight="1">
      <c r="B19" s="48"/>
      <c r="C19" s="49"/>
      <c r="D19" s="49"/>
      <c r="E19" s="49"/>
      <c r="F19" s="49"/>
      <c r="G19" s="49"/>
      <c r="H19" s="49"/>
      <c r="I19" s="158"/>
      <c r="J19" s="49"/>
      <c r="K19" s="53"/>
    </row>
    <row r="20" s="1" customFormat="1" ht="14.4" customHeight="1">
      <c r="B20" s="48"/>
      <c r="C20" s="49"/>
      <c r="D20" s="41" t="s">
        <v>39</v>
      </c>
      <c r="E20" s="49"/>
      <c r="F20" s="49"/>
      <c r="G20" s="49"/>
      <c r="H20" s="49"/>
      <c r="I20" s="160" t="s">
        <v>33</v>
      </c>
      <c r="J20" s="36" t="s">
        <v>34</v>
      </c>
      <c r="K20" s="53"/>
    </row>
    <row r="21" s="1" customFormat="1" ht="18" customHeight="1">
      <c r="B21" s="48"/>
      <c r="C21" s="49"/>
      <c r="D21" s="49"/>
      <c r="E21" s="36" t="s">
        <v>40</v>
      </c>
      <c r="F21" s="49"/>
      <c r="G21" s="49"/>
      <c r="H21" s="49"/>
      <c r="I21" s="160" t="s">
        <v>36</v>
      </c>
      <c r="J21" s="36" t="s">
        <v>34</v>
      </c>
      <c r="K21" s="53"/>
    </row>
    <row r="22" s="1" customFormat="1" ht="6.96" customHeight="1">
      <c r="B22" s="48"/>
      <c r="C22" s="49"/>
      <c r="D22" s="49"/>
      <c r="E22" s="49"/>
      <c r="F22" s="49"/>
      <c r="G22" s="49"/>
      <c r="H22" s="49"/>
      <c r="I22" s="158"/>
      <c r="J22" s="49"/>
      <c r="K22" s="53"/>
    </row>
    <row r="23" s="1" customFormat="1" ht="14.4" customHeight="1">
      <c r="B23" s="48"/>
      <c r="C23" s="49"/>
      <c r="D23" s="41" t="s">
        <v>42</v>
      </c>
      <c r="E23" s="49"/>
      <c r="F23" s="49"/>
      <c r="G23" s="49"/>
      <c r="H23" s="49"/>
      <c r="I23" s="158"/>
      <c r="J23" s="49"/>
      <c r="K23" s="53"/>
    </row>
    <row r="24" s="7" customFormat="1" ht="114" customHeight="1">
      <c r="B24" s="162"/>
      <c r="C24" s="163"/>
      <c r="D24" s="163"/>
      <c r="E24" s="46" t="s">
        <v>43</v>
      </c>
      <c r="F24" s="46"/>
      <c r="G24" s="46"/>
      <c r="H24" s="46"/>
      <c r="I24" s="164"/>
      <c r="J24" s="163"/>
      <c r="K24" s="165"/>
    </row>
    <row r="25" s="1" customFormat="1" ht="6.96" customHeight="1">
      <c r="B25" s="48"/>
      <c r="C25" s="49"/>
      <c r="D25" s="49"/>
      <c r="E25" s="49"/>
      <c r="F25" s="49"/>
      <c r="G25" s="49"/>
      <c r="H25" s="49"/>
      <c r="I25" s="158"/>
      <c r="J25" s="49"/>
      <c r="K25" s="53"/>
    </row>
    <row r="26" s="1" customFormat="1" ht="6.96" customHeight="1">
      <c r="B26" s="48"/>
      <c r="C26" s="49"/>
      <c r="D26" s="108"/>
      <c r="E26" s="108"/>
      <c r="F26" s="108"/>
      <c r="G26" s="108"/>
      <c r="H26" s="108"/>
      <c r="I26" s="166"/>
      <c r="J26" s="108"/>
      <c r="K26" s="167"/>
    </row>
    <row r="27" s="1" customFormat="1" ht="25.44" customHeight="1">
      <c r="B27" s="48"/>
      <c r="C27" s="49"/>
      <c r="D27" s="168" t="s">
        <v>44</v>
      </c>
      <c r="E27" s="49"/>
      <c r="F27" s="49"/>
      <c r="G27" s="49"/>
      <c r="H27" s="49"/>
      <c r="I27" s="158"/>
      <c r="J27" s="169">
        <f>ROUND(J80,2)</f>
        <v>0</v>
      </c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14.4" customHeight="1">
      <c r="B29" s="48"/>
      <c r="C29" s="49"/>
      <c r="D29" s="49"/>
      <c r="E29" s="49"/>
      <c r="F29" s="54" t="s">
        <v>46</v>
      </c>
      <c r="G29" s="49"/>
      <c r="H29" s="49"/>
      <c r="I29" s="170" t="s">
        <v>45</v>
      </c>
      <c r="J29" s="54" t="s">
        <v>47</v>
      </c>
      <c r="K29" s="53"/>
    </row>
    <row r="30" s="1" customFormat="1" ht="14.4" customHeight="1">
      <c r="B30" s="48"/>
      <c r="C30" s="49"/>
      <c r="D30" s="57" t="s">
        <v>48</v>
      </c>
      <c r="E30" s="57" t="s">
        <v>49</v>
      </c>
      <c r="F30" s="171">
        <f>ROUND(SUM(BE80:BE119), 2)</f>
        <v>0</v>
      </c>
      <c r="G30" s="49"/>
      <c r="H30" s="49"/>
      <c r="I30" s="172">
        <v>0.20999999999999999</v>
      </c>
      <c r="J30" s="171">
        <f>ROUND(ROUND((SUM(BE80:BE119)), 2)*I30, 2)</f>
        <v>0</v>
      </c>
      <c r="K30" s="53"/>
    </row>
    <row r="31" s="1" customFormat="1" ht="14.4" customHeight="1">
      <c r="B31" s="48"/>
      <c r="C31" s="49"/>
      <c r="D31" s="49"/>
      <c r="E31" s="57" t="s">
        <v>50</v>
      </c>
      <c r="F31" s="171">
        <f>ROUND(SUM(BF80:BF119), 2)</f>
        <v>0</v>
      </c>
      <c r="G31" s="49"/>
      <c r="H31" s="49"/>
      <c r="I31" s="172">
        <v>0.14999999999999999</v>
      </c>
      <c r="J31" s="171">
        <f>ROUND(ROUND((SUM(BF80:BF119)), 2)*I31, 2)</f>
        <v>0</v>
      </c>
      <c r="K31" s="53"/>
    </row>
    <row r="32" hidden="1" s="1" customFormat="1" ht="14.4" customHeight="1">
      <c r="B32" s="48"/>
      <c r="C32" s="49"/>
      <c r="D32" s="49"/>
      <c r="E32" s="57" t="s">
        <v>51</v>
      </c>
      <c r="F32" s="171">
        <f>ROUND(SUM(BG80:BG119), 2)</f>
        <v>0</v>
      </c>
      <c r="G32" s="49"/>
      <c r="H32" s="49"/>
      <c r="I32" s="172">
        <v>0.20999999999999999</v>
      </c>
      <c r="J32" s="171">
        <v>0</v>
      </c>
      <c r="K32" s="53"/>
    </row>
    <row r="33" hidden="1" s="1" customFormat="1" ht="14.4" customHeight="1">
      <c r="B33" s="48"/>
      <c r="C33" s="49"/>
      <c r="D33" s="49"/>
      <c r="E33" s="57" t="s">
        <v>52</v>
      </c>
      <c r="F33" s="171">
        <f>ROUND(SUM(BH80:BH119), 2)</f>
        <v>0</v>
      </c>
      <c r="G33" s="49"/>
      <c r="H33" s="49"/>
      <c r="I33" s="172">
        <v>0.14999999999999999</v>
      </c>
      <c r="J33" s="171">
        <v>0</v>
      </c>
      <c r="K33" s="53"/>
    </row>
    <row r="34" hidden="1" s="1" customFormat="1" ht="14.4" customHeight="1">
      <c r="B34" s="48"/>
      <c r="C34" s="49"/>
      <c r="D34" s="49"/>
      <c r="E34" s="57" t="s">
        <v>53</v>
      </c>
      <c r="F34" s="171">
        <f>ROUND(SUM(BI80:BI119), 2)</f>
        <v>0</v>
      </c>
      <c r="G34" s="49"/>
      <c r="H34" s="49"/>
      <c r="I34" s="172">
        <v>0</v>
      </c>
      <c r="J34" s="171">
        <v>0</v>
      </c>
      <c r="K34" s="53"/>
    </row>
    <row r="35" s="1" customFormat="1" ht="6.96" customHeight="1">
      <c r="B35" s="48"/>
      <c r="C35" s="49"/>
      <c r="D35" s="49"/>
      <c r="E35" s="49"/>
      <c r="F35" s="49"/>
      <c r="G35" s="49"/>
      <c r="H35" s="49"/>
      <c r="I35" s="158"/>
      <c r="J35" s="49"/>
      <c r="K35" s="53"/>
    </row>
    <row r="36" s="1" customFormat="1" ht="25.44" customHeight="1">
      <c r="B36" s="48"/>
      <c r="C36" s="173"/>
      <c r="D36" s="174" t="s">
        <v>54</v>
      </c>
      <c r="E36" s="100"/>
      <c r="F36" s="100"/>
      <c r="G36" s="175" t="s">
        <v>55</v>
      </c>
      <c r="H36" s="176" t="s">
        <v>56</v>
      </c>
      <c r="I36" s="177"/>
      <c r="J36" s="178">
        <f>SUM(J27:J34)</f>
        <v>0</v>
      </c>
      <c r="K36" s="179"/>
    </row>
    <row r="37" s="1" customFormat="1" ht="14.4" customHeight="1">
      <c r="B37" s="69"/>
      <c r="C37" s="70"/>
      <c r="D37" s="70"/>
      <c r="E37" s="70"/>
      <c r="F37" s="70"/>
      <c r="G37" s="70"/>
      <c r="H37" s="70"/>
      <c r="I37" s="180"/>
      <c r="J37" s="70"/>
      <c r="K37" s="71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8"/>
      <c r="C42" s="31" t="s">
        <v>164</v>
      </c>
      <c r="D42" s="49"/>
      <c r="E42" s="49"/>
      <c r="F42" s="49"/>
      <c r="G42" s="49"/>
      <c r="H42" s="49"/>
      <c r="I42" s="158"/>
      <c r="J42" s="49"/>
      <c r="K42" s="53"/>
    </row>
    <row r="43" s="1" customFormat="1" ht="6.96" customHeight="1">
      <c r="B43" s="48"/>
      <c r="C43" s="49"/>
      <c r="D43" s="49"/>
      <c r="E43" s="49"/>
      <c r="F43" s="49"/>
      <c r="G43" s="49"/>
      <c r="H43" s="49"/>
      <c r="I43" s="158"/>
      <c r="J43" s="49"/>
      <c r="K43" s="53"/>
    </row>
    <row r="44" s="1" customFormat="1" ht="14.4" customHeight="1">
      <c r="B44" s="48"/>
      <c r="C44" s="41" t="s">
        <v>18</v>
      </c>
      <c r="D44" s="49"/>
      <c r="E44" s="49"/>
      <c r="F44" s="49"/>
      <c r="G44" s="49"/>
      <c r="H44" s="49"/>
      <c r="I44" s="158"/>
      <c r="J44" s="49"/>
      <c r="K44" s="53"/>
    </row>
    <row r="45" s="1" customFormat="1" ht="16.5" customHeight="1">
      <c r="B45" s="48"/>
      <c r="C45" s="49"/>
      <c r="D45" s="49"/>
      <c r="E45" s="157" t="str">
        <f>E7</f>
        <v>Centrum aktivních seniorů</v>
      </c>
      <c r="F45" s="41"/>
      <c r="G45" s="41"/>
      <c r="H45" s="41"/>
      <c r="I45" s="158"/>
      <c r="J45" s="49"/>
      <c r="K45" s="53"/>
    </row>
    <row r="46" s="1" customFormat="1" ht="14.4" customHeight="1">
      <c r="B46" s="48"/>
      <c r="C46" s="41" t="s">
        <v>162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7.25" customHeight="1">
      <c r="B47" s="48"/>
      <c r="C47" s="49"/>
      <c r="D47" s="49"/>
      <c r="E47" s="159" t="str">
        <f>E9</f>
        <v>SO 0 - Demolice spodní stavby</v>
      </c>
      <c r="F47" s="49"/>
      <c r="G47" s="49"/>
      <c r="H47" s="49"/>
      <c r="I47" s="158"/>
      <c r="J47" s="49"/>
      <c r="K47" s="53"/>
    </row>
    <row r="48" s="1" customFormat="1" ht="6.96" customHeight="1">
      <c r="B48" s="48"/>
      <c r="C48" s="49"/>
      <c r="D48" s="49"/>
      <c r="E48" s="49"/>
      <c r="F48" s="49"/>
      <c r="G48" s="49"/>
      <c r="H48" s="49"/>
      <c r="I48" s="158"/>
      <c r="J48" s="49"/>
      <c r="K48" s="53"/>
    </row>
    <row r="49" s="1" customFormat="1" ht="18" customHeight="1">
      <c r="B49" s="48"/>
      <c r="C49" s="41" t="s">
        <v>24</v>
      </c>
      <c r="D49" s="49"/>
      <c r="E49" s="49"/>
      <c r="F49" s="36" t="str">
        <f>F12</f>
        <v>Frýdek Místek</v>
      </c>
      <c r="G49" s="49"/>
      <c r="H49" s="49"/>
      <c r="I49" s="160" t="s">
        <v>26</v>
      </c>
      <c r="J49" s="161" t="str">
        <f>IF(J12="","",J12)</f>
        <v>27. 3. 2018</v>
      </c>
      <c r="K49" s="53"/>
    </row>
    <row r="50" s="1" customFormat="1" ht="6.96" customHeight="1">
      <c r="B50" s="48"/>
      <c r="C50" s="49"/>
      <c r="D50" s="49"/>
      <c r="E50" s="49"/>
      <c r="F50" s="49"/>
      <c r="G50" s="49"/>
      <c r="H50" s="49"/>
      <c r="I50" s="158"/>
      <c r="J50" s="49"/>
      <c r="K50" s="53"/>
    </row>
    <row r="51" s="1" customFormat="1">
      <c r="B51" s="48"/>
      <c r="C51" s="41" t="s">
        <v>32</v>
      </c>
      <c r="D51" s="49"/>
      <c r="E51" s="49"/>
      <c r="F51" s="36" t="str">
        <f>E15</f>
        <v>Statutární město Frýdek-Místek</v>
      </c>
      <c r="G51" s="49"/>
      <c r="H51" s="49"/>
      <c r="I51" s="160" t="s">
        <v>39</v>
      </c>
      <c r="J51" s="46" t="str">
        <f>E21</f>
        <v>CHVÁLEK ATELIÉR s.r.o..</v>
      </c>
      <c r="K51" s="53"/>
    </row>
    <row r="52" s="1" customFormat="1" ht="14.4" customHeight="1">
      <c r="B52" s="48"/>
      <c r="C52" s="41" t="s">
        <v>37</v>
      </c>
      <c r="D52" s="49"/>
      <c r="E52" s="49"/>
      <c r="F52" s="36" t="str">
        <f>IF(E18="","",E18)</f>
        <v/>
      </c>
      <c r="G52" s="49"/>
      <c r="H52" s="49"/>
      <c r="I52" s="158"/>
      <c r="J52" s="185"/>
      <c r="K52" s="53"/>
    </row>
    <row r="53" s="1" customFormat="1" ht="10.32" customHeight="1">
      <c r="B53" s="48"/>
      <c r="C53" s="49"/>
      <c r="D53" s="49"/>
      <c r="E53" s="49"/>
      <c r="F53" s="49"/>
      <c r="G53" s="49"/>
      <c r="H53" s="49"/>
      <c r="I53" s="158"/>
      <c r="J53" s="49"/>
      <c r="K53" s="53"/>
    </row>
    <row r="54" s="1" customFormat="1" ht="29.28" customHeight="1">
      <c r="B54" s="48"/>
      <c r="C54" s="186" t="s">
        <v>165</v>
      </c>
      <c r="D54" s="173"/>
      <c r="E54" s="173"/>
      <c r="F54" s="173"/>
      <c r="G54" s="173"/>
      <c r="H54" s="173"/>
      <c r="I54" s="187"/>
      <c r="J54" s="188" t="s">
        <v>166</v>
      </c>
      <c r="K54" s="189"/>
    </row>
    <row r="55" s="1" customFormat="1" ht="10.32" customHeight="1">
      <c r="B55" s="48"/>
      <c r="C55" s="49"/>
      <c r="D55" s="49"/>
      <c r="E55" s="49"/>
      <c r="F55" s="49"/>
      <c r="G55" s="49"/>
      <c r="H55" s="49"/>
      <c r="I55" s="158"/>
      <c r="J55" s="49"/>
      <c r="K55" s="53"/>
    </row>
    <row r="56" s="1" customFormat="1" ht="29.28" customHeight="1">
      <c r="B56" s="48"/>
      <c r="C56" s="190" t="s">
        <v>167</v>
      </c>
      <c r="D56" s="49"/>
      <c r="E56" s="49"/>
      <c r="F56" s="49"/>
      <c r="G56" s="49"/>
      <c r="H56" s="49"/>
      <c r="I56" s="158"/>
      <c r="J56" s="169">
        <f>J80</f>
        <v>0</v>
      </c>
      <c r="K56" s="53"/>
      <c r="AU56" s="25" t="s">
        <v>168</v>
      </c>
    </row>
    <row r="57" s="8" customFormat="1" ht="24.96" customHeight="1">
      <c r="B57" s="191"/>
      <c r="C57" s="192"/>
      <c r="D57" s="193" t="s">
        <v>300</v>
      </c>
      <c r="E57" s="194"/>
      <c r="F57" s="194"/>
      <c r="G57" s="194"/>
      <c r="H57" s="194"/>
      <c r="I57" s="195"/>
      <c r="J57" s="196">
        <f>J81</f>
        <v>0</v>
      </c>
      <c r="K57" s="197"/>
    </row>
    <row r="58" s="9" customFormat="1" ht="19.92" customHeight="1">
      <c r="B58" s="198"/>
      <c r="C58" s="199"/>
      <c r="D58" s="200" t="s">
        <v>301</v>
      </c>
      <c r="E58" s="201"/>
      <c r="F58" s="201"/>
      <c r="G58" s="201"/>
      <c r="H58" s="201"/>
      <c r="I58" s="202"/>
      <c r="J58" s="203">
        <f>J82</f>
        <v>0</v>
      </c>
      <c r="K58" s="204"/>
    </row>
    <row r="59" s="9" customFormat="1" ht="19.92" customHeight="1">
      <c r="B59" s="198"/>
      <c r="C59" s="199"/>
      <c r="D59" s="200" t="s">
        <v>302</v>
      </c>
      <c r="E59" s="201"/>
      <c r="F59" s="201"/>
      <c r="G59" s="201"/>
      <c r="H59" s="201"/>
      <c r="I59" s="202"/>
      <c r="J59" s="203">
        <f>J93</f>
        <v>0</v>
      </c>
      <c r="K59" s="204"/>
    </row>
    <row r="60" s="9" customFormat="1" ht="19.92" customHeight="1">
      <c r="B60" s="198"/>
      <c r="C60" s="199"/>
      <c r="D60" s="200" t="s">
        <v>303</v>
      </c>
      <c r="E60" s="201"/>
      <c r="F60" s="201"/>
      <c r="G60" s="201"/>
      <c r="H60" s="201"/>
      <c r="I60" s="202"/>
      <c r="J60" s="203">
        <f>J112</f>
        <v>0</v>
      </c>
      <c r="K60" s="204"/>
    </row>
    <row r="61" s="1" customFormat="1" ht="21.84" customHeight="1">
      <c r="B61" s="48"/>
      <c r="C61" s="49"/>
      <c r="D61" s="49"/>
      <c r="E61" s="49"/>
      <c r="F61" s="49"/>
      <c r="G61" s="49"/>
      <c r="H61" s="49"/>
      <c r="I61" s="158"/>
      <c r="J61" s="49"/>
      <c r="K61" s="53"/>
    </row>
    <row r="62" s="1" customFormat="1" ht="6.96" customHeight="1">
      <c r="B62" s="69"/>
      <c r="C62" s="70"/>
      <c r="D62" s="70"/>
      <c r="E62" s="70"/>
      <c r="F62" s="70"/>
      <c r="G62" s="70"/>
      <c r="H62" s="70"/>
      <c r="I62" s="180"/>
      <c r="J62" s="70"/>
      <c r="K62" s="71"/>
    </row>
    <row r="66" s="1" customFormat="1" ht="6.96" customHeight="1">
      <c r="B66" s="72"/>
      <c r="C66" s="73"/>
      <c r="D66" s="73"/>
      <c r="E66" s="73"/>
      <c r="F66" s="73"/>
      <c r="G66" s="73"/>
      <c r="H66" s="73"/>
      <c r="I66" s="183"/>
      <c r="J66" s="73"/>
      <c r="K66" s="73"/>
      <c r="L66" s="74"/>
    </row>
    <row r="67" s="1" customFormat="1" ht="36.96" customHeight="1">
      <c r="B67" s="48"/>
      <c r="C67" s="75" t="s">
        <v>175</v>
      </c>
      <c r="D67" s="76"/>
      <c r="E67" s="76"/>
      <c r="F67" s="76"/>
      <c r="G67" s="76"/>
      <c r="H67" s="76"/>
      <c r="I67" s="205"/>
      <c r="J67" s="76"/>
      <c r="K67" s="76"/>
      <c r="L67" s="74"/>
    </row>
    <row r="68" s="1" customFormat="1" ht="6.96" customHeight="1">
      <c r="B68" s="48"/>
      <c r="C68" s="76"/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14.4" customHeight="1">
      <c r="B69" s="48"/>
      <c r="C69" s="78" t="s">
        <v>18</v>
      </c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6.5" customHeight="1">
      <c r="B70" s="48"/>
      <c r="C70" s="76"/>
      <c r="D70" s="76"/>
      <c r="E70" s="206" t="str">
        <f>E7</f>
        <v>Centrum aktivních seniorů</v>
      </c>
      <c r="F70" s="78"/>
      <c r="G70" s="78"/>
      <c r="H70" s="78"/>
      <c r="I70" s="205"/>
      <c r="J70" s="76"/>
      <c r="K70" s="76"/>
      <c r="L70" s="74"/>
    </row>
    <row r="71" s="1" customFormat="1" ht="14.4" customHeight="1">
      <c r="B71" s="48"/>
      <c r="C71" s="78" t="s">
        <v>162</v>
      </c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7.25" customHeight="1">
      <c r="B72" s="48"/>
      <c r="C72" s="76"/>
      <c r="D72" s="76"/>
      <c r="E72" s="84" t="str">
        <f>E9</f>
        <v>SO 0 - Demolice spodní stavby</v>
      </c>
      <c r="F72" s="76"/>
      <c r="G72" s="76"/>
      <c r="H72" s="76"/>
      <c r="I72" s="205"/>
      <c r="J72" s="76"/>
      <c r="K72" s="76"/>
      <c r="L72" s="74"/>
    </row>
    <row r="73" s="1" customFormat="1" ht="6.96" customHeight="1">
      <c r="B73" s="48"/>
      <c r="C73" s="76"/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 ht="18" customHeight="1">
      <c r="B74" s="48"/>
      <c r="C74" s="78" t="s">
        <v>24</v>
      </c>
      <c r="D74" s="76"/>
      <c r="E74" s="76"/>
      <c r="F74" s="207" t="str">
        <f>F12</f>
        <v>Frýdek Místek</v>
      </c>
      <c r="G74" s="76"/>
      <c r="H74" s="76"/>
      <c r="I74" s="208" t="s">
        <v>26</v>
      </c>
      <c r="J74" s="87" t="str">
        <f>IF(J12="","",J12)</f>
        <v>27. 3. 2018</v>
      </c>
      <c r="K74" s="76"/>
      <c r="L74" s="74"/>
    </row>
    <row r="75" s="1" customFormat="1" ht="6.96" customHeight="1">
      <c r="B75" s="48"/>
      <c r="C75" s="76"/>
      <c r="D75" s="76"/>
      <c r="E75" s="76"/>
      <c r="F75" s="76"/>
      <c r="G75" s="76"/>
      <c r="H75" s="76"/>
      <c r="I75" s="205"/>
      <c r="J75" s="76"/>
      <c r="K75" s="76"/>
      <c r="L75" s="74"/>
    </row>
    <row r="76" s="1" customFormat="1">
      <c r="B76" s="48"/>
      <c r="C76" s="78" t="s">
        <v>32</v>
      </c>
      <c r="D76" s="76"/>
      <c r="E76" s="76"/>
      <c r="F76" s="207" t="str">
        <f>E15</f>
        <v>Statutární město Frýdek-Místek</v>
      </c>
      <c r="G76" s="76"/>
      <c r="H76" s="76"/>
      <c r="I76" s="208" t="s">
        <v>39</v>
      </c>
      <c r="J76" s="207" t="str">
        <f>E21</f>
        <v>CHVÁLEK ATELIÉR s.r.o..</v>
      </c>
      <c r="K76" s="76"/>
      <c r="L76" s="74"/>
    </row>
    <row r="77" s="1" customFormat="1" ht="14.4" customHeight="1">
      <c r="B77" s="48"/>
      <c r="C77" s="78" t="s">
        <v>37</v>
      </c>
      <c r="D77" s="76"/>
      <c r="E77" s="76"/>
      <c r="F77" s="207" t="str">
        <f>IF(E18="","",E18)</f>
        <v/>
      </c>
      <c r="G77" s="76"/>
      <c r="H77" s="76"/>
      <c r="I77" s="205"/>
      <c r="J77" s="76"/>
      <c r="K77" s="76"/>
      <c r="L77" s="74"/>
    </row>
    <row r="78" s="1" customFormat="1" ht="10.32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0" customFormat="1" ht="29.28" customHeight="1">
      <c r="B79" s="209"/>
      <c r="C79" s="210" t="s">
        <v>176</v>
      </c>
      <c r="D79" s="211" t="s">
        <v>63</v>
      </c>
      <c r="E79" s="211" t="s">
        <v>59</v>
      </c>
      <c r="F79" s="211" t="s">
        <v>177</v>
      </c>
      <c r="G79" s="211" t="s">
        <v>178</v>
      </c>
      <c r="H79" s="211" t="s">
        <v>179</v>
      </c>
      <c r="I79" s="212" t="s">
        <v>180</v>
      </c>
      <c r="J79" s="211" t="s">
        <v>166</v>
      </c>
      <c r="K79" s="213" t="s">
        <v>181</v>
      </c>
      <c r="L79" s="214"/>
      <c r="M79" s="104" t="s">
        <v>182</v>
      </c>
      <c r="N79" s="105" t="s">
        <v>48</v>
      </c>
      <c r="O79" s="105" t="s">
        <v>183</v>
      </c>
      <c r="P79" s="105" t="s">
        <v>184</v>
      </c>
      <c r="Q79" s="105" t="s">
        <v>185</v>
      </c>
      <c r="R79" s="105" t="s">
        <v>186</v>
      </c>
      <c r="S79" s="105" t="s">
        <v>187</v>
      </c>
      <c r="T79" s="106" t="s">
        <v>188</v>
      </c>
    </row>
    <row r="80" s="1" customFormat="1" ht="29.28" customHeight="1">
      <c r="B80" s="48"/>
      <c r="C80" s="110" t="s">
        <v>167</v>
      </c>
      <c r="D80" s="76"/>
      <c r="E80" s="76"/>
      <c r="F80" s="76"/>
      <c r="G80" s="76"/>
      <c r="H80" s="76"/>
      <c r="I80" s="205"/>
      <c r="J80" s="215">
        <f>BK80</f>
        <v>0</v>
      </c>
      <c r="K80" s="76"/>
      <c r="L80" s="74"/>
      <c r="M80" s="107"/>
      <c r="N80" s="108"/>
      <c r="O80" s="108"/>
      <c r="P80" s="216">
        <f>P81</f>
        <v>0</v>
      </c>
      <c r="Q80" s="108"/>
      <c r="R80" s="216">
        <f>R81</f>
        <v>0</v>
      </c>
      <c r="S80" s="108"/>
      <c r="T80" s="217">
        <f>T81</f>
        <v>424.32189999999991</v>
      </c>
      <c r="AT80" s="25" t="s">
        <v>77</v>
      </c>
      <c r="AU80" s="25" t="s">
        <v>168</v>
      </c>
      <c r="BK80" s="218">
        <f>BK81</f>
        <v>0</v>
      </c>
    </row>
    <row r="81" s="11" customFormat="1" ht="37.44" customHeight="1">
      <c r="B81" s="219"/>
      <c r="C81" s="220"/>
      <c r="D81" s="221" t="s">
        <v>77</v>
      </c>
      <c r="E81" s="222" t="s">
        <v>304</v>
      </c>
      <c r="F81" s="222" t="s">
        <v>305</v>
      </c>
      <c r="G81" s="220"/>
      <c r="H81" s="220"/>
      <c r="I81" s="223"/>
      <c r="J81" s="224">
        <f>BK81</f>
        <v>0</v>
      </c>
      <c r="K81" s="220"/>
      <c r="L81" s="225"/>
      <c r="M81" s="226"/>
      <c r="N81" s="227"/>
      <c r="O81" s="227"/>
      <c r="P81" s="228">
        <f>P82+P93+P112</f>
        <v>0</v>
      </c>
      <c r="Q81" s="227"/>
      <c r="R81" s="228">
        <f>R82+R93+R112</f>
        <v>0</v>
      </c>
      <c r="S81" s="227"/>
      <c r="T81" s="229">
        <f>T82+T93+T112</f>
        <v>424.32189999999991</v>
      </c>
      <c r="AR81" s="230" t="s">
        <v>86</v>
      </c>
      <c r="AT81" s="231" t="s">
        <v>77</v>
      </c>
      <c r="AU81" s="231" t="s">
        <v>78</v>
      </c>
      <c r="AY81" s="230" t="s">
        <v>191</v>
      </c>
      <c r="BK81" s="232">
        <f>BK82+BK93+BK112</f>
        <v>0</v>
      </c>
    </row>
    <row r="82" s="11" customFormat="1" ht="19.92" customHeight="1">
      <c r="B82" s="219"/>
      <c r="C82" s="220"/>
      <c r="D82" s="221" t="s">
        <v>77</v>
      </c>
      <c r="E82" s="233" t="s">
        <v>86</v>
      </c>
      <c r="F82" s="233" t="s">
        <v>306</v>
      </c>
      <c r="G82" s="220"/>
      <c r="H82" s="220"/>
      <c r="I82" s="223"/>
      <c r="J82" s="234">
        <f>BK82</f>
        <v>0</v>
      </c>
      <c r="K82" s="220"/>
      <c r="L82" s="225"/>
      <c r="M82" s="226"/>
      <c r="N82" s="227"/>
      <c r="O82" s="227"/>
      <c r="P82" s="228">
        <f>SUM(P83:P92)</f>
        <v>0</v>
      </c>
      <c r="Q82" s="227"/>
      <c r="R82" s="228">
        <f>SUM(R83:R92)</f>
        <v>0</v>
      </c>
      <c r="S82" s="227"/>
      <c r="T82" s="229">
        <f>SUM(T83:T92)</f>
        <v>0</v>
      </c>
      <c r="AR82" s="230" t="s">
        <v>86</v>
      </c>
      <c r="AT82" s="231" t="s">
        <v>77</v>
      </c>
      <c r="AU82" s="231" t="s">
        <v>86</v>
      </c>
      <c r="AY82" s="230" t="s">
        <v>191</v>
      </c>
      <c r="BK82" s="232">
        <f>SUM(BK83:BK92)</f>
        <v>0</v>
      </c>
    </row>
    <row r="83" s="1" customFormat="1" ht="16.5" customHeight="1">
      <c r="B83" s="48"/>
      <c r="C83" s="235" t="s">
        <v>86</v>
      </c>
      <c r="D83" s="235" t="s">
        <v>194</v>
      </c>
      <c r="E83" s="236" t="s">
        <v>307</v>
      </c>
      <c r="F83" s="237" t="s">
        <v>308</v>
      </c>
      <c r="G83" s="238" t="s">
        <v>309</v>
      </c>
      <c r="H83" s="239">
        <v>610.24400000000003</v>
      </c>
      <c r="I83" s="240"/>
      <c r="J83" s="241">
        <f>ROUND(I83*H83,2)</f>
        <v>0</v>
      </c>
      <c r="K83" s="237" t="s">
        <v>198</v>
      </c>
      <c r="L83" s="74"/>
      <c r="M83" s="242" t="s">
        <v>34</v>
      </c>
      <c r="N83" s="243" t="s">
        <v>49</v>
      </c>
      <c r="O83" s="49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5" t="s">
        <v>211</v>
      </c>
      <c r="AT83" s="25" t="s">
        <v>194</v>
      </c>
      <c r="AU83" s="25" t="s">
        <v>88</v>
      </c>
      <c r="AY83" s="25" t="s">
        <v>191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5" t="s">
        <v>86</v>
      </c>
      <c r="BK83" s="246">
        <f>ROUND(I83*H83,2)</f>
        <v>0</v>
      </c>
      <c r="BL83" s="25" t="s">
        <v>211</v>
      </c>
      <c r="BM83" s="25" t="s">
        <v>310</v>
      </c>
    </row>
    <row r="84" s="1" customFormat="1">
      <c r="B84" s="48"/>
      <c r="C84" s="76"/>
      <c r="D84" s="247" t="s">
        <v>201</v>
      </c>
      <c r="E84" s="76"/>
      <c r="F84" s="248" t="s">
        <v>311</v>
      </c>
      <c r="G84" s="76"/>
      <c r="H84" s="76"/>
      <c r="I84" s="205"/>
      <c r="J84" s="76"/>
      <c r="K84" s="76"/>
      <c r="L84" s="74"/>
      <c r="M84" s="249"/>
      <c r="N84" s="49"/>
      <c r="O84" s="49"/>
      <c r="P84" s="49"/>
      <c r="Q84" s="49"/>
      <c r="R84" s="49"/>
      <c r="S84" s="49"/>
      <c r="T84" s="97"/>
      <c r="AT84" s="25" t="s">
        <v>201</v>
      </c>
      <c r="AU84" s="25" t="s">
        <v>88</v>
      </c>
    </row>
    <row r="85" s="12" customFormat="1">
      <c r="B85" s="253"/>
      <c r="C85" s="254"/>
      <c r="D85" s="247" t="s">
        <v>312</v>
      </c>
      <c r="E85" s="255" t="s">
        <v>34</v>
      </c>
      <c r="F85" s="256" t="s">
        <v>313</v>
      </c>
      <c r="G85" s="254"/>
      <c r="H85" s="257">
        <v>610.24400000000003</v>
      </c>
      <c r="I85" s="258"/>
      <c r="J85" s="254"/>
      <c r="K85" s="254"/>
      <c r="L85" s="259"/>
      <c r="M85" s="260"/>
      <c r="N85" s="261"/>
      <c r="O85" s="261"/>
      <c r="P85" s="261"/>
      <c r="Q85" s="261"/>
      <c r="R85" s="261"/>
      <c r="S85" s="261"/>
      <c r="T85" s="262"/>
      <c r="AT85" s="263" t="s">
        <v>312</v>
      </c>
      <c r="AU85" s="263" t="s">
        <v>88</v>
      </c>
      <c r="AV85" s="12" t="s">
        <v>88</v>
      </c>
      <c r="AW85" s="12" t="s">
        <v>41</v>
      </c>
      <c r="AX85" s="12" t="s">
        <v>78</v>
      </c>
      <c r="AY85" s="263" t="s">
        <v>191</v>
      </c>
    </row>
    <row r="86" s="13" customFormat="1">
      <c r="B86" s="264"/>
      <c r="C86" s="265"/>
      <c r="D86" s="247" t="s">
        <v>312</v>
      </c>
      <c r="E86" s="266" t="s">
        <v>34</v>
      </c>
      <c r="F86" s="267" t="s">
        <v>314</v>
      </c>
      <c r="G86" s="265"/>
      <c r="H86" s="268">
        <v>610.24400000000003</v>
      </c>
      <c r="I86" s="269"/>
      <c r="J86" s="265"/>
      <c r="K86" s="265"/>
      <c r="L86" s="270"/>
      <c r="M86" s="271"/>
      <c r="N86" s="272"/>
      <c r="O86" s="272"/>
      <c r="P86" s="272"/>
      <c r="Q86" s="272"/>
      <c r="R86" s="272"/>
      <c r="S86" s="272"/>
      <c r="T86" s="273"/>
      <c r="AT86" s="274" t="s">
        <v>312</v>
      </c>
      <c r="AU86" s="274" t="s">
        <v>88</v>
      </c>
      <c r="AV86" s="13" t="s">
        <v>211</v>
      </c>
      <c r="AW86" s="13" t="s">
        <v>41</v>
      </c>
      <c r="AX86" s="13" t="s">
        <v>86</v>
      </c>
      <c r="AY86" s="274" t="s">
        <v>191</v>
      </c>
    </row>
    <row r="87" s="1" customFormat="1" ht="16.5" customHeight="1">
      <c r="B87" s="48"/>
      <c r="C87" s="235" t="s">
        <v>88</v>
      </c>
      <c r="D87" s="235" t="s">
        <v>194</v>
      </c>
      <c r="E87" s="236" t="s">
        <v>315</v>
      </c>
      <c r="F87" s="237" t="s">
        <v>316</v>
      </c>
      <c r="G87" s="238" t="s">
        <v>309</v>
      </c>
      <c r="H87" s="239">
        <v>305.12200000000001</v>
      </c>
      <c r="I87" s="240"/>
      <c r="J87" s="241">
        <f>ROUND(I87*H87,2)</f>
        <v>0</v>
      </c>
      <c r="K87" s="237" t="s">
        <v>198</v>
      </c>
      <c r="L87" s="74"/>
      <c r="M87" s="242" t="s">
        <v>34</v>
      </c>
      <c r="N87" s="243" t="s">
        <v>49</v>
      </c>
      <c r="O87" s="49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5" t="s">
        <v>211</v>
      </c>
      <c r="AT87" s="25" t="s">
        <v>194</v>
      </c>
      <c r="AU87" s="25" t="s">
        <v>88</v>
      </c>
      <c r="AY87" s="25" t="s">
        <v>191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5" t="s">
        <v>86</v>
      </c>
      <c r="BK87" s="246">
        <f>ROUND(I87*H87,2)</f>
        <v>0</v>
      </c>
      <c r="BL87" s="25" t="s">
        <v>211</v>
      </c>
      <c r="BM87" s="25" t="s">
        <v>317</v>
      </c>
    </row>
    <row r="88" s="12" customFormat="1">
      <c r="B88" s="253"/>
      <c r="C88" s="254"/>
      <c r="D88" s="247" t="s">
        <v>312</v>
      </c>
      <c r="E88" s="254"/>
      <c r="F88" s="256" t="s">
        <v>318</v>
      </c>
      <c r="G88" s="254"/>
      <c r="H88" s="257">
        <v>305.12200000000001</v>
      </c>
      <c r="I88" s="258"/>
      <c r="J88" s="254"/>
      <c r="K88" s="254"/>
      <c r="L88" s="259"/>
      <c r="M88" s="260"/>
      <c r="N88" s="261"/>
      <c r="O88" s="261"/>
      <c r="P88" s="261"/>
      <c r="Q88" s="261"/>
      <c r="R88" s="261"/>
      <c r="S88" s="261"/>
      <c r="T88" s="262"/>
      <c r="AT88" s="263" t="s">
        <v>312</v>
      </c>
      <c r="AU88" s="263" t="s">
        <v>88</v>
      </c>
      <c r="AV88" s="12" t="s">
        <v>88</v>
      </c>
      <c r="AW88" s="12" t="s">
        <v>6</v>
      </c>
      <c r="AX88" s="12" t="s">
        <v>86</v>
      </c>
      <c r="AY88" s="263" t="s">
        <v>191</v>
      </c>
    </row>
    <row r="89" s="1" customFormat="1" ht="16.5" customHeight="1">
      <c r="B89" s="48"/>
      <c r="C89" s="235" t="s">
        <v>206</v>
      </c>
      <c r="D89" s="235" t="s">
        <v>194</v>
      </c>
      <c r="E89" s="236" t="s">
        <v>319</v>
      </c>
      <c r="F89" s="237" t="s">
        <v>320</v>
      </c>
      <c r="G89" s="238" t="s">
        <v>309</v>
      </c>
      <c r="H89" s="239">
        <v>610.24400000000003</v>
      </c>
      <c r="I89" s="240"/>
      <c r="J89" s="241">
        <f>ROUND(I89*H89,2)</f>
        <v>0</v>
      </c>
      <c r="K89" s="237" t="s">
        <v>198</v>
      </c>
      <c r="L89" s="74"/>
      <c r="M89" s="242" t="s">
        <v>34</v>
      </c>
      <c r="N89" s="243" t="s">
        <v>49</v>
      </c>
      <c r="O89" s="49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5" t="s">
        <v>211</v>
      </c>
      <c r="AT89" s="25" t="s">
        <v>194</v>
      </c>
      <c r="AU89" s="25" t="s">
        <v>88</v>
      </c>
      <c r="AY89" s="25" t="s">
        <v>191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5" t="s">
        <v>86</v>
      </c>
      <c r="BK89" s="246">
        <f>ROUND(I89*H89,2)</f>
        <v>0</v>
      </c>
      <c r="BL89" s="25" t="s">
        <v>211</v>
      </c>
      <c r="BM89" s="25" t="s">
        <v>321</v>
      </c>
    </row>
    <row r="90" s="1" customFormat="1" ht="16.5" customHeight="1">
      <c r="B90" s="48"/>
      <c r="C90" s="235" t="s">
        <v>211</v>
      </c>
      <c r="D90" s="235" t="s">
        <v>194</v>
      </c>
      <c r="E90" s="236" t="s">
        <v>322</v>
      </c>
      <c r="F90" s="237" t="s">
        <v>323</v>
      </c>
      <c r="G90" s="238" t="s">
        <v>309</v>
      </c>
      <c r="H90" s="239">
        <v>610.24400000000003</v>
      </c>
      <c r="I90" s="240"/>
      <c r="J90" s="241">
        <f>ROUND(I90*H90,2)</f>
        <v>0</v>
      </c>
      <c r="K90" s="237" t="s">
        <v>198</v>
      </c>
      <c r="L90" s="74"/>
      <c r="M90" s="242" t="s">
        <v>34</v>
      </c>
      <c r="N90" s="243" t="s">
        <v>49</v>
      </c>
      <c r="O90" s="49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5" t="s">
        <v>211</v>
      </c>
      <c r="AT90" s="25" t="s">
        <v>194</v>
      </c>
      <c r="AU90" s="25" t="s">
        <v>88</v>
      </c>
      <c r="AY90" s="25" t="s">
        <v>191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5" t="s">
        <v>86</v>
      </c>
      <c r="BK90" s="246">
        <f>ROUND(I90*H90,2)</f>
        <v>0</v>
      </c>
      <c r="BL90" s="25" t="s">
        <v>211</v>
      </c>
      <c r="BM90" s="25" t="s">
        <v>324</v>
      </c>
    </row>
    <row r="91" s="1" customFormat="1" ht="16.5" customHeight="1">
      <c r="B91" s="48"/>
      <c r="C91" s="235" t="s">
        <v>190</v>
      </c>
      <c r="D91" s="235" t="s">
        <v>194</v>
      </c>
      <c r="E91" s="236" t="s">
        <v>325</v>
      </c>
      <c r="F91" s="237" t="s">
        <v>326</v>
      </c>
      <c r="G91" s="238" t="s">
        <v>327</v>
      </c>
      <c r="H91" s="239">
        <v>1098.4390000000001</v>
      </c>
      <c r="I91" s="240"/>
      <c r="J91" s="241">
        <f>ROUND(I91*H91,2)</f>
        <v>0</v>
      </c>
      <c r="K91" s="237" t="s">
        <v>198</v>
      </c>
      <c r="L91" s="74"/>
      <c r="M91" s="242" t="s">
        <v>34</v>
      </c>
      <c r="N91" s="243" t="s">
        <v>49</v>
      </c>
      <c r="O91" s="49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5" t="s">
        <v>86</v>
      </c>
      <c r="BK91" s="246">
        <f>ROUND(I91*H91,2)</f>
        <v>0</v>
      </c>
      <c r="BL91" s="25" t="s">
        <v>211</v>
      </c>
      <c r="BM91" s="25" t="s">
        <v>328</v>
      </c>
    </row>
    <row r="92" s="12" customFormat="1">
      <c r="B92" s="253"/>
      <c r="C92" s="254"/>
      <c r="D92" s="247" t="s">
        <v>312</v>
      </c>
      <c r="E92" s="254"/>
      <c r="F92" s="256" t="s">
        <v>329</v>
      </c>
      <c r="G92" s="254"/>
      <c r="H92" s="257">
        <v>1098.4390000000001</v>
      </c>
      <c r="I92" s="258"/>
      <c r="J92" s="254"/>
      <c r="K92" s="254"/>
      <c r="L92" s="259"/>
      <c r="M92" s="260"/>
      <c r="N92" s="261"/>
      <c r="O92" s="261"/>
      <c r="P92" s="261"/>
      <c r="Q92" s="261"/>
      <c r="R92" s="261"/>
      <c r="S92" s="261"/>
      <c r="T92" s="262"/>
      <c r="AT92" s="263" t="s">
        <v>312</v>
      </c>
      <c r="AU92" s="263" t="s">
        <v>88</v>
      </c>
      <c r="AV92" s="12" t="s">
        <v>88</v>
      </c>
      <c r="AW92" s="12" t="s">
        <v>6</v>
      </c>
      <c r="AX92" s="12" t="s">
        <v>86</v>
      </c>
      <c r="AY92" s="263" t="s">
        <v>191</v>
      </c>
    </row>
    <row r="93" s="11" customFormat="1" ht="29.88" customHeight="1">
      <c r="B93" s="219"/>
      <c r="C93" s="220"/>
      <c r="D93" s="221" t="s">
        <v>77</v>
      </c>
      <c r="E93" s="233" t="s">
        <v>237</v>
      </c>
      <c r="F93" s="233" t="s">
        <v>330</v>
      </c>
      <c r="G93" s="220"/>
      <c r="H93" s="220"/>
      <c r="I93" s="223"/>
      <c r="J93" s="234">
        <f>BK93</f>
        <v>0</v>
      </c>
      <c r="K93" s="220"/>
      <c r="L93" s="225"/>
      <c r="M93" s="226"/>
      <c r="N93" s="227"/>
      <c r="O93" s="227"/>
      <c r="P93" s="228">
        <f>SUM(P94:P111)</f>
        <v>0</v>
      </c>
      <c r="Q93" s="227"/>
      <c r="R93" s="228">
        <f>SUM(R94:R111)</f>
        <v>0</v>
      </c>
      <c r="S93" s="227"/>
      <c r="T93" s="229">
        <f>SUM(T94:T111)</f>
        <v>424.32189999999991</v>
      </c>
      <c r="AR93" s="230" t="s">
        <v>86</v>
      </c>
      <c r="AT93" s="231" t="s">
        <v>77</v>
      </c>
      <c r="AU93" s="231" t="s">
        <v>86</v>
      </c>
      <c r="AY93" s="230" t="s">
        <v>191</v>
      </c>
      <c r="BK93" s="232">
        <f>SUM(BK94:BK111)</f>
        <v>0</v>
      </c>
    </row>
    <row r="94" s="1" customFormat="1" ht="16.5" customHeight="1">
      <c r="B94" s="48"/>
      <c r="C94" s="235" t="s">
        <v>218</v>
      </c>
      <c r="D94" s="235" t="s">
        <v>194</v>
      </c>
      <c r="E94" s="236" t="s">
        <v>331</v>
      </c>
      <c r="F94" s="237" t="s">
        <v>332</v>
      </c>
      <c r="G94" s="238" t="s">
        <v>309</v>
      </c>
      <c r="H94" s="239">
        <v>202.612</v>
      </c>
      <c r="I94" s="240"/>
      <c r="J94" s="241">
        <f>ROUND(I94*H94,2)</f>
        <v>0</v>
      </c>
      <c r="K94" s="237" t="s">
        <v>198</v>
      </c>
      <c r="L94" s="74"/>
      <c r="M94" s="242" t="s">
        <v>34</v>
      </c>
      <c r="N94" s="243" t="s">
        <v>49</v>
      </c>
      <c r="O94" s="49"/>
      <c r="P94" s="244">
        <f>O94*H94</f>
        <v>0</v>
      </c>
      <c r="Q94" s="244">
        <v>0</v>
      </c>
      <c r="R94" s="244">
        <f>Q94*H94</f>
        <v>0</v>
      </c>
      <c r="S94" s="244">
        <v>1.95</v>
      </c>
      <c r="T94" s="245">
        <f>S94*H94</f>
        <v>395.09339999999997</v>
      </c>
      <c r="AR94" s="25" t="s">
        <v>211</v>
      </c>
      <c r="AT94" s="25" t="s">
        <v>194</v>
      </c>
      <c r="AU94" s="25" t="s">
        <v>88</v>
      </c>
      <c r="AY94" s="25" t="s">
        <v>191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5" t="s">
        <v>86</v>
      </c>
      <c r="BK94" s="246">
        <f>ROUND(I94*H94,2)</f>
        <v>0</v>
      </c>
      <c r="BL94" s="25" t="s">
        <v>211</v>
      </c>
      <c r="BM94" s="25" t="s">
        <v>333</v>
      </c>
    </row>
    <row r="95" s="14" customFormat="1">
      <c r="B95" s="275"/>
      <c r="C95" s="276"/>
      <c r="D95" s="247" t="s">
        <v>312</v>
      </c>
      <c r="E95" s="277" t="s">
        <v>34</v>
      </c>
      <c r="F95" s="278" t="s">
        <v>334</v>
      </c>
      <c r="G95" s="276"/>
      <c r="H95" s="277" t="s">
        <v>34</v>
      </c>
      <c r="I95" s="279"/>
      <c r="J95" s="276"/>
      <c r="K95" s="276"/>
      <c r="L95" s="280"/>
      <c r="M95" s="281"/>
      <c r="N95" s="282"/>
      <c r="O95" s="282"/>
      <c r="P95" s="282"/>
      <c r="Q95" s="282"/>
      <c r="R95" s="282"/>
      <c r="S95" s="282"/>
      <c r="T95" s="283"/>
      <c r="AT95" s="284" t="s">
        <v>312</v>
      </c>
      <c r="AU95" s="284" t="s">
        <v>88</v>
      </c>
      <c r="AV95" s="14" t="s">
        <v>86</v>
      </c>
      <c r="AW95" s="14" t="s">
        <v>41</v>
      </c>
      <c r="AX95" s="14" t="s">
        <v>78</v>
      </c>
      <c r="AY95" s="284" t="s">
        <v>191</v>
      </c>
    </row>
    <row r="96" s="12" customFormat="1">
      <c r="B96" s="253"/>
      <c r="C96" s="254"/>
      <c r="D96" s="247" t="s">
        <v>312</v>
      </c>
      <c r="E96" s="255" t="s">
        <v>34</v>
      </c>
      <c r="F96" s="256" t="s">
        <v>335</v>
      </c>
      <c r="G96" s="254"/>
      <c r="H96" s="257">
        <v>202.612</v>
      </c>
      <c r="I96" s="258"/>
      <c r="J96" s="254"/>
      <c r="K96" s="254"/>
      <c r="L96" s="259"/>
      <c r="M96" s="260"/>
      <c r="N96" s="261"/>
      <c r="O96" s="261"/>
      <c r="P96" s="261"/>
      <c r="Q96" s="261"/>
      <c r="R96" s="261"/>
      <c r="S96" s="261"/>
      <c r="T96" s="262"/>
      <c r="AT96" s="263" t="s">
        <v>312</v>
      </c>
      <c r="AU96" s="263" t="s">
        <v>88</v>
      </c>
      <c r="AV96" s="12" t="s">
        <v>88</v>
      </c>
      <c r="AW96" s="12" t="s">
        <v>41</v>
      </c>
      <c r="AX96" s="12" t="s">
        <v>78</v>
      </c>
      <c r="AY96" s="263" t="s">
        <v>191</v>
      </c>
    </row>
    <row r="97" s="13" customFormat="1">
      <c r="B97" s="264"/>
      <c r="C97" s="265"/>
      <c r="D97" s="247" t="s">
        <v>312</v>
      </c>
      <c r="E97" s="266" t="s">
        <v>34</v>
      </c>
      <c r="F97" s="267" t="s">
        <v>314</v>
      </c>
      <c r="G97" s="265"/>
      <c r="H97" s="268">
        <v>202.612</v>
      </c>
      <c r="I97" s="269"/>
      <c r="J97" s="265"/>
      <c r="K97" s="265"/>
      <c r="L97" s="270"/>
      <c r="M97" s="271"/>
      <c r="N97" s="272"/>
      <c r="O97" s="272"/>
      <c r="P97" s="272"/>
      <c r="Q97" s="272"/>
      <c r="R97" s="272"/>
      <c r="S97" s="272"/>
      <c r="T97" s="273"/>
      <c r="AT97" s="274" t="s">
        <v>312</v>
      </c>
      <c r="AU97" s="274" t="s">
        <v>88</v>
      </c>
      <c r="AV97" s="13" t="s">
        <v>211</v>
      </c>
      <c r="AW97" s="13" t="s">
        <v>41</v>
      </c>
      <c r="AX97" s="13" t="s">
        <v>86</v>
      </c>
      <c r="AY97" s="274" t="s">
        <v>191</v>
      </c>
    </row>
    <row r="98" s="1" customFormat="1" ht="16.5" customHeight="1">
      <c r="B98" s="48"/>
      <c r="C98" s="235" t="s">
        <v>225</v>
      </c>
      <c r="D98" s="235" t="s">
        <v>194</v>
      </c>
      <c r="E98" s="236" t="s">
        <v>336</v>
      </c>
      <c r="F98" s="237" t="s">
        <v>337</v>
      </c>
      <c r="G98" s="238" t="s">
        <v>309</v>
      </c>
      <c r="H98" s="239">
        <v>8.5</v>
      </c>
      <c r="I98" s="240"/>
      <c r="J98" s="241">
        <f>ROUND(I98*H98,2)</f>
        <v>0</v>
      </c>
      <c r="K98" s="237" t="s">
        <v>198</v>
      </c>
      <c r="L98" s="74"/>
      <c r="M98" s="242" t="s">
        <v>34</v>
      </c>
      <c r="N98" s="243" t="s">
        <v>49</v>
      </c>
      <c r="O98" s="49"/>
      <c r="P98" s="244">
        <f>O98*H98</f>
        <v>0</v>
      </c>
      <c r="Q98" s="244">
        <v>0</v>
      </c>
      <c r="R98" s="244">
        <f>Q98*H98</f>
        <v>0</v>
      </c>
      <c r="S98" s="244">
        <v>2.2000000000000002</v>
      </c>
      <c r="T98" s="245">
        <f>S98*H98</f>
        <v>18.700000000000003</v>
      </c>
      <c r="AR98" s="25" t="s">
        <v>211</v>
      </c>
      <c r="AT98" s="25" t="s">
        <v>194</v>
      </c>
      <c r="AU98" s="25" t="s">
        <v>88</v>
      </c>
      <c r="AY98" s="25" t="s">
        <v>191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5" t="s">
        <v>86</v>
      </c>
      <c r="BK98" s="246">
        <f>ROUND(I98*H98,2)</f>
        <v>0</v>
      </c>
      <c r="BL98" s="25" t="s">
        <v>211</v>
      </c>
      <c r="BM98" s="25" t="s">
        <v>338</v>
      </c>
    </row>
    <row r="99" s="12" customFormat="1">
      <c r="B99" s="253"/>
      <c r="C99" s="254"/>
      <c r="D99" s="247" t="s">
        <v>312</v>
      </c>
      <c r="E99" s="255" t="s">
        <v>34</v>
      </c>
      <c r="F99" s="256" t="s">
        <v>339</v>
      </c>
      <c r="G99" s="254"/>
      <c r="H99" s="257">
        <v>8.5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AT99" s="263" t="s">
        <v>312</v>
      </c>
      <c r="AU99" s="263" t="s">
        <v>88</v>
      </c>
      <c r="AV99" s="12" t="s">
        <v>88</v>
      </c>
      <c r="AW99" s="12" t="s">
        <v>41</v>
      </c>
      <c r="AX99" s="12" t="s">
        <v>78</v>
      </c>
      <c r="AY99" s="263" t="s">
        <v>191</v>
      </c>
    </row>
    <row r="100" s="13" customFormat="1">
      <c r="B100" s="264"/>
      <c r="C100" s="265"/>
      <c r="D100" s="247" t="s">
        <v>312</v>
      </c>
      <c r="E100" s="266" t="s">
        <v>34</v>
      </c>
      <c r="F100" s="267" t="s">
        <v>314</v>
      </c>
      <c r="G100" s="265"/>
      <c r="H100" s="268">
        <v>8.5</v>
      </c>
      <c r="I100" s="269"/>
      <c r="J100" s="265"/>
      <c r="K100" s="265"/>
      <c r="L100" s="270"/>
      <c r="M100" s="271"/>
      <c r="N100" s="272"/>
      <c r="O100" s="272"/>
      <c r="P100" s="272"/>
      <c r="Q100" s="272"/>
      <c r="R100" s="272"/>
      <c r="S100" s="272"/>
      <c r="T100" s="273"/>
      <c r="AT100" s="274" t="s">
        <v>312</v>
      </c>
      <c r="AU100" s="274" t="s">
        <v>88</v>
      </c>
      <c r="AV100" s="13" t="s">
        <v>211</v>
      </c>
      <c r="AW100" s="13" t="s">
        <v>41</v>
      </c>
      <c r="AX100" s="13" t="s">
        <v>86</v>
      </c>
      <c r="AY100" s="274" t="s">
        <v>191</v>
      </c>
    </row>
    <row r="101" s="1" customFormat="1" ht="16.5" customHeight="1">
      <c r="B101" s="48"/>
      <c r="C101" s="235" t="s">
        <v>232</v>
      </c>
      <c r="D101" s="235" t="s">
        <v>194</v>
      </c>
      <c r="E101" s="236" t="s">
        <v>340</v>
      </c>
      <c r="F101" s="237" t="s">
        <v>341</v>
      </c>
      <c r="G101" s="238" t="s">
        <v>309</v>
      </c>
      <c r="H101" s="239">
        <v>3.5</v>
      </c>
      <c r="I101" s="240"/>
      <c r="J101" s="241">
        <f>ROUND(I101*H101,2)</f>
        <v>0</v>
      </c>
      <c r="K101" s="237" t="s">
        <v>198</v>
      </c>
      <c r="L101" s="74"/>
      <c r="M101" s="242" t="s">
        <v>34</v>
      </c>
      <c r="N101" s="243" t="s">
        <v>49</v>
      </c>
      <c r="O101" s="49"/>
      <c r="P101" s="244">
        <f>O101*H101</f>
        <v>0</v>
      </c>
      <c r="Q101" s="244">
        <v>0</v>
      </c>
      <c r="R101" s="244">
        <f>Q101*H101</f>
        <v>0</v>
      </c>
      <c r="S101" s="244">
        <v>2.3999999999999999</v>
      </c>
      <c r="T101" s="245">
        <f>S101*H101</f>
        <v>8.4000000000000004</v>
      </c>
      <c r="AR101" s="25" t="s">
        <v>211</v>
      </c>
      <c r="AT101" s="25" t="s">
        <v>194</v>
      </c>
      <c r="AU101" s="25" t="s">
        <v>88</v>
      </c>
      <c r="AY101" s="25" t="s">
        <v>191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5" t="s">
        <v>86</v>
      </c>
      <c r="BK101" s="246">
        <f>ROUND(I101*H101,2)</f>
        <v>0</v>
      </c>
      <c r="BL101" s="25" t="s">
        <v>211</v>
      </c>
      <c r="BM101" s="25" t="s">
        <v>342</v>
      </c>
    </row>
    <row r="102" s="12" customFormat="1">
      <c r="B102" s="253"/>
      <c r="C102" s="254"/>
      <c r="D102" s="247" t="s">
        <v>312</v>
      </c>
      <c r="E102" s="255" t="s">
        <v>34</v>
      </c>
      <c r="F102" s="256" t="s">
        <v>343</v>
      </c>
      <c r="G102" s="254"/>
      <c r="H102" s="257">
        <v>3.5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312</v>
      </c>
      <c r="AU102" s="263" t="s">
        <v>88</v>
      </c>
      <c r="AV102" s="12" t="s">
        <v>88</v>
      </c>
      <c r="AW102" s="12" t="s">
        <v>41</v>
      </c>
      <c r="AX102" s="12" t="s">
        <v>78</v>
      </c>
      <c r="AY102" s="263" t="s">
        <v>191</v>
      </c>
    </row>
    <row r="103" s="13" customFormat="1">
      <c r="B103" s="264"/>
      <c r="C103" s="265"/>
      <c r="D103" s="247" t="s">
        <v>312</v>
      </c>
      <c r="E103" s="266" t="s">
        <v>34</v>
      </c>
      <c r="F103" s="267" t="s">
        <v>314</v>
      </c>
      <c r="G103" s="265"/>
      <c r="H103" s="268">
        <v>3.5</v>
      </c>
      <c r="I103" s="269"/>
      <c r="J103" s="265"/>
      <c r="K103" s="265"/>
      <c r="L103" s="270"/>
      <c r="M103" s="271"/>
      <c r="N103" s="272"/>
      <c r="O103" s="272"/>
      <c r="P103" s="272"/>
      <c r="Q103" s="272"/>
      <c r="R103" s="272"/>
      <c r="S103" s="272"/>
      <c r="T103" s="273"/>
      <c r="AT103" s="274" t="s">
        <v>312</v>
      </c>
      <c r="AU103" s="274" t="s">
        <v>88</v>
      </c>
      <c r="AV103" s="13" t="s">
        <v>211</v>
      </c>
      <c r="AW103" s="13" t="s">
        <v>41</v>
      </c>
      <c r="AX103" s="13" t="s">
        <v>86</v>
      </c>
      <c r="AY103" s="274" t="s">
        <v>191</v>
      </c>
    </row>
    <row r="104" s="1" customFormat="1" ht="16.5" customHeight="1">
      <c r="B104" s="48"/>
      <c r="C104" s="235" t="s">
        <v>237</v>
      </c>
      <c r="D104" s="235" t="s">
        <v>194</v>
      </c>
      <c r="E104" s="236" t="s">
        <v>344</v>
      </c>
      <c r="F104" s="237" t="s">
        <v>345</v>
      </c>
      <c r="G104" s="238" t="s">
        <v>309</v>
      </c>
      <c r="H104" s="239">
        <v>0.495</v>
      </c>
      <c r="I104" s="240"/>
      <c r="J104" s="241">
        <f>ROUND(I104*H104,2)</f>
        <v>0</v>
      </c>
      <c r="K104" s="237" t="s">
        <v>198</v>
      </c>
      <c r="L104" s="74"/>
      <c r="M104" s="242" t="s">
        <v>34</v>
      </c>
      <c r="N104" s="243" t="s">
        <v>49</v>
      </c>
      <c r="O104" s="49"/>
      <c r="P104" s="244">
        <f>O104*H104</f>
        <v>0</v>
      </c>
      <c r="Q104" s="244">
        <v>0</v>
      </c>
      <c r="R104" s="244">
        <f>Q104*H104</f>
        <v>0</v>
      </c>
      <c r="S104" s="244">
        <v>2.1000000000000001</v>
      </c>
      <c r="T104" s="245">
        <f>S104*H104</f>
        <v>1.0395000000000001</v>
      </c>
      <c r="AR104" s="25" t="s">
        <v>211</v>
      </c>
      <c r="AT104" s="25" t="s">
        <v>194</v>
      </c>
      <c r="AU104" s="25" t="s">
        <v>88</v>
      </c>
      <c r="AY104" s="25" t="s">
        <v>191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5" t="s">
        <v>86</v>
      </c>
      <c r="BK104" s="246">
        <f>ROUND(I104*H104,2)</f>
        <v>0</v>
      </c>
      <c r="BL104" s="25" t="s">
        <v>211</v>
      </c>
      <c r="BM104" s="25" t="s">
        <v>346</v>
      </c>
    </row>
    <row r="105" s="14" customFormat="1">
      <c r="B105" s="275"/>
      <c r="C105" s="276"/>
      <c r="D105" s="247" t="s">
        <v>312</v>
      </c>
      <c r="E105" s="277" t="s">
        <v>34</v>
      </c>
      <c r="F105" s="278" t="s">
        <v>334</v>
      </c>
      <c r="G105" s="276"/>
      <c r="H105" s="277" t="s">
        <v>34</v>
      </c>
      <c r="I105" s="279"/>
      <c r="J105" s="276"/>
      <c r="K105" s="276"/>
      <c r="L105" s="280"/>
      <c r="M105" s="281"/>
      <c r="N105" s="282"/>
      <c r="O105" s="282"/>
      <c r="P105" s="282"/>
      <c r="Q105" s="282"/>
      <c r="R105" s="282"/>
      <c r="S105" s="282"/>
      <c r="T105" s="283"/>
      <c r="AT105" s="284" t="s">
        <v>312</v>
      </c>
      <c r="AU105" s="284" t="s">
        <v>88</v>
      </c>
      <c r="AV105" s="14" t="s">
        <v>86</v>
      </c>
      <c r="AW105" s="14" t="s">
        <v>41</v>
      </c>
      <c r="AX105" s="14" t="s">
        <v>78</v>
      </c>
      <c r="AY105" s="284" t="s">
        <v>191</v>
      </c>
    </row>
    <row r="106" s="12" customFormat="1">
      <c r="B106" s="253"/>
      <c r="C106" s="254"/>
      <c r="D106" s="247" t="s">
        <v>312</v>
      </c>
      <c r="E106" s="255" t="s">
        <v>34</v>
      </c>
      <c r="F106" s="256" t="s">
        <v>347</v>
      </c>
      <c r="G106" s="254"/>
      <c r="H106" s="257">
        <v>0.495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AT106" s="263" t="s">
        <v>312</v>
      </c>
      <c r="AU106" s="263" t="s">
        <v>88</v>
      </c>
      <c r="AV106" s="12" t="s">
        <v>88</v>
      </c>
      <c r="AW106" s="12" t="s">
        <v>41</v>
      </c>
      <c r="AX106" s="12" t="s">
        <v>78</v>
      </c>
      <c r="AY106" s="263" t="s">
        <v>191</v>
      </c>
    </row>
    <row r="107" s="13" customFormat="1">
      <c r="B107" s="264"/>
      <c r="C107" s="265"/>
      <c r="D107" s="247" t="s">
        <v>312</v>
      </c>
      <c r="E107" s="266" t="s">
        <v>34</v>
      </c>
      <c r="F107" s="267" t="s">
        <v>314</v>
      </c>
      <c r="G107" s="265"/>
      <c r="H107" s="268">
        <v>0.495</v>
      </c>
      <c r="I107" s="269"/>
      <c r="J107" s="265"/>
      <c r="K107" s="265"/>
      <c r="L107" s="270"/>
      <c r="M107" s="271"/>
      <c r="N107" s="272"/>
      <c r="O107" s="272"/>
      <c r="P107" s="272"/>
      <c r="Q107" s="272"/>
      <c r="R107" s="272"/>
      <c r="S107" s="272"/>
      <c r="T107" s="273"/>
      <c r="AT107" s="274" t="s">
        <v>312</v>
      </c>
      <c r="AU107" s="274" t="s">
        <v>88</v>
      </c>
      <c r="AV107" s="13" t="s">
        <v>211</v>
      </c>
      <c r="AW107" s="13" t="s">
        <v>41</v>
      </c>
      <c r="AX107" s="13" t="s">
        <v>86</v>
      </c>
      <c r="AY107" s="274" t="s">
        <v>191</v>
      </c>
    </row>
    <row r="108" s="1" customFormat="1" ht="16.5" customHeight="1">
      <c r="B108" s="48"/>
      <c r="C108" s="235" t="s">
        <v>241</v>
      </c>
      <c r="D108" s="235" t="s">
        <v>194</v>
      </c>
      <c r="E108" s="236" t="s">
        <v>348</v>
      </c>
      <c r="F108" s="237" t="s">
        <v>349</v>
      </c>
      <c r="G108" s="238" t="s">
        <v>309</v>
      </c>
      <c r="H108" s="239">
        <v>0.495</v>
      </c>
      <c r="I108" s="240"/>
      <c r="J108" s="241">
        <f>ROUND(I108*H108,2)</f>
        <v>0</v>
      </c>
      <c r="K108" s="237" t="s">
        <v>198</v>
      </c>
      <c r="L108" s="74"/>
      <c r="M108" s="242" t="s">
        <v>34</v>
      </c>
      <c r="N108" s="243" t="s">
        <v>49</v>
      </c>
      <c r="O108" s="49"/>
      <c r="P108" s="244">
        <f>O108*H108</f>
        <v>0</v>
      </c>
      <c r="Q108" s="244">
        <v>0</v>
      </c>
      <c r="R108" s="244">
        <f>Q108*H108</f>
        <v>0</v>
      </c>
      <c r="S108" s="244">
        <v>2.2000000000000002</v>
      </c>
      <c r="T108" s="245">
        <f>S108*H108</f>
        <v>1.089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5" t="s">
        <v>86</v>
      </c>
      <c r="BK108" s="246">
        <f>ROUND(I108*H108,2)</f>
        <v>0</v>
      </c>
      <c r="BL108" s="25" t="s">
        <v>211</v>
      </c>
      <c r="BM108" s="25" t="s">
        <v>350</v>
      </c>
    </row>
    <row r="109" s="14" customFormat="1">
      <c r="B109" s="275"/>
      <c r="C109" s="276"/>
      <c r="D109" s="247" t="s">
        <v>312</v>
      </c>
      <c r="E109" s="277" t="s">
        <v>34</v>
      </c>
      <c r="F109" s="278" t="s">
        <v>334</v>
      </c>
      <c r="G109" s="276"/>
      <c r="H109" s="277" t="s">
        <v>34</v>
      </c>
      <c r="I109" s="279"/>
      <c r="J109" s="276"/>
      <c r="K109" s="276"/>
      <c r="L109" s="280"/>
      <c r="M109" s="281"/>
      <c r="N109" s="282"/>
      <c r="O109" s="282"/>
      <c r="P109" s="282"/>
      <c r="Q109" s="282"/>
      <c r="R109" s="282"/>
      <c r="S109" s="282"/>
      <c r="T109" s="283"/>
      <c r="AT109" s="284" t="s">
        <v>312</v>
      </c>
      <c r="AU109" s="284" t="s">
        <v>88</v>
      </c>
      <c r="AV109" s="14" t="s">
        <v>86</v>
      </c>
      <c r="AW109" s="14" t="s">
        <v>41</v>
      </c>
      <c r="AX109" s="14" t="s">
        <v>78</v>
      </c>
      <c r="AY109" s="284" t="s">
        <v>191</v>
      </c>
    </row>
    <row r="110" s="12" customFormat="1">
      <c r="B110" s="253"/>
      <c r="C110" s="254"/>
      <c r="D110" s="247" t="s">
        <v>312</v>
      </c>
      <c r="E110" s="255" t="s">
        <v>34</v>
      </c>
      <c r="F110" s="256" t="s">
        <v>351</v>
      </c>
      <c r="G110" s="254"/>
      <c r="H110" s="257">
        <v>0.495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AT110" s="263" t="s">
        <v>312</v>
      </c>
      <c r="AU110" s="263" t="s">
        <v>88</v>
      </c>
      <c r="AV110" s="12" t="s">
        <v>88</v>
      </c>
      <c r="AW110" s="12" t="s">
        <v>41</v>
      </c>
      <c r="AX110" s="12" t="s">
        <v>78</v>
      </c>
      <c r="AY110" s="263" t="s">
        <v>191</v>
      </c>
    </row>
    <row r="111" s="13" customFormat="1">
      <c r="B111" s="264"/>
      <c r="C111" s="265"/>
      <c r="D111" s="247" t="s">
        <v>312</v>
      </c>
      <c r="E111" s="266" t="s">
        <v>34</v>
      </c>
      <c r="F111" s="267" t="s">
        <v>314</v>
      </c>
      <c r="G111" s="265"/>
      <c r="H111" s="268">
        <v>0.495</v>
      </c>
      <c r="I111" s="269"/>
      <c r="J111" s="265"/>
      <c r="K111" s="265"/>
      <c r="L111" s="270"/>
      <c r="M111" s="271"/>
      <c r="N111" s="272"/>
      <c r="O111" s="272"/>
      <c r="P111" s="272"/>
      <c r="Q111" s="272"/>
      <c r="R111" s="272"/>
      <c r="S111" s="272"/>
      <c r="T111" s="273"/>
      <c r="AT111" s="274" t="s">
        <v>312</v>
      </c>
      <c r="AU111" s="274" t="s">
        <v>88</v>
      </c>
      <c r="AV111" s="13" t="s">
        <v>211</v>
      </c>
      <c r="AW111" s="13" t="s">
        <v>41</v>
      </c>
      <c r="AX111" s="13" t="s">
        <v>86</v>
      </c>
      <c r="AY111" s="274" t="s">
        <v>191</v>
      </c>
    </row>
    <row r="112" s="11" customFormat="1" ht="29.88" customHeight="1">
      <c r="B112" s="219"/>
      <c r="C112" s="220"/>
      <c r="D112" s="221" t="s">
        <v>77</v>
      </c>
      <c r="E112" s="233" t="s">
        <v>352</v>
      </c>
      <c r="F112" s="233" t="s">
        <v>353</v>
      </c>
      <c r="G112" s="220"/>
      <c r="H112" s="220"/>
      <c r="I112" s="223"/>
      <c r="J112" s="234">
        <f>BK112</f>
        <v>0</v>
      </c>
      <c r="K112" s="220"/>
      <c r="L112" s="225"/>
      <c r="M112" s="226"/>
      <c r="N112" s="227"/>
      <c r="O112" s="227"/>
      <c r="P112" s="228">
        <f>SUM(P113:P119)</f>
        <v>0</v>
      </c>
      <c r="Q112" s="227"/>
      <c r="R112" s="228">
        <f>SUM(R113:R119)</f>
        <v>0</v>
      </c>
      <c r="S112" s="227"/>
      <c r="T112" s="229">
        <f>SUM(T113:T119)</f>
        <v>0</v>
      </c>
      <c r="AR112" s="230" t="s">
        <v>86</v>
      </c>
      <c r="AT112" s="231" t="s">
        <v>77</v>
      </c>
      <c r="AU112" s="231" t="s">
        <v>86</v>
      </c>
      <c r="AY112" s="230" t="s">
        <v>191</v>
      </c>
      <c r="BK112" s="232">
        <f>SUM(BK113:BK119)</f>
        <v>0</v>
      </c>
    </row>
    <row r="113" s="1" customFormat="1" ht="16.5" customHeight="1">
      <c r="B113" s="48"/>
      <c r="C113" s="235" t="s">
        <v>245</v>
      </c>
      <c r="D113" s="235" t="s">
        <v>194</v>
      </c>
      <c r="E113" s="236" t="s">
        <v>354</v>
      </c>
      <c r="F113" s="237" t="s">
        <v>355</v>
      </c>
      <c r="G113" s="238" t="s">
        <v>327</v>
      </c>
      <c r="H113" s="239">
        <v>424.322</v>
      </c>
      <c r="I113" s="240"/>
      <c r="J113" s="241">
        <f>ROUND(I113*H113,2)</f>
        <v>0</v>
      </c>
      <c r="K113" s="237" t="s">
        <v>356</v>
      </c>
      <c r="L113" s="74"/>
      <c r="M113" s="242" t="s">
        <v>34</v>
      </c>
      <c r="N113" s="243" t="s">
        <v>49</v>
      </c>
      <c r="O113" s="49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5" t="s">
        <v>211</v>
      </c>
      <c r="AT113" s="25" t="s">
        <v>194</v>
      </c>
      <c r="AU113" s="25" t="s">
        <v>88</v>
      </c>
      <c r="AY113" s="25" t="s">
        <v>191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5" t="s">
        <v>86</v>
      </c>
      <c r="BK113" s="246">
        <f>ROUND(I113*H113,2)</f>
        <v>0</v>
      </c>
      <c r="BL113" s="25" t="s">
        <v>211</v>
      </c>
      <c r="BM113" s="25" t="s">
        <v>357</v>
      </c>
    </row>
    <row r="114" s="1" customFormat="1">
      <c r="B114" s="48"/>
      <c r="C114" s="76"/>
      <c r="D114" s="247" t="s">
        <v>201</v>
      </c>
      <c r="E114" s="76"/>
      <c r="F114" s="248" t="s">
        <v>358</v>
      </c>
      <c r="G114" s="76"/>
      <c r="H114" s="76"/>
      <c r="I114" s="205"/>
      <c r="J114" s="76"/>
      <c r="K114" s="76"/>
      <c r="L114" s="74"/>
      <c r="M114" s="249"/>
      <c r="N114" s="49"/>
      <c r="O114" s="49"/>
      <c r="P114" s="49"/>
      <c r="Q114" s="49"/>
      <c r="R114" s="49"/>
      <c r="S114" s="49"/>
      <c r="T114" s="97"/>
      <c r="AT114" s="25" t="s">
        <v>201</v>
      </c>
      <c r="AU114" s="25" t="s">
        <v>88</v>
      </c>
    </row>
    <row r="115" s="1" customFormat="1" ht="16.5" customHeight="1">
      <c r="B115" s="48"/>
      <c r="C115" s="235" t="s">
        <v>249</v>
      </c>
      <c r="D115" s="235" t="s">
        <v>194</v>
      </c>
      <c r="E115" s="236" t="s">
        <v>359</v>
      </c>
      <c r="F115" s="237" t="s">
        <v>360</v>
      </c>
      <c r="G115" s="238" t="s">
        <v>327</v>
      </c>
      <c r="H115" s="239">
        <v>424.322</v>
      </c>
      <c r="I115" s="240"/>
      <c r="J115" s="241">
        <f>ROUND(I115*H115,2)</f>
        <v>0</v>
      </c>
      <c r="K115" s="237" t="s">
        <v>198</v>
      </c>
      <c r="L115" s="74"/>
      <c r="M115" s="242" t="s">
        <v>34</v>
      </c>
      <c r="N115" s="243" t="s">
        <v>49</v>
      </c>
      <c r="O115" s="49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5" t="s">
        <v>211</v>
      </c>
      <c r="AT115" s="25" t="s">
        <v>194</v>
      </c>
      <c r="AU115" s="25" t="s">
        <v>88</v>
      </c>
      <c r="AY115" s="25" t="s">
        <v>191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5" t="s">
        <v>86</v>
      </c>
      <c r="BK115" s="246">
        <f>ROUND(I115*H115,2)</f>
        <v>0</v>
      </c>
      <c r="BL115" s="25" t="s">
        <v>211</v>
      </c>
      <c r="BM115" s="25" t="s">
        <v>361</v>
      </c>
    </row>
    <row r="116" s="1" customFormat="1" ht="16.5" customHeight="1">
      <c r="B116" s="48"/>
      <c r="C116" s="235" t="s">
        <v>254</v>
      </c>
      <c r="D116" s="235" t="s">
        <v>194</v>
      </c>
      <c r="E116" s="236" t="s">
        <v>362</v>
      </c>
      <c r="F116" s="237" t="s">
        <v>363</v>
      </c>
      <c r="G116" s="238" t="s">
        <v>327</v>
      </c>
      <c r="H116" s="239">
        <v>424.322</v>
      </c>
      <c r="I116" s="240"/>
      <c r="J116" s="241">
        <f>ROUND(I116*H116,2)</f>
        <v>0</v>
      </c>
      <c r="K116" s="237" t="s">
        <v>198</v>
      </c>
      <c r="L116" s="74"/>
      <c r="M116" s="242" t="s">
        <v>34</v>
      </c>
      <c r="N116" s="243" t="s">
        <v>49</v>
      </c>
      <c r="O116" s="49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5" t="s">
        <v>211</v>
      </c>
      <c r="AT116" s="25" t="s">
        <v>194</v>
      </c>
      <c r="AU116" s="25" t="s">
        <v>88</v>
      </c>
      <c r="AY116" s="25" t="s">
        <v>191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5" t="s">
        <v>86</v>
      </c>
      <c r="BK116" s="246">
        <f>ROUND(I116*H116,2)</f>
        <v>0</v>
      </c>
      <c r="BL116" s="25" t="s">
        <v>211</v>
      </c>
      <c r="BM116" s="25" t="s">
        <v>364</v>
      </c>
    </row>
    <row r="117" s="1" customFormat="1" ht="16.5" customHeight="1">
      <c r="B117" s="48"/>
      <c r="C117" s="235" t="s">
        <v>260</v>
      </c>
      <c r="D117" s="235" t="s">
        <v>194</v>
      </c>
      <c r="E117" s="236" t="s">
        <v>365</v>
      </c>
      <c r="F117" s="237" t="s">
        <v>366</v>
      </c>
      <c r="G117" s="238" t="s">
        <v>327</v>
      </c>
      <c r="H117" s="239">
        <v>4243.2200000000003</v>
      </c>
      <c r="I117" s="240"/>
      <c r="J117" s="241">
        <f>ROUND(I117*H117,2)</f>
        <v>0</v>
      </c>
      <c r="K117" s="237" t="s">
        <v>198</v>
      </c>
      <c r="L117" s="74"/>
      <c r="M117" s="242" t="s">
        <v>34</v>
      </c>
      <c r="N117" s="243" t="s">
        <v>49</v>
      </c>
      <c r="O117" s="49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5" t="s">
        <v>211</v>
      </c>
      <c r="AT117" s="25" t="s">
        <v>194</v>
      </c>
      <c r="AU117" s="25" t="s">
        <v>88</v>
      </c>
      <c r="AY117" s="25" t="s">
        <v>191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5" t="s">
        <v>86</v>
      </c>
      <c r="BK117" s="246">
        <f>ROUND(I117*H117,2)</f>
        <v>0</v>
      </c>
      <c r="BL117" s="25" t="s">
        <v>211</v>
      </c>
      <c r="BM117" s="25" t="s">
        <v>367</v>
      </c>
    </row>
    <row r="118" s="12" customFormat="1">
      <c r="B118" s="253"/>
      <c r="C118" s="254"/>
      <c r="D118" s="247" t="s">
        <v>312</v>
      </c>
      <c r="E118" s="254"/>
      <c r="F118" s="256" t="s">
        <v>368</v>
      </c>
      <c r="G118" s="254"/>
      <c r="H118" s="257">
        <v>4243.2200000000003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AT118" s="263" t="s">
        <v>312</v>
      </c>
      <c r="AU118" s="263" t="s">
        <v>88</v>
      </c>
      <c r="AV118" s="12" t="s">
        <v>88</v>
      </c>
      <c r="AW118" s="12" t="s">
        <v>6</v>
      </c>
      <c r="AX118" s="12" t="s">
        <v>86</v>
      </c>
      <c r="AY118" s="263" t="s">
        <v>191</v>
      </c>
    </row>
    <row r="119" s="1" customFormat="1" ht="16.5" customHeight="1">
      <c r="B119" s="48"/>
      <c r="C119" s="235" t="s">
        <v>10</v>
      </c>
      <c r="D119" s="235" t="s">
        <v>194</v>
      </c>
      <c r="E119" s="236" t="s">
        <v>369</v>
      </c>
      <c r="F119" s="237" t="s">
        <v>370</v>
      </c>
      <c r="G119" s="238" t="s">
        <v>327</v>
      </c>
      <c r="H119" s="239">
        <v>424.322</v>
      </c>
      <c r="I119" s="240"/>
      <c r="J119" s="241">
        <f>ROUND(I119*H119,2)</f>
        <v>0</v>
      </c>
      <c r="K119" s="237" t="s">
        <v>198</v>
      </c>
      <c r="L119" s="74"/>
      <c r="M119" s="242" t="s">
        <v>34</v>
      </c>
      <c r="N119" s="285" t="s">
        <v>49</v>
      </c>
      <c r="O119" s="251"/>
      <c r="P119" s="286">
        <f>O119*H119</f>
        <v>0</v>
      </c>
      <c r="Q119" s="286">
        <v>0</v>
      </c>
      <c r="R119" s="286">
        <f>Q119*H119</f>
        <v>0</v>
      </c>
      <c r="S119" s="286">
        <v>0</v>
      </c>
      <c r="T119" s="287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5" t="s">
        <v>86</v>
      </c>
      <c r="BK119" s="246">
        <f>ROUND(I119*H119,2)</f>
        <v>0</v>
      </c>
      <c r="BL119" s="25" t="s">
        <v>211</v>
      </c>
      <c r="BM119" s="25" t="s">
        <v>371</v>
      </c>
    </row>
    <row r="120" s="1" customFormat="1" ht="6.96" customHeight="1">
      <c r="B120" s="69"/>
      <c r="C120" s="70"/>
      <c r="D120" s="70"/>
      <c r="E120" s="70"/>
      <c r="F120" s="70"/>
      <c r="G120" s="70"/>
      <c r="H120" s="70"/>
      <c r="I120" s="180"/>
      <c r="J120" s="70"/>
      <c r="K120" s="70"/>
      <c r="L120" s="74"/>
    </row>
  </sheetData>
  <sheetProtection sheet="1" autoFilter="0" formatColumns="0" formatRows="0" objects="1" scenarios="1" spinCount="100000" saltValue="1dA70aU57hd2OMIGIkrrae8yUTpKTzOPTvMXonoBMOswq9VWpE/PN3HYt1elDuVw66SASVg+PvKmmPfDYJWAkQ==" hashValue="qm8nLOcuCoCELVPwfF0tuVxjqDMuuyaL5qqtSNnJ5XwNo3+gRLYUe1jXcQAqdqnFFwUw+pLRmaHoxB14F69yoQ==" algorithmName="SHA-512" password="CC35"/>
  <autoFilter ref="C79:K119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98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374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14" customHeight="1">
      <c r="B26" s="162"/>
      <c r="C26" s="163"/>
      <c r="D26" s="163"/>
      <c r="E26" s="46" t="s">
        <v>43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ROUND(J116,2)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ROUND(SUM(BE116:BE1268), 2)</f>
        <v>0</v>
      </c>
      <c r="G32" s="49"/>
      <c r="H32" s="49"/>
      <c r="I32" s="172">
        <v>0.20999999999999999</v>
      </c>
      <c r="J32" s="171">
        <f>ROUND(ROUND((SUM(BE116:BE1268)),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ROUND(SUM(BF116:BF1268), 2)</f>
        <v>0</v>
      </c>
      <c r="G33" s="49"/>
      <c r="H33" s="49"/>
      <c r="I33" s="172">
        <v>0.14999999999999999</v>
      </c>
      <c r="J33" s="171">
        <f>ROUND(ROUND((SUM(BF116:BF1268)),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ROUND(SUM(BG116:BG1268),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ROUND(SUM(BH116:BH1268),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ROUND(SUM(BI116:BI1268),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D03.1 - Architektonicko-stavební řešení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J116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300</v>
      </c>
      <c r="E61" s="194"/>
      <c r="F61" s="194"/>
      <c r="G61" s="194"/>
      <c r="H61" s="194"/>
      <c r="I61" s="195"/>
      <c r="J61" s="196">
        <f>J117</f>
        <v>0</v>
      </c>
      <c r="K61" s="197"/>
    </row>
    <row r="62" s="9" customFormat="1" ht="19.92" customHeight="1">
      <c r="B62" s="198"/>
      <c r="C62" s="199"/>
      <c r="D62" s="200" t="s">
        <v>301</v>
      </c>
      <c r="E62" s="201"/>
      <c r="F62" s="201"/>
      <c r="G62" s="201"/>
      <c r="H62" s="201"/>
      <c r="I62" s="202"/>
      <c r="J62" s="203">
        <f>J118</f>
        <v>0</v>
      </c>
      <c r="K62" s="204"/>
    </row>
    <row r="63" s="9" customFormat="1" ht="19.92" customHeight="1">
      <c r="B63" s="198"/>
      <c r="C63" s="199"/>
      <c r="D63" s="200" t="s">
        <v>375</v>
      </c>
      <c r="E63" s="201"/>
      <c r="F63" s="201"/>
      <c r="G63" s="201"/>
      <c r="H63" s="201"/>
      <c r="I63" s="202"/>
      <c r="J63" s="203">
        <f>J161</f>
        <v>0</v>
      </c>
      <c r="K63" s="204"/>
    </row>
    <row r="64" s="9" customFormat="1" ht="19.92" customHeight="1">
      <c r="B64" s="198"/>
      <c r="C64" s="199"/>
      <c r="D64" s="200" t="s">
        <v>376</v>
      </c>
      <c r="E64" s="201"/>
      <c r="F64" s="201"/>
      <c r="G64" s="201"/>
      <c r="H64" s="201"/>
      <c r="I64" s="202"/>
      <c r="J64" s="203">
        <f>J186</f>
        <v>0</v>
      </c>
      <c r="K64" s="204"/>
    </row>
    <row r="65" s="9" customFormat="1" ht="19.92" customHeight="1">
      <c r="B65" s="198"/>
      <c r="C65" s="199"/>
      <c r="D65" s="200" t="s">
        <v>377</v>
      </c>
      <c r="E65" s="201"/>
      <c r="F65" s="201"/>
      <c r="G65" s="201"/>
      <c r="H65" s="201"/>
      <c r="I65" s="202"/>
      <c r="J65" s="203">
        <f>J224</f>
        <v>0</v>
      </c>
      <c r="K65" s="204"/>
    </row>
    <row r="66" s="9" customFormat="1" ht="19.92" customHeight="1">
      <c r="B66" s="198"/>
      <c r="C66" s="199"/>
      <c r="D66" s="200" t="s">
        <v>378</v>
      </c>
      <c r="E66" s="201"/>
      <c r="F66" s="201"/>
      <c r="G66" s="201"/>
      <c r="H66" s="201"/>
      <c r="I66" s="202"/>
      <c r="J66" s="203">
        <f>J230</f>
        <v>0</v>
      </c>
      <c r="K66" s="204"/>
    </row>
    <row r="67" s="9" customFormat="1" ht="19.92" customHeight="1">
      <c r="B67" s="198"/>
      <c r="C67" s="199"/>
      <c r="D67" s="200" t="s">
        <v>302</v>
      </c>
      <c r="E67" s="201"/>
      <c r="F67" s="201"/>
      <c r="G67" s="201"/>
      <c r="H67" s="201"/>
      <c r="I67" s="202"/>
      <c r="J67" s="203">
        <f>J392</f>
        <v>0</v>
      </c>
      <c r="K67" s="204"/>
    </row>
    <row r="68" s="9" customFormat="1" ht="19.92" customHeight="1">
      <c r="B68" s="198"/>
      <c r="C68" s="199"/>
      <c r="D68" s="200" t="s">
        <v>303</v>
      </c>
      <c r="E68" s="201"/>
      <c r="F68" s="201"/>
      <c r="G68" s="201"/>
      <c r="H68" s="201"/>
      <c r="I68" s="202"/>
      <c r="J68" s="203">
        <f>J470</f>
        <v>0</v>
      </c>
      <c r="K68" s="204"/>
    </row>
    <row r="69" s="9" customFormat="1" ht="19.92" customHeight="1">
      <c r="B69" s="198"/>
      <c r="C69" s="199"/>
      <c r="D69" s="200" t="s">
        <v>379</v>
      </c>
      <c r="E69" s="201"/>
      <c r="F69" s="201"/>
      <c r="G69" s="201"/>
      <c r="H69" s="201"/>
      <c r="I69" s="202"/>
      <c r="J69" s="203">
        <f>J480</f>
        <v>0</v>
      </c>
      <c r="K69" s="204"/>
    </row>
    <row r="70" s="8" customFormat="1" ht="24.96" customHeight="1">
      <c r="B70" s="191"/>
      <c r="C70" s="192"/>
      <c r="D70" s="193" t="s">
        <v>380</v>
      </c>
      <c r="E70" s="194"/>
      <c r="F70" s="194"/>
      <c r="G70" s="194"/>
      <c r="H70" s="194"/>
      <c r="I70" s="195"/>
      <c r="J70" s="196">
        <f>J482</f>
        <v>0</v>
      </c>
      <c r="K70" s="197"/>
    </row>
    <row r="71" s="9" customFormat="1" ht="19.92" customHeight="1">
      <c r="B71" s="198"/>
      <c r="C71" s="199"/>
      <c r="D71" s="200" t="s">
        <v>381</v>
      </c>
      <c r="E71" s="201"/>
      <c r="F71" s="201"/>
      <c r="G71" s="201"/>
      <c r="H71" s="201"/>
      <c r="I71" s="202"/>
      <c r="J71" s="203">
        <f>J483</f>
        <v>0</v>
      </c>
      <c r="K71" s="204"/>
    </row>
    <row r="72" s="9" customFormat="1" ht="19.92" customHeight="1">
      <c r="B72" s="198"/>
      <c r="C72" s="199"/>
      <c r="D72" s="200" t="s">
        <v>382</v>
      </c>
      <c r="E72" s="201"/>
      <c r="F72" s="201"/>
      <c r="G72" s="201"/>
      <c r="H72" s="201"/>
      <c r="I72" s="202"/>
      <c r="J72" s="203">
        <f>J561</f>
        <v>0</v>
      </c>
      <c r="K72" s="204"/>
    </row>
    <row r="73" s="9" customFormat="1" ht="19.92" customHeight="1">
      <c r="B73" s="198"/>
      <c r="C73" s="199"/>
      <c r="D73" s="200" t="s">
        <v>383</v>
      </c>
      <c r="E73" s="201"/>
      <c r="F73" s="201"/>
      <c r="G73" s="201"/>
      <c r="H73" s="201"/>
      <c r="I73" s="202"/>
      <c r="J73" s="203">
        <f>J602</f>
        <v>0</v>
      </c>
      <c r="K73" s="204"/>
    </row>
    <row r="74" s="9" customFormat="1" ht="19.92" customHeight="1">
      <c r="B74" s="198"/>
      <c r="C74" s="199"/>
      <c r="D74" s="200" t="s">
        <v>384</v>
      </c>
      <c r="E74" s="201"/>
      <c r="F74" s="201"/>
      <c r="G74" s="201"/>
      <c r="H74" s="201"/>
      <c r="I74" s="202"/>
      <c r="J74" s="203">
        <f>J746</f>
        <v>0</v>
      </c>
      <c r="K74" s="204"/>
    </row>
    <row r="75" s="9" customFormat="1" ht="19.92" customHeight="1">
      <c r="B75" s="198"/>
      <c r="C75" s="199"/>
      <c r="D75" s="200" t="s">
        <v>385</v>
      </c>
      <c r="E75" s="201"/>
      <c r="F75" s="201"/>
      <c r="G75" s="201"/>
      <c r="H75" s="201"/>
      <c r="I75" s="202"/>
      <c r="J75" s="203">
        <f>J769</f>
        <v>0</v>
      </c>
      <c r="K75" s="204"/>
    </row>
    <row r="76" s="9" customFormat="1" ht="19.92" customHeight="1">
      <c r="B76" s="198"/>
      <c r="C76" s="199"/>
      <c r="D76" s="200" t="s">
        <v>386</v>
      </c>
      <c r="E76" s="201"/>
      <c r="F76" s="201"/>
      <c r="G76" s="201"/>
      <c r="H76" s="201"/>
      <c r="I76" s="202"/>
      <c r="J76" s="203">
        <f>J843</f>
        <v>0</v>
      </c>
      <c r="K76" s="204"/>
    </row>
    <row r="77" s="9" customFormat="1" ht="19.92" customHeight="1">
      <c r="B77" s="198"/>
      <c r="C77" s="199"/>
      <c r="D77" s="200" t="s">
        <v>387</v>
      </c>
      <c r="E77" s="201"/>
      <c r="F77" s="201"/>
      <c r="G77" s="201"/>
      <c r="H77" s="201"/>
      <c r="I77" s="202"/>
      <c r="J77" s="203">
        <f>J900</f>
        <v>0</v>
      </c>
      <c r="K77" s="204"/>
    </row>
    <row r="78" s="9" customFormat="1" ht="19.92" customHeight="1">
      <c r="B78" s="198"/>
      <c r="C78" s="199"/>
      <c r="D78" s="200" t="s">
        <v>388</v>
      </c>
      <c r="E78" s="201"/>
      <c r="F78" s="201"/>
      <c r="G78" s="201"/>
      <c r="H78" s="201"/>
      <c r="I78" s="202"/>
      <c r="J78" s="203">
        <f>J971</f>
        <v>0</v>
      </c>
      <c r="K78" s="204"/>
    </row>
    <row r="79" s="9" customFormat="1" ht="19.92" customHeight="1">
      <c r="B79" s="198"/>
      <c r="C79" s="199"/>
      <c r="D79" s="200" t="s">
        <v>389</v>
      </c>
      <c r="E79" s="201"/>
      <c r="F79" s="201"/>
      <c r="G79" s="201"/>
      <c r="H79" s="201"/>
      <c r="I79" s="202"/>
      <c r="J79" s="203">
        <f>J1045</f>
        <v>0</v>
      </c>
      <c r="K79" s="204"/>
    </row>
    <row r="80" s="9" customFormat="1" ht="19.92" customHeight="1">
      <c r="B80" s="198"/>
      <c r="C80" s="199"/>
      <c r="D80" s="200" t="s">
        <v>390</v>
      </c>
      <c r="E80" s="201"/>
      <c r="F80" s="201"/>
      <c r="G80" s="201"/>
      <c r="H80" s="201"/>
      <c r="I80" s="202"/>
      <c r="J80" s="203">
        <f>J1059</f>
        <v>0</v>
      </c>
      <c r="K80" s="204"/>
    </row>
    <row r="81" s="9" customFormat="1" ht="19.92" customHeight="1">
      <c r="B81" s="198"/>
      <c r="C81" s="199"/>
      <c r="D81" s="200" t="s">
        <v>391</v>
      </c>
      <c r="E81" s="201"/>
      <c r="F81" s="201"/>
      <c r="G81" s="201"/>
      <c r="H81" s="201"/>
      <c r="I81" s="202"/>
      <c r="J81" s="203">
        <f>J1067</f>
        <v>0</v>
      </c>
      <c r="K81" s="204"/>
    </row>
    <row r="82" s="9" customFormat="1" ht="19.92" customHeight="1">
      <c r="B82" s="198"/>
      <c r="C82" s="199"/>
      <c r="D82" s="200" t="s">
        <v>392</v>
      </c>
      <c r="E82" s="201"/>
      <c r="F82" s="201"/>
      <c r="G82" s="201"/>
      <c r="H82" s="201"/>
      <c r="I82" s="202"/>
      <c r="J82" s="203">
        <f>J1086</f>
        <v>0</v>
      </c>
      <c r="K82" s="204"/>
    </row>
    <row r="83" s="9" customFormat="1" ht="19.92" customHeight="1">
      <c r="B83" s="198"/>
      <c r="C83" s="199"/>
      <c r="D83" s="200" t="s">
        <v>393</v>
      </c>
      <c r="E83" s="201"/>
      <c r="F83" s="201"/>
      <c r="G83" s="201"/>
      <c r="H83" s="201"/>
      <c r="I83" s="202"/>
      <c r="J83" s="203">
        <f>J1093</f>
        <v>0</v>
      </c>
      <c r="K83" s="204"/>
    </row>
    <row r="84" s="9" customFormat="1" ht="19.92" customHeight="1">
      <c r="B84" s="198"/>
      <c r="C84" s="199"/>
      <c r="D84" s="200" t="s">
        <v>394</v>
      </c>
      <c r="E84" s="201"/>
      <c r="F84" s="201"/>
      <c r="G84" s="201"/>
      <c r="H84" s="201"/>
      <c r="I84" s="202"/>
      <c r="J84" s="203">
        <f>J1118</f>
        <v>0</v>
      </c>
      <c r="K84" s="204"/>
    </row>
    <row r="85" s="9" customFormat="1" ht="19.92" customHeight="1">
      <c r="B85" s="198"/>
      <c r="C85" s="199"/>
      <c r="D85" s="200" t="s">
        <v>395</v>
      </c>
      <c r="E85" s="201"/>
      <c r="F85" s="201"/>
      <c r="G85" s="201"/>
      <c r="H85" s="201"/>
      <c r="I85" s="202"/>
      <c r="J85" s="203">
        <f>J1136</f>
        <v>0</v>
      </c>
      <c r="K85" s="204"/>
    </row>
    <row r="86" s="9" customFormat="1" ht="19.92" customHeight="1">
      <c r="B86" s="198"/>
      <c r="C86" s="199"/>
      <c r="D86" s="200" t="s">
        <v>396</v>
      </c>
      <c r="E86" s="201"/>
      <c r="F86" s="201"/>
      <c r="G86" s="201"/>
      <c r="H86" s="201"/>
      <c r="I86" s="202"/>
      <c r="J86" s="203">
        <f>J1156</f>
        <v>0</v>
      </c>
      <c r="K86" s="204"/>
    </row>
    <row r="87" s="9" customFormat="1" ht="19.92" customHeight="1">
      <c r="B87" s="198"/>
      <c r="C87" s="199"/>
      <c r="D87" s="200" t="s">
        <v>397</v>
      </c>
      <c r="E87" s="201"/>
      <c r="F87" s="201"/>
      <c r="G87" s="201"/>
      <c r="H87" s="201"/>
      <c r="I87" s="202"/>
      <c r="J87" s="203">
        <f>J1176</f>
        <v>0</v>
      </c>
      <c r="K87" s="204"/>
    </row>
    <row r="88" s="8" customFormat="1" ht="24.96" customHeight="1">
      <c r="B88" s="191"/>
      <c r="C88" s="192"/>
      <c r="D88" s="193" t="s">
        <v>398</v>
      </c>
      <c r="E88" s="194"/>
      <c r="F88" s="194"/>
      <c r="G88" s="194"/>
      <c r="H88" s="194"/>
      <c r="I88" s="195"/>
      <c r="J88" s="196">
        <f>J1182</f>
        <v>0</v>
      </c>
      <c r="K88" s="197"/>
    </row>
    <row r="89" s="9" customFormat="1" ht="19.92" customHeight="1">
      <c r="B89" s="198"/>
      <c r="C89" s="199"/>
      <c r="D89" s="200" t="s">
        <v>399</v>
      </c>
      <c r="E89" s="201"/>
      <c r="F89" s="201"/>
      <c r="G89" s="201"/>
      <c r="H89" s="201"/>
      <c r="I89" s="202"/>
      <c r="J89" s="203">
        <f>J1183</f>
        <v>0</v>
      </c>
      <c r="K89" s="204"/>
    </row>
    <row r="90" s="8" customFormat="1" ht="24.96" customHeight="1">
      <c r="B90" s="191"/>
      <c r="C90" s="192"/>
      <c r="D90" s="193" t="s">
        <v>400</v>
      </c>
      <c r="E90" s="194"/>
      <c r="F90" s="194"/>
      <c r="G90" s="194"/>
      <c r="H90" s="194"/>
      <c r="I90" s="195"/>
      <c r="J90" s="196">
        <f>J1186</f>
        <v>0</v>
      </c>
      <c r="K90" s="197"/>
    </row>
    <row r="91" s="8" customFormat="1" ht="24.96" customHeight="1">
      <c r="B91" s="191"/>
      <c r="C91" s="192"/>
      <c r="D91" s="193" t="s">
        <v>401</v>
      </c>
      <c r="E91" s="194"/>
      <c r="F91" s="194"/>
      <c r="G91" s="194"/>
      <c r="H91" s="194"/>
      <c r="I91" s="195"/>
      <c r="J91" s="196">
        <f>J1190</f>
        <v>0</v>
      </c>
      <c r="K91" s="197"/>
    </row>
    <row r="92" s="9" customFormat="1" ht="19.92" customHeight="1">
      <c r="B92" s="198"/>
      <c r="C92" s="199"/>
      <c r="D92" s="200" t="s">
        <v>402</v>
      </c>
      <c r="E92" s="201"/>
      <c r="F92" s="201"/>
      <c r="G92" s="201"/>
      <c r="H92" s="201"/>
      <c r="I92" s="202"/>
      <c r="J92" s="203">
        <f>J1191</f>
        <v>0</v>
      </c>
      <c r="K92" s="204"/>
    </row>
    <row r="93" s="9" customFormat="1" ht="19.92" customHeight="1">
      <c r="B93" s="198"/>
      <c r="C93" s="199"/>
      <c r="D93" s="200" t="s">
        <v>403</v>
      </c>
      <c r="E93" s="201"/>
      <c r="F93" s="201"/>
      <c r="G93" s="201"/>
      <c r="H93" s="201"/>
      <c r="I93" s="202"/>
      <c r="J93" s="203">
        <f>J1197</f>
        <v>0</v>
      </c>
      <c r="K93" s="204"/>
    </row>
    <row r="94" s="9" customFormat="1" ht="19.92" customHeight="1">
      <c r="B94" s="198"/>
      <c r="C94" s="199"/>
      <c r="D94" s="200" t="s">
        <v>404</v>
      </c>
      <c r="E94" s="201"/>
      <c r="F94" s="201"/>
      <c r="G94" s="201"/>
      <c r="H94" s="201"/>
      <c r="I94" s="202"/>
      <c r="J94" s="203">
        <f>J1220</f>
        <v>0</v>
      </c>
      <c r="K94" s="204"/>
    </row>
    <row r="95" s="1" customFormat="1" ht="21.84" customHeight="1">
      <c r="B95" s="48"/>
      <c r="C95" s="49"/>
      <c r="D95" s="49"/>
      <c r="E95" s="49"/>
      <c r="F95" s="49"/>
      <c r="G95" s="49"/>
      <c r="H95" s="49"/>
      <c r="I95" s="158"/>
      <c r="J95" s="49"/>
      <c r="K95" s="53"/>
    </row>
    <row r="96" s="1" customFormat="1" ht="6.96" customHeight="1">
      <c r="B96" s="69"/>
      <c r="C96" s="70"/>
      <c r="D96" s="70"/>
      <c r="E96" s="70"/>
      <c r="F96" s="70"/>
      <c r="G96" s="70"/>
      <c r="H96" s="70"/>
      <c r="I96" s="180"/>
      <c r="J96" s="70"/>
      <c r="K96" s="71"/>
    </row>
    <row r="100" s="1" customFormat="1" ht="6.96" customHeight="1">
      <c r="B100" s="72"/>
      <c r="C100" s="73"/>
      <c r="D100" s="73"/>
      <c r="E100" s="73"/>
      <c r="F100" s="73"/>
      <c r="G100" s="73"/>
      <c r="H100" s="73"/>
      <c r="I100" s="183"/>
      <c r="J100" s="73"/>
      <c r="K100" s="73"/>
      <c r="L100" s="74"/>
    </row>
    <row r="101" s="1" customFormat="1" ht="36.96" customHeight="1">
      <c r="B101" s="48"/>
      <c r="C101" s="75" t="s">
        <v>175</v>
      </c>
      <c r="D101" s="76"/>
      <c r="E101" s="76"/>
      <c r="F101" s="76"/>
      <c r="G101" s="76"/>
      <c r="H101" s="76"/>
      <c r="I101" s="205"/>
      <c r="J101" s="76"/>
      <c r="K101" s="76"/>
      <c r="L101" s="74"/>
    </row>
    <row r="102" s="1" customFormat="1" ht="6.96" customHeight="1">
      <c r="B102" s="48"/>
      <c r="C102" s="76"/>
      <c r="D102" s="76"/>
      <c r="E102" s="76"/>
      <c r="F102" s="76"/>
      <c r="G102" s="76"/>
      <c r="H102" s="76"/>
      <c r="I102" s="205"/>
      <c r="J102" s="76"/>
      <c r="K102" s="76"/>
      <c r="L102" s="74"/>
    </row>
    <row r="103" s="1" customFormat="1" ht="14.4" customHeight="1">
      <c r="B103" s="48"/>
      <c r="C103" s="78" t="s">
        <v>18</v>
      </c>
      <c r="D103" s="76"/>
      <c r="E103" s="76"/>
      <c r="F103" s="76"/>
      <c r="G103" s="76"/>
      <c r="H103" s="76"/>
      <c r="I103" s="205"/>
      <c r="J103" s="76"/>
      <c r="K103" s="76"/>
      <c r="L103" s="74"/>
    </row>
    <row r="104" s="1" customFormat="1" ht="16.5" customHeight="1">
      <c r="B104" s="48"/>
      <c r="C104" s="76"/>
      <c r="D104" s="76"/>
      <c r="E104" s="206" t="str">
        <f>E7</f>
        <v>Centrum aktivních seniorů</v>
      </c>
      <c r="F104" s="78"/>
      <c r="G104" s="78"/>
      <c r="H104" s="78"/>
      <c r="I104" s="205"/>
      <c r="J104" s="76"/>
      <c r="K104" s="76"/>
      <c r="L104" s="74"/>
    </row>
    <row r="105">
      <c r="B105" s="29"/>
      <c r="C105" s="78" t="s">
        <v>162</v>
      </c>
      <c r="D105" s="288"/>
      <c r="E105" s="288"/>
      <c r="F105" s="288"/>
      <c r="G105" s="288"/>
      <c r="H105" s="288"/>
      <c r="I105" s="150"/>
      <c r="J105" s="288"/>
      <c r="K105" s="288"/>
      <c r="L105" s="289"/>
    </row>
    <row r="106" s="1" customFormat="1" ht="16.5" customHeight="1">
      <c r="B106" s="48"/>
      <c r="C106" s="76"/>
      <c r="D106" s="76"/>
      <c r="E106" s="206" t="s">
        <v>372</v>
      </c>
      <c r="F106" s="76"/>
      <c r="G106" s="76"/>
      <c r="H106" s="76"/>
      <c r="I106" s="205"/>
      <c r="J106" s="76"/>
      <c r="K106" s="76"/>
      <c r="L106" s="74"/>
    </row>
    <row r="107" s="1" customFormat="1" ht="14.4" customHeight="1">
      <c r="B107" s="48"/>
      <c r="C107" s="78" t="s">
        <v>373</v>
      </c>
      <c r="D107" s="76"/>
      <c r="E107" s="76"/>
      <c r="F107" s="76"/>
      <c r="G107" s="76"/>
      <c r="H107" s="76"/>
      <c r="I107" s="205"/>
      <c r="J107" s="76"/>
      <c r="K107" s="76"/>
      <c r="L107" s="74"/>
    </row>
    <row r="108" s="1" customFormat="1" ht="17.25" customHeight="1">
      <c r="B108" s="48"/>
      <c r="C108" s="76"/>
      <c r="D108" s="76"/>
      <c r="E108" s="84" t="str">
        <f>E11</f>
        <v>D03.1 - Architektonicko-stavební řešení</v>
      </c>
      <c r="F108" s="76"/>
      <c r="G108" s="76"/>
      <c r="H108" s="76"/>
      <c r="I108" s="205"/>
      <c r="J108" s="76"/>
      <c r="K108" s="76"/>
      <c r="L108" s="74"/>
    </row>
    <row r="109" s="1" customFormat="1" ht="6.96" customHeight="1">
      <c r="B109" s="48"/>
      <c r="C109" s="76"/>
      <c r="D109" s="76"/>
      <c r="E109" s="76"/>
      <c r="F109" s="76"/>
      <c r="G109" s="76"/>
      <c r="H109" s="76"/>
      <c r="I109" s="205"/>
      <c r="J109" s="76"/>
      <c r="K109" s="76"/>
      <c r="L109" s="74"/>
    </row>
    <row r="110" s="1" customFormat="1" ht="18" customHeight="1">
      <c r="B110" s="48"/>
      <c r="C110" s="78" t="s">
        <v>24</v>
      </c>
      <c r="D110" s="76"/>
      <c r="E110" s="76"/>
      <c r="F110" s="207" t="str">
        <f>F14</f>
        <v>Frýdek Místek</v>
      </c>
      <c r="G110" s="76"/>
      <c r="H110" s="76"/>
      <c r="I110" s="208" t="s">
        <v>26</v>
      </c>
      <c r="J110" s="87" t="str">
        <f>IF(J14="","",J14)</f>
        <v>27. 3. 2018</v>
      </c>
      <c r="K110" s="76"/>
      <c r="L110" s="74"/>
    </row>
    <row r="111" s="1" customFormat="1" ht="6.96" customHeight="1">
      <c r="B111" s="48"/>
      <c r="C111" s="76"/>
      <c r="D111" s="76"/>
      <c r="E111" s="76"/>
      <c r="F111" s="76"/>
      <c r="G111" s="76"/>
      <c r="H111" s="76"/>
      <c r="I111" s="205"/>
      <c r="J111" s="76"/>
      <c r="K111" s="76"/>
      <c r="L111" s="74"/>
    </row>
    <row r="112" s="1" customFormat="1">
      <c r="B112" s="48"/>
      <c r="C112" s="78" t="s">
        <v>32</v>
      </c>
      <c r="D112" s="76"/>
      <c r="E112" s="76"/>
      <c r="F112" s="207" t="str">
        <f>E17</f>
        <v>Statutární město Frýdek-Místek</v>
      </c>
      <c r="G112" s="76"/>
      <c r="H112" s="76"/>
      <c r="I112" s="208" t="s">
        <v>39</v>
      </c>
      <c r="J112" s="207" t="str">
        <f>E23</f>
        <v>CHVÁLEK ATELIÉR s.r.o..</v>
      </c>
      <c r="K112" s="76"/>
      <c r="L112" s="74"/>
    </row>
    <row r="113" s="1" customFormat="1" ht="14.4" customHeight="1">
      <c r="B113" s="48"/>
      <c r="C113" s="78" t="s">
        <v>37</v>
      </c>
      <c r="D113" s="76"/>
      <c r="E113" s="76"/>
      <c r="F113" s="207" t="str">
        <f>IF(E20="","",E20)</f>
        <v/>
      </c>
      <c r="G113" s="76"/>
      <c r="H113" s="76"/>
      <c r="I113" s="205"/>
      <c r="J113" s="76"/>
      <c r="K113" s="76"/>
      <c r="L113" s="74"/>
    </row>
    <row r="114" s="1" customFormat="1" ht="10.32" customHeight="1">
      <c r="B114" s="48"/>
      <c r="C114" s="76"/>
      <c r="D114" s="76"/>
      <c r="E114" s="76"/>
      <c r="F114" s="76"/>
      <c r="G114" s="76"/>
      <c r="H114" s="76"/>
      <c r="I114" s="205"/>
      <c r="J114" s="76"/>
      <c r="K114" s="76"/>
      <c r="L114" s="74"/>
    </row>
    <row r="115" s="10" customFormat="1" ht="29.28" customHeight="1">
      <c r="B115" s="209"/>
      <c r="C115" s="210" t="s">
        <v>176</v>
      </c>
      <c r="D115" s="211" t="s">
        <v>63</v>
      </c>
      <c r="E115" s="211" t="s">
        <v>59</v>
      </c>
      <c r="F115" s="211" t="s">
        <v>177</v>
      </c>
      <c r="G115" s="211" t="s">
        <v>178</v>
      </c>
      <c r="H115" s="211" t="s">
        <v>179</v>
      </c>
      <c r="I115" s="212" t="s">
        <v>180</v>
      </c>
      <c r="J115" s="211" t="s">
        <v>166</v>
      </c>
      <c r="K115" s="213" t="s">
        <v>181</v>
      </c>
      <c r="L115" s="214"/>
      <c r="M115" s="104" t="s">
        <v>182</v>
      </c>
      <c r="N115" s="105" t="s">
        <v>48</v>
      </c>
      <c r="O115" s="105" t="s">
        <v>183</v>
      </c>
      <c r="P115" s="105" t="s">
        <v>184</v>
      </c>
      <c r="Q115" s="105" t="s">
        <v>185</v>
      </c>
      <c r="R115" s="105" t="s">
        <v>186</v>
      </c>
      <c r="S115" s="105" t="s">
        <v>187</v>
      </c>
      <c r="T115" s="106" t="s">
        <v>188</v>
      </c>
    </row>
    <row r="116" s="1" customFormat="1" ht="29.28" customHeight="1">
      <c r="B116" s="48"/>
      <c r="C116" s="110" t="s">
        <v>167</v>
      </c>
      <c r="D116" s="76"/>
      <c r="E116" s="76"/>
      <c r="F116" s="76"/>
      <c r="G116" s="76"/>
      <c r="H116" s="76"/>
      <c r="I116" s="205"/>
      <c r="J116" s="215">
        <f>BK116</f>
        <v>0</v>
      </c>
      <c r="K116" s="76"/>
      <c r="L116" s="74"/>
      <c r="M116" s="107"/>
      <c r="N116" s="108"/>
      <c r="O116" s="108"/>
      <c r="P116" s="216">
        <f>P117+P482+P1182+P1186+P1190</f>
        <v>0</v>
      </c>
      <c r="Q116" s="108"/>
      <c r="R116" s="216">
        <f>R117+R482+R1182+R1186+R1190</f>
        <v>928.21365121999997</v>
      </c>
      <c r="S116" s="108"/>
      <c r="T116" s="217">
        <f>T117+T482+T1182+T1186+T1190</f>
        <v>7.0947000000000005</v>
      </c>
      <c r="AT116" s="25" t="s">
        <v>77</v>
      </c>
      <c r="AU116" s="25" t="s">
        <v>168</v>
      </c>
      <c r="BK116" s="218">
        <f>BK117+BK482+BK1182+BK1186+BK1190</f>
        <v>0</v>
      </c>
    </row>
    <row r="117" s="11" customFormat="1" ht="37.44" customHeight="1">
      <c r="B117" s="219"/>
      <c r="C117" s="220"/>
      <c r="D117" s="221" t="s">
        <v>77</v>
      </c>
      <c r="E117" s="222" t="s">
        <v>304</v>
      </c>
      <c r="F117" s="222" t="s">
        <v>305</v>
      </c>
      <c r="G117" s="220"/>
      <c r="H117" s="220"/>
      <c r="I117" s="223"/>
      <c r="J117" s="224">
        <f>BK117</f>
        <v>0</v>
      </c>
      <c r="K117" s="220"/>
      <c r="L117" s="225"/>
      <c r="M117" s="226"/>
      <c r="N117" s="227"/>
      <c r="O117" s="227"/>
      <c r="P117" s="228">
        <f>P118+P161+P186+P224+P230+P392+P470+P480</f>
        <v>0</v>
      </c>
      <c r="Q117" s="227"/>
      <c r="R117" s="228">
        <f>R118+R161+R186+R224+R230+R392+R470+R480</f>
        <v>795.39652294999996</v>
      </c>
      <c r="S117" s="227"/>
      <c r="T117" s="229">
        <f>T118+T161+T186+T224+T230+T392+T470+T480</f>
        <v>7.0947000000000005</v>
      </c>
      <c r="AR117" s="230" t="s">
        <v>86</v>
      </c>
      <c r="AT117" s="231" t="s">
        <v>77</v>
      </c>
      <c r="AU117" s="231" t="s">
        <v>78</v>
      </c>
      <c r="AY117" s="230" t="s">
        <v>191</v>
      </c>
      <c r="BK117" s="232">
        <f>BK118+BK161+BK186+BK224+BK230+BK392+BK470+BK480</f>
        <v>0</v>
      </c>
    </row>
    <row r="118" s="11" customFormat="1" ht="19.92" customHeight="1">
      <c r="B118" s="219"/>
      <c r="C118" s="220"/>
      <c r="D118" s="221" t="s">
        <v>77</v>
      </c>
      <c r="E118" s="233" t="s">
        <v>86</v>
      </c>
      <c r="F118" s="233" t="s">
        <v>306</v>
      </c>
      <c r="G118" s="220"/>
      <c r="H118" s="220"/>
      <c r="I118" s="223"/>
      <c r="J118" s="234">
        <f>BK118</f>
        <v>0</v>
      </c>
      <c r="K118" s="220"/>
      <c r="L118" s="225"/>
      <c r="M118" s="226"/>
      <c r="N118" s="227"/>
      <c r="O118" s="227"/>
      <c r="P118" s="228">
        <f>SUM(P119:P160)</f>
        <v>0</v>
      </c>
      <c r="Q118" s="227"/>
      <c r="R118" s="228">
        <f>SUM(R119:R160)</f>
        <v>0</v>
      </c>
      <c r="S118" s="227"/>
      <c r="T118" s="229">
        <f>SUM(T119:T160)</f>
        <v>0</v>
      </c>
      <c r="AR118" s="230" t="s">
        <v>86</v>
      </c>
      <c r="AT118" s="231" t="s">
        <v>77</v>
      </c>
      <c r="AU118" s="231" t="s">
        <v>86</v>
      </c>
      <c r="AY118" s="230" t="s">
        <v>191</v>
      </c>
      <c r="BK118" s="232">
        <f>SUM(BK119:BK160)</f>
        <v>0</v>
      </c>
    </row>
    <row r="119" s="1" customFormat="1" ht="16.5" customHeight="1">
      <c r="B119" s="48"/>
      <c r="C119" s="235" t="s">
        <v>86</v>
      </c>
      <c r="D119" s="235" t="s">
        <v>194</v>
      </c>
      <c r="E119" s="236" t="s">
        <v>405</v>
      </c>
      <c r="F119" s="237" t="s">
        <v>406</v>
      </c>
      <c r="G119" s="238" t="s">
        <v>407</v>
      </c>
      <c r="H119" s="239">
        <v>200</v>
      </c>
      <c r="I119" s="240"/>
      <c r="J119" s="241">
        <f>ROUND(I119*H119,2)</f>
        <v>0</v>
      </c>
      <c r="K119" s="237" t="s">
        <v>198</v>
      </c>
      <c r="L119" s="74"/>
      <c r="M119" s="242" t="s">
        <v>34</v>
      </c>
      <c r="N119" s="243" t="s">
        <v>49</v>
      </c>
      <c r="O119" s="49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5" t="s">
        <v>211</v>
      </c>
      <c r="AT119" s="25" t="s">
        <v>194</v>
      </c>
      <c r="AU119" s="25" t="s">
        <v>88</v>
      </c>
      <c r="AY119" s="25" t="s">
        <v>191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5" t="s">
        <v>86</v>
      </c>
      <c r="BK119" s="246">
        <f>ROUND(I119*H119,2)</f>
        <v>0</v>
      </c>
      <c r="BL119" s="25" t="s">
        <v>211</v>
      </c>
      <c r="BM119" s="25" t="s">
        <v>408</v>
      </c>
    </row>
    <row r="120" s="12" customFormat="1">
      <c r="B120" s="253"/>
      <c r="C120" s="254"/>
      <c r="D120" s="247" t="s">
        <v>312</v>
      </c>
      <c r="E120" s="255" t="s">
        <v>34</v>
      </c>
      <c r="F120" s="256" t="s">
        <v>409</v>
      </c>
      <c r="G120" s="254"/>
      <c r="H120" s="257">
        <v>200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AT120" s="263" t="s">
        <v>312</v>
      </c>
      <c r="AU120" s="263" t="s">
        <v>88</v>
      </c>
      <c r="AV120" s="12" t="s">
        <v>88</v>
      </c>
      <c r="AW120" s="12" t="s">
        <v>41</v>
      </c>
      <c r="AX120" s="12" t="s">
        <v>78</v>
      </c>
      <c r="AY120" s="263" t="s">
        <v>191</v>
      </c>
    </row>
    <row r="121" s="13" customFormat="1">
      <c r="B121" s="264"/>
      <c r="C121" s="265"/>
      <c r="D121" s="247" t="s">
        <v>312</v>
      </c>
      <c r="E121" s="266" t="s">
        <v>34</v>
      </c>
      <c r="F121" s="267" t="s">
        <v>314</v>
      </c>
      <c r="G121" s="265"/>
      <c r="H121" s="268">
        <v>200</v>
      </c>
      <c r="I121" s="269"/>
      <c r="J121" s="265"/>
      <c r="K121" s="265"/>
      <c r="L121" s="270"/>
      <c r="M121" s="271"/>
      <c r="N121" s="272"/>
      <c r="O121" s="272"/>
      <c r="P121" s="272"/>
      <c r="Q121" s="272"/>
      <c r="R121" s="272"/>
      <c r="S121" s="272"/>
      <c r="T121" s="273"/>
      <c r="AT121" s="274" t="s">
        <v>312</v>
      </c>
      <c r="AU121" s="274" t="s">
        <v>88</v>
      </c>
      <c r="AV121" s="13" t="s">
        <v>211</v>
      </c>
      <c r="AW121" s="13" t="s">
        <v>41</v>
      </c>
      <c r="AX121" s="13" t="s">
        <v>86</v>
      </c>
      <c r="AY121" s="274" t="s">
        <v>191</v>
      </c>
    </row>
    <row r="122" s="1" customFormat="1" ht="25.5" customHeight="1">
      <c r="B122" s="48"/>
      <c r="C122" s="235" t="s">
        <v>88</v>
      </c>
      <c r="D122" s="235" t="s">
        <v>194</v>
      </c>
      <c r="E122" s="236" t="s">
        <v>410</v>
      </c>
      <c r="F122" s="237" t="s">
        <v>411</v>
      </c>
      <c r="G122" s="238" t="s">
        <v>412</v>
      </c>
      <c r="H122" s="239">
        <v>120</v>
      </c>
      <c r="I122" s="240"/>
      <c r="J122" s="241">
        <f>ROUND(I122*H122,2)</f>
        <v>0</v>
      </c>
      <c r="K122" s="237" t="s">
        <v>198</v>
      </c>
      <c r="L122" s="74"/>
      <c r="M122" s="242" t="s">
        <v>34</v>
      </c>
      <c r="N122" s="243" t="s">
        <v>49</v>
      </c>
      <c r="O122" s="49"/>
      <c r="P122" s="244">
        <f>O122*H122</f>
        <v>0</v>
      </c>
      <c r="Q122" s="244">
        <v>0</v>
      </c>
      <c r="R122" s="244">
        <f>Q122*H122</f>
        <v>0</v>
      </c>
      <c r="S122" s="244">
        <v>0</v>
      </c>
      <c r="T122" s="245">
        <f>S122*H122</f>
        <v>0</v>
      </c>
      <c r="AR122" s="25" t="s">
        <v>211</v>
      </c>
      <c r="AT122" s="25" t="s">
        <v>194</v>
      </c>
      <c r="AU122" s="25" t="s">
        <v>88</v>
      </c>
      <c r="AY122" s="25" t="s">
        <v>191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5" t="s">
        <v>86</v>
      </c>
      <c r="BK122" s="246">
        <f>ROUND(I122*H122,2)</f>
        <v>0</v>
      </c>
      <c r="BL122" s="25" t="s">
        <v>211</v>
      </c>
      <c r="BM122" s="25" t="s">
        <v>413</v>
      </c>
    </row>
    <row r="123" s="14" customFormat="1">
      <c r="B123" s="275"/>
      <c r="C123" s="276"/>
      <c r="D123" s="247" t="s">
        <v>312</v>
      </c>
      <c r="E123" s="277" t="s">
        <v>34</v>
      </c>
      <c r="F123" s="278" t="s">
        <v>414</v>
      </c>
      <c r="G123" s="276"/>
      <c r="H123" s="277" t="s">
        <v>34</v>
      </c>
      <c r="I123" s="279"/>
      <c r="J123" s="276"/>
      <c r="K123" s="276"/>
      <c r="L123" s="280"/>
      <c r="M123" s="281"/>
      <c r="N123" s="282"/>
      <c r="O123" s="282"/>
      <c r="P123" s="282"/>
      <c r="Q123" s="282"/>
      <c r="R123" s="282"/>
      <c r="S123" s="282"/>
      <c r="T123" s="283"/>
      <c r="AT123" s="284" t="s">
        <v>312</v>
      </c>
      <c r="AU123" s="284" t="s">
        <v>88</v>
      </c>
      <c r="AV123" s="14" t="s">
        <v>86</v>
      </c>
      <c r="AW123" s="14" t="s">
        <v>41</v>
      </c>
      <c r="AX123" s="14" t="s">
        <v>78</v>
      </c>
      <c r="AY123" s="284" t="s">
        <v>191</v>
      </c>
    </row>
    <row r="124" s="12" customFormat="1">
      <c r="B124" s="253"/>
      <c r="C124" s="254"/>
      <c r="D124" s="247" t="s">
        <v>312</v>
      </c>
      <c r="E124" s="255" t="s">
        <v>34</v>
      </c>
      <c r="F124" s="256" t="s">
        <v>415</v>
      </c>
      <c r="G124" s="254"/>
      <c r="H124" s="257">
        <v>120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312</v>
      </c>
      <c r="AU124" s="263" t="s">
        <v>88</v>
      </c>
      <c r="AV124" s="12" t="s">
        <v>88</v>
      </c>
      <c r="AW124" s="12" t="s">
        <v>41</v>
      </c>
      <c r="AX124" s="12" t="s">
        <v>78</v>
      </c>
      <c r="AY124" s="263" t="s">
        <v>191</v>
      </c>
    </row>
    <row r="125" s="13" customFormat="1">
      <c r="B125" s="264"/>
      <c r="C125" s="265"/>
      <c r="D125" s="247" t="s">
        <v>312</v>
      </c>
      <c r="E125" s="266" t="s">
        <v>34</v>
      </c>
      <c r="F125" s="267" t="s">
        <v>314</v>
      </c>
      <c r="G125" s="265"/>
      <c r="H125" s="268">
        <v>120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AT125" s="274" t="s">
        <v>312</v>
      </c>
      <c r="AU125" s="274" t="s">
        <v>88</v>
      </c>
      <c r="AV125" s="13" t="s">
        <v>211</v>
      </c>
      <c r="AW125" s="13" t="s">
        <v>41</v>
      </c>
      <c r="AX125" s="13" t="s">
        <v>86</v>
      </c>
      <c r="AY125" s="274" t="s">
        <v>191</v>
      </c>
    </row>
    <row r="126" s="1" customFormat="1" ht="16.5" customHeight="1">
      <c r="B126" s="48"/>
      <c r="C126" s="235" t="s">
        <v>206</v>
      </c>
      <c r="D126" s="235" t="s">
        <v>194</v>
      </c>
      <c r="E126" s="236" t="s">
        <v>416</v>
      </c>
      <c r="F126" s="237" t="s">
        <v>417</v>
      </c>
      <c r="G126" s="238" t="s">
        <v>309</v>
      </c>
      <c r="H126" s="239">
        <v>587.24000000000001</v>
      </c>
      <c r="I126" s="240"/>
      <c r="J126" s="241">
        <f>ROUND(I126*H126,2)</f>
        <v>0</v>
      </c>
      <c r="K126" s="237" t="s">
        <v>198</v>
      </c>
      <c r="L126" s="74"/>
      <c r="M126" s="242" t="s">
        <v>34</v>
      </c>
      <c r="N126" s="243" t="s">
        <v>49</v>
      </c>
      <c r="O126" s="49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5" t="s">
        <v>211</v>
      </c>
      <c r="AT126" s="25" t="s">
        <v>194</v>
      </c>
      <c r="AU126" s="25" t="s">
        <v>88</v>
      </c>
      <c r="AY126" s="25" t="s">
        <v>191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5" t="s">
        <v>86</v>
      </c>
      <c r="BK126" s="246">
        <f>ROUND(I126*H126,2)</f>
        <v>0</v>
      </c>
      <c r="BL126" s="25" t="s">
        <v>211</v>
      </c>
      <c r="BM126" s="25" t="s">
        <v>418</v>
      </c>
    </row>
    <row r="127" s="14" customFormat="1">
      <c r="B127" s="275"/>
      <c r="C127" s="276"/>
      <c r="D127" s="247" t="s">
        <v>312</v>
      </c>
      <c r="E127" s="277" t="s">
        <v>34</v>
      </c>
      <c r="F127" s="278" t="s">
        <v>419</v>
      </c>
      <c r="G127" s="276"/>
      <c r="H127" s="277" t="s">
        <v>34</v>
      </c>
      <c r="I127" s="279"/>
      <c r="J127" s="276"/>
      <c r="K127" s="276"/>
      <c r="L127" s="280"/>
      <c r="M127" s="281"/>
      <c r="N127" s="282"/>
      <c r="O127" s="282"/>
      <c r="P127" s="282"/>
      <c r="Q127" s="282"/>
      <c r="R127" s="282"/>
      <c r="S127" s="282"/>
      <c r="T127" s="283"/>
      <c r="AT127" s="284" t="s">
        <v>312</v>
      </c>
      <c r="AU127" s="284" t="s">
        <v>88</v>
      </c>
      <c r="AV127" s="14" t="s">
        <v>86</v>
      </c>
      <c r="AW127" s="14" t="s">
        <v>41</v>
      </c>
      <c r="AX127" s="14" t="s">
        <v>78</v>
      </c>
      <c r="AY127" s="284" t="s">
        <v>191</v>
      </c>
    </row>
    <row r="128" s="12" customFormat="1">
      <c r="B128" s="253"/>
      <c r="C128" s="254"/>
      <c r="D128" s="247" t="s">
        <v>312</v>
      </c>
      <c r="E128" s="255" t="s">
        <v>34</v>
      </c>
      <c r="F128" s="256" t="s">
        <v>420</v>
      </c>
      <c r="G128" s="254"/>
      <c r="H128" s="257">
        <v>587.24000000000001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AT128" s="263" t="s">
        <v>312</v>
      </c>
      <c r="AU128" s="263" t="s">
        <v>88</v>
      </c>
      <c r="AV128" s="12" t="s">
        <v>88</v>
      </c>
      <c r="AW128" s="12" t="s">
        <v>41</v>
      </c>
      <c r="AX128" s="12" t="s">
        <v>78</v>
      </c>
      <c r="AY128" s="263" t="s">
        <v>191</v>
      </c>
    </row>
    <row r="129" s="13" customFormat="1">
      <c r="B129" s="264"/>
      <c r="C129" s="265"/>
      <c r="D129" s="247" t="s">
        <v>312</v>
      </c>
      <c r="E129" s="266" t="s">
        <v>34</v>
      </c>
      <c r="F129" s="267" t="s">
        <v>314</v>
      </c>
      <c r="G129" s="265"/>
      <c r="H129" s="268">
        <v>587.24000000000001</v>
      </c>
      <c r="I129" s="269"/>
      <c r="J129" s="265"/>
      <c r="K129" s="265"/>
      <c r="L129" s="270"/>
      <c r="M129" s="271"/>
      <c r="N129" s="272"/>
      <c r="O129" s="272"/>
      <c r="P129" s="272"/>
      <c r="Q129" s="272"/>
      <c r="R129" s="272"/>
      <c r="S129" s="272"/>
      <c r="T129" s="273"/>
      <c r="AT129" s="274" t="s">
        <v>312</v>
      </c>
      <c r="AU129" s="274" t="s">
        <v>88</v>
      </c>
      <c r="AV129" s="13" t="s">
        <v>211</v>
      </c>
      <c r="AW129" s="13" t="s">
        <v>41</v>
      </c>
      <c r="AX129" s="13" t="s">
        <v>86</v>
      </c>
      <c r="AY129" s="274" t="s">
        <v>191</v>
      </c>
    </row>
    <row r="130" s="1" customFormat="1" ht="16.5" customHeight="1">
      <c r="B130" s="48"/>
      <c r="C130" s="235" t="s">
        <v>211</v>
      </c>
      <c r="D130" s="235" t="s">
        <v>194</v>
      </c>
      <c r="E130" s="236" t="s">
        <v>421</v>
      </c>
      <c r="F130" s="237" t="s">
        <v>422</v>
      </c>
      <c r="G130" s="238" t="s">
        <v>309</v>
      </c>
      <c r="H130" s="239">
        <v>587.24000000000001</v>
      </c>
      <c r="I130" s="240"/>
      <c r="J130" s="241">
        <f>ROUND(I130*H130,2)</f>
        <v>0</v>
      </c>
      <c r="K130" s="237" t="s">
        <v>198</v>
      </c>
      <c r="L130" s="74"/>
      <c r="M130" s="242" t="s">
        <v>34</v>
      </c>
      <c r="N130" s="243" t="s">
        <v>49</v>
      </c>
      <c r="O130" s="49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5" t="s">
        <v>211</v>
      </c>
      <c r="AT130" s="25" t="s">
        <v>194</v>
      </c>
      <c r="AU130" s="25" t="s">
        <v>88</v>
      </c>
      <c r="AY130" s="25" t="s">
        <v>191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5" t="s">
        <v>86</v>
      </c>
      <c r="BK130" s="246">
        <f>ROUND(I130*H130,2)</f>
        <v>0</v>
      </c>
      <c r="BL130" s="25" t="s">
        <v>211</v>
      </c>
      <c r="BM130" s="25" t="s">
        <v>423</v>
      </c>
    </row>
    <row r="131" s="1" customFormat="1" ht="16.5" customHeight="1">
      <c r="B131" s="48"/>
      <c r="C131" s="235" t="s">
        <v>190</v>
      </c>
      <c r="D131" s="235" t="s">
        <v>194</v>
      </c>
      <c r="E131" s="236" t="s">
        <v>424</v>
      </c>
      <c r="F131" s="237" t="s">
        <v>425</v>
      </c>
      <c r="G131" s="238" t="s">
        <v>309</v>
      </c>
      <c r="H131" s="239">
        <v>36</v>
      </c>
      <c r="I131" s="240"/>
      <c r="J131" s="241">
        <f>ROUND(I131*H131,2)</f>
        <v>0</v>
      </c>
      <c r="K131" s="237" t="s">
        <v>198</v>
      </c>
      <c r="L131" s="74"/>
      <c r="M131" s="242" t="s">
        <v>34</v>
      </c>
      <c r="N131" s="243" t="s">
        <v>49</v>
      </c>
      <c r="O131" s="49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AR131" s="25" t="s">
        <v>211</v>
      </c>
      <c r="AT131" s="25" t="s">
        <v>194</v>
      </c>
      <c r="AU131" s="25" t="s">
        <v>88</v>
      </c>
      <c r="AY131" s="25" t="s">
        <v>191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5" t="s">
        <v>86</v>
      </c>
      <c r="BK131" s="246">
        <f>ROUND(I131*H131,2)</f>
        <v>0</v>
      </c>
      <c r="BL131" s="25" t="s">
        <v>211</v>
      </c>
      <c r="BM131" s="25" t="s">
        <v>426</v>
      </c>
    </row>
    <row r="132" s="14" customFormat="1">
      <c r="B132" s="275"/>
      <c r="C132" s="276"/>
      <c r="D132" s="247" t="s">
        <v>312</v>
      </c>
      <c r="E132" s="277" t="s">
        <v>34</v>
      </c>
      <c r="F132" s="278" t="s">
        <v>419</v>
      </c>
      <c r="G132" s="276"/>
      <c r="H132" s="277" t="s">
        <v>34</v>
      </c>
      <c r="I132" s="279"/>
      <c r="J132" s="276"/>
      <c r="K132" s="276"/>
      <c r="L132" s="280"/>
      <c r="M132" s="281"/>
      <c r="N132" s="282"/>
      <c r="O132" s="282"/>
      <c r="P132" s="282"/>
      <c r="Q132" s="282"/>
      <c r="R132" s="282"/>
      <c r="S132" s="282"/>
      <c r="T132" s="283"/>
      <c r="AT132" s="284" t="s">
        <v>312</v>
      </c>
      <c r="AU132" s="284" t="s">
        <v>88</v>
      </c>
      <c r="AV132" s="14" t="s">
        <v>86</v>
      </c>
      <c r="AW132" s="14" t="s">
        <v>41</v>
      </c>
      <c r="AX132" s="14" t="s">
        <v>78</v>
      </c>
      <c r="AY132" s="284" t="s">
        <v>191</v>
      </c>
    </row>
    <row r="133" s="12" customFormat="1">
      <c r="B133" s="253"/>
      <c r="C133" s="254"/>
      <c r="D133" s="247" t="s">
        <v>312</v>
      </c>
      <c r="E133" s="255" t="s">
        <v>34</v>
      </c>
      <c r="F133" s="256" t="s">
        <v>427</v>
      </c>
      <c r="G133" s="254"/>
      <c r="H133" s="257">
        <v>36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312</v>
      </c>
      <c r="AU133" s="263" t="s">
        <v>88</v>
      </c>
      <c r="AV133" s="12" t="s">
        <v>88</v>
      </c>
      <c r="AW133" s="12" t="s">
        <v>41</v>
      </c>
      <c r="AX133" s="12" t="s">
        <v>78</v>
      </c>
      <c r="AY133" s="263" t="s">
        <v>191</v>
      </c>
    </row>
    <row r="134" s="13" customFormat="1">
      <c r="B134" s="264"/>
      <c r="C134" s="265"/>
      <c r="D134" s="247" t="s">
        <v>312</v>
      </c>
      <c r="E134" s="266" t="s">
        <v>34</v>
      </c>
      <c r="F134" s="267" t="s">
        <v>314</v>
      </c>
      <c r="G134" s="265"/>
      <c r="H134" s="268">
        <v>36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AT134" s="274" t="s">
        <v>312</v>
      </c>
      <c r="AU134" s="274" t="s">
        <v>88</v>
      </c>
      <c r="AV134" s="13" t="s">
        <v>211</v>
      </c>
      <c r="AW134" s="13" t="s">
        <v>41</v>
      </c>
      <c r="AX134" s="13" t="s">
        <v>86</v>
      </c>
      <c r="AY134" s="274" t="s">
        <v>191</v>
      </c>
    </row>
    <row r="135" s="1" customFormat="1" ht="16.5" customHeight="1">
      <c r="B135" s="48"/>
      <c r="C135" s="235" t="s">
        <v>218</v>
      </c>
      <c r="D135" s="235" t="s">
        <v>194</v>
      </c>
      <c r="E135" s="236" t="s">
        <v>428</v>
      </c>
      <c r="F135" s="237" t="s">
        <v>429</v>
      </c>
      <c r="G135" s="238" t="s">
        <v>309</v>
      </c>
      <c r="H135" s="239">
        <v>36</v>
      </c>
      <c r="I135" s="240"/>
      <c r="J135" s="241">
        <f>ROUND(I135*H135,2)</f>
        <v>0</v>
      </c>
      <c r="K135" s="237" t="s">
        <v>198</v>
      </c>
      <c r="L135" s="74"/>
      <c r="M135" s="242" t="s">
        <v>34</v>
      </c>
      <c r="N135" s="243" t="s">
        <v>49</v>
      </c>
      <c r="O135" s="49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AR135" s="25" t="s">
        <v>211</v>
      </c>
      <c r="AT135" s="25" t="s">
        <v>194</v>
      </c>
      <c r="AU135" s="25" t="s">
        <v>88</v>
      </c>
      <c r="AY135" s="25" t="s">
        <v>191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5" t="s">
        <v>86</v>
      </c>
      <c r="BK135" s="246">
        <f>ROUND(I135*H135,2)</f>
        <v>0</v>
      </c>
      <c r="BL135" s="25" t="s">
        <v>211</v>
      </c>
      <c r="BM135" s="25" t="s">
        <v>430</v>
      </c>
    </row>
    <row r="136" s="1" customFormat="1" ht="16.5" customHeight="1">
      <c r="B136" s="48"/>
      <c r="C136" s="235" t="s">
        <v>225</v>
      </c>
      <c r="D136" s="235" t="s">
        <v>194</v>
      </c>
      <c r="E136" s="236" t="s">
        <v>315</v>
      </c>
      <c r="F136" s="237" t="s">
        <v>316</v>
      </c>
      <c r="G136" s="238" t="s">
        <v>309</v>
      </c>
      <c r="H136" s="239">
        <v>293.62</v>
      </c>
      <c r="I136" s="240"/>
      <c r="J136" s="241">
        <f>ROUND(I136*H136,2)</f>
        <v>0</v>
      </c>
      <c r="K136" s="237" t="s">
        <v>198</v>
      </c>
      <c r="L136" s="74"/>
      <c r="M136" s="242" t="s">
        <v>34</v>
      </c>
      <c r="N136" s="243" t="s">
        <v>49</v>
      </c>
      <c r="O136" s="49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5" t="s">
        <v>211</v>
      </c>
      <c r="AT136" s="25" t="s">
        <v>194</v>
      </c>
      <c r="AU136" s="25" t="s">
        <v>88</v>
      </c>
      <c r="AY136" s="25" t="s">
        <v>191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5" t="s">
        <v>86</v>
      </c>
      <c r="BK136" s="246">
        <f>ROUND(I136*H136,2)</f>
        <v>0</v>
      </c>
      <c r="BL136" s="25" t="s">
        <v>211</v>
      </c>
      <c r="BM136" s="25" t="s">
        <v>431</v>
      </c>
    </row>
    <row r="137" s="12" customFormat="1">
      <c r="B137" s="253"/>
      <c r="C137" s="254"/>
      <c r="D137" s="247" t="s">
        <v>312</v>
      </c>
      <c r="E137" s="254"/>
      <c r="F137" s="256" t="s">
        <v>432</v>
      </c>
      <c r="G137" s="254"/>
      <c r="H137" s="257">
        <v>293.62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312</v>
      </c>
      <c r="AU137" s="263" t="s">
        <v>88</v>
      </c>
      <c r="AV137" s="12" t="s">
        <v>88</v>
      </c>
      <c r="AW137" s="12" t="s">
        <v>6</v>
      </c>
      <c r="AX137" s="12" t="s">
        <v>86</v>
      </c>
      <c r="AY137" s="263" t="s">
        <v>191</v>
      </c>
    </row>
    <row r="138" s="1" customFormat="1" ht="16.5" customHeight="1">
      <c r="B138" s="48"/>
      <c r="C138" s="235" t="s">
        <v>232</v>
      </c>
      <c r="D138" s="235" t="s">
        <v>194</v>
      </c>
      <c r="E138" s="236" t="s">
        <v>319</v>
      </c>
      <c r="F138" s="237" t="s">
        <v>320</v>
      </c>
      <c r="G138" s="238" t="s">
        <v>309</v>
      </c>
      <c r="H138" s="239">
        <v>498.59199999999998</v>
      </c>
      <c r="I138" s="240"/>
      <c r="J138" s="241">
        <f>ROUND(I138*H138,2)</f>
        <v>0</v>
      </c>
      <c r="K138" s="237" t="s">
        <v>198</v>
      </c>
      <c r="L138" s="74"/>
      <c r="M138" s="242" t="s">
        <v>34</v>
      </c>
      <c r="N138" s="243" t="s">
        <v>49</v>
      </c>
      <c r="O138" s="49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5" t="s">
        <v>211</v>
      </c>
      <c r="AT138" s="25" t="s">
        <v>194</v>
      </c>
      <c r="AU138" s="25" t="s">
        <v>88</v>
      </c>
      <c r="AY138" s="25" t="s">
        <v>191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86</v>
      </c>
      <c r="BK138" s="246">
        <f>ROUND(I138*H138,2)</f>
        <v>0</v>
      </c>
      <c r="BL138" s="25" t="s">
        <v>211</v>
      </c>
      <c r="BM138" s="25" t="s">
        <v>433</v>
      </c>
    </row>
    <row r="139" s="14" customFormat="1">
      <c r="B139" s="275"/>
      <c r="C139" s="276"/>
      <c r="D139" s="247" t="s">
        <v>312</v>
      </c>
      <c r="E139" s="277" t="s">
        <v>34</v>
      </c>
      <c r="F139" s="278" t="s">
        <v>419</v>
      </c>
      <c r="G139" s="276"/>
      <c r="H139" s="277" t="s">
        <v>34</v>
      </c>
      <c r="I139" s="279"/>
      <c r="J139" s="276"/>
      <c r="K139" s="276"/>
      <c r="L139" s="280"/>
      <c r="M139" s="281"/>
      <c r="N139" s="282"/>
      <c r="O139" s="282"/>
      <c r="P139" s="282"/>
      <c r="Q139" s="282"/>
      <c r="R139" s="282"/>
      <c r="S139" s="282"/>
      <c r="T139" s="283"/>
      <c r="AT139" s="284" t="s">
        <v>312</v>
      </c>
      <c r="AU139" s="284" t="s">
        <v>88</v>
      </c>
      <c r="AV139" s="14" t="s">
        <v>86</v>
      </c>
      <c r="AW139" s="14" t="s">
        <v>41</v>
      </c>
      <c r="AX139" s="14" t="s">
        <v>78</v>
      </c>
      <c r="AY139" s="284" t="s">
        <v>191</v>
      </c>
    </row>
    <row r="140" s="12" customFormat="1">
      <c r="B140" s="253"/>
      <c r="C140" s="254"/>
      <c r="D140" s="247" t="s">
        <v>312</v>
      </c>
      <c r="E140" s="255" t="s">
        <v>34</v>
      </c>
      <c r="F140" s="256" t="s">
        <v>434</v>
      </c>
      <c r="G140" s="254"/>
      <c r="H140" s="257">
        <v>498.59199999999998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312</v>
      </c>
      <c r="AU140" s="263" t="s">
        <v>88</v>
      </c>
      <c r="AV140" s="12" t="s">
        <v>88</v>
      </c>
      <c r="AW140" s="12" t="s">
        <v>41</v>
      </c>
      <c r="AX140" s="12" t="s">
        <v>78</v>
      </c>
      <c r="AY140" s="263" t="s">
        <v>191</v>
      </c>
    </row>
    <row r="141" s="13" customFormat="1">
      <c r="B141" s="264"/>
      <c r="C141" s="265"/>
      <c r="D141" s="247" t="s">
        <v>312</v>
      </c>
      <c r="E141" s="266" t="s">
        <v>34</v>
      </c>
      <c r="F141" s="267" t="s">
        <v>314</v>
      </c>
      <c r="G141" s="265"/>
      <c r="H141" s="268">
        <v>498.59199999999998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AT141" s="274" t="s">
        <v>312</v>
      </c>
      <c r="AU141" s="274" t="s">
        <v>88</v>
      </c>
      <c r="AV141" s="13" t="s">
        <v>211</v>
      </c>
      <c r="AW141" s="13" t="s">
        <v>41</v>
      </c>
      <c r="AX141" s="13" t="s">
        <v>86</v>
      </c>
      <c r="AY141" s="274" t="s">
        <v>191</v>
      </c>
    </row>
    <row r="142" s="1" customFormat="1" ht="16.5" customHeight="1">
      <c r="B142" s="48"/>
      <c r="C142" s="235" t="s">
        <v>237</v>
      </c>
      <c r="D142" s="235" t="s">
        <v>194</v>
      </c>
      <c r="E142" s="236" t="s">
        <v>322</v>
      </c>
      <c r="F142" s="237" t="s">
        <v>323</v>
      </c>
      <c r="G142" s="238" t="s">
        <v>309</v>
      </c>
      <c r="H142" s="239">
        <v>498.59199999999998</v>
      </c>
      <c r="I142" s="240"/>
      <c r="J142" s="241">
        <f>ROUND(I142*H142,2)</f>
        <v>0</v>
      </c>
      <c r="K142" s="237" t="s">
        <v>198</v>
      </c>
      <c r="L142" s="74"/>
      <c r="M142" s="242" t="s">
        <v>34</v>
      </c>
      <c r="N142" s="243" t="s">
        <v>49</v>
      </c>
      <c r="O142" s="49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5" t="s">
        <v>211</v>
      </c>
      <c r="AT142" s="25" t="s">
        <v>194</v>
      </c>
      <c r="AU142" s="25" t="s">
        <v>88</v>
      </c>
      <c r="AY142" s="25" t="s">
        <v>191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5" t="s">
        <v>86</v>
      </c>
      <c r="BK142" s="246">
        <f>ROUND(I142*H142,2)</f>
        <v>0</v>
      </c>
      <c r="BL142" s="25" t="s">
        <v>211</v>
      </c>
      <c r="BM142" s="25" t="s">
        <v>435</v>
      </c>
    </row>
    <row r="143" s="1" customFormat="1" ht="16.5" customHeight="1">
      <c r="B143" s="48"/>
      <c r="C143" s="235" t="s">
        <v>241</v>
      </c>
      <c r="D143" s="235" t="s">
        <v>194</v>
      </c>
      <c r="E143" s="236" t="s">
        <v>325</v>
      </c>
      <c r="F143" s="237" t="s">
        <v>326</v>
      </c>
      <c r="G143" s="238" t="s">
        <v>327</v>
      </c>
      <c r="H143" s="239">
        <v>897.46600000000001</v>
      </c>
      <c r="I143" s="240"/>
      <c r="J143" s="241">
        <f>ROUND(I143*H143,2)</f>
        <v>0</v>
      </c>
      <c r="K143" s="237" t="s">
        <v>198</v>
      </c>
      <c r="L143" s="74"/>
      <c r="M143" s="242" t="s">
        <v>34</v>
      </c>
      <c r="N143" s="243" t="s">
        <v>49</v>
      </c>
      <c r="O143" s="49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5" t="s">
        <v>211</v>
      </c>
      <c r="AT143" s="25" t="s">
        <v>194</v>
      </c>
      <c r="AU143" s="25" t="s">
        <v>88</v>
      </c>
      <c r="AY143" s="25" t="s">
        <v>191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5" t="s">
        <v>86</v>
      </c>
      <c r="BK143" s="246">
        <f>ROUND(I143*H143,2)</f>
        <v>0</v>
      </c>
      <c r="BL143" s="25" t="s">
        <v>211</v>
      </c>
      <c r="BM143" s="25" t="s">
        <v>436</v>
      </c>
    </row>
    <row r="144" s="12" customFormat="1">
      <c r="B144" s="253"/>
      <c r="C144" s="254"/>
      <c r="D144" s="247" t="s">
        <v>312</v>
      </c>
      <c r="E144" s="254"/>
      <c r="F144" s="256" t="s">
        <v>437</v>
      </c>
      <c r="G144" s="254"/>
      <c r="H144" s="257">
        <v>897.46600000000001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312</v>
      </c>
      <c r="AU144" s="263" t="s">
        <v>88</v>
      </c>
      <c r="AV144" s="12" t="s">
        <v>88</v>
      </c>
      <c r="AW144" s="12" t="s">
        <v>6</v>
      </c>
      <c r="AX144" s="12" t="s">
        <v>86</v>
      </c>
      <c r="AY144" s="263" t="s">
        <v>191</v>
      </c>
    </row>
    <row r="145" s="1" customFormat="1" ht="16.5" customHeight="1">
      <c r="B145" s="48"/>
      <c r="C145" s="235" t="s">
        <v>245</v>
      </c>
      <c r="D145" s="235" t="s">
        <v>194</v>
      </c>
      <c r="E145" s="236" t="s">
        <v>438</v>
      </c>
      <c r="F145" s="237" t="s">
        <v>439</v>
      </c>
      <c r="G145" s="238" t="s">
        <v>309</v>
      </c>
      <c r="H145" s="239">
        <v>124.648</v>
      </c>
      <c r="I145" s="240"/>
      <c r="J145" s="241">
        <f>ROUND(I145*H145,2)</f>
        <v>0</v>
      </c>
      <c r="K145" s="237" t="s">
        <v>198</v>
      </c>
      <c r="L145" s="74"/>
      <c r="M145" s="242" t="s">
        <v>34</v>
      </c>
      <c r="N145" s="243" t="s">
        <v>49</v>
      </c>
      <c r="O145" s="49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5" t="s">
        <v>211</v>
      </c>
      <c r="AT145" s="25" t="s">
        <v>194</v>
      </c>
      <c r="AU145" s="25" t="s">
        <v>88</v>
      </c>
      <c r="AY145" s="25" t="s">
        <v>191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5" t="s">
        <v>86</v>
      </c>
      <c r="BK145" s="246">
        <f>ROUND(I145*H145,2)</f>
        <v>0</v>
      </c>
      <c r="BL145" s="25" t="s">
        <v>211</v>
      </c>
      <c r="BM145" s="25" t="s">
        <v>440</v>
      </c>
    </row>
    <row r="146" s="14" customFormat="1">
      <c r="B146" s="275"/>
      <c r="C146" s="276"/>
      <c r="D146" s="247" t="s">
        <v>312</v>
      </c>
      <c r="E146" s="277" t="s">
        <v>34</v>
      </c>
      <c r="F146" s="278" t="s">
        <v>419</v>
      </c>
      <c r="G146" s="276"/>
      <c r="H146" s="277" t="s">
        <v>34</v>
      </c>
      <c r="I146" s="279"/>
      <c r="J146" s="276"/>
      <c r="K146" s="276"/>
      <c r="L146" s="280"/>
      <c r="M146" s="281"/>
      <c r="N146" s="282"/>
      <c r="O146" s="282"/>
      <c r="P146" s="282"/>
      <c r="Q146" s="282"/>
      <c r="R146" s="282"/>
      <c r="S146" s="282"/>
      <c r="T146" s="283"/>
      <c r="AT146" s="284" t="s">
        <v>312</v>
      </c>
      <c r="AU146" s="284" t="s">
        <v>88</v>
      </c>
      <c r="AV146" s="14" t="s">
        <v>86</v>
      </c>
      <c r="AW146" s="14" t="s">
        <v>41</v>
      </c>
      <c r="AX146" s="14" t="s">
        <v>78</v>
      </c>
      <c r="AY146" s="284" t="s">
        <v>191</v>
      </c>
    </row>
    <row r="147" s="12" customFormat="1">
      <c r="B147" s="253"/>
      <c r="C147" s="254"/>
      <c r="D147" s="247" t="s">
        <v>312</v>
      </c>
      <c r="E147" s="255" t="s">
        <v>34</v>
      </c>
      <c r="F147" s="256" t="s">
        <v>441</v>
      </c>
      <c r="G147" s="254"/>
      <c r="H147" s="257">
        <v>124.648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312</v>
      </c>
      <c r="AU147" s="263" t="s">
        <v>88</v>
      </c>
      <c r="AV147" s="12" t="s">
        <v>88</v>
      </c>
      <c r="AW147" s="12" t="s">
        <v>41</v>
      </c>
      <c r="AX147" s="12" t="s">
        <v>78</v>
      </c>
      <c r="AY147" s="263" t="s">
        <v>191</v>
      </c>
    </row>
    <row r="148" s="13" customFormat="1">
      <c r="B148" s="264"/>
      <c r="C148" s="265"/>
      <c r="D148" s="247" t="s">
        <v>312</v>
      </c>
      <c r="E148" s="266" t="s">
        <v>34</v>
      </c>
      <c r="F148" s="267" t="s">
        <v>314</v>
      </c>
      <c r="G148" s="265"/>
      <c r="H148" s="268">
        <v>124.648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AT148" s="274" t="s">
        <v>312</v>
      </c>
      <c r="AU148" s="274" t="s">
        <v>88</v>
      </c>
      <c r="AV148" s="13" t="s">
        <v>211</v>
      </c>
      <c r="AW148" s="13" t="s">
        <v>41</v>
      </c>
      <c r="AX148" s="13" t="s">
        <v>86</v>
      </c>
      <c r="AY148" s="274" t="s">
        <v>191</v>
      </c>
    </row>
    <row r="149" s="1" customFormat="1" ht="16.5" customHeight="1">
      <c r="B149" s="48"/>
      <c r="C149" s="235" t="s">
        <v>249</v>
      </c>
      <c r="D149" s="235" t="s">
        <v>194</v>
      </c>
      <c r="E149" s="236" t="s">
        <v>438</v>
      </c>
      <c r="F149" s="237" t="s">
        <v>439</v>
      </c>
      <c r="G149" s="238" t="s">
        <v>309</v>
      </c>
      <c r="H149" s="239">
        <v>1473.0909999999999</v>
      </c>
      <c r="I149" s="240"/>
      <c r="J149" s="241">
        <f>ROUND(I149*H149,2)</f>
        <v>0</v>
      </c>
      <c r="K149" s="237" t="s">
        <v>198</v>
      </c>
      <c r="L149" s="74"/>
      <c r="M149" s="242" t="s">
        <v>34</v>
      </c>
      <c r="N149" s="243" t="s">
        <v>49</v>
      </c>
      <c r="O149" s="49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5" t="s">
        <v>211</v>
      </c>
      <c r="AT149" s="25" t="s">
        <v>194</v>
      </c>
      <c r="AU149" s="25" t="s">
        <v>88</v>
      </c>
      <c r="AY149" s="25" t="s">
        <v>191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5" t="s">
        <v>86</v>
      </c>
      <c r="BK149" s="246">
        <f>ROUND(I149*H149,2)</f>
        <v>0</v>
      </c>
      <c r="BL149" s="25" t="s">
        <v>211</v>
      </c>
      <c r="BM149" s="25" t="s">
        <v>442</v>
      </c>
    </row>
    <row r="150" s="14" customFormat="1">
      <c r="B150" s="275"/>
      <c r="C150" s="276"/>
      <c r="D150" s="247" t="s">
        <v>312</v>
      </c>
      <c r="E150" s="277" t="s">
        <v>34</v>
      </c>
      <c r="F150" s="278" t="s">
        <v>419</v>
      </c>
      <c r="G150" s="276"/>
      <c r="H150" s="277" t="s">
        <v>34</v>
      </c>
      <c r="I150" s="279"/>
      <c r="J150" s="276"/>
      <c r="K150" s="276"/>
      <c r="L150" s="280"/>
      <c r="M150" s="281"/>
      <c r="N150" s="282"/>
      <c r="O150" s="282"/>
      <c r="P150" s="282"/>
      <c r="Q150" s="282"/>
      <c r="R150" s="282"/>
      <c r="S150" s="282"/>
      <c r="T150" s="283"/>
      <c r="AT150" s="284" t="s">
        <v>312</v>
      </c>
      <c r="AU150" s="284" t="s">
        <v>88</v>
      </c>
      <c r="AV150" s="14" t="s">
        <v>86</v>
      </c>
      <c r="AW150" s="14" t="s">
        <v>41</v>
      </c>
      <c r="AX150" s="14" t="s">
        <v>78</v>
      </c>
      <c r="AY150" s="284" t="s">
        <v>191</v>
      </c>
    </row>
    <row r="151" s="12" customFormat="1">
      <c r="B151" s="253"/>
      <c r="C151" s="254"/>
      <c r="D151" s="247" t="s">
        <v>312</v>
      </c>
      <c r="E151" s="255" t="s">
        <v>34</v>
      </c>
      <c r="F151" s="256" t="s">
        <v>443</v>
      </c>
      <c r="G151" s="254"/>
      <c r="H151" s="257">
        <v>557.75199999999995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312</v>
      </c>
      <c r="AU151" s="263" t="s">
        <v>88</v>
      </c>
      <c r="AV151" s="12" t="s">
        <v>88</v>
      </c>
      <c r="AW151" s="12" t="s">
        <v>41</v>
      </c>
      <c r="AX151" s="12" t="s">
        <v>78</v>
      </c>
      <c r="AY151" s="263" t="s">
        <v>191</v>
      </c>
    </row>
    <row r="152" s="12" customFormat="1">
      <c r="B152" s="253"/>
      <c r="C152" s="254"/>
      <c r="D152" s="247" t="s">
        <v>312</v>
      </c>
      <c r="E152" s="255" t="s">
        <v>34</v>
      </c>
      <c r="F152" s="256" t="s">
        <v>444</v>
      </c>
      <c r="G152" s="254"/>
      <c r="H152" s="257">
        <v>915.33900000000006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312</v>
      </c>
      <c r="AU152" s="263" t="s">
        <v>88</v>
      </c>
      <c r="AV152" s="12" t="s">
        <v>88</v>
      </c>
      <c r="AW152" s="12" t="s">
        <v>41</v>
      </c>
      <c r="AX152" s="12" t="s">
        <v>78</v>
      </c>
      <c r="AY152" s="263" t="s">
        <v>191</v>
      </c>
    </row>
    <row r="153" s="13" customFormat="1">
      <c r="B153" s="264"/>
      <c r="C153" s="265"/>
      <c r="D153" s="247" t="s">
        <v>312</v>
      </c>
      <c r="E153" s="266" t="s">
        <v>34</v>
      </c>
      <c r="F153" s="267" t="s">
        <v>314</v>
      </c>
      <c r="G153" s="265"/>
      <c r="H153" s="268">
        <v>1473.0909999999999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AT153" s="274" t="s">
        <v>312</v>
      </c>
      <c r="AU153" s="274" t="s">
        <v>88</v>
      </c>
      <c r="AV153" s="13" t="s">
        <v>211</v>
      </c>
      <c r="AW153" s="13" t="s">
        <v>41</v>
      </c>
      <c r="AX153" s="13" t="s">
        <v>86</v>
      </c>
      <c r="AY153" s="274" t="s">
        <v>191</v>
      </c>
    </row>
    <row r="154" s="1" customFormat="1" ht="25.5" customHeight="1">
      <c r="B154" s="48"/>
      <c r="C154" s="290" t="s">
        <v>254</v>
      </c>
      <c r="D154" s="290" t="s">
        <v>445</v>
      </c>
      <c r="E154" s="291" t="s">
        <v>446</v>
      </c>
      <c r="F154" s="292" t="s">
        <v>447</v>
      </c>
      <c r="G154" s="293" t="s">
        <v>327</v>
      </c>
      <c r="H154" s="294">
        <v>2946.1819999999998</v>
      </c>
      <c r="I154" s="295"/>
      <c r="J154" s="296">
        <f>ROUND(I154*H154,2)</f>
        <v>0</v>
      </c>
      <c r="K154" s="292" t="s">
        <v>198</v>
      </c>
      <c r="L154" s="297"/>
      <c r="M154" s="298" t="s">
        <v>34</v>
      </c>
      <c r="N154" s="299" t="s">
        <v>49</v>
      </c>
      <c r="O154" s="49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5" t="s">
        <v>232</v>
      </c>
      <c r="AT154" s="25" t="s">
        <v>445</v>
      </c>
      <c r="AU154" s="25" t="s">
        <v>88</v>
      </c>
      <c r="AY154" s="25" t="s">
        <v>191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5" t="s">
        <v>86</v>
      </c>
      <c r="BK154" s="246">
        <f>ROUND(I154*H154,2)</f>
        <v>0</v>
      </c>
      <c r="BL154" s="25" t="s">
        <v>211</v>
      </c>
      <c r="BM154" s="25" t="s">
        <v>448</v>
      </c>
    </row>
    <row r="155" s="1" customFormat="1">
      <c r="B155" s="48"/>
      <c r="C155" s="76"/>
      <c r="D155" s="247" t="s">
        <v>201</v>
      </c>
      <c r="E155" s="76"/>
      <c r="F155" s="248" t="s">
        <v>449</v>
      </c>
      <c r="G155" s="76"/>
      <c r="H155" s="76"/>
      <c r="I155" s="205"/>
      <c r="J155" s="76"/>
      <c r="K155" s="76"/>
      <c r="L155" s="74"/>
      <c r="M155" s="249"/>
      <c r="N155" s="49"/>
      <c r="O155" s="49"/>
      <c r="P155" s="49"/>
      <c r="Q155" s="49"/>
      <c r="R155" s="49"/>
      <c r="S155" s="49"/>
      <c r="T155" s="97"/>
      <c r="AT155" s="25" t="s">
        <v>201</v>
      </c>
      <c r="AU155" s="25" t="s">
        <v>88</v>
      </c>
    </row>
    <row r="156" s="12" customFormat="1">
      <c r="B156" s="253"/>
      <c r="C156" s="254"/>
      <c r="D156" s="247" t="s">
        <v>312</v>
      </c>
      <c r="E156" s="254"/>
      <c r="F156" s="256" t="s">
        <v>450</v>
      </c>
      <c r="G156" s="254"/>
      <c r="H156" s="257">
        <v>2946.1819999999998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312</v>
      </c>
      <c r="AU156" s="263" t="s">
        <v>88</v>
      </c>
      <c r="AV156" s="12" t="s">
        <v>88</v>
      </c>
      <c r="AW156" s="12" t="s">
        <v>6</v>
      </c>
      <c r="AX156" s="12" t="s">
        <v>86</v>
      </c>
      <c r="AY156" s="263" t="s">
        <v>191</v>
      </c>
    </row>
    <row r="157" s="1" customFormat="1" ht="16.5" customHeight="1">
      <c r="B157" s="48"/>
      <c r="C157" s="235" t="s">
        <v>260</v>
      </c>
      <c r="D157" s="235" t="s">
        <v>194</v>
      </c>
      <c r="E157" s="236" t="s">
        <v>451</v>
      </c>
      <c r="F157" s="237" t="s">
        <v>452</v>
      </c>
      <c r="G157" s="238" t="s">
        <v>453</v>
      </c>
      <c r="H157" s="239">
        <v>622.51800000000003</v>
      </c>
      <c r="I157" s="240"/>
      <c r="J157" s="241">
        <f>ROUND(I157*H157,2)</f>
        <v>0</v>
      </c>
      <c r="K157" s="237" t="s">
        <v>198</v>
      </c>
      <c r="L157" s="74"/>
      <c r="M157" s="242" t="s">
        <v>34</v>
      </c>
      <c r="N157" s="243" t="s">
        <v>49</v>
      </c>
      <c r="O157" s="49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5" t="s">
        <v>211</v>
      </c>
      <c r="AT157" s="25" t="s">
        <v>194</v>
      </c>
      <c r="AU157" s="25" t="s">
        <v>88</v>
      </c>
      <c r="AY157" s="25" t="s">
        <v>191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5" t="s">
        <v>86</v>
      </c>
      <c r="BK157" s="246">
        <f>ROUND(I157*H157,2)</f>
        <v>0</v>
      </c>
      <c r="BL157" s="25" t="s">
        <v>211</v>
      </c>
      <c r="BM157" s="25" t="s">
        <v>454</v>
      </c>
    </row>
    <row r="158" s="14" customFormat="1">
      <c r="B158" s="275"/>
      <c r="C158" s="276"/>
      <c r="D158" s="247" t="s">
        <v>312</v>
      </c>
      <c r="E158" s="277" t="s">
        <v>34</v>
      </c>
      <c r="F158" s="278" t="s">
        <v>419</v>
      </c>
      <c r="G158" s="276"/>
      <c r="H158" s="277" t="s">
        <v>34</v>
      </c>
      <c r="I158" s="279"/>
      <c r="J158" s="276"/>
      <c r="K158" s="276"/>
      <c r="L158" s="280"/>
      <c r="M158" s="281"/>
      <c r="N158" s="282"/>
      <c r="O158" s="282"/>
      <c r="P158" s="282"/>
      <c r="Q158" s="282"/>
      <c r="R158" s="282"/>
      <c r="S158" s="282"/>
      <c r="T158" s="283"/>
      <c r="AT158" s="284" t="s">
        <v>312</v>
      </c>
      <c r="AU158" s="284" t="s">
        <v>88</v>
      </c>
      <c r="AV158" s="14" t="s">
        <v>86</v>
      </c>
      <c r="AW158" s="14" t="s">
        <v>41</v>
      </c>
      <c r="AX158" s="14" t="s">
        <v>78</v>
      </c>
      <c r="AY158" s="284" t="s">
        <v>191</v>
      </c>
    </row>
    <row r="159" s="12" customFormat="1">
      <c r="B159" s="253"/>
      <c r="C159" s="254"/>
      <c r="D159" s="247" t="s">
        <v>312</v>
      </c>
      <c r="E159" s="255" t="s">
        <v>34</v>
      </c>
      <c r="F159" s="256" t="s">
        <v>455</v>
      </c>
      <c r="G159" s="254"/>
      <c r="H159" s="257">
        <v>622.51800000000003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AT159" s="263" t="s">
        <v>312</v>
      </c>
      <c r="AU159" s="263" t="s">
        <v>88</v>
      </c>
      <c r="AV159" s="12" t="s">
        <v>88</v>
      </c>
      <c r="AW159" s="12" t="s">
        <v>41</v>
      </c>
      <c r="AX159" s="12" t="s">
        <v>78</v>
      </c>
      <c r="AY159" s="263" t="s">
        <v>191</v>
      </c>
    </row>
    <row r="160" s="13" customFormat="1">
      <c r="B160" s="264"/>
      <c r="C160" s="265"/>
      <c r="D160" s="247" t="s">
        <v>312</v>
      </c>
      <c r="E160" s="266" t="s">
        <v>34</v>
      </c>
      <c r="F160" s="267" t="s">
        <v>314</v>
      </c>
      <c r="G160" s="265"/>
      <c r="H160" s="268">
        <v>622.51800000000003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AT160" s="274" t="s">
        <v>312</v>
      </c>
      <c r="AU160" s="274" t="s">
        <v>88</v>
      </c>
      <c r="AV160" s="13" t="s">
        <v>211</v>
      </c>
      <c r="AW160" s="13" t="s">
        <v>41</v>
      </c>
      <c r="AX160" s="13" t="s">
        <v>86</v>
      </c>
      <c r="AY160" s="274" t="s">
        <v>191</v>
      </c>
    </row>
    <row r="161" s="11" customFormat="1" ht="29.88" customHeight="1">
      <c r="B161" s="219"/>
      <c r="C161" s="220"/>
      <c r="D161" s="221" t="s">
        <v>77</v>
      </c>
      <c r="E161" s="233" t="s">
        <v>88</v>
      </c>
      <c r="F161" s="233" t="s">
        <v>456</v>
      </c>
      <c r="G161" s="220"/>
      <c r="H161" s="220"/>
      <c r="I161" s="223"/>
      <c r="J161" s="234">
        <f>BK161</f>
        <v>0</v>
      </c>
      <c r="K161" s="220"/>
      <c r="L161" s="225"/>
      <c r="M161" s="226"/>
      <c r="N161" s="227"/>
      <c r="O161" s="227"/>
      <c r="P161" s="228">
        <f>SUM(P162:P185)</f>
        <v>0</v>
      </c>
      <c r="Q161" s="227"/>
      <c r="R161" s="228">
        <f>SUM(R162:R185)</f>
        <v>218.69968403000001</v>
      </c>
      <c r="S161" s="227"/>
      <c r="T161" s="229">
        <f>SUM(T162:T185)</f>
        <v>0</v>
      </c>
      <c r="AR161" s="230" t="s">
        <v>86</v>
      </c>
      <c r="AT161" s="231" t="s">
        <v>77</v>
      </c>
      <c r="AU161" s="231" t="s">
        <v>86</v>
      </c>
      <c r="AY161" s="230" t="s">
        <v>191</v>
      </c>
      <c r="BK161" s="232">
        <f>SUM(BK162:BK185)</f>
        <v>0</v>
      </c>
    </row>
    <row r="162" s="1" customFormat="1" ht="16.5" customHeight="1">
      <c r="B162" s="48"/>
      <c r="C162" s="235" t="s">
        <v>10</v>
      </c>
      <c r="D162" s="235" t="s">
        <v>194</v>
      </c>
      <c r="E162" s="236" t="s">
        <v>457</v>
      </c>
      <c r="F162" s="237" t="s">
        <v>458</v>
      </c>
      <c r="G162" s="238" t="s">
        <v>309</v>
      </c>
      <c r="H162" s="239">
        <v>1.5</v>
      </c>
      <c r="I162" s="240"/>
      <c r="J162" s="241">
        <f>ROUND(I162*H162,2)</f>
        <v>0</v>
      </c>
      <c r="K162" s="237" t="s">
        <v>198</v>
      </c>
      <c r="L162" s="74"/>
      <c r="M162" s="242" t="s">
        <v>34</v>
      </c>
      <c r="N162" s="243" t="s">
        <v>49</v>
      </c>
      <c r="O162" s="49"/>
      <c r="P162" s="244">
        <f>O162*H162</f>
        <v>0</v>
      </c>
      <c r="Q162" s="244">
        <v>2.2563399999999998</v>
      </c>
      <c r="R162" s="244">
        <f>Q162*H162</f>
        <v>3.3845099999999997</v>
      </c>
      <c r="S162" s="244">
        <v>0</v>
      </c>
      <c r="T162" s="245">
        <f>S162*H162</f>
        <v>0</v>
      </c>
      <c r="AR162" s="25" t="s">
        <v>211</v>
      </c>
      <c r="AT162" s="25" t="s">
        <v>194</v>
      </c>
      <c r="AU162" s="25" t="s">
        <v>88</v>
      </c>
      <c r="AY162" s="25" t="s">
        <v>191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25" t="s">
        <v>86</v>
      </c>
      <c r="BK162" s="246">
        <f>ROUND(I162*H162,2)</f>
        <v>0</v>
      </c>
      <c r="BL162" s="25" t="s">
        <v>211</v>
      </c>
      <c r="BM162" s="25" t="s">
        <v>459</v>
      </c>
    </row>
    <row r="163" s="12" customFormat="1">
      <c r="B163" s="253"/>
      <c r="C163" s="254"/>
      <c r="D163" s="247" t="s">
        <v>312</v>
      </c>
      <c r="E163" s="255" t="s">
        <v>34</v>
      </c>
      <c r="F163" s="256" t="s">
        <v>460</v>
      </c>
      <c r="G163" s="254"/>
      <c r="H163" s="257">
        <v>1.5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312</v>
      </c>
      <c r="AU163" s="263" t="s">
        <v>88</v>
      </c>
      <c r="AV163" s="12" t="s">
        <v>88</v>
      </c>
      <c r="AW163" s="12" t="s">
        <v>41</v>
      </c>
      <c r="AX163" s="12" t="s">
        <v>78</v>
      </c>
      <c r="AY163" s="263" t="s">
        <v>191</v>
      </c>
    </row>
    <row r="164" s="13" customFormat="1">
      <c r="B164" s="264"/>
      <c r="C164" s="265"/>
      <c r="D164" s="247" t="s">
        <v>312</v>
      </c>
      <c r="E164" s="266" t="s">
        <v>34</v>
      </c>
      <c r="F164" s="267" t="s">
        <v>314</v>
      </c>
      <c r="G164" s="265"/>
      <c r="H164" s="268">
        <v>1.5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AT164" s="274" t="s">
        <v>312</v>
      </c>
      <c r="AU164" s="274" t="s">
        <v>88</v>
      </c>
      <c r="AV164" s="13" t="s">
        <v>211</v>
      </c>
      <c r="AW164" s="13" t="s">
        <v>41</v>
      </c>
      <c r="AX164" s="13" t="s">
        <v>86</v>
      </c>
      <c r="AY164" s="274" t="s">
        <v>191</v>
      </c>
    </row>
    <row r="165" s="1" customFormat="1" ht="16.5" customHeight="1">
      <c r="B165" s="48"/>
      <c r="C165" s="235" t="s">
        <v>267</v>
      </c>
      <c r="D165" s="235" t="s">
        <v>194</v>
      </c>
      <c r="E165" s="236" t="s">
        <v>461</v>
      </c>
      <c r="F165" s="237" t="s">
        <v>462</v>
      </c>
      <c r="G165" s="238" t="s">
        <v>309</v>
      </c>
      <c r="H165" s="239">
        <v>77.814999999999998</v>
      </c>
      <c r="I165" s="240"/>
      <c r="J165" s="241">
        <f>ROUND(I165*H165,2)</f>
        <v>0</v>
      </c>
      <c r="K165" s="237" t="s">
        <v>198</v>
      </c>
      <c r="L165" s="74"/>
      <c r="M165" s="242" t="s">
        <v>34</v>
      </c>
      <c r="N165" s="243" t="s">
        <v>49</v>
      </c>
      <c r="O165" s="49"/>
      <c r="P165" s="244">
        <f>O165*H165</f>
        <v>0</v>
      </c>
      <c r="Q165" s="244">
        <v>2.45329</v>
      </c>
      <c r="R165" s="244">
        <f>Q165*H165</f>
        <v>190.90276134999999</v>
      </c>
      <c r="S165" s="244">
        <v>0</v>
      </c>
      <c r="T165" s="245">
        <f>S165*H165</f>
        <v>0</v>
      </c>
      <c r="AR165" s="25" t="s">
        <v>211</v>
      </c>
      <c r="AT165" s="25" t="s">
        <v>194</v>
      </c>
      <c r="AU165" s="25" t="s">
        <v>88</v>
      </c>
      <c r="AY165" s="25" t="s">
        <v>191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5" t="s">
        <v>86</v>
      </c>
      <c r="BK165" s="246">
        <f>ROUND(I165*H165,2)</f>
        <v>0</v>
      </c>
      <c r="BL165" s="25" t="s">
        <v>211</v>
      </c>
      <c r="BM165" s="25" t="s">
        <v>463</v>
      </c>
    </row>
    <row r="166" s="14" customFormat="1">
      <c r="B166" s="275"/>
      <c r="C166" s="276"/>
      <c r="D166" s="247" t="s">
        <v>312</v>
      </c>
      <c r="E166" s="277" t="s">
        <v>34</v>
      </c>
      <c r="F166" s="278" t="s">
        <v>419</v>
      </c>
      <c r="G166" s="276"/>
      <c r="H166" s="277" t="s">
        <v>34</v>
      </c>
      <c r="I166" s="279"/>
      <c r="J166" s="276"/>
      <c r="K166" s="276"/>
      <c r="L166" s="280"/>
      <c r="M166" s="281"/>
      <c r="N166" s="282"/>
      <c r="O166" s="282"/>
      <c r="P166" s="282"/>
      <c r="Q166" s="282"/>
      <c r="R166" s="282"/>
      <c r="S166" s="282"/>
      <c r="T166" s="283"/>
      <c r="AT166" s="284" t="s">
        <v>312</v>
      </c>
      <c r="AU166" s="284" t="s">
        <v>88</v>
      </c>
      <c r="AV166" s="14" t="s">
        <v>86</v>
      </c>
      <c r="AW166" s="14" t="s">
        <v>41</v>
      </c>
      <c r="AX166" s="14" t="s">
        <v>78</v>
      </c>
      <c r="AY166" s="284" t="s">
        <v>191</v>
      </c>
    </row>
    <row r="167" s="12" customFormat="1">
      <c r="B167" s="253"/>
      <c r="C167" s="254"/>
      <c r="D167" s="247" t="s">
        <v>312</v>
      </c>
      <c r="E167" s="255" t="s">
        <v>34</v>
      </c>
      <c r="F167" s="256" t="s">
        <v>464</v>
      </c>
      <c r="G167" s="254"/>
      <c r="H167" s="257">
        <v>77.814999999999998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AT167" s="263" t="s">
        <v>312</v>
      </c>
      <c r="AU167" s="263" t="s">
        <v>88</v>
      </c>
      <c r="AV167" s="12" t="s">
        <v>88</v>
      </c>
      <c r="AW167" s="12" t="s">
        <v>41</v>
      </c>
      <c r="AX167" s="12" t="s">
        <v>78</v>
      </c>
      <c r="AY167" s="263" t="s">
        <v>191</v>
      </c>
    </row>
    <row r="168" s="13" customFormat="1">
      <c r="B168" s="264"/>
      <c r="C168" s="265"/>
      <c r="D168" s="247" t="s">
        <v>312</v>
      </c>
      <c r="E168" s="266" t="s">
        <v>34</v>
      </c>
      <c r="F168" s="267" t="s">
        <v>314</v>
      </c>
      <c r="G168" s="265"/>
      <c r="H168" s="268">
        <v>77.814999999999998</v>
      </c>
      <c r="I168" s="269"/>
      <c r="J168" s="265"/>
      <c r="K168" s="265"/>
      <c r="L168" s="270"/>
      <c r="M168" s="271"/>
      <c r="N168" s="272"/>
      <c r="O168" s="272"/>
      <c r="P168" s="272"/>
      <c r="Q168" s="272"/>
      <c r="R168" s="272"/>
      <c r="S168" s="272"/>
      <c r="T168" s="273"/>
      <c r="AT168" s="274" t="s">
        <v>312</v>
      </c>
      <c r="AU168" s="274" t="s">
        <v>88</v>
      </c>
      <c r="AV168" s="13" t="s">
        <v>211</v>
      </c>
      <c r="AW168" s="13" t="s">
        <v>41</v>
      </c>
      <c r="AX168" s="13" t="s">
        <v>86</v>
      </c>
      <c r="AY168" s="274" t="s">
        <v>191</v>
      </c>
    </row>
    <row r="169" s="1" customFormat="1" ht="16.5" customHeight="1">
      <c r="B169" s="48"/>
      <c r="C169" s="235" t="s">
        <v>274</v>
      </c>
      <c r="D169" s="235" t="s">
        <v>194</v>
      </c>
      <c r="E169" s="236" t="s">
        <v>465</v>
      </c>
      <c r="F169" s="237" t="s">
        <v>466</v>
      </c>
      <c r="G169" s="238" t="s">
        <v>453</v>
      </c>
      <c r="H169" s="239">
        <v>22.640000000000001</v>
      </c>
      <c r="I169" s="240"/>
      <c r="J169" s="241">
        <f>ROUND(I169*H169,2)</f>
        <v>0</v>
      </c>
      <c r="K169" s="237" t="s">
        <v>198</v>
      </c>
      <c r="L169" s="74"/>
      <c r="M169" s="242" t="s">
        <v>34</v>
      </c>
      <c r="N169" s="243" t="s">
        <v>49</v>
      </c>
      <c r="O169" s="49"/>
      <c r="P169" s="244">
        <f>O169*H169</f>
        <v>0</v>
      </c>
      <c r="Q169" s="244">
        <v>0.0010300000000000001</v>
      </c>
      <c r="R169" s="244">
        <f>Q169*H169</f>
        <v>0.023319200000000002</v>
      </c>
      <c r="S169" s="244">
        <v>0</v>
      </c>
      <c r="T169" s="245">
        <f>S169*H169</f>
        <v>0</v>
      </c>
      <c r="AR169" s="25" t="s">
        <v>211</v>
      </c>
      <c r="AT169" s="25" t="s">
        <v>194</v>
      </c>
      <c r="AU169" s="25" t="s">
        <v>88</v>
      </c>
      <c r="AY169" s="25" t="s">
        <v>191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25" t="s">
        <v>86</v>
      </c>
      <c r="BK169" s="246">
        <f>ROUND(I169*H169,2)</f>
        <v>0</v>
      </c>
      <c r="BL169" s="25" t="s">
        <v>211</v>
      </c>
      <c r="BM169" s="25" t="s">
        <v>467</v>
      </c>
    </row>
    <row r="170" s="14" customFormat="1">
      <c r="B170" s="275"/>
      <c r="C170" s="276"/>
      <c r="D170" s="247" t="s">
        <v>312</v>
      </c>
      <c r="E170" s="277" t="s">
        <v>34</v>
      </c>
      <c r="F170" s="278" t="s">
        <v>419</v>
      </c>
      <c r="G170" s="276"/>
      <c r="H170" s="277" t="s">
        <v>34</v>
      </c>
      <c r="I170" s="279"/>
      <c r="J170" s="276"/>
      <c r="K170" s="276"/>
      <c r="L170" s="280"/>
      <c r="M170" s="281"/>
      <c r="N170" s="282"/>
      <c r="O170" s="282"/>
      <c r="P170" s="282"/>
      <c r="Q170" s="282"/>
      <c r="R170" s="282"/>
      <c r="S170" s="282"/>
      <c r="T170" s="283"/>
      <c r="AT170" s="284" t="s">
        <v>312</v>
      </c>
      <c r="AU170" s="284" t="s">
        <v>88</v>
      </c>
      <c r="AV170" s="14" t="s">
        <v>86</v>
      </c>
      <c r="AW170" s="14" t="s">
        <v>41</v>
      </c>
      <c r="AX170" s="14" t="s">
        <v>78</v>
      </c>
      <c r="AY170" s="284" t="s">
        <v>191</v>
      </c>
    </row>
    <row r="171" s="12" customFormat="1">
      <c r="B171" s="253"/>
      <c r="C171" s="254"/>
      <c r="D171" s="247" t="s">
        <v>312</v>
      </c>
      <c r="E171" s="255" t="s">
        <v>34</v>
      </c>
      <c r="F171" s="256" t="s">
        <v>468</v>
      </c>
      <c r="G171" s="254"/>
      <c r="H171" s="257">
        <v>21.039999999999999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AT171" s="263" t="s">
        <v>312</v>
      </c>
      <c r="AU171" s="263" t="s">
        <v>88</v>
      </c>
      <c r="AV171" s="12" t="s">
        <v>88</v>
      </c>
      <c r="AW171" s="12" t="s">
        <v>41</v>
      </c>
      <c r="AX171" s="12" t="s">
        <v>78</v>
      </c>
      <c r="AY171" s="263" t="s">
        <v>191</v>
      </c>
    </row>
    <row r="172" s="15" customFormat="1">
      <c r="B172" s="300"/>
      <c r="C172" s="301"/>
      <c r="D172" s="247" t="s">
        <v>312</v>
      </c>
      <c r="E172" s="302" t="s">
        <v>34</v>
      </c>
      <c r="F172" s="303" t="s">
        <v>469</v>
      </c>
      <c r="G172" s="301"/>
      <c r="H172" s="304">
        <v>21.039999999999999</v>
      </c>
      <c r="I172" s="305"/>
      <c r="J172" s="301"/>
      <c r="K172" s="301"/>
      <c r="L172" s="306"/>
      <c r="M172" s="307"/>
      <c r="N172" s="308"/>
      <c r="O172" s="308"/>
      <c r="P172" s="308"/>
      <c r="Q172" s="308"/>
      <c r="R172" s="308"/>
      <c r="S172" s="308"/>
      <c r="T172" s="309"/>
      <c r="AT172" s="310" t="s">
        <v>312</v>
      </c>
      <c r="AU172" s="310" t="s">
        <v>88</v>
      </c>
      <c r="AV172" s="15" t="s">
        <v>206</v>
      </c>
      <c r="AW172" s="15" t="s">
        <v>41</v>
      </c>
      <c r="AX172" s="15" t="s">
        <v>78</v>
      </c>
      <c r="AY172" s="310" t="s">
        <v>191</v>
      </c>
    </row>
    <row r="173" s="12" customFormat="1">
      <c r="B173" s="253"/>
      <c r="C173" s="254"/>
      <c r="D173" s="247" t="s">
        <v>312</v>
      </c>
      <c r="E173" s="255" t="s">
        <v>34</v>
      </c>
      <c r="F173" s="256" t="s">
        <v>470</v>
      </c>
      <c r="G173" s="254"/>
      <c r="H173" s="257">
        <v>1.6000000000000001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AT173" s="263" t="s">
        <v>312</v>
      </c>
      <c r="AU173" s="263" t="s">
        <v>88</v>
      </c>
      <c r="AV173" s="12" t="s">
        <v>88</v>
      </c>
      <c r="AW173" s="12" t="s">
        <v>41</v>
      </c>
      <c r="AX173" s="12" t="s">
        <v>78</v>
      </c>
      <c r="AY173" s="263" t="s">
        <v>191</v>
      </c>
    </row>
    <row r="174" s="13" customFormat="1">
      <c r="B174" s="264"/>
      <c r="C174" s="265"/>
      <c r="D174" s="247" t="s">
        <v>312</v>
      </c>
      <c r="E174" s="266" t="s">
        <v>34</v>
      </c>
      <c r="F174" s="267" t="s">
        <v>314</v>
      </c>
      <c r="G174" s="265"/>
      <c r="H174" s="268">
        <v>22.640000000000001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AT174" s="274" t="s">
        <v>312</v>
      </c>
      <c r="AU174" s="274" t="s">
        <v>88</v>
      </c>
      <c r="AV174" s="13" t="s">
        <v>211</v>
      </c>
      <c r="AW174" s="13" t="s">
        <v>41</v>
      </c>
      <c r="AX174" s="13" t="s">
        <v>86</v>
      </c>
      <c r="AY174" s="274" t="s">
        <v>191</v>
      </c>
    </row>
    <row r="175" s="1" customFormat="1" ht="16.5" customHeight="1">
      <c r="B175" s="48"/>
      <c r="C175" s="235" t="s">
        <v>277</v>
      </c>
      <c r="D175" s="235" t="s">
        <v>194</v>
      </c>
      <c r="E175" s="236" t="s">
        <v>471</v>
      </c>
      <c r="F175" s="237" t="s">
        <v>472</v>
      </c>
      <c r="G175" s="238" t="s">
        <v>453</v>
      </c>
      <c r="H175" s="239">
        <v>22.640000000000001</v>
      </c>
      <c r="I175" s="240"/>
      <c r="J175" s="241">
        <f>ROUND(I175*H175,2)</f>
        <v>0</v>
      </c>
      <c r="K175" s="237" t="s">
        <v>198</v>
      </c>
      <c r="L175" s="74"/>
      <c r="M175" s="242" t="s">
        <v>34</v>
      </c>
      <c r="N175" s="243" t="s">
        <v>49</v>
      </c>
      <c r="O175" s="49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5" t="s">
        <v>211</v>
      </c>
      <c r="AT175" s="25" t="s">
        <v>194</v>
      </c>
      <c r="AU175" s="25" t="s">
        <v>88</v>
      </c>
      <c r="AY175" s="25" t="s">
        <v>191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5" t="s">
        <v>86</v>
      </c>
      <c r="BK175" s="246">
        <f>ROUND(I175*H175,2)</f>
        <v>0</v>
      </c>
      <c r="BL175" s="25" t="s">
        <v>211</v>
      </c>
      <c r="BM175" s="25" t="s">
        <v>473</v>
      </c>
    </row>
    <row r="176" s="1" customFormat="1" ht="16.5" customHeight="1">
      <c r="B176" s="48"/>
      <c r="C176" s="235" t="s">
        <v>281</v>
      </c>
      <c r="D176" s="235" t="s">
        <v>194</v>
      </c>
      <c r="E176" s="236" t="s">
        <v>474</v>
      </c>
      <c r="F176" s="237" t="s">
        <v>475</v>
      </c>
      <c r="G176" s="238" t="s">
        <v>327</v>
      </c>
      <c r="H176" s="239">
        <v>10.525</v>
      </c>
      <c r="I176" s="240"/>
      <c r="J176" s="241">
        <f>ROUND(I176*H176,2)</f>
        <v>0</v>
      </c>
      <c r="K176" s="237" t="s">
        <v>198</v>
      </c>
      <c r="L176" s="74"/>
      <c r="M176" s="242" t="s">
        <v>34</v>
      </c>
      <c r="N176" s="243" t="s">
        <v>49</v>
      </c>
      <c r="O176" s="49"/>
      <c r="P176" s="244">
        <f>O176*H176</f>
        <v>0</v>
      </c>
      <c r="Q176" s="244">
        <v>1.0530600000000001</v>
      </c>
      <c r="R176" s="244">
        <f>Q176*H176</f>
        <v>11.083456500000002</v>
      </c>
      <c r="S176" s="244">
        <v>0</v>
      </c>
      <c r="T176" s="245">
        <f>S176*H176</f>
        <v>0</v>
      </c>
      <c r="AR176" s="25" t="s">
        <v>211</v>
      </c>
      <c r="AT176" s="25" t="s">
        <v>194</v>
      </c>
      <c r="AU176" s="25" t="s">
        <v>88</v>
      </c>
      <c r="AY176" s="25" t="s">
        <v>191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5" t="s">
        <v>86</v>
      </c>
      <c r="BK176" s="246">
        <f>ROUND(I176*H176,2)</f>
        <v>0</v>
      </c>
      <c r="BL176" s="25" t="s">
        <v>211</v>
      </c>
      <c r="BM176" s="25" t="s">
        <v>476</v>
      </c>
    </row>
    <row r="177" s="14" customFormat="1">
      <c r="B177" s="275"/>
      <c r="C177" s="276"/>
      <c r="D177" s="247" t="s">
        <v>312</v>
      </c>
      <c r="E177" s="277" t="s">
        <v>34</v>
      </c>
      <c r="F177" s="278" t="s">
        <v>419</v>
      </c>
      <c r="G177" s="276"/>
      <c r="H177" s="277" t="s">
        <v>34</v>
      </c>
      <c r="I177" s="279"/>
      <c r="J177" s="276"/>
      <c r="K177" s="276"/>
      <c r="L177" s="280"/>
      <c r="M177" s="281"/>
      <c r="N177" s="282"/>
      <c r="O177" s="282"/>
      <c r="P177" s="282"/>
      <c r="Q177" s="282"/>
      <c r="R177" s="282"/>
      <c r="S177" s="282"/>
      <c r="T177" s="283"/>
      <c r="AT177" s="284" t="s">
        <v>312</v>
      </c>
      <c r="AU177" s="284" t="s">
        <v>88</v>
      </c>
      <c r="AV177" s="14" t="s">
        <v>86</v>
      </c>
      <c r="AW177" s="14" t="s">
        <v>41</v>
      </c>
      <c r="AX177" s="14" t="s">
        <v>78</v>
      </c>
      <c r="AY177" s="284" t="s">
        <v>191</v>
      </c>
    </row>
    <row r="178" s="12" customFormat="1">
      <c r="B178" s="253"/>
      <c r="C178" s="254"/>
      <c r="D178" s="247" t="s">
        <v>312</v>
      </c>
      <c r="E178" s="255" t="s">
        <v>34</v>
      </c>
      <c r="F178" s="256" t="s">
        <v>477</v>
      </c>
      <c r="G178" s="254"/>
      <c r="H178" s="257">
        <v>10.375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AT178" s="263" t="s">
        <v>312</v>
      </c>
      <c r="AU178" s="263" t="s">
        <v>88</v>
      </c>
      <c r="AV178" s="12" t="s">
        <v>88</v>
      </c>
      <c r="AW178" s="12" t="s">
        <v>41</v>
      </c>
      <c r="AX178" s="12" t="s">
        <v>78</v>
      </c>
      <c r="AY178" s="263" t="s">
        <v>191</v>
      </c>
    </row>
    <row r="179" s="15" customFormat="1">
      <c r="B179" s="300"/>
      <c r="C179" s="301"/>
      <c r="D179" s="247" t="s">
        <v>312</v>
      </c>
      <c r="E179" s="302" t="s">
        <v>34</v>
      </c>
      <c r="F179" s="303" t="s">
        <v>469</v>
      </c>
      <c r="G179" s="301"/>
      <c r="H179" s="304">
        <v>10.375</v>
      </c>
      <c r="I179" s="305"/>
      <c r="J179" s="301"/>
      <c r="K179" s="301"/>
      <c r="L179" s="306"/>
      <c r="M179" s="307"/>
      <c r="N179" s="308"/>
      <c r="O179" s="308"/>
      <c r="P179" s="308"/>
      <c r="Q179" s="308"/>
      <c r="R179" s="308"/>
      <c r="S179" s="308"/>
      <c r="T179" s="309"/>
      <c r="AT179" s="310" t="s">
        <v>312</v>
      </c>
      <c r="AU179" s="310" t="s">
        <v>88</v>
      </c>
      <c r="AV179" s="15" t="s">
        <v>206</v>
      </c>
      <c r="AW179" s="15" t="s">
        <v>41</v>
      </c>
      <c r="AX179" s="15" t="s">
        <v>78</v>
      </c>
      <c r="AY179" s="310" t="s">
        <v>191</v>
      </c>
    </row>
    <row r="180" s="12" customFormat="1">
      <c r="B180" s="253"/>
      <c r="C180" s="254"/>
      <c r="D180" s="247" t="s">
        <v>312</v>
      </c>
      <c r="E180" s="255" t="s">
        <v>34</v>
      </c>
      <c r="F180" s="256" t="s">
        <v>478</v>
      </c>
      <c r="G180" s="254"/>
      <c r="H180" s="257">
        <v>0.14999999999999999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AT180" s="263" t="s">
        <v>312</v>
      </c>
      <c r="AU180" s="263" t="s">
        <v>88</v>
      </c>
      <c r="AV180" s="12" t="s">
        <v>88</v>
      </c>
      <c r="AW180" s="12" t="s">
        <v>41</v>
      </c>
      <c r="AX180" s="12" t="s">
        <v>78</v>
      </c>
      <c r="AY180" s="263" t="s">
        <v>191</v>
      </c>
    </row>
    <row r="181" s="13" customFormat="1">
      <c r="B181" s="264"/>
      <c r="C181" s="265"/>
      <c r="D181" s="247" t="s">
        <v>312</v>
      </c>
      <c r="E181" s="266" t="s">
        <v>34</v>
      </c>
      <c r="F181" s="267" t="s">
        <v>314</v>
      </c>
      <c r="G181" s="265"/>
      <c r="H181" s="268">
        <v>10.525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AT181" s="274" t="s">
        <v>312</v>
      </c>
      <c r="AU181" s="274" t="s">
        <v>88</v>
      </c>
      <c r="AV181" s="13" t="s">
        <v>211</v>
      </c>
      <c r="AW181" s="13" t="s">
        <v>41</v>
      </c>
      <c r="AX181" s="13" t="s">
        <v>86</v>
      </c>
      <c r="AY181" s="274" t="s">
        <v>191</v>
      </c>
    </row>
    <row r="182" s="1" customFormat="1" ht="16.5" customHeight="1">
      <c r="B182" s="48"/>
      <c r="C182" s="235" t="s">
        <v>285</v>
      </c>
      <c r="D182" s="235" t="s">
        <v>194</v>
      </c>
      <c r="E182" s="236" t="s">
        <v>479</v>
      </c>
      <c r="F182" s="237" t="s">
        <v>480</v>
      </c>
      <c r="G182" s="238" t="s">
        <v>309</v>
      </c>
      <c r="H182" s="239">
        <v>5.8970000000000002</v>
      </c>
      <c r="I182" s="240"/>
      <c r="J182" s="241">
        <f>ROUND(I182*H182,2)</f>
        <v>0</v>
      </c>
      <c r="K182" s="237" t="s">
        <v>198</v>
      </c>
      <c r="L182" s="74"/>
      <c r="M182" s="242" t="s">
        <v>34</v>
      </c>
      <c r="N182" s="243" t="s">
        <v>49</v>
      </c>
      <c r="O182" s="49"/>
      <c r="P182" s="244">
        <f>O182*H182</f>
        <v>0</v>
      </c>
      <c r="Q182" s="244">
        <v>2.2563399999999998</v>
      </c>
      <c r="R182" s="244">
        <f>Q182*H182</f>
        <v>13.305636979999999</v>
      </c>
      <c r="S182" s="244">
        <v>0</v>
      </c>
      <c r="T182" s="245">
        <f>S182*H182</f>
        <v>0</v>
      </c>
      <c r="AR182" s="25" t="s">
        <v>211</v>
      </c>
      <c r="AT182" s="25" t="s">
        <v>194</v>
      </c>
      <c r="AU182" s="25" t="s">
        <v>88</v>
      </c>
      <c r="AY182" s="25" t="s">
        <v>191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5" t="s">
        <v>86</v>
      </c>
      <c r="BK182" s="246">
        <f>ROUND(I182*H182,2)</f>
        <v>0</v>
      </c>
      <c r="BL182" s="25" t="s">
        <v>211</v>
      </c>
      <c r="BM182" s="25" t="s">
        <v>481</v>
      </c>
    </row>
    <row r="183" s="14" customFormat="1">
      <c r="B183" s="275"/>
      <c r="C183" s="276"/>
      <c r="D183" s="247" t="s">
        <v>312</v>
      </c>
      <c r="E183" s="277" t="s">
        <v>34</v>
      </c>
      <c r="F183" s="278" t="s">
        <v>419</v>
      </c>
      <c r="G183" s="276"/>
      <c r="H183" s="277" t="s">
        <v>34</v>
      </c>
      <c r="I183" s="279"/>
      <c r="J183" s="276"/>
      <c r="K183" s="276"/>
      <c r="L183" s="280"/>
      <c r="M183" s="281"/>
      <c r="N183" s="282"/>
      <c r="O183" s="282"/>
      <c r="P183" s="282"/>
      <c r="Q183" s="282"/>
      <c r="R183" s="282"/>
      <c r="S183" s="282"/>
      <c r="T183" s="283"/>
      <c r="AT183" s="284" t="s">
        <v>312</v>
      </c>
      <c r="AU183" s="284" t="s">
        <v>88</v>
      </c>
      <c r="AV183" s="14" t="s">
        <v>86</v>
      </c>
      <c r="AW183" s="14" t="s">
        <v>41</v>
      </c>
      <c r="AX183" s="14" t="s">
        <v>78</v>
      </c>
      <c r="AY183" s="284" t="s">
        <v>191</v>
      </c>
    </row>
    <row r="184" s="12" customFormat="1">
      <c r="B184" s="253"/>
      <c r="C184" s="254"/>
      <c r="D184" s="247" t="s">
        <v>312</v>
      </c>
      <c r="E184" s="255" t="s">
        <v>34</v>
      </c>
      <c r="F184" s="256" t="s">
        <v>482</v>
      </c>
      <c r="G184" s="254"/>
      <c r="H184" s="257">
        <v>5.8970000000000002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AT184" s="263" t="s">
        <v>312</v>
      </c>
      <c r="AU184" s="263" t="s">
        <v>88</v>
      </c>
      <c r="AV184" s="12" t="s">
        <v>88</v>
      </c>
      <c r="AW184" s="12" t="s">
        <v>41</v>
      </c>
      <c r="AX184" s="12" t="s">
        <v>78</v>
      </c>
      <c r="AY184" s="263" t="s">
        <v>191</v>
      </c>
    </row>
    <row r="185" s="13" customFormat="1">
      <c r="B185" s="264"/>
      <c r="C185" s="265"/>
      <c r="D185" s="247" t="s">
        <v>312</v>
      </c>
      <c r="E185" s="266" t="s">
        <v>34</v>
      </c>
      <c r="F185" s="267" t="s">
        <v>314</v>
      </c>
      <c r="G185" s="265"/>
      <c r="H185" s="268">
        <v>5.8970000000000002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AT185" s="274" t="s">
        <v>312</v>
      </c>
      <c r="AU185" s="274" t="s">
        <v>88</v>
      </c>
      <c r="AV185" s="13" t="s">
        <v>211</v>
      </c>
      <c r="AW185" s="13" t="s">
        <v>41</v>
      </c>
      <c r="AX185" s="13" t="s">
        <v>86</v>
      </c>
      <c r="AY185" s="274" t="s">
        <v>191</v>
      </c>
    </row>
    <row r="186" s="11" customFormat="1" ht="29.88" customHeight="1">
      <c r="B186" s="219"/>
      <c r="C186" s="220"/>
      <c r="D186" s="221" t="s">
        <v>77</v>
      </c>
      <c r="E186" s="233" t="s">
        <v>206</v>
      </c>
      <c r="F186" s="233" t="s">
        <v>483</v>
      </c>
      <c r="G186" s="220"/>
      <c r="H186" s="220"/>
      <c r="I186" s="223"/>
      <c r="J186" s="234">
        <f>BK186</f>
        <v>0</v>
      </c>
      <c r="K186" s="220"/>
      <c r="L186" s="225"/>
      <c r="M186" s="226"/>
      <c r="N186" s="227"/>
      <c r="O186" s="227"/>
      <c r="P186" s="228">
        <f>SUM(P187:P223)</f>
        <v>0</v>
      </c>
      <c r="Q186" s="227"/>
      <c r="R186" s="228">
        <f>SUM(R187:R223)</f>
        <v>220.93315555000004</v>
      </c>
      <c r="S186" s="227"/>
      <c r="T186" s="229">
        <f>SUM(T187:T223)</f>
        <v>0</v>
      </c>
      <c r="AR186" s="230" t="s">
        <v>86</v>
      </c>
      <c r="AT186" s="231" t="s">
        <v>77</v>
      </c>
      <c r="AU186" s="231" t="s">
        <v>86</v>
      </c>
      <c r="AY186" s="230" t="s">
        <v>191</v>
      </c>
      <c r="BK186" s="232">
        <f>SUM(BK187:BK223)</f>
        <v>0</v>
      </c>
    </row>
    <row r="187" s="1" customFormat="1" ht="16.5" customHeight="1">
      <c r="B187" s="48"/>
      <c r="C187" s="235" t="s">
        <v>9</v>
      </c>
      <c r="D187" s="235" t="s">
        <v>194</v>
      </c>
      <c r="E187" s="236" t="s">
        <v>484</v>
      </c>
      <c r="F187" s="237" t="s">
        <v>485</v>
      </c>
      <c r="G187" s="238" t="s">
        <v>453</v>
      </c>
      <c r="H187" s="239">
        <v>491.39800000000002</v>
      </c>
      <c r="I187" s="240"/>
      <c r="J187" s="241">
        <f>ROUND(I187*H187,2)</f>
        <v>0</v>
      </c>
      <c r="K187" s="237" t="s">
        <v>198</v>
      </c>
      <c r="L187" s="74"/>
      <c r="M187" s="242" t="s">
        <v>34</v>
      </c>
      <c r="N187" s="243" t="s">
        <v>49</v>
      </c>
      <c r="O187" s="49"/>
      <c r="P187" s="244">
        <f>O187*H187</f>
        <v>0</v>
      </c>
      <c r="Q187" s="244">
        <v>0.30381000000000002</v>
      </c>
      <c r="R187" s="244">
        <f>Q187*H187</f>
        <v>149.29162638000003</v>
      </c>
      <c r="S187" s="244">
        <v>0</v>
      </c>
      <c r="T187" s="245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5" t="s">
        <v>86</v>
      </c>
      <c r="BK187" s="246">
        <f>ROUND(I187*H187,2)</f>
        <v>0</v>
      </c>
      <c r="BL187" s="25" t="s">
        <v>211</v>
      </c>
      <c r="BM187" s="25" t="s">
        <v>486</v>
      </c>
    </row>
    <row r="188" s="14" customFormat="1">
      <c r="B188" s="275"/>
      <c r="C188" s="276"/>
      <c r="D188" s="247" t="s">
        <v>312</v>
      </c>
      <c r="E188" s="277" t="s">
        <v>34</v>
      </c>
      <c r="F188" s="278" t="s">
        <v>419</v>
      </c>
      <c r="G188" s="276"/>
      <c r="H188" s="277" t="s">
        <v>34</v>
      </c>
      <c r="I188" s="279"/>
      <c r="J188" s="276"/>
      <c r="K188" s="276"/>
      <c r="L188" s="280"/>
      <c r="M188" s="281"/>
      <c r="N188" s="282"/>
      <c r="O188" s="282"/>
      <c r="P188" s="282"/>
      <c r="Q188" s="282"/>
      <c r="R188" s="282"/>
      <c r="S188" s="282"/>
      <c r="T188" s="283"/>
      <c r="AT188" s="284" t="s">
        <v>312</v>
      </c>
      <c r="AU188" s="284" t="s">
        <v>88</v>
      </c>
      <c r="AV188" s="14" t="s">
        <v>86</v>
      </c>
      <c r="AW188" s="14" t="s">
        <v>41</v>
      </c>
      <c r="AX188" s="14" t="s">
        <v>78</v>
      </c>
      <c r="AY188" s="284" t="s">
        <v>191</v>
      </c>
    </row>
    <row r="189" s="14" customFormat="1">
      <c r="B189" s="275"/>
      <c r="C189" s="276"/>
      <c r="D189" s="247" t="s">
        <v>312</v>
      </c>
      <c r="E189" s="277" t="s">
        <v>34</v>
      </c>
      <c r="F189" s="278" t="s">
        <v>487</v>
      </c>
      <c r="G189" s="276"/>
      <c r="H189" s="277" t="s">
        <v>34</v>
      </c>
      <c r="I189" s="279"/>
      <c r="J189" s="276"/>
      <c r="K189" s="276"/>
      <c r="L189" s="280"/>
      <c r="M189" s="281"/>
      <c r="N189" s="282"/>
      <c r="O189" s="282"/>
      <c r="P189" s="282"/>
      <c r="Q189" s="282"/>
      <c r="R189" s="282"/>
      <c r="S189" s="282"/>
      <c r="T189" s="283"/>
      <c r="AT189" s="284" t="s">
        <v>312</v>
      </c>
      <c r="AU189" s="284" t="s">
        <v>88</v>
      </c>
      <c r="AV189" s="14" t="s">
        <v>86</v>
      </c>
      <c r="AW189" s="14" t="s">
        <v>41</v>
      </c>
      <c r="AX189" s="14" t="s">
        <v>78</v>
      </c>
      <c r="AY189" s="284" t="s">
        <v>191</v>
      </c>
    </row>
    <row r="190" s="12" customFormat="1">
      <c r="B190" s="253"/>
      <c r="C190" s="254"/>
      <c r="D190" s="247" t="s">
        <v>312</v>
      </c>
      <c r="E190" s="255" t="s">
        <v>34</v>
      </c>
      <c r="F190" s="256" t="s">
        <v>488</v>
      </c>
      <c r="G190" s="254"/>
      <c r="H190" s="257">
        <v>754.69799999999998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AT190" s="263" t="s">
        <v>312</v>
      </c>
      <c r="AU190" s="263" t="s">
        <v>88</v>
      </c>
      <c r="AV190" s="12" t="s">
        <v>88</v>
      </c>
      <c r="AW190" s="12" t="s">
        <v>41</v>
      </c>
      <c r="AX190" s="12" t="s">
        <v>78</v>
      </c>
      <c r="AY190" s="263" t="s">
        <v>191</v>
      </c>
    </row>
    <row r="191" s="12" customFormat="1">
      <c r="B191" s="253"/>
      <c r="C191" s="254"/>
      <c r="D191" s="247" t="s">
        <v>312</v>
      </c>
      <c r="E191" s="255" t="s">
        <v>34</v>
      </c>
      <c r="F191" s="256" t="s">
        <v>489</v>
      </c>
      <c r="G191" s="254"/>
      <c r="H191" s="257">
        <v>-263.30000000000001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AT191" s="263" t="s">
        <v>312</v>
      </c>
      <c r="AU191" s="263" t="s">
        <v>88</v>
      </c>
      <c r="AV191" s="12" t="s">
        <v>88</v>
      </c>
      <c r="AW191" s="12" t="s">
        <v>41</v>
      </c>
      <c r="AX191" s="12" t="s">
        <v>78</v>
      </c>
      <c r="AY191" s="263" t="s">
        <v>191</v>
      </c>
    </row>
    <row r="192" s="13" customFormat="1">
      <c r="B192" s="264"/>
      <c r="C192" s="265"/>
      <c r="D192" s="247" t="s">
        <v>312</v>
      </c>
      <c r="E192" s="266" t="s">
        <v>34</v>
      </c>
      <c r="F192" s="267" t="s">
        <v>314</v>
      </c>
      <c r="G192" s="265"/>
      <c r="H192" s="268">
        <v>491.39800000000002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AT192" s="274" t="s">
        <v>312</v>
      </c>
      <c r="AU192" s="274" t="s">
        <v>88</v>
      </c>
      <c r="AV192" s="13" t="s">
        <v>211</v>
      </c>
      <c r="AW192" s="13" t="s">
        <v>41</v>
      </c>
      <c r="AX192" s="13" t="s">
        <v>86</v>
      </c>
      <c r="AY192" s="274" t="s">
        <v>191</v>
      </c>
    </row>
    <row r="193" s="1" customFormat="1" ht="25.5" customHeight="1">
      <c r="B193" s="48"/>
      <c r="C193" s="235" t="s">
        <v>295</v>
      </c>
      <c r="D193" s="235" t="s">
        <v>194</v>
      </c>
      <c r="E193" s="236" t="s">
        <v>490</v>
      </c>
      <c r="F193" s="237" t="s">
        <v>491</v>
      </c>
      <c r="G193" s="238" t="s">
        <v>453</v>
      </c>
      <c r="H193" s="239">
        <v>48.75</v>
      </c>
      <c r="I193" s="240"/>
      <c r="J193" s="241">
        <f>ROUND(I193*H193,2)</f>
        <v>0</v>
      </c>
      <c r="K193" s="237" t="s">
        <v>198</v>
      </c>
      <c r="L193" s="74"/>
      <c r="M193" s="242" t="s">
        <v>34</v>
      </c>
      <c r="N193" s="243" t="s">
        <v>49</v>
      </c>
      <c r="O193" s="49"/>
      <c r="P193" s="244">
        <f>O193*H193</f>
        <v>0</v>
      </c>
      <c r="Q193" s="244">
        <v>0.33157999999999999</v>
      </c>
      <c r="R193" s="244">
        <f>Q193*H193</f>
        <v>16.164524999999998</v>
      </c>
      <c r="S193" s="244">
        <v>0</v>
      </c>
      <c r="T193" s="245">
        <f>S193*H193</f>
        <v>0</v>
      </c>
      <c r="AR193" s="25" t="s">
        <v>211</v>
      </c>
      <c r="AT193" s="25" t="s">
        <v>194</v>
      </c>
      <c r="AU193" s="25" t="s">
        <v>88</v>
      </c>
      <c r="AY193" s="25" t="s">
        <v>191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25" t="s">
        <v>86</v>
      </c>
      <c r="BK193" s="246">
        <f>ROUND(I193*H193,2)</f>
        <v>0</v>
      </c>
      <c r="BL193" s="25" t="s">
        <v>211</v>
      </c>
      <c r="BM193" s="25" t="s">
        <v>492</v>
      </c>
    </row>
    <row r="194" s="14" customFormat="1">
      <c r="B194" s="275"/>
      <c r="C194" s="276"/>
      <c r="D194" s="247" t="s">
        <v>312</v>
      </c>
      <c r="E194" s="277" t="s">
        <v>34</v>
      </c>
      <c r="F194" s="278" t="s">
        <v>419</v>
      </c>
      <c r="G194" s="276"/>
      <c r="H194" s="277" t="s">
        <v>34</v>
      </c>
      <c r="I194" s="279"/>
      <c r="J194" s="276"/>
      <c r="K194" s="276"/>
      <c r="L194" s="280"/>
      <c r="M194" s="281"/>
      <c r="N194" s="282"/>
      <c r="O194" s="282"/>
      <c r="P194" s="282"/>
      <c r="Q194" s="282"/>
      <c r="R194" s="282"/>
      <c r="S194" s="282"/>
      <c r="T194" s="283"/>
      <c r="AT194" s="284" t="s">
        <v>312</v>
      </c>
      <c r="AU194" s="284" t="s">
        <v>88</v>
      </c>
      <c r="AV194" s="14" t="s">
        <v>86</v>
      </c>
      <c r="AW194" s="14" t="s">
        <v>41</v>
      </c>
      <c r="AX194" s="14" t="s">
        <v>78</v>
      </c>
      <c r="AY194" s="284" t="s">
        <v>191</v>
      </c>
    </row>
    <row r="195" s="12" customFormat="1">
      <c r="B195" s="253"/>
      <c r="C195" s="254"/>
      <c r="D195" s="247" t="s">
        <v>312</v>
      </c>
      <c r="E195" s="255" t="s">
        <v>34</v>
      </c>
      <c r="F195" s="256" t="s">
        <v>493</v>
      </c>
      <c r="G195" s="254"/>
      <c r="H195" s="257">
        <v>48.75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AT195" s="263" t="s">
        <v>312</v>
      </c>
      <c r="AU195" s="263" t="s">
        <v>88</v>
      </c>
      <c r="AV195" s="12" t="s">
        <v>88</v>
      </c>
      <c r="AW195" s="12" t="s">
        <v>41</v>
      </c>
      <c r="AX195" s="12" t="s">
        <v>78</v>
      </c>
      <c r="AY195" s="263" t="s">
        <v>191</v>
      </c>
    </row>
    <row r="196" s="13" customFormat="1">
      <c r="B196" s="264"/>
      <c r="C196" s="265"/>
      <c r="D196" s="247" t="s">
        <v>312</v>
      </c>
      <c r="E196" s="266" t="s">
        <v>34</v>
      </c>
      <c r="F196" s="267" t="s">
        <v>314</v>
      </c>
      <c r="G196" s="265"/>
      <c r="H196" s="268">
        <v>48.75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AT196" s="274" t="s">
        <v>312</v>
      </c>
      <c r="AU196" s="274" t="s">
        <v>88</v>
      </c>
      <c r="AV196" s="13" t="s">
        <v>211</v>
      </c>
      <c r="AW196" s="13" t="s">
        <v>41</v>
      </c>
      <c r="AX196" s="13" t="s">
        <v>86</v>
      </c>
      <c r="AY196" s="274" t="s">
        <v>191</v>
      </c>
    </row>
    <row r="197" s="1" customFormat="1" ht="25.5" customHeight="1">
      <c r="B197" s="48"/>
      <c r="C197" s="235" t="s">
        <v>494</v>
      </c>
      <c r="D197" s="235" t="s">
        <v>194</v>
      </c>
      <c r="E197" s="236" t="s">
        <v>495</v>
      </c>
      <c r="F197" s="237" t="s">
        <v>496</v>
      </c>
      <c r="G197" s="238" t="s">
        <v>453</v>
      </c>
      <c r="H197" s="239">
        <v>17.062999999999999</v>
      </c>
      <c r="I197" s="240"/>
      <c r="J197" s="241">
        <f>ROUND(I197*H197,2)</f>
        <v>0</v>
      </c>
      <c r="K197" s="237" t="s">
        <v>198</v>
      </c>
      <c r="L197" s="74"/>
      <c r="M197" s="242" t="s">
        <v>34</v>
      </c>
      <c r="N197" s="243" t="s">
        <v>49</v>
      </c>
      <c r="O197" s="49"/>
      <c r="P197" s="244">
        <f>O197*H197</f>
        <v>0</v>
      </c>
      <c r="Q197" s="244">
        <v>0.19087000000000001</v>
      </c>
      <c r="R197" s="244">
        <f>Q197*H197</f>
        <v>3.2568148099999998</v>
      </c>
      <c r="S197" s="244">
        <v>0</v>
      </c>
      <c r="T197" s="245">
        <f>S197*H197</f>
        <v>0</v>
      </c>
      <c r="AR197" s="25" t="s">
        <v>211</v>
      </c>
      <c r="AT197" s="25" t="s">
        <v>194</v>
      </c>
      <c r="AU197" s="25" t="s">
        <v>88</v>
      </c>
      <c r="AY197" s="25" t="s">
        <v>191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5" t="s">
        <v>86</v>
      </c>
      <c r="BK197" s="246">
        <f>ROUND(I197*H197,2)</f>
        <v>0</v>
      </c>
      <c r="BL197" s="25" t="s">
        <v>211</v>
      </c>
      <c r="BM197" s="25" t="s">
        <v>497</v>
      </c>
    </row>
    <row r="198" s="14" customFormat="1">
      <c r="B198" s="275"/>
      <c r="C198" s="276"/>
      <c r="D198" s="247" t="s">
        <v>312</v>
      </c>
      <c r="E198" s="277" t="s">
        <v>34</v>
      </c>
      <c r="F198" s="278" t="s">
        <v>419</v>
      </c>
      <c r="G198" s="276"/>
      <c r="H198" s="277" t="s">
        <v>34</v>
      </c>
      <c r="I198" s="279"/>
      <c r="J198" s="276"/>
      <c r="K198" s="276"/>
      <c r="L198" s="280"/>
      <c r="M198" s="281"/>
      <c r="N198" s="282"/>
      <c r="O198" s="282"/>
      <c r="P198" s="282"/>
      <c r="Q198" s="282"/>
      <c r="R198" s="282"/>
      <c r="S198" s="282"/>
      <c r="T198" s="283"/>
      <c r="AT198" s="284" t="s">
        <v>312</v>
      </c>
      <c r="AU198" s="284" t="s">
        <v>88</v>
      </c>
      <c r="AV198" s="14" t="s">
        <v>86</v>
      </c>
      <c r="AW198" s="14" t="s">
        <v>41</v>
      </c>
      <c r="AX198" s="14" t="s">
        <v>78</v>
      </c>
      <c r="AY198" s="284" t="s">
        <v>191</v>
      </c>
    </row>
    <row r="199" s="12" customFormat="1">
      <c r="B199" s="253"/>
      <c r="C199" s="254"/>
      <c r="D199" s="247" t="s">
        <v>312</v>
      </c>
      <c r="E199" s="255" t="s">
        <v>34</v>
      </c>
      <c r="F199" s="256" t="s">
        <v>498</v>
      </c>
      <c r="G199" s="254"/>
      <c r="H199" s="257">
        <v>17.062999999999999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AT199" s="263" t="s">
        <v>312</v>
      </c>
      <c r="AU199" s="263" t="s">
        <v>88</v>
      </c>
      <c r="AV199" s="12" t="s">
        <v>88</v>
      </c>
      <c r="AW199" s="12" t="s">
        <v>41</v>
      </c>
      <c r="AX199" s="12" t="s">
        <v>78</v>
      </c>
      <c r="AY199" s="263" t="s">
        <v>191</v>
      </c>
    </row>
    <row r="200" s="13" customFormat="1">
      <c r="B200" s="264"/>
      <c r="C200" s="265"/>
      <c r="D200" s="247" t="s">
        <v>312</v>
      </c>
      <c r="E200" s="266" t="s">
        <v>34</v>
      </c>
      <c r="F200" s="267" t="s">
        <v>314</v>
      </c>
      <c r="G200" s="265"/>
      <c r="H200" s="268">
        <v>17.062999999999999</v>
      </c>
      <c r="I200" s="269"/>
      <c r="J200" s="265"/>
      <c r="K200" s="265"/>
      <c r="L200" s="270"/>
      <c r="M200" s="271"/>
      <c r="N200" s="272"/>
      <c r="O200" s="272"/>
      <c r="P200" s="272"/>
      <c r="Q200" s="272"/>
      <c r="R200" s="272"/>
      <c r="S200" s="272"/>
      <c r="T200" s="273"/>
      <c r="AT200" s="274" t="s">
        <v>312</v>
      </c>
      <c r="AU200" s="274" t="s">
        <v>88</v>
      </c>
      <c r="AV200" s="13" t="s">
        <v>211</v>
      </c>
      <c r="AW200" s="13" t="s">
        <v>41</v>
      </c>
      <c r="AX200" s="13" t="s">
        <v>86</v>
      </c>
      <c r="AY200" s="274" t="s">
        <v>191</v>
      </c>
    </row>
    <row r="201" s="1" customFormat="1" ht="16.5" customHeight="1">
      <c r="B201" s="48"/>
      <c r="C201" s="235" t="s">
        <v>499</v>
      </c>
      <c r="D201" s="235" t="s">
        <v>194</v>
      </c>
      <c r="E201" s="236" t="s">
        <v>500</v>
      </c>
      <c r="F201" s="237" t="s">
        <v>501</v>
      </c>
      <c r="G201" s="238" t="s">
        <v>257</v>
      </c>
      <c r="H201" s="239">
        <v>1</v>
      </c>
      <c r="I201" s="240"/>
      <c r="J201" s="241">
        <f>ROUND(I201*H201,2)</f>
        <v>0</v>
      </c>
      <c r="K201" s="237" t="s">
        <v>198</v>
      </c>
      <c r="L201" s="74"/>
      <c r="M201" s="242" t="s">
        <v>34</v>
      </c>
      <c r="N201" s="243" t="s">
        <v>49</v>
      </c>
      <c r="O201" s="49"/>
      <c r="P201" s="244">
        <f>O201*H201</f>
        <v>0</v>
      </c>
      <c r="Q201" s="244">
        <v>0.018280000000000001</v>
      </c>
      <c r="R201" s="244">
        <f>Q201*H201</f>
        <v>0.018280000000000001</v>
      </c>
      <c r="S201" s="244">
        <v>0</v>
      </c>
      <c r="T201" s="245">
        <f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5" t="s">
        <v>86</v>
      </c>
      <c r="BK201" s="246">
        <f>ROUND(I201*H201,2)</f>
        <v>0</v>
      </c>
      <c r="BL201" s="25" t="s">
        <v>211</v>
      </c>
      <c r="BM201" s="25" t="s">
        <v>502</v>
      </c>
    </row>
    <row r="202" s="1" customFormat="1" ht="16.5" customHeight="1">
      <c r="B202" s="48"/>
      <c r="C202" s="235" t="s">
        <v>503</v>
      </c>
      <c r="D202" s="235" t="s">
        <v>194</v>
      </c>
      <c r="E202" s="236" t="s">
        <v>504</v>
      </c>
      <c r="F202" s="237" t="s">
        <v>505</v>
      </c>
      <c r="G202" s="238" t="s">
        <v>257</v>
      </c>
      <c r="H202" s="239">
        <v>5</v>
      </c>
      <c r="I202" s="240"/>
      <c r="J202" s="241">
        <f>ROUND(I202*H202,2)</f>
        <v>0</v>
      </c>
      <c r="K202" s="237" t="s">
        <v>198</v>
      </c>
      <c r="L202" s="74"/>
      <c r="M202" s="242" t="s">
        <v>34</v>
      </c>
      <c r="N202" s="243" t="s">
        <v>49</v>
      </c>
      <c r="O202" s="49"/>
      <c r="P202" s="244">
        <f>O202*H202</f>
        <v>0</v>
      </c>
      <c r="Q202" s="244">
        <v>0.023210000000000001</v>
      </c>
      <c r="R202" s="244">
        <f>Q202*H202</f>
        <v>0.11605000000000001</v>
      </c>
      <c r="S202" s="244">
        <v>0</v>
      </c>
      <c r="T202" s="245">
        <f>S202*H202</f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5" t="s">
        <v>86</v>
      </c>
      <c r="BK202" s="246">
        <f>ROUND(I202*H202,2)</f>
        <v>0</v>
      </c>
      <c r="BL202" s="25" t="s">
        <v>211</v>
      </c>
      <c r="BM202" s="25" t="s">
        <v>506</v>
      </c>
    </row>
    <row r="203" s="1" customFormat="1" ht="16.5" customHeight="1">
      <c r="B203" s="48"/>
      <c r="C203" s="235" t="s">
        <v>507</v>
      </c>
      <c r="D203" s="235" t="s">
        <v>194</v>
      </c>
      <c r="E203" s="236" t="s">
        <v>508</v>
      </c>
      <c r="F203" s="237" t="s">
        <v>509</v>
      </c>
      <c r="G203" s="238" t="s">
        <v>257</v>
      </c>
      <c r="H203" s="239">
        <v>1</v>
      </c>
      <c r="I203" s="240"/>
      <c r="J203" s="241">
        <f>ROUND(I203*H203,2)</f>
        <v>0</v>
      </c>
      <c r="K203" s="237" t="s">
        <v>198</v>
      </c>
      <c r="L203" s="74"/>
      <c r="M203" s="242" t="s">
        <v>34</v>
      </c>
      <c r="N203" s="243" t="s">
        <v>49</v>
      </c>
      <c r="O203" s="49"/>
      <c r="P203" s="244">
        <f>O203*H203</f>
        <v>0</v>
      </c>
      <c r="Q203" s="244">
        <v>0.021659999999999999</v>
      </c>
      <c r="R203" s="244">
        <f>Q203*H203</f>
        <v>0.021659999999999999</v>
      </c>
      <c r="S203" s="244">
        <v>0</v>
      </c>
      <c r="T203" s="245">
        <f>S203*H203</f>
        <v>0</v>
      </c>
      <c r="AR203" s="25" t="s">
        <v>211</v>
      </c>
      <c r="AT203" s="25" t="s">
        <v>194</v>
      </c>
      <c r="AU203" s="25" t="s">
        <v>88</v>
      </c>
      <c r="AY203" s="25" t="s">
        <v>191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25" t="s">
        <v>86</v>
      </c>
      <c r="BK203" s="246">
        <f>ROUND(I203*H203,2)</f>
        <v>0</v>
      </c>
      <c r="BL203" s="25" t="s">
        <v>211</v>
      </c>
      <c r="BM203" s="25" t="s">
        <v>510</v>
      </c>
    </row>
    <row r="204" s="1" customFormat="1" ht="16.5" customHeight="1">
      <c r="B204" s="48"/>
      <c r="C204" s="235" t="s">
        <v>511</v>
      </c>
      <c r="D204" s="235" t="s">
        <v>194</v>
      </c>
      <c r="E204" s="236" t="s">
        <v>512</v>
      </c>
      <c r="F204" s="237" t="s">
        <v>513</v>
      </c>
      <c r="G204" s="238" t="s">
        <v>257</v>
      </c>
      <c r="H204" s="239">
        <v>14</v>
      </c>
      <c r="I204" s="240"/>
      <c r="J204" s="241">
        <f>ROUND(I204*H204,2)</f>
        <v>0</v>
      </c>
      <c r="K204" s="237" t="s">
        <v>198</v>
      </c>
      <c r="L204" s="74"/>
      <c r="M204" s="242" t="s">
        <v>34</v>
      </c>
      <c r="N204" s="243" t="s">
        <v>49</v>
      </c>
      <c r="O204" s="49"/>
      <c r="P204" s="244">
        <f>O204*H204</f>
        <v>0</v>
      </c>
      <c r="Q204" s="244">
        <v>0.02743</v>
      </c>
      <c r="R204" s="244">
        <f>Q204*H204</f>
        <v>0.38401999999999997</v>
      </c>
      <c r="S204" s="244">
        <v>0</v>
      </c>
      <c r="T204" s="245">
        <f>S204*H204</f>
        <v>0</v>
      </c>
      <c r="AR204" s="25" t="s">
        <v>211</v>
      </c>
      <c r="AT204" s="25" t="s">
        <v>194</v>
      </c>
      <c r="AU204" s="25" t="s">
        <v>88</v>
      </c>
      <c r="AY204" s="25" t="s">
        <v>191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5" t="s">
        <v>86</v>
      </c>
      <c r="BK204" s="246">
        <f>ROUND(I204*H204,2)</f>
        <v>0</v>
      </c>
      <c r="BL204" s="25" t="s">
        <v>211</v>
      </c>
      <c r="BM204" s="25" t="s">
        <v>514</v>
      </c>
    </row>
    <row r="205" s="1" customFormat="1" ht="16.5" customHeight="1">
      <c r="B205" s="48"/>
      <c r="C205" s="235" t="s">
        <v>515</v>
      </c>
      <c r="D205" s="235" t="s">
        <v>194</v>
      </c>
      <c r="E205" s="236" t="s">
        <v>516</v>
      </c>
      <c r="F205" s="237" t="s">
        <v>517</v>
      </c>
      <c r="G205" s="238" t="s">
        <v>257</v>
      </c>
      <c r="H205" s="239">
        <v>1</v>
      </c>
      <c r="I205" s="240"/>
      <c r="J205" s="241">
        <f>ROUND(I205*H205,2)</f>
        <v>0</v>
      </c>
      <c r="K205" s="237" t="s">
        <v>198</v>
      </c>
      <c r="L205" s="74"/>
      <c r="M205" s="242" t="s">
        <v>34</v>
      </c>
      <c r="N205" s="243" t="s">
        <v>49</v>
      </c>
      <c r="O205" s="49"/>
      <c r="P205" s="244">
        <f>O205*H205</f>
        <v>0</v>
      </c>
      <c r="Q205" s="244">
        <v>0.037679999999999998</v>
      </c>
      <c r="R205" s="244">
        <f>Q205*H205</f>
        <v>0.037679999999999998</v>
      </c>
      <c r="S205" s="244">
        <v>0</v>
      </c>
      <c r="T205" s="245">
        <f>S205*H205</f>
        <v>0</v>
      </c>
      <c r="AR205" s="25" t="s">
        <v>211</v>
      </c>
      <c r="AT205" s="25" t="s">
        <v>194</v>
      </c>
      <c r="AU205" s="25" t="s">
        <v>88</v>
      </c>
      <c r="AY205" s="25" t="s">
        <v>191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25" t="s">
        <v>86</v>
      </c>
      <c r="BK205" s="246">
        <f>ROUND(I205*H205,2)</f>
        <v>0</v>
      </c>
      <c r="BL205" s="25" t="s">
        <v>211</v>
      </c>
      <c r="BM205" s="25" t="s">
        <v>518</v>
      </c>
    </row>
    <row r="206" s="1" customFormat="1" ht="16.5" customHeight="1">
      <c r="B206" s="48"/>
      <c r="C206" s="235" t="s">
        <v>519</v>
      </c>
      <c r="D206" s="235" t="s">
        <v>194</v>
      </c>
      <c r="E206" s="236" t="s">
        <v>520</v>
      </c>
      <c r="F206" s="237" t="s">
        <v>521</v>
      </c>
      <c r="G206" s="238" t="s">
        <v>257</v>
      </c>
      <c r="H206" s="239">
        <v>4</v>
      </c>
      <c r="I206" s="240"/>
      <c r="J206" s="241">
        <f>ROUND(I206*H206,2)</f>
        <v>0</v>
      </c>
      <c r="K206" s="237" t="s">
        <v>198</v>
      </c>
      <c r="L206" s="74"/>
      <c r="M206" s="242" t="s">
        <v>34</v>
      </c>
      <c r="N206" s="243" t="s">
        <v>49</v>
      </c>
      <c r="O206" s="49"/>
      <c r="P206" s="244">
        <f>O206*H206</f>
        <v>0</v>
      </c>
      <c r="Q206" s="244">
        <v>0.046449999999999998</v>
      </c>
      <c r="R206" s="244">
        <f>Q206*H206</f>
        <v>0.18579999999999999</v>
      </c>
      <c r="S206" s="244">
        <v>0</v>
      </c>
      <c r="T206" s="245">
        <f>S206*H206</f>
        <v>0</v>
      </c>
      <c r="AR206" s="25" t="s">
        <v>211</v>
      </c>
      <c r="AT206" s="25" t="s">
        <v>194</v>
      </c>
      <c r="AU206" s="25" t="s">
        <v>88</v>
      </c>
      <c r="AY206" s="25" t="s">
        <v>191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5" t="s">
        <v>86</v>
      </c>
      <c r="BK206" s="246">
        <f>ROUND(I206*H206,2)</f>
        <v>0</v>
      </c>
      <c r="BL206" s="25" t="s">
        <v>211</v>
      </c>
      <c r="BM206" s="25" t="s">
        <v>522</v>
      </c>
    </row>
    <row r="207" s="1" customFormat="1" ht="16.5" customHeight="1">
      <c r="B207" s="48"/>
      <c r="C207" s="235" t="s">
        <v>523</v>
      </c>
      <c r="D207" s="235" t="s">
        <v>194</v>
      </c>
      <c r="E207" s="236" t="s">
        <v>524</v>
      </c>
      <c r="F207" s="237" t="s">
        <v>525</v>
      </c>
      <c r="G207" s="238" t="s">
        <v>257</v>
      </c>
      <c r="H207" s="239">
        <v>12</v>
      </c>
      <c r="I207" s="240"/>
      <c r="J207" s="241">
        <f>ROUND(I207*H207,2)</f>
        <v>0</v>
      </c>
      <c r="K207" s="237" t="s">
        <v>198</v>
      </c>
      <c r="L207" s="74"/>
      <c r="M207" s="242" t="s">
        <v>34</v>
      </c>
      <c r="N207" s="243" t="s">
        <v>49</v>
      </c>
      <c r="O207" s="49"/>
      <c r="P207" s="244">
        <f>O207*H207</f>
        <v>0</v>
      </c>
      <c r="Q207" s="244">
        <v>0.064810000000000006</v>
      </c>
      <c r="R207" s="244">
        <f>Q207*H207</f>
        <v>0.77772000000000008</v>
      </c>
      <c r="S207" s="244">
        <v>0</v>
      </c>
      <c r="T207" s="245">
        <f>S207*H207</f>
        <v>0</v>
      </c>
      <c r="AR207" s="25" t="s">
        <v>211</v>
      </c>
      <c r="AT207" s="25" t="s">
        <v>194</v>
      </c>
      <c r="AU207" s="25" t="s">
        <v>88</v>
      </c>
      <c r="AY207" s="25" t="s">
        <v>191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25" t="s">
        <v>86</v>
      </c>
      <c r="BK207" s="246">
        <f>ROUND(I207*H207,2)</f>
        <v>0</v>
      </c>
      <c r="BL207" s="25" t="s">
        <v>211</v>
      </c>
      <c r="BM207" s="25" t="s">
        <v>526</v>
      </c>
    </row>
    <row r="208" s="1" customFormat="1" ht="16.5" customHeight="1">
      <c r="B208" s="48"/>
      <c r="C208" s="235" t="s">
        <v>527</v>
      </c>
      <c r="D208" s="235" t="s">
        <v>194</v>
      </c>
      <c r="E208" s="236" t="s">
        <v>528</v>
      </c>
      <c r="F208" s="237" t="s">
        <v>529</v>
      </c>
      <c r="G208" s="238" t="s">
        <v>257</v>
      </c>
      <c r="H208" s="239">
        <v>3</v>
      </c>
      <c r="I208" s="240"/>
      <c r="J208" s="241">
        <f>ROUND(I208*H208,2)</f>
        <v>0</v>
      </c>
      <c r="K208" s="237" t="s">
        <v>198</v>
      </c>
      <c r="L208" s="74"/>
      <c r="M208" s="242" t="s">
        <v>34</v>
      </c>
      <c r="N208" s="243" t="s">
        <v>49</v>
      </c>
      <c r="O208" s="49"/>
      <c r="P208" s="244">
        <f>O208*H208</f>
        <v>0</v>
      </c>
      <c r="Q208" s="244">
        <v>0.092850000000000002</v>
      </c>
      <c r="R208" s="244">
        <f>Q208*H208</f>
        <v>0.27855000000000002</v>
      </c>
      <c r="S208" s="244">
        <v>0</v>
      </c>
      <c r="T208" s="245">
        <f>S208*H208</f>
        <v>0</v>
      </c>
      <c r="AR208" s="25" t="s">
        <v>211</v>
      </c>
      <c r="AT208" s="25" t="s">
        <v>194</v>
      </c>
      <c r="AU208" s="25" t="s">
        <v>88</v>
      </c>
      <c r="AY208" s="25" t="s">
        <v>191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5" t="s">
        <v>86</v>
      </c>
      <c r="BK208" s="246">
        <f>ROUND(I208*H208,2)</f>
        <v>0</v>
      </c>
      <c r="BL208" s="25" t="s">
        <v>211</v>
      </c>
      <c r="BM208" s="25" t="s">
        <v>530</v>
      </c>
    </row>
    <row r="209" s="1" customFormat="1" ht="16.5" customHeight="1">
      <c r="B209" s="48"/>
      <c r="C209" s="235" t="s">
        <v>531</v>
      </c>
      <c r="D209" s="235" t="s">
        <v>194</v>
      </c>
      <c r="E209" s="236" t="s">
        <v>532</v>
      </c>
      <c r="F209" s="237" t="s">
        <v>533</v>
      </c>
      <c r="G209" s="238" t="s">
        <v>257</v>
      </c>
      <c r="H209" s="239">
        <v>9</v>
      </c>
      <c r="I209" s="240"/>
      <c r="J209" s="241">
        <f>ROUND(I209*H209,2)</f>
        <v>0</v>
      </c>
      <c r="K209" s="237" t="s">
        <v>198</v>
      </c>
      <c r="L209" s="74"/>
      <c r="M209" s="242" t="s">
        <v>34</v>
      </c>
      <c r="N209" s="243" t="s">
        <v>49</v>
      </c>
      <c r="O209" s="49"/>
      <c r="P209" s="244">
        <f>O209*H209</f>
        <v>0</v>
      </c>
      <c r="Q209" s="244">
        <v>0.12956999999999999</v>
      </c>
      <c r="R209" s="244">
        <f>Q209*H209</f>
        <v>1.1661299999999999</v>
      </c>
      <c r="S209" s="244">
        <v>0</v>
      </c>
      <c r="T209" s="245">
        <f>S209*H209</f>
        <v>0</v>
      </c>
      <c r="AR209" s="25" t="s">
        <v>211</v>
      </c>
      <c r="AT209" s="25" t="s">
        <v>194</v>
      </c>
      <c r="AU209" s="25" t="s">
        <v>88</v>
      </c>
      <c r="AY209" s="25" t="s">
        <v>191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25" t="s">
        <v>86</v>
      </c>
      <c r="BK209" s="246">
        <f>ROUND(I209*H209,2)</f>
        <v>0</v>
      </c>
      <c r="BL209" s="25" t="s">
        <v>211</v>
      </c>
      <c r="BM209" s="25" t="s">
        <v>534</v>
      </c>
    </row>
    <row r="210" s="1" customFormat="1" ht="25.5" customHeight="1">
      <c r="B210" s="48"/>
      <c r="C210" s="235" t="s">
        <v>535</v>
      </c>
      <c r="D210" s="235" t="s">
        <v>194</v>
      </c>
      <c r="E210" s="236" t="s">
        <v>536</v>
      </c>
      <c r="F210" s="237" t="s">
        <v>537</v>
      </c>
      <c r="G210" s="238" t="s">
        <v>453</v>
      </c>
      <c r="H210" s="239">
        <v>15.75</v>
      </c>
      <c r="I210" s="240"/>
      <c r="J210" s="241">
        <f>ROUND(I210*H210,2)</f>
        <v>0</v>
      </c>
      <c r="K210" s="237" t="s">
        <v>198</v>
      </c>
      <c r="L210" s="74"/>
      <c r="M210" s="242" t="s">
        <v>34</v>
      </c>
      <c r="N210" s="243" t="s">
        <v>49</v>
      </c>
      <c r="O210" s="49"/>
      <c r="P210" s="244">
        <f>O210*H210</f>
        <v>0</v>
      </c>
      <c r="Q210" s="244">
        <v>0.066379999999999995</v>
      </c>
      <c r="R210" s="244">
        <f>Q210*H210</f>
        <v>1.045485</v>
      </c>
      <c r="S210" s="244">
        <v>0</v>
      </c>
      <c r="T210" s="245">
        <f>S210*H210</f>
        <v>0</v>
      </c>
      <c r="AR210" s="25" t="s">
        <v>211</v>
      </c>
      <c r="AT210" s="25" t="s">
        <v>194</v>
      </c>
      <c r="AU210" s="25" t="s">
        <v>88</v>
      </c>
      <c r="AY210" s="25" t="s">
        <v>191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25" t="s">
        <v>86</v>
      </c>
      <c r="BK210" s="246">
        <f>ROUND(I210*H210,2)</f>
        <v>0</v>
      </c>
      <c r="BL210" s="25" t="s">
        <v>211</v>
      </c>
      <c r="BM210" s="25" t="s">
        <v>538</v>
      </c>
    </row>
    <row r="211" s="14" customFormat="1">
      <c r="B211" s="275"/>
      <c r="C211" s="276"/>
      <c r="D211" s="247" t="s">
        <v>312</v>
      </c>
      <c r="E211" s="277" t="s">
        <v>34</v>
      </c>
      <c r="F211" s="278" t="s">
        <v>419</v>
      </c>
      <c r="G211" s="276"/>
      <c r="H211" s="277" t="s">
        <v>34</v>
      </c>
      <c r="I211" s="279"/>
      <c r="J211" s="276"/>
      <c r="K211" s="276"/>
      <c r="L211" s="280"/>
      <c r="M211" s="281"/>
      <c r="N211" s="282"/>
      <c r="O211" s="282"/>
      <c r="P211" s="282"/>
      <c r="Q211" s="282"/>
      <c r="R211" s="282"/>
      <c r="S211" s="282"/>
      <c r="T211" s="283"/>
      <c r="AT211" s="284" t="s">
        <v>312</v>
      </c>
      <c r="AU211" s="284" t="s">
        <v>88</v>
      </c>
      <c r="AV211" s="14" t="s">
        <v>86</v>
      </c>
      <c r="AW211" s="14" t="s">
        <v>41</v>
      </c>
      <c r="AX211" s="14" t="s">
        <v>78</v>
      </c>
      <c r="AY211" s="284" t="s">
        <v>191</v>
      </c>
    </row>
    <row r="212" s="12" customFormat="1">
      <c r="B212" s="253"/>
      <c r="C212" s="254"/>
      <c r="D212" s="247" t="s">
        <v>312</v>
      </c>
      <c r="E212" s="255" t="s">
        <v>34</v>
      </c>
      <c r="F212" s="256" t="s">
        <v>539</v>
      </c>
      <c r="G212" s="254"/>
      <c r="H212" s="257">
        <v>15.75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AT212" s="263" t="s">
        <v>312</v>
      </c>
      <c r="AU212" s="263" t="s">
        <v>88</v>
      </c>
      <c r="AV212" s="12" t="s">
        <v>88</v>
      </c>
      <c r="AW212" s="12" t="s">
        <v>41</v>
      </c>
      <c r="AX212" s="12" t="s">
        <v>78</v>
      </c>
      <c r="AY212" s="263" t="s">
        <v>191</v>
      </c>
    </row>
    <row r="213" s="13" customFormat="1">
      <c r="B213" s="264"/>
      <c r="C213" s="265"/>
      <c r="D213" s="247" t="s">
        <v>312</v>
      </c>
      <c r="E213" s="266" t="s">
        <v>34</v>
      </c>
      <c r="F213" s="267" t="s">
        <v>314</v>
      </c>
      <c r="G213" s="265"/>
      <c r="H213" s="268">
        <v>15.75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AT213" s="274" t="s">
        <v>312</v>
      </c>
      <c r="AU213" s="274" t="s">
        <v>88</v>
      </c>
      <c r="AV213" s="13" t="s">
        <v>211</v>
      </c>
      <c r="AW213" s="13" t="s">
        <v>41</v>
      </c>
      <c r="AX213" s="13" t="s">
        <v>86</v>
      </c>
      <c r="AY213" s="274" t="s">
        <v>191</v>
      </c>
    </row>
    <row r="214" s="1" customFormat="1" ht="25.5" customHeight="1">
      <c r="B214" s="48"/>
      <c r="C214" s="235" t="s">
        <v>540</v>
      </c>
      <c r="D214" s="235" t="s">
        <v>194</v>
      </c>
      <c r="E214" s="236" t="s">
        <v>541</v>
      </c>
      <c r="F214" s="237" t="s">
        <v>542</v>
      </c>
      <c r="G214" s="238" t="s">
        <v>453</v>
      </c>
      <c r="H214" s="239">
        <v>111.206</v>
      </c>
      <c r="I214" s="240"/>
      <c r="J214" s="241">
        <f>ROUND(I214*H214,2)</f>
        <v>0</v>
      </c>
      <c r="K214" s="237" t="s">
        <v>198</v>
      </c>
      <c r="L214" s="74"/>
      <c r="M214" s="242" t="s">
        <v>34</v>
      </c>
      <c r="N214" s="243" t="s">
        <v>49</v>
      </c>
      <c r="O214" s="49"/>
      <c r="P214" s="244">
        <f>O214*H214</f>
        <v>0</v>
      </c>
      <c r="Q214" s="244">
        <v>0.10031</v>
      </c>
      <c r="R214" s="244">
        <f>Q214*H214</f>
        <v>11.15507386</v>
      </c>
      <c r="S214" s="244">
        <v>0</v>
      </c>
      <c r="T214" s="245">
        <f>S214*H214</f>
        <v>0</v>
      </c>
      <c r="AR214" s="25" t="s">
        <v>211</v>
      </c>
      <c r="AT214" s="25" t="s">
        <v>194</v>
      </c>
      <c r="AU214" s="25" t="s">
        <v>88</v>
      </c>
      <c r="AY214" s="25" t="s">
        <v>191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5" t="s">
        <v>86</v>
      </c>
      <c r="BK214" s="246">
        <f>ROUND(I214*H214,2)</f>
        <v>0</v>
      </c>
      <c r="BL214" s="25" t="s">
        <v>211</v>
      </c>
      <c r="BM214" s="25" t="s">
        <v>543</v>
      </c>
    </row>
    <row r="215" s="14" customFormat="1">
      <c r="B215" s="275"/>
      <c r="C215" s="276"/>
      <c r="D215" s="247" t="s">
        <v>312</v>
      </c>
      <c r="E215" s="277" t="s">
        <v>34</v>
      </c>
      <c r="F215" s="278" t="s">
        <v>419</v>
      </c>
      <c r="G215" s="276"/>
      <c r="H215" s="277" t="s">
        <v>34</v>
      </c>
      <c r="I215" s="279"/>
      <c r="J215" s="276"/>
      <c r="K215" s="276"/>
      <c r="L215" s="280"/>
      <c r="M215" s="281"/>
      <c r="N215" s="282"/>
      <c r="O215" s="282"/>
      <c r="P215" s="282"/>
      <c r="Q215" s="282"/>
      <c r="R215" s="282"/>
      <c r="S215" s="282"/>
      <c r="T215" s="283"/>
      <c r="AT215" s="284" t="s">
        <v>312</v>
      </c>
      <c r="AU215" s="284" t="s">
        <v>88</v>
      </c>
      <c r="AV215" s="14" t="s">
        <v>86</v>
      </c>
      <c r="AW215" s="14" t="s">
        <v>41</v>
      </c>
      <c r="AX215" s="14" t="s">
        <v>78</v>
      </c>
      <c r="AY215" s="284" t="s">
        <v>191</v>
      </c>
    </row>
    <row r="216" s="12" customFormat="1">
      <c r="B216" s="253"/>
      <c r="C216" s="254"/>
      <c r="D216" s="247" t="s">
        <v>312</v>
      </c>
      <c r="E216" s="255" t="s">
        <v>34</v>
      </c>
      <c r="F216" s="256" t="s">
        <v>544</v>
      </c>
      <c r="G216" s="254"/>
      <c r="H216" s="257">
        <v>111.206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312</v>
      </c>
      <c r="AU216" s="263" t="s">
        <v>88</v>
      </c>
      <c r="AV216" s="12" t="s">
        <v>88</v>
      </c>
      <c r="AW216" s="12" t="s">
        <v>41</v>
      </c>
      <c r="AX216" s="12" t="s">
        <v>78</v>
      </c>
      <c r="AY216" s="263" t="s">
        <v>191</v>
      </c>
    </row>
    <row r="217" s="13" customFormat="1">
      <c r="B217" s="264"/>
      <c r="C217" s="265"/>
      <c r="D217" s="247" t="s">
        <v>312</v>
      </c>
      <c r="E217" s="266" t="s">
        <v>34</v>
      </c>
      <c r="F217" s="267" t="s">
        <v>314</v>
      </c>
      <c r="G217" s="265"/>
      <c r="H217" s="268">
        <v>111.206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AT217" s="274" t="s">
        <v>312</v>
      </c>
      <c r="AU217" s="274" t="s">
        <v>88</v>
      </c>
      <c r="AV217" s="13" t="s">
        <v>211</v>
      </c>
      <c r="AW217" s="13" t="s">
        <v>41</v>
      </c>
      <c r="AX217" s="13" t="s">
        <v>86</v>
      </c>
      <c r="AY217" s="274" t="s">
        <v>191</v>
      </c>
    </row>
    <row r="218" s="1" customFormat="1" ht="25.5" customHeight="1">
      <c r="B218" s="48"/>
      <c r="C218" s="235" t="s">
        <v>545</v>
      </c>
      <c r="D218" s="235" t="s">
        <v>194</v>
      </c>
      <c r="E218" s="236" t="s">
        <v>546</v>
      </c>
      <c r="F218" s="237" t="s">
        <v>547</v>
      </c>
      <c r="G218" s="238" t="s">
        <v>453</v>
      </c>
      <c r="H218" s="239">
        <v>303.39400000000001</v>
      </c>
      <c r="I218" s="240"/>
      <c r="J218" s="241">
        <f>ROUND(I218*H218,2)</f>
        <v>0</v>
      </c>
      <c r="K218" s="237" t="s">
        <v>198</v>
      </c>
      <c r="L218" s="74"/>
      <c r="M218" s="242" t="s">
        <v>34</v>
      </c>
      <c r="N218" s="243" t="s">
        <v>49</v>
      </c>
      <c r="O218" s="49"/>
      <c r="P218" s="244">
        <f>O218*H218</f>
        <v>0</v>
      </c>
      <c r="Q218" s="244">
        <v>0.12185</v>
      </c>
      <c r="R218" s="244">
        <f>Q218*H218</f>
        <v>36.968558899999998</v>
      </c>
      <c r="S218" s="244">
        <v>0</v>
      </c>
      <c r="T218" s="245">
        <f>S218*H218</f>
        <v>0</v>
      </c>
      <c r="AR218" s="25" t="s">
        <v>211</v>
      </c>
      <c r="AT218" s="25" t="s">
        <v>194</v>
      </c>
      <c r="AU218" s="25" t="s">
        <v>88</v>
      </c>
      <c r="AY218" s="25" t="s">
        <v>191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5" t="s">
        <v>86</v>
      </c>
      <c r="BK218" s="246">
        <f>ROUND(I218*H218,2)</f>
        <v>0</v>
      </c>
      <c r="BL218" s="25" t="s">
        <v>211</v>
      </c>
      <c r="BM218" s="25" t="s">
        <v>548</v>
      </c>
    </row>
    <row r="219" s="14" customFormat="1">
      <c r="B219" s="275"/>
      <c r="C219" s="276"/>
      <c r="D219" s="247" t="s">
        <v>312</v>
      </c>
      <c r="E219" s="277" t="s">
        <v>34</v>
      </c>
      <c r="F219" s="278" t="s">
        <v>419</v>
      </c>
      <c r="G219" s="276"/>
      <c r="H219" s="277" t="s">
        <v>34</v>
      </c>
      <c r="I219" s="279"/>
      <c r="J219" s="276"/>
      <c r="K219" s="276"/>
      <c r="L219" s="280"/>
      <c r="M219" s="281"/>
      <c r="N219" s="282"/>
      <c r="O219" s="282"/>
      <c r="P219" s="282"/>
      <c r="Q219" s="282"/>
      <c r="R219" s="282"/>
      <c r="S219" s="282"/>
      <c r="T219" s="283"/>
      <c r="AT219" s="284" t="s">
        <v>312</v>
      </c>
      <c r="AU219" s="284" t="s">
        <v>88</v>
      </c>
      <c r="AV219" s="14" t="s">
        <v>86</v>
      </c>
      <c r="AW219" s="14" t="s">
        <v>41</v>
      </c>
      <c r="AX219" s="14" t="s">
        <v>78</v>
      </c>
      <c r="AY219" s="284" t="s">
        <v>191</v>
      </c>
    </row>
    <row r="220" s="12" customFormat="1">
      <c r="B220" s="253"/>
      <c r="C220" s="254"/>
      <c r="D220" s="247" t="s">
        <v>312</v>
      </c>
      <c r="E220" s="255" t="s">
        <v>34</v>
      </c>
      <c r="F220" s="256" t="s">
        <v>549</v>
      </c>
      <c r="G220" s="254"/>
      <c r="H220" s="257">
        <v>303.39400000000001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AT220" s="263" t="s">
        <v>312</v>
      </c>
      <c r="AU220" s="263" t="s">
        <v>88</v>
      </c>
      <c r="AV220" s="12" t="s">
        <v>88</v>
      </c>
      <c r="AW220" s="12" t="s">
        <v>41</v>
      </c>
      <c r="AX220" s="12" t="s">
        <v>78</v>
      </c>
      <c r="AY220" s="263" t="s">
        <v>191</v>
      </c>
    </row>
    <row r="221" s="13" customFormat="1">
      <c r="B221" s="264"/>
      <c r="C221" s="265"/>
      <c r="D221" s="247" t="s">
        <v>312</v>
      </c>
      <c r="E221" s="266" t="s">
        <v>34</v>
      </c>
      <c r="F221" s="267" t="s">
        <v>314</v>
      </c>
      <c r="G221" s="265"/>
      <c r="H221" s="268">
        <v>303.39400000000001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AT221" s="274" t="s">
        <v>312</v>
      </c>
      <c r="AU221" s="274" t="s">
        <v>88</v>
      </c>
      <c r="AV221" s="13" t="s">
        <v>211</v>
      </c>
      <c r="AW221" s="13" t="s">
        <v>41</v>
      </c>
      <c r="AX221" s="13" t="s">
        <v>86</v>
      </c>
      <c r="AY221" s="274" t="s">
        <v>191</v>
      </c>
    </row>
    <row r="222" s="1" customFormat="1" ht="16.5" customHeight="1">
      <c r="B222" s="48"/>
      <c r="C222" s="235" t="s">
        <v>550</v>
      </c>
      <c r="D222" s="235" t="s">
        <v>194</v>
      </c>
      <c r="E222" s="236" t="s">
        <v>551</v>
      </c>
      <c r="F222" s="237" t="s">
        <v>552</v>
      </c>
      <c r="G222" s="238" t="s">
        <v>553</v>
      </c>
      <c r="H222" s="239">
        <v>355.68000000000001</v>
      </c>
      <c r="I222" s="240"/>
      <c r="J222" s="241">
        <f>ROUND(I222*H222,2)</f>
        <v>0</v>
      </c>
      <c r="K222" s="237" t="s">
        <v>198</v>
      </c>
      <c r="L222" s="74"/>
      <c r="M222" s="242" t="s">
        <v>34</v>
      </c>
      <c r="N222" s="243" t="s">
        <v>49</v>
      </c>
      <c r="O222" s="49"/>
      <c r="P222" s="244">
        <f>O222*H222</f>
        <v>0</v>
      </c>
      <c r="Q222" s="244">
        <v>0.00012</v>
      </c>
      <c r="R222" s="244">
        <f>Q222*H222</f>
        <v>0.0426816</v>
      </c>
      <c r="S222" s="244">
        <v>0</v>
      </c>
      <c r="T222" s="245">
        <f>S222*H222</f>
        <v>0</v>
      </c>
      <c r="AR222" s="25" t="s">
        <v>211</v>
      </c>
      <c r="AT222" s="25" t="s">
        <v>194</v>
      </c>
      <c r="AU222" s="25" t="s">
        <v>88</v>
      </c>
      <c r="AY222" s="25" t="s">
        <v>191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25" t="s">
        <v>86</v>
      </c>
      <c r="BK222" s="246">
        <f>ROUND(I222*H222,2)</f>
        <v>0</v>
      </c>
      <c r="BL222" s="25" t="s">
        <v>211</v>
      </c>
      <c r="BM222" s="25" t="s">
        <v>554</v>
      </c>
    </row>
    <row r="223" s="1" customFormat="1" ht="16.5" customHeight="1">
      <c r="B223" s="48"/>
      <c r="C223" s="235" t="s">
        <v>555</v>
      </c>
      <c r="D223" s="235" t="s">
        <v>194</v>
      </c>
      <c r="E223" s="236" t="s">
        <v>556</v>
      </c>
      <c r="F223" s="237" t="s">
        <v>557</v>
      </c>
      <c r="G223" s="238" t="s">
        <v>553</v>
      </c>
      <c r="H223" s="239">
        <v>112.5</v>
      </c>
      <c r="I223" s="240"/>
      <c r="J223" s="241">
        <f>ROUND(I223*H223,2)</f>
        <v>0</v>
      </c>
      <c r="K223" s="237" t="s">
        <v>198</v>
      </c>
      <c r="L223" s="74"/>
      <c r="M223" s="242" t="s">
        <v>34</v>
      </c>
      <c r="N223" s="243" t="s">
        <v>49</v>
      </c>
      <c r="O223" s="49"/>
      <c r="P223" s="244">
        <f>O223*H223</f>
        <v>0</v>
      </c>
      <c r="Q223" s="244">
        <v>0.00020000000000000001</v>
      </c>
      <c r="R223" s="244">
        <f>Q223*H223</f>
        <v>0.022500000000000003</v>
      </c>
      <c r="S223" s="244">
        <v>0</v>
      </c>
      <c r="T223" s="245">
        <f>S223*H223</f>
        <v>0</v>
      </c>
      <c r="AR223" s="25" t="s">
        <v>211</v>
      </c>
      <c r="AT223" s="25" t="s">
        <v>194</v>
      </c>
      <c r="AU223" s="25" t="s">
        <v>88</v>
      </c>
      <c r="AY223" s="25" t="s">
        <v>191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5" t="s">
        <v>86</v>
      </c>
      <c r="BK223" s="246">
        <f>ROUND(I223*H223,2)</f>
        <v>0</v>
      </c>
      <c r="BL223" s="25" t="s">
        <v>211</v>
      </c>
      <c r="BM223" s="25" t="s">
        <v>558</v>
      </c>
    </row>
    <row r="224" s="11" customFormat="1" ht="29.88" customHeight="1">
      <c r="B224" s="219"/>
      <c r="C224" s="220"/>
      <c r="D224" s="221" t="s">
        <v>77</v>
      </c>
      <c r="E224" s="233" t="s">
        <v>211</v>
      </c>
      <c r="F224" s="233" t="s">
        <v>559</v>
      </c>
      <c r="G224" s="220"/>
      <c r="H224" s="220"/>
      <c r="I224" s="223"/>
      <c r="J224" s="234">
        <f>BK224</f>
        <v>0</v>
      </c>
      <c r="K224" s="220"/>
      <c r="L224" s="225"/>
      <c r="M224" s="226"/>
      <c r="N224" s="227"/>
      <c r="O224" s="227"/>
      <c r="P224" s="228">
        <f>SUM(P225:P229)</f>
        <v>0</v>
      </c>
      <c r="Q224" s="227"/>
      <c r="R224" s="228">
        <f>SUM(R225:R229)</f>
        <v>31.078233599999997</v>
      </c>
      <c r="S224" s="227"/>
      <c r="T224" s="229">
        <f>SUM(T225:T229)</f>
        <v>0</v>
      </c>
      <c r="AR224" s="230" t="s">
        <v>86</v>
      </c>
      <c r="AT224" s="231" t="s">
        <v>77</v>
      </c>
      <c r="AU224" s="231" t="s">
        <v>86</v>
      </c>
      <c r="AY224" s="230" t="s">
        <v>191</v>
      </c>
      <c r="BK224" s="232">
        <f>SUM(BK225:BK229)</f>
        <v>0</v>
      </c>
    </row>
    <row r="225" s="1" customFormat="1" ht="16.5" customHeight="1">
      <c r="B225" s="48"/>
      <c r="C225" s="235" t="s">
        <v>560</v>
      </c>
      <c r="D225" s="235" t="s">
        <v>194</v>
      </c>
      <c r="E225" s="236" t="s">
        <v>561</v>
      </c>
      <c r="F225" s="237" t="s">
        <v>562</v>
      </c>
      <c r="G225" s="238" t="s">
        <v>453</v>
      </c>
      <c r="H225" s="239">
        <v>136.31999999999999</v>
      </c>
      <c r="I225" s="240"/>
      <c r="J225" s="241">
        <f>ROUND(I225*H225,2)</f>
        <v>0</v>
      </c>
      <c r="K225" s="237" t="s">
        <v>198</v>
      </c>
      <c r="L225" s="74"/>
      <c r="M225" s="242" t="s">
        <v>34</v>
      </c>
      <c r="N225" s="243" t="s">
        <v>49</v>
      </c>
      <c r="O225" s="49"/>
      <c r="P225" s="244">
        <f>O225*H225</f>
        <v>0</v>
      </c>
      <c r="Q225" s="244">
        <v>0.22797999999999999</v>
      </c>
      <c r="R225" s="244">
        <f>Q225*H225</f>
        <v>31.078233599999997</v>
      </c>
      <c r="S225" s="244">
        <v>0</v>
      </c>
      <c r="T225" s="245">
        <f>S225*H225</f>
        <v>0</v>
      </c>
      <c r="AR225" s="25" t="s">
        <v>211</v>
      </c>
      <c r="AT225" s="25" t="s">
        <v>194</v>
      </c>
      <c r="AU225" s="25" t="s">
        <v>88</v>
      </c>
      <c r="AY225" s="25" t="s">
        <v>191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5" t="s">
        <v>86</v>
      </c>
      <c r="BK225" s="246">
        <f>ROUND(I225*H225,2)</f>
        <v>0</v>
      </c>
      <c r="BL225" s="25" t="s">
        <v>211</v>
      </c>
      <c r="BM225" s="25" t="s">
        <v>563</v>
      </c>
    </row>
    <row r="226" s="14" customFormat="1">
      <c r="B226" s="275"/>
      <c r="C226" s="276"/>
      <c r="D226" s="247" t="s">
        <v>312</v>
      </c>
      <c r="E226" s="277" t="s">
        <v>34</v>
      </c>
      <c r="F226" s="278" t="s">
        <v>419</v>
      </c>
      <c r="G226" s="276"/>
      <c r="H226" s="277" t="s">
        <v>34</v>
      </c>
      <c r="I226" s="279"/>
      <c r="J226" s="276"/>
      <c r="K226" s="276"/>
      <c r="L226" s="280"/>
      <c r="M226" s="281"/>
      <c r="N226" s="282"/>
      <c r="O226" s="282"/>
      <c r="P226" s="282"/>
      <c r="Q226" s="282"/>
      <c r="R226" s="282"/>
      <c r="S226" s="282"/>
      <c r="T226" s="283"/>
      <c r="AT226" s="284" t="s">
        <v>312</v>
      </c>
      <c r="AU226" s="284" t="s">
        <v>88</v>
      </c>
      <c r="AV226" s="14" t="s">
        <v>86</v>
      </c>
      <c r="AW226" s="14" t="s">
        <v>41</v>
      </c>
      <c r="AX226" s="14" t="s">
        <v>78</v>
      </c>
      <c r="AY226" s="284" t="s">
        <v>191</v>
      </c>
    </row>
    <row r="227" s="12" customFormat="1">
      <c r="B227" s="253"/>
      <c r="C227" s="254"/>
      <c r="D227" s="247" t="s">
        <v>312</v>
      </c>
      <c r="E227" s="255" t="s">
        <v>34</v>
      </c>
      <c r="F227" s="256" t="s">
        <v>564</v>
      </c>
      <c r="G227" s="254"/>
      <c r="H227" s="257">
        <v>76.439999999999998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AT227" s="263" t="s">
        <v>312</v>
      </c>
      <c r="AU227" s="263" t="s">
        <v>88</v>
      </c>
      <c r="AV227" s="12" t="s">
        <v>88</v>
      </c>
      <c r="AW227" s="12" t="s">
        <v>41</v>
      </c>
      <c r="AX227" s="12" t="s">
        <v>78</v>
      </c>
      <c r="AY227" s="263" t="s">
        <v>191</v>
      </c>
    </row>
    <row r="228" s="12" customFormat="1">
      <c r="B228" s="253"/>
      <c r="C228" s="254"/>
      <c r="D228" s="247" t="s">
        <v>312</v>
      </c>
      <c r="E228" s="255" t="s">
        <v>34</v>
      </c>
      <c r="F228" s="256" t="s">
        <v>565</v>
      </c>
      <c r="G228" s="254"/>
      <c r="H228" s="257">
        <v>59.880000000000003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AT228" s="263" t="s">
        <v>312</v>
      </c>
      <c r="AU228" s="263" t="s">
        <v>88</v>
      </c>
      <c r="AV228" s="12" t="s">
        <v>88</v>
      </c>
      <c r="AW228" s="12" t="s">
        <v>41</v>
      </c>
      <c r="AX228" s="12" t="s">
        <v>78</v>
      </c>
      <c r="AY228" s="263" t="s">
        <v>191</v>
      </c>
    </row>
    <row r="229" s="13" customFormat="1">
      <c r="B229" s="264"/>
      <c r="C229" s="265"/>
      <c r="D229" s="247" t="s">
        <v>312</v>
      </c>
      <c r="E229" s="266" t="s">
        <v>34</v>
      </c>
      <c r="F229" s="267" t="s">
        <v>314</v>
      </c>
      <c r="G229" s="265"/>
      <c r="H229" s="268">
        <v>136.31999999999999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AT229" s="274" t="s">
        <v>312</v>
      </c>
      <c r="AU229" s="274" t="s">
        <v>88</v>
      </c>
      <c r="AV229" s="13" t="s">
        <v>211</v>
      </c>
      <c r="AW229" s="13" t="s">
        <v>41</v>
      </c>
      <c r="AX229" s="13" t="s">
        <v>86</v>
      </c>
      <c r="AY229" s="274" t="s">
        <v>191</v>
      </c>
    </row>
    <row r="230" s="11" customFormat="1" ht="29.88" customHeight="1">
      <c r="B230" s="219"/>
      <c r="C230" s="220"/>
      <c r="D230" s="221" t="s">
        <v>77</v>
      </c>
      <c r="E230" s="233" t="s">
        <v>218</v>
      </c>
      <c r="F230" s="233" t="s">
        <v>566</v>
      </c>
      <c r="G230" s="220"/>
      <c r="H230" s="220"/>
      <c r="I230" s="223"/>
      <c r="J230" s="234">
        <f>BK230</f>
        <v>0</v>
      </c>
      <c r="K230" s="220"/>
      <c r="L230" s="225"/>
      <c r="M230" s="226"/>
      <c r="N230" s="227"/>
      <c r="O230" s="227"/>
      <c r="P230" s="228">
        <f>SUM(P231:P391)</f>
        <v>0</v>
      </c>
      <c r="Q230" s="227"/>
      <c r="R230" s="228">
        <f>SUM(R231:R391)</f>
        <v>324.11656496999996</v>
      </c>
      <c r="S230" s="227"/>
      <c r="T230" s="229">
        <f>SUM(T231:T391)</f>
        <v>0</v>
      </c>
      <c r="AR230" s="230" t="s">
        <v>86</v>
      </c>
      <c r="AT230" s="231" t="s">
        <v>77</v>
      </c>
      <c r="AU230" s="231" t="s">
        <v>86</v>
      </c>
      <c r="AY230" s="230" t="s">
        <v>191</v>
      </c>
      <c r="BK230" s="232">
        <f>SUM(BK231:BK391)</f>
        <v>0</v>
      </c>
    </row>
    <row r="231" s="1" customFormat="1" ht="16.5" customHeight="1">
      <c r="B231" s="48"/>
      <c r="C231" s="235" t="s">
        <v>567</v>
      </c>
      <c r="D231" s="235" t="s">
        <v>194</v>
      </c>
      <c r="E231" s="236" t="s">
        <v>568</v>
      </c>
      <c r="F231" s="237" t="s">
        <v>569</v>
      </c>
      <c r="G231" s="238" t="s">
        <v>453</v>
      </c>
      <c r="H231" s="239">
        <v>173.71000000000001</v>
      </c>
      <c r="I231" s="240"/>
      <c r="J231" s="241">
        <f>ROUND(I231*H231,2)</f>
        <v>0</v>
      </c>
      <c r="K231" s="237" t="s">
        <v>198</v>
      </c>
      <c r="L231" s="74"/>
      <c r="M231" s="242" t="s">
        <v>34</v>
      </c>
      <c r="N231" s="243" t="s">
        <v>49</v>
      </c>
      <c r="O231" s="49"/>
      <c r="P231" s="244">
        <f>O231*H231</f>
        <v>0</v>
      </c>
      <c r="Q231" s="244">
        <v>0.0073499999999999998</v>
      </c>
      <c r="R231" s="244">
        <f>Q231*H231</f>
        <v>1.2767685</v>
      </c>
      <c r="S231" s="244">
        <v>0</v>
      </c>
      <c r="T231" s="245">
        <f>S231*H231</f>
        <v>0</v>
      </c>
      <c r="AR231" s="25" t="s">
        <v>211</v>
      </c>
      <c r="AT231" s="25" t="s">
        <v>194</v>
      </c>
      <c r="AU231" s="25" t="s">
        <v>88</v>
      </c>
      <c r="AY231" s="25" t="s">
        <v>191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25" t="s">
        <v>86</v>
      </c>
      <c r="BK231" s="246">
        <f>ROUND(I231*H231,2)</f>
        <v>0</v>
      </c>
      <c r="BL231" s="25" t="s">
        <v>211</v>
      </c>
      <c r="BM231" s="25" t="s">
        <v>570</v>
      </c>
    </row>
    <row r="232" s="14" customFormat="1">
      <c r="B232" s="275"/>
      <c r="C232" s="276"/>
      <c r="D232" s="247" t="s">
        <v>312</v>
      </c>
      <c r="E232" s="277" t="s">
        <v>34</v>
      </c>
      <c r="F232" s="278" t="s">
        <v>571</v>
      </c>
      <c r="G232" s="276"/>
      <c r="H232" s="277" t="s">
        <v>34</v>
      </c>
      <c r="I232" s="279"/>
      <c r="J232" s="276"/>
      <c r="K232" s="276"/>
      <c r="L232" s="280"/>
      <c r="M232" s="281"/>
      <c r="N232" s="282"/>
      <c r="O232" s="282"/>
      <c r="P232" s="282"/>
      <c r="Q232" s="282"/>
      <c r="R232" s="282"/>
      <c r="S232" s="282"/>
      <c r="T232" s="283"/>
      <c r="AT232" s="284" t="s">
        <v>312</v>
      </c>
      <c r="AU232" s="284" t="s">
        <v>88</v>
      </c>
      <c r="AV232" s="14" t="s">
        <v>86</v>
      </c>
      <c r="AW232" s="14" t="s">
        <v>41</v>
      </c>
      <c r="AX232" s="14" t="s">
        <v>78</v>
      </c>
      <c r="AY232" s="284" t="s">
        <v>191</v>
      </c>
    </row>
    <row r="233" s="12" customFormat="1">
      <c r="B233" s="253"/>
      <c r="C233" s="254"/>
      <c r="D233" s="247" t="s">
        <v>312</v>
      </c>
      <c r="E233" s="255" t="s">
        <v>34</v>
      </c>
      <c r="F233" s="256" t="s">
        <v>572</v>
      </c>
      <c r="G233" s="254"/>
      <c r="H233" s="257">
        <v>173.71000000000001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AT233" s="263" t="s">
        <v>312</v>
      </c>
      <c r="AU233" s="263" t="s">
        <v>88</v>
      </c>
      <c r="AV233" s="12" t="s">
        <v>88</v>
      </c>
      <c r="AW233" s="12" t="s">
        <v>41</v>
      </c>
      <c r="AX233" s="12" t="s">
        <v>78</v>
      </c>
      <c r="AY233" s="263" t="s">
        <v>191</v>
      </c>
    </row>
    <row r="234" s="13" customFormat="1">
      <c r="B234" s="264"/>
      <c r="C234" s="265"/>
      <c r="D234" s="247" t="s">
        <v>312</v>
      </c>
      <c r="E234" s="266" t="s">
        <v>34</v>
      </c>
      <c r="F234" s="267" t="s">
        <v>314</v>
      </c>
      <c r="G234" s="265"/>
      <c r="H234" s="268">
        <v>173.71000000000001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AT234" s="274" t="s">
        <v>312</v>
      </c>
      <c r="AU234" s="274" t="s">
        <v>88</v>
      </c>
      <c r="AV234" s="13" t="s">
        <v>211</v>
      </c>
      <c r="AW234" s="13" t="s">
        <v>41</v>
      </c>
      <c r="AX234" s="13" t="s">
        <v>86</v>
      </c>
      <c r="AY234" s="274" t="s">
        <v>191</v>
      </c>
    </row>
    <row r="235" s="1" customFormat="1" ht="16.5" customHeight="1">
      <c r="B235" s="48"/>
      <c r="C235" s="235" t="s">
        <v>573</v>
      </c>
      <c r="D235" s="235" t="s">
        <v>194</v>
      </c>
      <c r="E235" s="236" t="s">
        <v>574</v>
      </c>
      <c r="F235" s="237" t="s">
        <v>575</v>
      </c>
      <c r="G235" s="238" t="s">
        <v>453</v>
      </c>
      <c r="H235" s="239">
        <v>173.71000000000001</v>
      </c>
      <c r="I235" s="240"/>
      <c r="J235" s="241">
        <f>ROUND(I235*H235,2)</f>
        <v>0</v>
      </c>
      <c r="K235" s="237" t="s">
        <v>198</v>
      </c>
      <c r="L235" s="74"/>
      <c r="M235" s="242" t="s">
        <v>34</v>
      </c>
      <c r="N235" s="243" t="s">
        <v>49</v>
      </c>
      <c r="O235" s="49"/>
      <c r="P235" s="244">
        <f>O235*H235</f>
        <v>0</v>
      </c>
      <c r="Q235" s="244">
        <v>0.00025999999999999998</v>
      </c>
      <c r="R235" s="244">
        <f>Q235*H235</f>
        <v>0.045164599999999999</v>
      </c>
      <c r="S235" s="244">
        <v>0</v>
      </c>
      <c r="T235" s="245">
        <f>S235*H235</f>
        <v>0</v>
      </c>
      <c r="AR235" s="25" t="s">
        <v>211</v>
      </c>
      <c r="AT235" s="25" t="s">
        <v>194</v>
      </c>
      <c r="AU235" s="25" t="s">
        <v>88</v>
      </c>
      <c r="AY235" s="25" t="s">
        <v>191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25" t="s">
        <v>86</v>
      </c>
      <c r="BK235" s="246">
        <f>ROUND(I235*H235,2)</f>
        <v>0</v>
      </c>
      <c r="BL235" s="25" t="s">
        <v>211</v>
      </c>
      <c r="BM235" s="25" t="s">
        <v>576</v>
      </c>
    </row>
    <row r="236" s="14" customFormat="1">
      <c r="B236" s="275"/>
      <c r="C236" s="276"/>
      <c r="D236" s="247" t="s">
        <v>312</v>
      </c>
      <c r="E236" s="277" t="s">
        <v>34</v>
      </c>
      <c r="F236" s="278" t="s">
        <v>571</v>
      </c>
      <c r="G236" s="276"/>
      <c r="H236" s="277" t="s">
        <v>34</v>
      </c>
      <c r="I236" s="279"/>
      <c r="J236" s="276"/>
      <c r="K236" s="276"/>
      <c r="L236" s="280"/>
      <c r="M236" s="281"/>
      <c r="N236" s="282"/>
      <c r="O236" s="282"/>
      <c r="P236" s="282"/>
      <c r="Q236" s="282"/>
      <c r="R236" s="282"/>
      <c r="S236" s="282"/>
      <c r="T236" s="283"/>
      <c r="AT236" s="284" t="s">
        <v>312</v>
      </c>
      <c r="AU236" s="284" t="s">
        <v>88</v>
      </c>
      <c r="AV236" s="14" t="s">
        <v>86</v>
      </c>
      <c r="AW236" s="14" t="s">
        <v>41</v>
      </c>
      <c r="AX236" s="14" t="s">
        <v>78</v>
      </c>
      <c r="AY236" s="284" t="s">
        <v>191</v>
      </c>
    </row>
    <row r="237" s="12" customFormat="1">
      <c r="B237" s="253"/>
      <c r="C237" s="254"/>
      <c r="D237" s="247" t="s">
        <v>312</v>
      </c>
      <c r="E237" s="255" t="s">
        <v>34</v>
      </c>
      <c r="F237" s="256" t="s">
        <v>572</v>
      </c>
      <c r="G237" s="254"/>
      <c r="H237" s="257">
        <v>173.71000000000001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AT237" s="263" t="s">
        <v>312</v>
      </c>
      <c r="AU237" s="263" t="s">
        <v>88</v>
      </c>
      <c r="AV237" s="12" t="s">
        <v>88</v>
      </c>
      <c r="AW237" s="12" t="s">
        <v>41</v>
      </c>
      <c r="AX237" s="12" t="s">
        <v>78</v>
      </c>
      <c r="AY237" s="263" t="s">
        <v>191</v>
      </c>
    </row>
    <row r="238" s="13" customFormat="1">
      <c r="B238" s="264"/>
      <c r="C238" s="265"/>
      <c r="D238" s="247" t="s">
        <v>312</v>
      </c>
      <c r="E238" s="266" t="s">
        <v>34</v>
      </c>
      <c r="F238" s="267" t="s">
        <v>314</v>
      </c>
      <c r="G238" s="265"/>
      <c r="H238" s="268">
        <v>173.71000000000001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AT238" s="274" t="s">
        <v>312</v>
      </c>
      <c r="AU238" s="274" t="s">
        <v>88</v>
      </c>
      <c r="AV238" s="13" t="s">
        <v>211</v>
      </c>
      <c r="AW238" s="13" t="s">
        <v>41</v>
      </c>
      <c r="AX238" s="13" t="s">
        <v>86</v>
      </c>
      <c r="AY238" s="274" t="s">
        <v>191</v>
      </c>
    </row>
    <row r="239" s="1" customFormat="1" ht="16.5" customHeight="1">
      <c r="B239" s="48"/>
      <c r="C239" s="235" t="s">
        <v>577</v>
      </c>
      <c r="D239" s="235" t="s">
        <v>194</v>
      </c>
      <c r="E239" s="236" t="s">
        <v>578</v>
      </c>
      <c r="F239" s="237" t="s">
        <v>579</v>
      </c>
      <c r="G239" s="238" t="s">
        <v>453</v>
      </c>
      <c r="H239" s="239">
        <v>17.370000000000001</v>
      </c>
      <c r="I239" s="240"/>
      <c r="J239" s="241">
        <f>ROUND(I239*H239,2)</f>
        <v>0</v>
      </c>
      <c r="K239" s="237" t="s">
        <v>198</v>
      </c>
      <c r="L239" s="74"/>
      <c r="M239" s="242" t="s">
        <v>34</v>
      </c>
      <c r="N239" s="243" t="s">
        <v>49</v>
      </c>
      <c r="O239" s="49"/>
      <c r="P239" s="244">
        <f>O239*H239</f>
        <v>0</v>
      </c>
      <c r="Q239" s="244">
        <v>0.040000000000000001</v>
      </c>
      <c r="R239" s="244">
        <f>Q239*H239</f>
        <v>0.69480000000000008</v>
      </c>
      <c r="S239" s="244">
        <v>0</v>
      </c>
      <c r="T239" s="245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5" t="s">
        <v>86</v>
      </c>
      <c r="BK239" s="246">
        <f>ROUND(I239*H239,2)</f>
        <v>0</v>
      </c>
      <c r="BL239" s="25" t="s">
        <v>211</v>
      </c>
      <c r="BM239" s="25" t="s">
        <v>580</v>
      </c>
    </row>
    <row r="240" s="1" customFormat="1" ht="25.5" customHeight="1">
      <c r="B240" s="48"/>
      <c r="C240" s="235" t="s">
        <v>581</v>
      </c>
      <c r="D240" s="235" t="s">
        <v>194</v>
      </c>
      <c r="E240" s="236" t="s">
        <v>582</v>
      </c>
      <c r="F240" s="237" t="s">
        <v>583</v>
      </c>
      <c r="G240" s="238" t="s">
        <v>453</v>
      </c>
      <c r="H240" s="239">
        <v>19.106999999999999</v>
      </c>
      <c r="I240" s="240"/>
      <c r="J240" s="241">
        <f>ROUND(I240*H240,2)</f>
        <v>0</v>
      </c>
      <c r="K240" s="237" t="s">
        <v>198</v>
      </c>
      <c r="L240" s="74"/>
      <c r="M240" s="242" t="s">
        <v>34</v>
      </c>
      <c r="N240" s="243" t="s">
        <v>49</v>
      </c>
      <c r="O240" s="49"/>
      <c r="P240" s="244">
        <f>O240*H240</f>
        <v>0</v>
      </c>
      <c r="Q240" s="244">
        <v>0.0048900000000000002</v>
      </c>
      <c r="R240" s="244">
        <f>Q240*H240</f>
        <v>0.093433230000000006</v>
      </c>
      <c r="S240" s="244">
        <v>0</v>
      </c>
      <c r="T240" s="245">
        <f>S240*H240</f>
        <v>0</v>
      </c>
      <c r="AR240" s="25" t="s">
        <v>211</v>
      </c>
      <c r="AT240" s="25" t="s">
        <v>194</v>
      </c>
      <c r="AU240" s="25" t="s">
        <v>88</v>
      </c>
      <c r="AY240" s="25" t="s">
        <v>191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25" t="s">
        <v>86</v>
      </c>
      <c r="BK240" s="246">
        <f>ROUND(I240*H240,2)</f>
        <v>0</v>
      </c>
      <c r="BL240" s="25" t="s">
        <v>211</v>
      </c>
      <c r="BM240" s="25" t="s">
        <v>584</v>
      </c>
    </row>
    <row r="241" s="1" customFormat="1">
      <c r="B241" s="48"/>
      <c r="C241" s="76"/>
      <c r="D241" s="247" t="s">
        <v>201</v>
      </c>
      <c r="E241" s="76"/>
      <c r="F241" s="248" t="s">
        <v>585</v>
      </c>
      <c r="G241" s="76"/>
      <c r="H241" s="76"/>
      <c r="I241" s="205"/>
      <c r="J241" s="76"/>
      <c r="K241" s="76"/>
      <c r="L241" s="74"/>
      <c r="M241" s="249"/>
      <c r="N241" s="49"/>
      <c r="O241" s="49"/>
      <c r="P241" s="49"/>
      <c r="Q241" s="49"/>
      <c r="R241" s="49"/>
      <c r="S241" s="49"/>
      <c r="T241" s="97"/>
      <c r="AT241" s="25" t="s">
        <v>201</v>
      </c>
      <c r="AU241" s="25" t="s">
        <v>88</v>
      </c>
    </row>
    <row r="242" s="12" customFormat="1">
      <c r="B242" s="253"/>
      <c r="C242" s="254"/>
      <c r="D242" s="247" t="s">
        <v>312</v>
      </c>
      <c r="E242" s="254"/>
      <c r="F242" s="256" t="s">
        <v>586</v>
      </c>
      <c r="G242" s="254"/>
      <c r="H242" s="257">
        <v>19.106999999999999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312</v>
      </c>
      <c r="AU242" s="263" t="s">
        <v>88</v>
      </c>
      <c r="AV242" s="12" t="s">
        <v>88</v>
      </c>
      <c r="AW242" s="12" t="s">
        <v>6</v>
      </c>
      <c r="AX242" s="12" t="s">
        <v>86</v>
      </c>
      <c r="AY242" s="263" t="s">
        <v>191</v>
      </c>
    </row>
    <row r="243" s="1" customFormat="1" ht="16.5" customHeight="1">
      <c r="B243" s="48"/>
      <c r="C243" s="235" t="s">
        <v>587</v>
      </c>
      <c r="D243" s="235" t="s">
        <v>194</v>
      </c>
      <c r="E243" s="236" t="s">
        <v>588</v>
      </c>
      <c r="F243" s="237" t="s">
        <v>589</v>
      </c>
      <c r="G243" s="238" t="s">
        <v>453</v>
      </c>
      <c r="H243" s="239">
        <v>49.030000000000001</v>
      </c>
      <c r="I243" s="240"/>
      <c r="J243" s="241">
        <f>ROUND(I243*H243,2)</f>
        <v>0</v>
      </c>
      <c r="K243" s="237" t="s">
        <v>198</v>
      </c>
      <c r="L243" s="74"/>
      <c r="M243" s="242" t="s">
        <v>34</v>
      </c>
      <c r="N243" s="243" t="s">
        <v>49</v>
      </c>
      <c r="O243" s="49"/>
      <c r="P243" s="244">
        <f>O243*H243</f>
        <v>0</v>
      </c>
      <c r="Q243" s="244">
        <v>0.002</v>
      </c>
      <c r="R243" s="244">
        <f>Q243*H243</f>
        <v>0.098060000000000008</v>
      </c>
      <c r="S243" s="244">
        <v>0</v>
      </c>
      <c r="T243" s="245">
        <f>S243*H243</f>
        <v>0</v>
      </c>
      <c r="AR243" s="25" t="s">
        <v>211</v>
      </c>
      <c r="AT243" s="25" t="s">
        <v>194</v>
      </c>
      <c r="AU243" s="25" t="s">
        <v>88</v>
      </c>
      <c r="AY243" s="25" t="s">
        <v>191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25" t="s">
        <v>86</v>
      </c>
      <c r="BK243" s="246">
        <f>ROUND(I243*H243,2)</f>
        <v>0</v>
      </c>
      <c r="BL243" s="25" t="s">
        <v>211</v>
      </c>
      <c r="BM243" s="25" t="s">
        <v>590</v>
      </c>
    </row>
    <row r="244" s="14" customFormat="1">
      <c r="B244" s="275"/>
      <c r="C244" s="276"/>
      <c r="D244" s="247" t="s">
        <v>312</v>
      </c>
      <c r="E244" s="277" t="s">
        <v>34</v>
      </c>
      <c r="F244" s="278" t="s">
        <v>571</v>
      </c>
      <c r="G244" s="276"/>
      <c r="H244" s="277" t="s">
        <v>34</v>
      </c>
      <c r="I244" s="279"/>
      <c r="J244" s="276"/>
      <c r="K244" s="276"/>
      <c r="L244" s="280"/>
      <c r="M244" s="281"/>
      <c r="N244" s="282"/>
      <c r="O244" s="282"/>
      <c r="P244" s="282"/>
      <c r="Q244" s="282"/>
      <c r="R244" s="282"/>
      <c r="S244" s="282"/>
      <c r="T244" s="283"/>
      <c r="AT244" s="284" t="s">
        <v>312</v>
      </c>
      <c r="AU244" s="284" t="s">
        <v>88</v>
      </c>
      <c r="AV244" s="14" t="s">
        <v>86</v>
      </c>
      <c r="AW244" s="14" t="s">
        <v>41</v>
      </c>
      <c r="AX244" s="14" t="s">
        <v>78</v>
      </c>
      <c r="AY244" s="284" t="s">
        <v>191</v>
      </c>
    </row>
    <row r="245" s="12" customFormat="1">
      <c r="B245" s="253"/>
      <c r="C245" s="254"/>
      <c r="D245" s="247" t="s">
        <v>312</v>
      </c>
      <c r="E245" s="255" t="s">
        <v>34</v>
      </c>
      <c r="F245" s="256" t="s">
        <v>591</v>
      </c>
      <c r="G245" s="254"/>
      <c r="H245" s="257">
        <v>49.030000000000001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AT245" s="263" t="s">
        <v>312</v>
      </c>
      <c r="AU245" s="263" t="s">
        <v>88</v>
      </c>
      <c r="AV245" s="12" t="s">
        <v>88</v>
      </c>
      <c r="AW245" s="12" t="s">
        <v>41</v>
      </c>
      <c r="AX245" s="12" t="s">
        <v>78</v>
      </c>
      <c r="AY245" s="263" t="s">
        <v>191</v>
      </c>
    </row>
    <row r="246" s="13" customFormat="1">
      <c r="B246" s="264"/>
      <c r="C246" s="265"/>
      <c r="D246" s="247" t="s">
        <v>312</v>
      </c>
      <c r="E246" s="266" t="s">
        <v>34</v>
      </c>
      <c r="F246" s="267" t="s">
        <v>314</v>
      </c>
      <c r="G246" s="265"/>
      <c r="H246" s="268">
        <v>49.030000000000001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AT246" s="274" t="s">
        <v>312</v>
      </c>
      <c r="AU246" s="274" t="s">
        <v>88</v>
      </c>
      <c r="AV246" s="13" t="s">
        <v>211</v>
      </c>
      <c r="AW246" s="13" t="s">
        <v>41</v>
      </c>
      <c r="AX246" s="13" t="s">
        <v>86</v>
      </c>
      <c r="AY246" s="274" t="s">
        <v>191</v>
      </c>
    </row>
    <row r="247" s="1" customFormat="1" ht="16.5" customHeight="1">
      <c r="B247" s="48"/>
      <c r="C247" s="235" t="s">
        <v>592</v>
      </c>
      <c r="D247" s="235" t="s">
        <v>194</v>
      </c>
      <c r="E247" s="236" t="s">
        <v>593</v>
      </c>
      <c r="F247" s="237" t="s">
        <v>594</v>
      </c>
      <c r="G247" s="238" t="s">
        <v>453</v>
      </c>
      <c r="H247" s="239">
        <v>173.71000000000001</v>
      </c>
      <c r="I247" s="240"/>
      <c r="J247" s="241">
        <f>ROUND(I247*H247,2)</f>
        <v>0</v>
      </c>
      <c r="K247" s="237" t="s">
        <v>198</v>
      </c>
      <c r="L247" s="74"/>
      <c r="M247" s="242" t="s">
        <v>34</v>
      </c>
      <c r="N247" s="243" t="s">
        <v>49</v>
      </c>
      <c r="O247" s="49"/>
      <c r="P247" s="244">
        <f>O247*H247</f>
        <v>0</v>
      </c>
      <c r="Q247" s="244">
        <v>0.0030000000000000001</v>
      </c>
      <c r="R247" s="244">
        <f>Q247*H247</f>
        <v>0.52112999999999998</v>
      </c>
      <c r="S247" s="244">
        <v>0</v>
      </c>
      <c r="T247" s="245">
        <f>S247*H247</f>
        <v>0</v>
      </c>
      <c r="AR247" s="25" t="s">
        <v>211</v>
      </c>
      <c r="AT247" s="25" t="s">
        <v>194</v>
      </c>
      <c r="AU247" s="25" t="s">
        <v>88</v>
      </c>
      <c r="AY247" s="25" t="s">
        <v>191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5" t="s">
        <v>86</v>
      </c>
      <c r="BK247" s="246">
        <f>ROUND(I247*H247,2)</f>
        <v>0</v>
      </c>
      <c r="BL247" s="25" t="s">
        <v>211</v>
      </c>
      <c r="BM247" s="25" t="s">
        <v>595</v>
      </c>
    </row>
    <row r="248" s="1" customFormat="1" ht="25.5" customHeight="1">
      <c r="B248" s="48"/>
      <c r="C248" s="235" t="s">
        <v>596</v>
      </c>
      <c r="D248" s="235" t="s">
        <v>194</v>
      </c>
      <c r="E248" s="236" t="s">
        <v>597</v>
      </c>
      <c r="F248" s="237" t="s">
        <v>598</v>
      </c>
      <c r="G248" s="238" t="s">
        <v>453</v>
      </c>
      <c r="H248" s="239">
        <v>173.71000000000001</v>
      </c>
      <c r="I248" s="240"/>
      <c r="J248" s="241">
        <f>ROUND(I248*H248,2)</f>
        <v>0</v>
      </c>
      <c r="K248" s="237" t="s">
        <v>198</v>
      </c>
      <c r="L248" s="74"/>
      <c r="M248" s="242" t="s">
        <v>34</v>
      </c>
      <c r="N248" s="243" t="s">
        <v>49</v>
      </c>
      <c r="O248" s="49"/>
      <c r="P248" s="244">
        <f>O248*H248</f>
        <v>0</v>
      </c>
      <c r="Q248" s="244">
        <v>0.01575</v>
      </c>
      <c r="R248" s="244">
        <f>Q248*H248</f>
        <v>2.7359325000000001</v>
      </c>
      <c r="S248" s="244">
        <v>0</v>
      </c>
      <c r="T248" s="245">
        <f>S248*H248</f>
        <v>0</v>
      </c>
      <c r="AR248" s="25" t="s">
        <v>211</v>
      </c>
      <c r="AT248" s="25" t="s">
        <v>194</v>
      </c>
      <c r="AU248" s="25" t="s">
        <v>88</v>
      </c>
      <c r="AY248" s="25" t="s">
        <v>191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25" t="s">
        <v>86</v>
      </c>
      <c r="BK248" s="246">
        <f>ROUND(I248*H248,2)</f>
        <v>0</v>
      </c>
      <c r="BL248" s="25" t="s">
        <v>211</v>
      </c>
      <c r="BM248" s="25" t="s">
        <v>599</v>
      </c>
    </row>
    <row r="249" s="12" customFormat="1">
      <c r="B249" s="253"/>
      <c r="C249" s="254"/>
      <c r="D249" s="247" t="s">
        <v>312</v>
      </c>
      <c r="E249" s="255" t="s">
        <v>34</v>
      </c>
      <c r="F249" s="256" t="s">
        <v>600</v>
      </c>
      <c r="G249" s="254"/>
      <c r="H249" s="257">
        <v>173.71000000000001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AT249" s="263" t="s">
        <v>312</v>
      </c>
      <c r="AU249" s="263" t="s">
        <v>88</v>
      </c>
      <c r="AV249" s="12" t="s">
        <v>88</v>
      </c>
      <c r="AW249" s="12" t="s">
        <v>41</v>
      </c>
      <c r="AX249" s="12" t="s">
        <v>78</v>
      </c>
      <c r="AY249" s="263" t="s">
        <v>191</v>
      </c>
    </row>
    <row r="250" s="13" customFormat="1">
      <c r="B250" s="264"/>
      <c r="C250" s="265"/>
      <c r="D250" s="247" t="s">
        <v>312</v>
      </c>
      <c r="E250" s="266" t="s">
        <v>34</v>
      </c>
      <c r="F250" s="267" t="s">
        <v>314</v>
      </c>
      <c r="G250" s="265"/>
      <c r="H250" s="268">
        <v>173.71000000000001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AT250" s="274" t="s">
        <v>312</v>
      </c>
      <c r="AU250" s="274" t="s">
        <v>88</v>
      </c>
      <c r="AV250" s="13" t="s">
        <v>211</v>
      </c>
      <c r="AW250" s="13" t="s">
        <v>41</v>
      </c>
      <c r="AX250" s="13" t="s">
        <v>86</v>
      </c>
      <c r="AY250" s="274" t="s">
        <v>191</v>
      </c>
    </row>
    <row r="251" s="1" customFormat="1" ht="25.5" customHeight="1">
      <c r="B251" s="48"/>
      <c r="C251" s="235" t="s">
        <v>601</v>
      </c>
      <c r="D251" s="235" t="s">
        <v>194</v>
      </c>
      <c r="E251" s="236" t="s">
        <v>602</v>
      </c>
      <c r="F251" s="237" t="s">
        <v>603</v>
      </c>
      <c r="G251" s="238" t="s">
        <v>453</v>
      </c>
      <c r="H251" s="239">
        <v>347.42000000000002</v>
      </c>
      <c r="I251" s="240"/>
      <c r="J251" s="241">
        <f>ROUND(I251*H251,2)</f>
        <v>0</v>
      </c>
      <c r="K251" s="237" t="s">
        <v>198</v>
      </c>
      <c r="L251" s="74"/>
      <c r="M251" s="242" t="s">
        <v>34</v>
      </c>
      <c r="N251" s="243" t="s">
        <v>49</v>
      </c>
      <c r="O251" s="49"/>
      <c r="P251" s="244">
        <f>O251*H251</f>
        <v>0</v>
      </c>
      <c r="Q251" s="244">
        <v>0.0079000000000000008</v>
      </c>
      <c r="R251" s="244">
        <f>Q251*H251</f>
        <v>2.7446180000000004</v>
      </c>
      <c r="S251" s="244">
        <v>0</v>
      </c>
      <c r="T251" s="245">
        <f>S251*H251</f>
        <v>0</v>
      </c>
      <c r="AR251" s="25" t="s">
        <v>211</v>
      </c>
      <c r="AT251" s="25" t="s">
        <v>194</v>
      </c>
      <c r="AU251" s="25" t="s">
        <v>88</v>
      </c>
      <c r="AY251" s="25" t="s">
        <v>191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25" t="s">
        <v>86</v>
      </c>
      <c r="BK251" s="246">
        <f>ROUND(I251*H251,2)</f>
        <v>0</v>
      </c>
      <c r="BL251" s="25" t="s">
        <v>211</v>
      </c>
      <c r="BM251" s="25" t="s">
        <v>604</v>
      </c>
    </row>
    <row r="252" s="12" customFormat="1">
      <c r="B252" s="253"/>
      <c r="C252" s="254"/>
      <c r="D252" s="247" t="s">
        <v>312</v>
      </c>
      <c r="E252" s="254"/>
      <c r="F252" s="256" t="s">
        <v>605</v>
      </c>
      <c r="G252" s="254"/>
      <c r="H252" s="257">
        <v>347.42000000000002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312</v>
      </c>
      <c r="AU252" s="263" t="s">
        <v>88</v>
      </c>
      <c r="AV252" s="12" t="s">
        <v>88</v>
      </c>
      <c r="AW252" s="12" t="s">
        <v>6</v>
      </c>
      <c r="AX252" s="12" t="s">
        <v>86</v>
      </c>
      <c r="AY252" s="263" t="s">
        <v>191</v>
      </c>
    </row>
    <row r="253" s="1" customFormat="1" ht="16.5" customHeight="1">
      <c r="B253" s="48"/>
      <c r="C253" s="235" t="s">
        <v>606</v>
      </c>
      <c r="D253" s="235" t="s">
        <v>194</v>
      </c>
      <c r="E253" s="236" t="s">
        <v>607</v>
      </c>
      <c r="F253" s="237" t="s">
        <v>608</v>
      </c>
      <c r="G253" s="238" t="s">
        <v>453</v>
      </c>
      <c r="H253" s="239">
        <v>1778.48</v>
      </c>
      <c r="I253" s="240"/>
      <c r="J253" s="241">
        <f>ROUND(I253*H253,2)</f>
        <v>0</v>
      </c>
      <c r="K253" s="237" t="s">
        <v>198</v>
      </c>
      <c r="L253" s="74"/>
      <c r="M253" s="242" t="s">
        <v>34</v>
      </c>
      <c r="N253" s="243" t="s">
        <v>49</v>
      </c>
      <c r="O253" s="49"/>
      <c r="P253" s="244">
        <f>O253*H253</f>
        <v>0</v>
      </c>
      <c r="Q253" s="244">
        <v>0.0073499999999999998</v>
      </c>
      <c r="R253" s="244">
        <f>Q253*H253</f>
        <v>13.071828</v>
      </c>
      <c r="S253" s="244">
        <v>0</v>
      </c>
      <c r="T253" s="245">
        <f>S253*H253</f>
        <v>0</v>
      </c>
      <c r="AR253" s="25" t="s">
        <v>211</v>
      </c>
      <c r="AT253" s="25" t="s">
        <v>194</v>
      </c>
      <c r="AU253" s="25" t="s">
        <v>88</v>
      </c>
      <c r="AY253" s="25" t="s">
        <v>191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25" t="s">
        <v>86</v>
      </c>
      <c r="BK253" s="246">
        <f>ROUND(I253*H253,2)</f>
        <v>0</v>
      </c>
      <c r="BL253" s="25" t="s">
        <v>211</v>
      </c>
      <c r="BM253" s="25" t="s">
        <v>609</v>
      </c>
    </row>
    <row r="254" s="14" customFormat="1">
      <c r="B254" s="275"/>
      <c r="C254" s="276"/>
      <c r="D254" s="247" t="s">
        <v>312</v>
      </c>
      <c r="E254" s="277" t="s">
        <v>34</v>
      </c>
      <c r="F254" s="278" t="s">
        <v>419</v>
      </c>
      <c r="G254" s="276"/>
      <c r="H254" s="277" t="s">
        <v>34</v>
      </c>
      <c r="I254" s="279"/>
      <c r="J254" s="276"/>
      <c r="K254" s="276"/>
      <c r="L254" s="280"/>
      <c r="M254" s="281"/>
      <c r="N254" s="282"/>
      <c r="O254" s="282"/>
      <c r="P254" s="282"/>
      <c r="Q254" s="282"/>
      <c r="R254" s="282"/>
      <c r="S254" s="282"/>
      <c r="T254" s="283"/>
      <c r="AT254" s="284" t="s">
        <v>312</v>
      </c>
      <c r="AU254" s="284" t="s">
        <v>88</v>
      </c>
      <c r="AV254" s="14" t="s">
        <v>86</v>
      </c>
      <c r="AW254" s="14" t="s">
        <v>41</v>
      </c>
      <c r="AX254" s="14" t="s">
        <v>78</v>
      </c>
      <c r="AY254" s="284" t="s">
        <v>191</v>
      </c>
    </row>
    <row r="255" s="12" customFormat="1">
      <c r="B255" s="253"/>
      <c r="C255" s="254"/>
      <c r="D255" s="247" t="s">
        <v>312</v>
      </c>
      <c r="E255" s="255" t="s">
        <v>34</v>
      </c>
      <c r="F255" s="256" t="s">
        <v>610</v>
      </c>
      <c r="G255" s="254"/>
      <c r="H255" s="257">
        <v>1483.7239999999999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AT255" s="263" t="s">
        <v>312</v>
      </c>
      <c r="AU255" s="263" t="s">
        <v>88</v>
      </c>
      <c r="AV255" s="12" t="s">
        <v>88</v>
      </c>
      <c r="AW255" s="12" t="s">
        <v>41</v>
      </c>
      <c r="AX255" s="12" t="s">
        <v>78</v>
      </c>
      <c r="AY255" s="263" t="s">
        <v>191</v>
      </c>
    </row>
    <row r="256" s="15" customFormat="1">
      <c r="B256" s="300"/>
      <c r="C256" s="301"/>
      <c r="D256" s="247" t="s">
        <v>312</v>
      </c>
      <c r="E256" s="302" t="s">
        <v>34</v>
      </c>
      <c r="F256" s="303" t="s">
        <v>469</v>
      </c>
      <c r="G256" s="301"/>
      <c r="H256" s="304">
        <v>1483.7239999999999</v>
      </c>
      <c r="I256" s="305"/>
      <c r="J256" s="301"/>
      <c r="K256" s="301"/>
      <c r="L256" s="306"/>
      <c r="M256" s="307"/>
      <c r="N256" s="308"/>
      <c r="O256" s="308"/>
      <c r="P256" s="308"/>
      <c r="Q256" s="308"/>
      <c r="R256" s="308"/>
      <c r="S256" s="308"/>
      <c r="T256" s="309"/>
      <c r="AT256" s="310" t="s">
        <v>312</v>
      </c>
      <c r="AU256" s="310" t="s">
        <v>88</v>
      </c>
      <c r="AV256" s="15" t="s">
        <v>206</v>
      </c>
      <c r="AW256" s="15" t="s">
        <v>41</v>
      </c>
      <c r="AX256" s="15" t="s">
        <v>78</v>
      </c>
      <c r="AY256" s="310" t="s">
        <v>191</v>
      </c>
    </row>
    <row r="257" s="12" customFormat="1">
      <c r="B257" s="253"/>
      <c r="C257" s="254"/>
      <c r="D257" s="247" t="s">
        <v>312</v>
      </c>
      <c r="E257" s="255" t="s">
        <v>34</v>
      </c>
      <c r="F257" s="256" t="s">
        <v>611</v>
      </c>
      <c r="G257" s="254"/>
      <c r="H257" s="257">
        <v>294.75599999999997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AT257" s="263" t="s">
        <v>312</v>
      </c>
      <c r="AU257" s="263" t="s">
        <v>88</v>
      </c>
      <c r="AV257" s="12" t="s">
        <v>88</v>
      </c>
      <c r="AW257" s="12" t="s">
        <v>41</v>
      </c>
      <c r="AX257" s="12" t="s">
        <v>78</v>
      </c>
      <c r="AY257" s="263" t="s">
        <v>191</v>
      </c>
    </row>
    <row r="258" s="13" customFormat="1">
      <c r="B258" s="264"/>
      <c r="C258" s="265"/>
      <c r="D258" s="247" t="s">
        <v>312</v>
      </c>
      <c r="E258" s="266" t="s">
        <v>34</v>
      </c>
      <c r="F258" s="267" t="s">
        <v>314</v>
      </c>
      <c r="G258" s="265"/>
      <c r="H258" s="268">
        <v>1778.48</v>
      </c>
      <c r="I258" s="269"/>
      <c r="J258" s="265"/>
      <c r="K258" s="265"/>
      <c r="L258" s="270"/>
      <c r="M258" s="271"/>
      <c r="N258" s="272"/>
      <c r="O258" s="272"/>
      <c r="P258" s="272"/>
      <c r="Q258" s="272"/>
      <c r="R258" s="272"/>
      <c r="S258" s="272"/>
      <c r="T258" s="273"/>
      <c r="AT258" s="274" t="s">
        <v>312</v>
      </c>
      <c r="AU258" s="274" t="s">
        <v>88</v>
      </c>
      <c r="AV258" s="13" t="s">
        <v>211</v>
      </c>
      <c r="AW258" s="13" t="s">
        <v>41</v>
      </c>
      <c r="AX258" s="13" t="s">
        <v>86</v>
      </c>
      <c r="AY258" s="274" t="s">
        <v>191</v>
      </c>
    </row>
    <row r="259" s="1" customFormat="1" ht="16.5" customHeight="1">
      <c r="B259" s="48"/>
      <c r="C259" s="235" t="s">
        <v>612</v>
      </c>
      <c r="D259" s="235" t="s">
        <v>194</v>
      </c>
      <c r="E259" s="236" t="s">
        <v>613</v>
      </c>
      <c r="F259" s="237" t="s">
        <v>614</v>
      </c>
      <c r="G259" s="238" t="s">
        <v>453</v>
      </c>
      <c r="H259" s="239">
        <v>1483.7239999999999</v>
      </c>
      <c r="I259" s="240"/>
      <c r="J259" s="241">
        <f>ROUND(I259*H259,2)</f>
        <v>0</v>
      </c>
      <c r="K259" s="237" t="s">
        <v>198</v>
      </c>
      <c r="L259" s="74"/>
      <c r="M259" s="242" t="s">
        <v>34</v>
      </c>
      <c r="N259" s="243" t="s">
        <v>49</v>
      </c>
      <c r="O259" s="49"/>
      <c r="P259" s="244">
        <f>O259*H259</f>
        <v>0</v>
      </c>
      <c r="Q259" s="244">
        <v>0.00025999999999999998</v>
      </c>
      <c r="R259" s="244">
        <f>Q259*H259</f>
        <v>0.38576823999999993</v>
      </c>
      <c r="S259" s="244">
        <v>0</v>
      </c>
      <c r="T259" s="245">
        <f>S259*H259</f>
        <v>0</v>
      </c>
      <c r="AR259" s="25" t="s">
        <v>211</v>
      </c>
      <c r="AT259" s="25" t="s">
        <v>194</v>
      </c>
      <c r="AU259" s="25" t="s">
        <v>88</v>
      </c>
      <c r="AY259" s="25" t="s">
        <v>191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5" t="s">
        <v>86</v>
      </c>
      <c r="BK259" s="246">
        <f>ROUND(I259*H259,2)</f>
        <v>0</v>
      </c>
      <c r="BL259" s="25" t="s">
        <v>211</v>
      </c>
      <c r="BM259" s="25" t="s">
        <v>615</v>
      </c>
    </row>
    <row r="260" s="14" customFormat="1">
      <c r="B260" s="275"/>
      <c r="C260" s="276"/>
      <c r="D260" s="247" t="s">
        <v>312</v>
      </c>
      <c r="E260" s="277" t="s">
        <v>34</v>
      </c>
      <c r="F260" s="278" t="s">
        <v>419</v>
      </c>
      <c r="G260" s="276"/>
      <c r="H260" s="277" t="s">
        <v>34</v>
      </c>
      <c r="I260" s="279"/>
      <c r="J260" s="276"/>
      <c r="K260" s="276"/>
      <c r="L260" s="280"/>
      <c r="M260" s="281"/>
      <c r="N260" s="282"/>
      <c r="O260" s="282"/>
      <c r="P260" s="282"/>
      <c r="Q260" s="282"/>
      <c r="R260" s="282"/>
      <c r="S260" s="282"/>
      <c r="T260" s="283"/>
      <c r="AT260" s="284" t="s">
        <v>312</v>
      </c>
      <c r="AU260" s="284" t="s">
        <v>88</v>
      </c>
      <c r="AV260" s="14" t="s">
        <v>86</v>
      </c>
      <c r="AW260" s="14" t="s">
        <v>41</v>
      </c>
      <c r="AX260" s="14" t="s">
        <v>78</v>
      </c>
      <c r="AY260" s="284" t="s">
        <v>191</v>
      </c>
    </row>
    <row r="261" s="12" customFormat="1">
      <c r="B261" s="253"/>
      <c r="C261" s="254"/>
      <c r="D261" s="247" t="s">
        <v>312</v>
      </c>
      <c r="E261" s="255" t="s">
        <v>34</v>
      </c>
      <c r="F261" s="256" t="s">
        <v>610</v>
      </c>
      <c r="G261" s="254"/>
      <c r="H261" s="257">
        <v>1483.7239999999999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AT261" s="263" t="s">
        <v>312</v>
      </c>
      <c r="AU261" s="263" t="s">
        <v>88</v>
      </c>
      <c r="AV261" s="12" t="s">
        <v>88</v>
      </c>
      <c r="AW261" s="12" t="s">
        <v>41</v>
      </c>
      <c r="AX261" s="12" t="s">
        <v>78</v>
      </c>
      <c r="AY261" s="263" t="s">
        <v>191</v>
      </c>
    </row>
    <row r="262" s="13" customFormat="1">
      <c r="B262" s="264"/>
      <c r="C262" s="265"/>
      <c r="D262" s="247" t="s">
        <v>312</v>
      </c>
      <c r="E262" s="266" t="s">
        <v>34</v>
      </c>
      <c r="F262" s="267" t="s">
        <v>314</v>
      </c>
      <c r="G262" s="265"/>
      <c r="H262" s="268">
        <v>1483.7239999999999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AT262" s="274" t="s">
        <v>312</v>
      </c>
      <c r="AU262" s="274" t="s">
        <v>88</v>
      </c>
      <c r="AV262" s="13" t="s">
        <v>211</v>
      </c>
      <c r="AW262" s="13" t="s">
        <v>41</v>
      </c>
      <c r="AX262" s="13" t="s">
        <v>86</v>
      </c>
      <c r="AY262" s="274" t="s">
        <v>191</v>
      </c>
    </row>
    <row r="263" s="1" customFormat="1" ht="16.5" customHeight="1">
      <c r="B263" s="48"/>
      <c r="C263" s="235" t="s">
        <v>616</v>
      </c>
      <c r="D263" s="235" t="s">
        <v>194</v>
      </c>
      <c r="E263" s="236" t="s">
        <v>617</v>
      </c>
      <c r="F263" s="237" t="s">
        <v>618</v>
      </c>
      <c r="G263" s="238" t="s">
        <v>453</v>
      </c>
      <c r="H263" s="239">
        <v>148.30000000000001</v>
      </c>
      <c r="I263" s="240"/>
      <c r="J263" s="241">
        <f>ROUND(I263*H263,2)</f>
        <v>0</v>
      </c>
      <c r="K263" s="237" t="s">
        <v>198</v>
      </c>
      <c r="L263" s="74"/>
      <c r="M263" s="242" t="s">
        <v>34</v>
      </c>
      <c r="N263" s="243" t="s">
        <v>49</v>
      </c>
      <c r="O263" s="49"/>
      <c r="P263" s="244">
        <f>O263*H263</f>
        <v>0</v>
      </c>
      <c r="Q263" s="244">
        <v>0.040000000000000001</v>
      </c>
      <c r="R263" s="244">
        <f>Q263*H263</f>
        <v>5.9320000000000004</v>
      </c>
      <c r="S263" s="244">
        <v>0</v>
      </c>
      <c r="T263" s="245">
        <f>S263*H263</f>
        <v>0</v>
      </c>
      <c r="AR263" s="25" t="s">
        <v>211</v>
      </c>
      <c r="AT263" s="25" t="s">
        <v>194</v>
      </c>
      <c r="AU263" s="25" t="s">
        <v>88</v>
      </c>
      <c r="AY263" s="25" t="s">
        <v>191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25" t="s">
        <v>86</v>
      </c>
      <c r="BK263" s="246">
        <f>ROUND(I263*H263,2)</f>
        <v>0</v>
      </c>
      <c r="BL263" s="25" t="s">
        <v>211</v>
      </c>
      <c r="BM263" s="25" t="s">
        <v>619</v>
      </c>
    </row>
    <row r="264" s="1" customFormat="1" ht="25.5" customHeight="1">
      <c r="B264" s="48"/>
      <c r="C264" s="235" t="s">
        <v>620</v>
      </c>
      <c r="D264" s="235" t="s">
        <v>194</v>
      </c>
      <c r="E264" s="236" t="s">
        <v>621</v>
      </c>
      <c r="F264" s="237" t="s">
        <v>622</v>
      </c>
      <c r="G264" s="238" t="s">
        <v>453</v>
      </c>
      <c r="H264" s="239">
        <v>443.05599999999998</v>
      </c>
      <c r="I264" s="240"/>
      <c r="J264" s="241">
        <f>ROUND(I264*H264,2)</f>
        <v>0</v>
      </c>
      <c r="K264" s="237" t="s">
        <v>198</v>
      </c>
      <c r="L264" s="74"/>
      <c r="M264" s="242" t="s">
        <v>34</v>
      </c>
      <c r="N264" s="243" t="s">
        <v>49</v>
      </c>
      <c r="O264" s="49"/>
      <c r="P264" s="244">
        <f>O264*H264</f>
        <v>0</v>
      </c>
      <c r="Q264" s="244">
        <v>0.0048900000000000002</v>
      </c>
      <c r="R264" s="244">
        <f>Q264*H264</f>
        <v>2.1665438400000001</v>
      </c>
      <c r="S264" s="244">
        <v>0</v>
      </c>
      <c r="T264" s="245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25" t="s">
        <v>86</v>
      </c>
      <c r="BK264" s="246">
        <f>ROUND(I264*H264,2)</f>
        <v>0</v>
      </c>
      <c r="BL264" s="25" t="s">
        <v>211</v>
      </c>
      <c r="BM264" s="25" t="s">
        <v>623</v>
      </c>
    </row>
    <row r="265" s="1" customFormat="1" ht="25.5" customHeight="1">
      <c r="B265" s="48"/>
      <c r="C265" s="235" t="s">
        <v>624</v>
      </c>
      <c r="D265" s="235" t="s">
        <v>194</v>
      </c>
      <c r="E265" s="236" t="s">
        <v>625</v>
      </c>
      <c r="F265" s="237" t="s">
        <v>626</v>
      </c>
      <c r="G265" s="238" t="s">
        <v>453</v>
      </c>
      <c r="H265" s="239">
        <v>1565.1500000000001</v>
      </c>
      <c r="I265" s="240"/>
      <c r="J265" s="241">
        <f>ROUND(I265*H265,2)</f>
        <v>0</v>
      </c>
      <c r="K265" s="237" t="s">
        <v>356</v>
      </c>
      <c r="L265" s="74"/>
      <c r="M265" s="242" t="s">
        <v>34</v>
      </c>
      <c r="N265" s="243" t="s">
        <v>49</v>
      </c>
      <c r="O265" s="49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5" t="s">
        <v>86</v>
      </c>
      <c r="BK265" s="246">
        <f>ROUND(I265*H265,2)</f>
        <v>0</v>
      </c>
      <c r="BL265" s="25" t="s">
        <v>211</v>
      </c>
      <c r="BM265" s="25" t="s">
        <v>627</v>
      </c>
    </row>
    <row r="266" s="14" customFormat="1">
      <c r="B266" s="275"/>
      <c r="C266" s="276"/>
      <c r="D266" s="247" t="s">
        <v>312</v>
      </c>
      <c r="E266" s="277" t="s">
        <v>34</v>
      </c>
      <c r="F266" s="278" t="s">
        <v>628</v>
      </c>
      <c r="G266" s="276"/>
      <c r="H266" s="277" t="s">
        <v>34</v>
      </c>
      <c r="I266" s="279"/>
      <c r="J266" s="276"/>
      <c r="K266" s="276"/>
      <c r="L266" s="280"/>
      <c r="M266" s="281"/>
      <c r="N266" s="282"/>
      <c r="O266" s="282"/>
      <c r="P266" s="282"/>
      <c r="Q266" s="282"/>
      <c r="R266" s="282"/>
      <c r="S266" s="282"/>
      <c r="T266" s="283"/>
      <c r="AT266" s="284" t="s">
        <v>312</v>
      </c>
      <c r="AU266" s="284" t="s">
        <v>88</v>
      </c>
      <c r="AV266" s="14" t="s">
        <v>86</v>
      </c>
      <c r="AW266" s="14" t="s">
        <v>41</v>
      </c>
      <c r="AX266" s="14" t="s">
        <v>78</v>
      </c>
      <c r="AY266" s="284" t="s">
        <v>191</v>
      </c>
    </row>
    <row r="267" s="12" customFormat="1">
      <c r="B267" s="253"/>
      <c r="C267" s="254"/>
      <c r="D267" s="247" t="s">
        <v>312</v>
      </c>
      <c r="E267" s="255" t="s">
        <v>34</v>
      </c>
      <c r="F267" s="256" t="s">
        <v>629</v>
      </c>
      <c r="G267" s="254"/>
      <c r="H267" s="257">
        <v>1565.1500000000001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AT267" s="263" t="s">
        <v>312</v>
      </c>
      <c r="AU267" s="263" t="s">
        <v>88</v>
      </c>
      <c r="AV267" s="12" t="s">
        <v>88</v>
      </c>
      <c r="AW267" s="12" t="s">
        <v>41</v>
      </c>
      <c r="AX267" s="12" t="s">
        <v>78</v>
      </c>
      <c r="AY267" s="263" t="s">
        <v>191</v>
      </c>
    </row>
    <row r="268" s="13" customFormat="1">
      <c r="B268" s="264"/>
      <c r="C268" s="265"/>
      <c r="D268" s="247" t="s">
        <v>312</v>
      </c>
      <c r="E268" s="266" t="s">
        <v>34</v>
      </c>
      <c r="F268" s="267" t="s">
        <v>314</v>
      </c>
      <c r="G268" s="265"/>
      <c r="H268" s="268">
        <v>1565.1500000000001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AT268" s="274" t="s">
        <v>312</v>
      </c>
      <c r="AU268" s="274" t="s">
        <v>88</v>
      </c>
      <c r="AV268" s="13" t="s">
        <v>211</v>
      </c>
      <c r="AW268" s="13" t="s">
        <v>41</v>
      </c>
      <c r="AX268" s="13" t="s">
        <v>86</v>
      </c>
      <c r="AY268" s="274" t="s">
        <v>191</v>
      </c>
    </row>
    <row r="269" s="1" customFormat="1" ht="16.5" customHeight="1">
      <c r="B269" s="48"/>
      <c r="C269" s="235" t="s">
        <v>630</v>
      </c>
      <c r="D269" s="235" t="s">
        <v>194</v>
      </c>
      <c r="E269" s="236" t="s">
        <v>631</v>
      </c>
      <c r="F269" s="237" t="s">
        <v>632</v>
      </c>
      <c r="G269" s="238" t="s">
        <v>453</v>
      </c>
      <c r="H269" s="239">
        <v>1483.7239999999999</v>
      </c>
      <c r="I269" s="240"/>
      <c r="J269" s="241">
        <f>ROUND(I269*H269,2)</f>
        <v>0</v>
      </c>
      <c r="K269" s="237" t="s">
        <v>198</v>
      </c>
      <c r="L269" s="74"/>
      <c r="M269" s="242" t="s">
        <v>34</v>
      </c>
      <c r="N269" s="243" t="s">
        <v>49</v>
      </c>
      <c r="O269" s="49"/>
      <c r="P269" s="244">
        <f>O269*H269</f>
        <v>0</v>
      </c>
      <c r="Q269" s="244">
        <v>0.0030000000000000001</v>
      </c>
      <c r="R269" s="244">
        <f>Q269*H269</f>
        <v>4.4511719999999997</v>
      </c>
      <c r="S269" s="244">
        <v>0</v>
      </c>
      <c r="T269" s="245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5" t="s">
        <v>86</v>
      </c>
      <c r="BK269" s="246">
        <f>ROUND(I269*H269,2)</f>
        <v>0</v>
      </c>
      <c r="BL269" s="25" t="s">
        <v>211</v>
      </c>
      <c r="BM269" s="25" t="s">
        <v>633</v>
      </c>
    </row>
    <row r="270" s="1" customFormat="1">
      <c r="B270" s="48"/>
      <c r="C270" s="76"/>
      <c r="D270" s="247" t="s">
        <v>201</v>
      </c>
      <c r="E270" s="76"/>
      <c r="F270" s="248" t="s">
        <v>634</v>
      </c>
      <c r="G270" s="76"/>
      <c r="H270" s="76"/>
      <c r="I270" s="205"/>
      <c r="J270" s="76"/>
      <c r="K270" s="76"/>
      <c r="L270" s="74"/>
      <c r="M270" s="249"/>
      <c r="N270" s="49"/>
      <c r="O270" s="49"/>
      <c r="P270" s="49"/>
      <c r="Q270" s="49"/>
      <c r="R270" s="49"/>
      <c r="S270" s="49"/>
      <c r="T270" s="97"/>
      <c r="AT270" s="25" t="s">
        <v>201</v>
      </c>
      <c r="AU270" s="25" t="s">
        <v>88</v>
      </c>
    </row>
    <row r="271" s="1" customFormat="1" ht="25.5" customHeight="1">
      <c r="B271" s="48"/>
      <c r="C271" s="235" t="s">
        <v>635</v>
      </c>
      <c r="D271" s="235" t="s">
        <v>194</v>
      </c>
      <c r="E271" s="236" t="s">
        <v>636</v>
      </c>
      <c r="F271" s="237" t="s">
        <v>637</v>
      </c>
      <c r="G271" s="238" t="s">
        <v>453</v>
      </c>
      <c r="H271" s="239">
        <v>1483.7239999999999</v>
      </c>
      <c r="I271" s="240"/>
      <c r="J271" s="241">
        <f>ROUND(I271*H271,2)</f>
        <v>0</v>
      </c>
      <c r="K271" s="237" t="s">
        <v>198</v>
      </c>
      <c r="L271" s="74"/>
      <c r="M271" s="242" t="s">
        <v>34</v>
      </c>
      <c r="N271" s="243" t="s">
        <v>49</v>
      </c>
      <c r="O271" s="49"/>
      <c r="P271" s="244">
        <f>O271*H271</f>
        <v>0</v>
      </c>
      <c r="Q271" s="244">
        <v>0.01575</v>
      </c>
      <c r="R271" s="244">
        <f>Q271*H271</f>
        <v>23.368652999999998</v>
      </c>
      <c r="S271" s="244">
        <v>0</v>
      </c>
      <c r="T271" s="245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5" t="s">
        <v>86</v>
      </c>
      <c r="BK271" s="246">
        <f>ROUND(I271*H271,2)</f>
        <v>0</v>
      </c>
      <c r="BL271" s="25" t="s">
        <v>211</v>
      </c>
      <c r="BM271" s="25" t="s">
        <v>638</v>
      </c>
    </row>
    <row r="272" s="14" customFormat="1">
      <c r="B272" s="275"/>
      <c r="C272" s="276"/>
      <c r="D272" s="247" t="s">
        <v>312</v>
      </c>
      <c r="E272" s="277" t="s">
        <v>34</v>
      </c>
      <c r="F272" s="278" t="s">
        <v>419</v>
      </c>
      <c r="G272" s="276"/>
      <c r="H272" s="277" t="s">
        <v>34</v>
      </c>
      <c r="I272" s="279"/>
      <c r="J272" s="276"/>
      <c r="K272" s="276"/>
      <c r="L272" s="280"/>
      <c r="M272" s="281"/>
      <c r="N272" s="282"/>
      <c r="O272" s="282"/>
      <c r="P272" s="282"/>
      <c r="Q272" s="282"/>
      <c r="R272" s="282"/>
      <c r="S272" s="282"/>
      <c r="T272" s="283"/>
      <c r="AT272" s="284" t="s">
        <v>312</v>
      </c>
      <c r="AU272" s="284" t="s">
        <v>88</v>
      </c>
      <c r="AV272" s="14" t="s">
        <v>86</v>
      </c>
      <c r="AW272" s="14" t="s">
        <v>41</v>
      </c>
      <c r="AX272" s="14" t="s">
        <v>78</v>
      </c>
      <c r="AY272" s="284" t="s">
        <v>191</v>
      </c>
    </row>
    <row r="273" s="12" customFormat="1">
      <c r="B273" s="253"/>
      <c r="C273" s="254"/>
      <c r="D273" s="247" t="s">
        <v>312</v>
      </c>
      <c r="E273" s="255" t="s">
        <v>34</v>
      </c>
      <c r="F273" s="256" t="s">
        <v>639</v>
      </c>
      <c r="G273" s="254"/>
      <c r="H273" s="257">
        <v>1483.7239999999999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AT273" s="263" t="s">
        <v>312</v>
      </c>
      <c r="AU273" s="263" t="s">
        <v>88</v>
      </c>
      <c r="AV273" s="12" t="s">
        <v>88</v>
      </c>
      <c r="AW273" s="12" t="s">
        <v>41</v>
      </c>
      <c r="AX273" s="12" t="s">
        <v>78</v>
      </c>
      <c r="AY273" s="263" t="s">
        <v>191</v>
      </c>
    </row>
    <row r="274" s="13" customFormat="1">
      <c r="B274" s="264"/>
      <c r="C274" s="265"/>
      <c r="D274" s="247" t="s">
        <v>312</v>
      </c>
      <c r="E274" s="266" t="s">
        <v>34</v>
      </c>
      <c r="F274" s="267" t="s">
        <v>314</v>
      </c>
      <c r="G274" s="265"/>
      <c r="H274" s="268">
        <v>1483.7239999999999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AT274" s="274" t="s">
        <v>312</v>
      </c>
      <c r="AU274" s="274" t="s">
        <v>88</v>
      </c>
      <c r="AV274" s="13" t="s">
        <v>211</v>
      </c>
      <c r="AW274" s="13" t="s">
        <v>41</v>
      </c>
      <c r="AX274" s="13" t="s">
        <v>86</v>
      </c>
      <c r="AY274" s="274" t="s">
        <v>191</v>
      </c>
    </row>
    <row r="275" s="1" customFormat="1" ht="25.5" customHeight="1">
      <c r="B275" s="48"/>
      <c r="C275" s="235" t="s">
        <v>640</v>
      </c>
      <c r="D275" s="235" t="s">
        <v>194</v>
      </c>
      <c r="E275" s="236" t="s">
        <v>641</v>
      </c>
      <c r="F275" s="237" t="s">
        <v>642</v>
      </c>
      <c r="G275" s="238" t="s">
        <v>453</v>
      </c>
      <c r="H275" s="239">
        <v>2967.4479999999999</v>
      </c>
      <c r="I275" s="240"/>
      <c r="J275" s="241">
        <f>ROUND(I275*H275,2)</f>
        <v>0</v>
      </c>
      <c r="K275" s="237" t="s">
        <v>198</v>
      </c>
      <c r="L275" s="74"/>
      <c r="M275" s="242" t="s">
        <v>34</v>
      </c>
      <c r="N275" s="243" t="s">
        <v>49</v>
      </c>
      <c r="O275" s="49"/>
      <c r="P275" s="244">
        <f>O275*H275</f>
        <v>0</v>
      </c>
      <c r="Q275" s="244">
        <v>0.0079000000000000008</v>
      </c>
      <c r="R275" s="244">
        <f>Q275*H275</f>
        <v>23.442839200000002</v>
      </c>
      <c r="S275" s="244">
        <v>0</v>
      </c>
      <c r="T275" s="245">
        <f>S275*H275</f>
        <v>0</v>
      </c>
      <c r="AR275" s="25" t="s">
        <v>211</v>
      </c>
      <c r="AT275" s="25" t="s">
        <v>194</v>
      </c>
      <c r="AU275" s="25" t="s">
        <v>88</v>
      </c>
      <c r="AY275" s="25" t="s">
        <v>191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25" t="s">
        <v>86</v>
      </c>
      <c r="BK275" s="246">
        <f>ROUND(I275*H275,2)</f>
        <v>0</v>
      </c>
      <c r="BL275" s="25" t="s">
        <v>211</v>
      </c>
      <c r="BM275" s="25" t="s">
        <v>643</v>
      </c>
    </row>
    <row r="276" s="12" customFormat="1">
      <c r="B276" s="253"/>
      <c r="C276" s="254"/>
      <c r="D276" s="247" t="s">
        <v>312</v>
      </c>
      <c r="E276" s="254"/>
      <c r="F276" s="256" t="s">
        <v>644</v>
      </c>
      <c r="G276" s="254"/>
      <c r="H276" s="257">
        <v>2967.4479999999999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AT276" s="263" t="s">
        <v>312</v>
      </c>
      <c r="AU276" s="263" t="s">
        <v>88</v>
      </c>
      <c r="AV276" s="12" t="s">
        <v>88</v>
      </c>
      <c r="AW276" s="12" t="s">
        <v>6</v>
      </c>
      <c r="AX276" s="12" t="s">
        <v>86</v>
      </c>
      <c r="AY276" s="263" t="s">
        <v>191</v>
      </c>
    </row>
    <row r="277" s="1" customFormat="1" ht="16.5" customHeight="1">
      <c r="B277" s="48"/>
      <c r="C277" s="235" t="s">
        <v>645</v>
      </c>
      <c r="D277" s="235" t="s">
        <v>194</v>
      </c>
      <c r="E277" s="236" t="s">
        <v>646</v>
      </c>
      <c r="F277" s="237" t="s">
        <v>647</v>
      </c>
      <c r="G277" s="238" t="s">
        <v>453</v>
      </c>
      <c r="H277" s="239">
        <v>81.426000000000002</v>
      </c>
      <c r="I277" s="240"/>
      <c r="J277" s="241">
        <f>ROUND(I277*H277,2)</f>
        <v>0</v>
      </c>
      <c r="K277" s="237" t="s">
        <v>198</v>
      </c>
      <c r="L277" s="74"/>
      <c r="M277" s="242" t="s">
        <v>34</v>
      </c>
      <c r="N277" s="243" t="s">
        <v>49</v>
      </c>
      <c r="O277" s="49"/>
      <c r="P277" s="244">
        <f>O277*H277</f>
        <v>0</v>
      </c>
      <c r="Q277" s="244">
        <v>0.033579999999999999</v>
      </c>
      <c r="R277" s="244">
        <f>Q277*H277</f>
        <v>2.7342850799999998</v>
      </c>
      <c r="S277" s="244">
        <v>0</v>
      </c>
      <c r="T277" s="245">
        <f>S277*H277</f>
        <v>0</v>
      </c>
      <c r="AR277" s="25" t="s">
        <v>211</v>
      </c>
      <c r="AT277" s="25" t="s">
        <v>194</v>
      </c>
      <c r="AU277" s="25" t="s">
        <v>88</v>
      </c>
      <c r="AY277" s="25" t="s">
        <v>191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25" t="s">
        <v>86</v>
      </c>
      <c r="BK277" s="246">
        <f>ROUND(I277*H277,2)</f>
        <v>0</v>
      </c>
      <c r="BL277" s="25" t="s">
        <v>211</v>
      </c>
      <c r="BM277" s="25" t="s">
        <v>648</v>
      </c>
    </row>
    <row r="278" s="1" customFormat="1">
      <c r="B278" s="48"/>
      <c r="C278" s="76"/>
      <c r="D278" s="247" t="s">
        <v>201</v>
      </c>
      <c r="E278" s="76"/>
      <c r="F278" s="248" t="s">
        <v>634</v>
      </c>
      <c r="G278" s="76"/>
      <c r="H278" s="76"/>
      <c r="I278" s="205"/>
      <c r="J278" s="76"/>
      <c r="K278" s="76"/>
      <c r="L278" s="74"/>
      <c r="M278" s="249"/>
      <c r="N278" s="49"/>
      <c r="O278" s="49"/>
      <c r="P278" s="49"/>
      <c r="Q278" s="49"/>
      <c r="R278" s="49"/>
      <c r="S278" s="49"/>
      <c r="T278" s="97"/>
      <c r="AT278" s="25" t="s">
        <v>201</v>
      </c>
      <c r="AU278" s="25" t="s">
        <v>88</v>
      </c>
    </row>
    <row r="279" s="14" customFormat="1">
      <c r="B279" s="275"/>
      <c r="C279" s="276"/>
      <c r="D279" s="247" t="s">
        <v>312</v>
      </c>
      <c r="E279" s="277" t="s">
        <v>34</v>
      </c>
      <c r="F279" s="278" t="s">
        <v>419</v>
      </c>
      <c r="G279" s="276"/>
      <c r="H279" s="277" t="s">
        <v>34</v>
      </c>
      <c r="I279" s="279"/>
      <c r="J279" s="276"/>
      <c r="K279" s="276"/>
      <c r="L279" s="280"/>
      <c r="M279" s="281"/>
      <c r="N279" s="282"/>
      <c r="O279" s="282"/>
      <c r="P279" s="282"/>
      <c r="Q279" s="282"/>
      <c r="R279" s="282"/>
      <c r="S279" s="282"/>
      <c r="T279" s="283"/>
      <c r="AT279" s="284" t="s">
        <v>312</v>
      </c>
      <c r="AU279" s="284" t="s">
        <v>88</v>
      </c>
      <c r="AV279" s="14" t="s">
        <v>86</v>
      </c>
      <c r="AW279" s="14" t="s">
        <v>41</v>
      </c>
      <c r="AX279" s="14" t="s">
        <v>78</v>
      </c>
      <c r="AY279" s="284" t="s">
        <v>191</v>
      </c>
    </row>
    <row r="280" s="12" customFormat="1">
      <c r="B280" s="253"/>
      <c r="C280" s="254"/>
      <c r="D280" s="247" t="s">
        <v>312</v>
      </c>
      <c r="E280" s="255" t="s">
        <v>34</v>
      </c>
      <c r="F280" s="256" t="s">
        <v>649</v>
      </c>
      <c r="G280" s="254"/>
      <c r="H280" s="257">
        <v>81.426000000000002</v>
      </c>
      <c r="I280" s="258"/>
      <c r="J280" s="254"/>
      <c r="K280" s="254"/>
      <c r="L280" s="259"/>
      <c r="M280" s="260"/>
      <c r="N280" s="261"/>
      <c r="O280" s="261"/>
      <c r="P280" s="261"/>
      <c r="Q280" s="261"/>
      <c r="R280" s="261"/>
      <c r="S280" s="261"/>
      <c r="T280" s="262"/>
      <c r="AT280" s="263" t="s">
        <v>312</v>
      </c>
      <c r="AU280" s="263" t="s">
        <v>88</v>
      </c>
      <c r="AV280" s="12" t="s">
        <v>88</v>
      </c>
      <c r="AW280" s="12" t="s">
        <v>41</v>
      </c>
      <c r="AX280" s="12" t="s">
        <v>78</v>
      </c>
      <c r="AY280" s="263" t="s">
        <v>191</v>
      </c>
    </row>
    <row r="281" s="13" customFormat="1">
      <c r="B281" s="264"/>
      <c r="C281" s="265"/>
      <c r="D281" s="247" t="s">
        <v>312</v>
      </c>
      <c r="E281" s="266" t="s">
        <v>34</v>
      </c>
      <c r="F281" s="267" t="s">
        <v>314</v>
      </c>
      <c r="G281" s="265"/>
      <c r="H281" s="268">
        <v>81.426000000000002</v>
      </c>
      <c r="I281" s="269"/>
      <c r="J281" s="265"/>
      <c r="K281" s="265"/>
      <c r="L281" s="270"/>
      <c r="M281" s="271"/>
      <c r="N281" s="272"/>
      <c r="O281" s="272"/>
      <c r="P281" s="272"/>
      <c r="Q281" s="272"/>
      <c r="R281" s="272"/>
      <c r="S281" s="272"/>
      <c r="T281" s="273"/>
      <c r="AT281" s="274" t="s">
        <v>312</v>
      </c>
      <c r="AU281" s="274" t="s">
        <v>88</v>
      </c>
      <c r="AV281" s="13" t="s">
        <v>211</v>
      </c>
      <c r="AW281" s="13" t="s">
        <v>41</v>
      </c>
      <c r="AX281" s="13" t="s">
        <v>86</v>
      </c>
      <c r="AY281" s="274" t="s">
        <v>191</v>
      </c>
    </row>
    <row r="282" s="1" customFormat="1" ht="25.5" customHeight="1">
      <c r="B282" s="48"/>
      <c r="C282" s="235" t="s">
        <v>650</v>
      </c>
      <c r="D282" s="235" t="s">
        <v>194</v>
      </c>
      <c r="E282" s="236" t="s">
        <v>651</v>
      </c>
      <c r="F282" s="237" t="s">
        <v>652</v>
      </c>
      <c r="G282" s="238" t="s">
        <v>453</v>
      </c>
      <c r="H282" s="239">
        <v>294.75599999999997</v>
      </c>
      <c r="I282" s="240"/>
      <c r="J282" s="241">
        <f>ROUND(I282*H282,2)</f>
        <v>0</v>
      </c>
      <c r="K282" s="237" t="s">
        <v>198</v>
      </c>
      <c r="L282" s="74"/>
      <c r="M282" s="242" t="s">
        <v>34</v>
      </c>
      <c r="N282" s="243" t="s">
        <v>49</v>
      </c>
      <c r="O282" s="49"/>
      <c r="P282" s="244">
        <f>O282*H282</f>
        <v>0</v>
      </c>
      <c r="Q282" s="244">
        <v>0.0247</v>
      </c>
      <c r="R282" s="244">
        <f>Q282*H282</f>
        <v>7.2804731999999994</v>
      </c>
      <c r="S282" s="244">
        <v>0</v>
      </c>
      <c r="T282" s="245">
        <f>S282*H282</f>
        <v>0</v>
      </c>
      <c r="AR282" s="25" t="s">
        <v>211</v>
      </c>
      <c r="AT282" s="25" t="s">
        <v>194</v>
      </c>
      <c r="AU282" s="25" t="s">
        <v>88</v>
      </c>
      <c r="AY282" s="25" t="s">
        <v>191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25" t="s">
        <v>86</v>
      </c>
      <c r="BK282" s="246">
        <f>ROUND(I282*H282,2)</f>
        <v>0</v>
      </c>
      <c r="BL282" s="25" t="s">
        <v>211</v>
      </c>
      <c r="BM282" s="25" t="s">
        <v>653</v>
      </c>
    </row>
    <row r="283" s="1" customFormat="1">
      <c r="B283" s="48"/>
      <c r="C283" s="76"/>
      <c r="D283" s="247" t="s">
        <v>201</v>
      </c>
      <c r="E283" s="76"/>
      <c r="F283" s="248" t="s">
        <v>654</v>
      </c>
      <c r="G283" s="76"/>
      <c r="H283" s="76"/>
      <c r="I283" s="205"/>
      <c r="J283" s="76"/>
      <c r="K283" s="76"/>
      <c r="L283" s="74"/>
      <c r="M283" s="249"/>
      <c r="N283" s="49"/>
      <c r="O283" s="49"/>
      <c r="P283" s="49"/>
      <c r="Q283" s="49"/>
      <c r="R283" s="49"/>
      <c r="S283" s="49"/>
      <c r="T283" s="97"/>
      <c r="AT283" s="25" t="s">
        <v>201</v>
      </c>
      <c r="AU283" s="25" t="s">
        <v>88</v>
      </c>
    </row>
    <row r="284" s="14" customFormat="1">
      <c r="B284" s="275"/>
      <c r="C284" s="276"/>
      <c r="D284" s="247" t="s">
        <v>312</v>
      </c>
      <c r="E284" s="277" t="s">
        <v>34</v>
      </c>
      <c r="F284" s="278" t="s">
        <v>419</v>
      </c>
      <c r="G284" s="276"/>
      <c r="H284" s="277" t="s">
        <v>34</v>
      </c>
      <c r="I284" s="279"/>
      <c r="J284" s="276"/>
      <c r="K284" s="276"/>
      <c r="L284" s="280"/>
      <c r="M284" s="281"/>
      <c r="N284" s="282"/>
      <c r="O284" s="282"/>
      <c r="P284" s="282"/>
      <c r="Q284" s="282"/>
      <c r="R284" s="282"/>
      <c r="S284" s="282"/>
      <c r="T284" s="283"/>
      <c r="AT284" s="284" t="s">
        <v>312</v>
      </c>
      <c r="AU284" s="284" t="s">
        <v>88</v>
      </c>
      <c r="AV284" s="14" t="s">
        <v>86</v>
      </c>
      <c r="AW284" s="14" t="s">
        <v>41</v>
      </c>
      <c r="AX284" s="14" t="s">
        <v>78</v>
      </c>
      <c r="AY284" s="284" t="s">
        <v>191</v>
      </c>
    </row>
    <row r="285" s="12" customFormat="1">
      <c r="B285" s="253"/>
      <c r="C285" s="254"/>
      <c r="D285" s="247" t="s">
        <v>312</v>
      </c>
      <c r="E285" s="255" t="s">
        <v>34</v>
      </c>
      <c r="F285" s="256" t="s">
        <v>655</v>
      </c>
      <c r="G285" s="254"/>
      <c r="H285" s="257">
        <v>294.75599999999997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AT285" s="263" t="s">
        <v>312</v>
      </c>
      <c r="AU285" s="263" t="s">
        <v>88</v>
      </c>
      <c r="AV285" s="12" t="s">
        <v>88</v>
      </c>
      <c r="AW285" s="12" t="s">
        <v>41</v>
      </c>
      <c r="AX285" s="12" t="s">
        <v>78</v>
      </c>
      <c r="AY285" s="263" t="s">
        <v>191</v>
      </c>
    </row>
    <row r="286" s="13" customFormat="1">
      <c r="B286" s="264"/>
      <c r="C286" s="265"/>
      <c r="D286" s="247" t="s">
        <v>312</v>
      </c>
      <c r="E286" s="266" t="s">
        <v>34</v>
      </c>
      <c r="F286" s="267" t="s">
        <v>314</v>
      </c>
      <c r="G286" s="265"/>
      <c r="H286" s="268">
        <v>294.75599999999997</v>
      </c>
      <c r="I286" s="269"/>
      <c r="J286" s="265"/>
      <c r="K286" s="265"/>
      <c r="L286" s="270"/>
      <c r="M286" s="271"/>
      <c r="N286" s="272"/>
      <c r="O286" s="272"/>
      <c r="P286" s="272"/>
      <c r="Q286" s="272"/>
      <c r="R286" s="272"/>
      <c r="S286" s="272"/>
      <c r="T286" s="273"/>
      <c r="AT286" s="274" t="s">
        <v>312</v>
      </c>
      <c r="AU286" s="274" t="s">
        <v>88</v>
      </c>
      <c r="AV286" s="13" t="s">
        <v>211</v>
      </c>
      <c r="AW286" s="13" t="s">
        <v>41</v>
      </c>
      <c r="AX286" s="13" t="s">
        <v>86</v>
      </c>
      <c r="AY286" s="274" t="s">
        <v>191</v>
      </c>
    </row>
    <row r="287" s="1" customFormat="1" ht="25.5" customHeight="1">
      <c r="B287" s="48"/>
      <c r="C287" s="235" t="s">
        <v>656</v>
      </c>
      <c r="D287" s="235" t="s">
        <v>194</v>
      </c>
      <c r="E287" s="236" t="s">
        <v>657</v>
      </c>
      <c r="F287" s="237" t="s">
        <v>658</v>
      </c>
      <c r="G287" s="238" t="s">
        <v>453</v>
      </c>
      <c r="H287" s="239">
        <v>589.51199999999994</v>
      </c>
      <c r="I287" s="240"/>
      <c r="J287" s="241">
        <f>ROUND(I287*H287,2)</f>
        <v>0</v>
      </c>
      <c r="K287" s="237" t="s">
        <v>198</v>
      </c>
      <c r="L287" s="74"/>
      <c r="M287" s="242" t="s">
        <v>34</v>
      </c>
      <c r="N287" s="243" t="s">
        <v>49</v>
      </c>
      <c r="O287" s="49"/>
      <c r="P287" s="244">
        <f>O287*H287</f>
        <v>0</v>
      </c>
      <c r="Q287" s="244">
        <v>0.010500000000000001</v>
      </c>
      <c r="R287" s="244">
        <f>Q287*H287</f>
        <v>6.1898759999999999</v>
      </c>
      <c r="S287" s="244">
        <v>0</v>
      </c>
      <c r="T287" s="245">
        <f>S287*H287</f>
        <v>0</v>
      </c>
      <c r="AR287" s="25" t="s">
        <v>211</v>
      </c>
      <c r="AT287" s="25" t="s">
        <v>194</v>
      </c>
      <c r="AU287" s="25" t="s">
        <v>88</v>
      </c>
      <c r="AY287" s="25" t="s">
        <v>191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5" t="s">
        <v>86</v>
      </c>
      <c r="BK287" s="246">
        <f>ROUND(I287*H287,2)</f>
        <v>0</v>
      </c>
      <c r="BL287" s="25" t="s">
        <v>211</v>
      </c>
      <c r="BM287" s="25" t="s">
        <v>659</v>
      </c>
    </row>
    <row r="288" s="12" customFormat="1">
      <c r="B288" s="253"/>
      <c r="C288" s="254"/>
      <c r="D288" s="247" t="s">
        <v>312</v>
      </c>
      <c r="E288" s="254"/>
      <c r="F288" s="256" t="s">
        <v>660</v>
      </c>
      <c r="G288" s="254"/>
      <c r="H288" s="257">
        <v>589.51199999999994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AT288" s="263" t="s">
        <v>312</v>
      </c>
      <c r="AU288" s="263" t="s">
        <v>88</v>
      </c>
      <c r="AV288" s="12" t="s">
        <v>88</v>
      </c>
      <c r="AW288" s="12" t="s">
        <v>6</v>
      </c>
      <c r="AX288" s="12" t="s">
        <v>86</v>
      </c>
      <c r="AY288" s="263" t="s">
        <v>191</v>
      </c>
    </row>
    <row r="289" s="1" customFormat="1" ht="25.5" customHeight="1">
      <c r="B289" s="48"/>
      <c r="C289" s="235" t="s">
        <v>661</v>
      </c>
      <c r="D289" s="235" t="s">
        <v>194</v>
      </c>
      <c r="E289" s="236" t="s">
        <v>662</v>
      </c>
      <c r="F289" s="237" t="s">
        <v>663</v>
      </c>
      <c r="G289" s="238" t="s">
        <v>453</v>
      </c>
      <c r="H289" s="239">
        <v>35</v>
      </c>
      <c r="I289" s="240"/>
      <c r="J289" s="241">
        <f>ROUND(I289*H289,2)</f>
        <v>0</v>
      </c>
      <c r="K289" s="237" t="s">
        <v>198</v>
      </c>
      <c r="L289" s="74"/>
      <c r="M289" s="242" t="s">
        <v>34</v>
      </c>
      <c r="N289" s="243" t="s">
        <v>49</v>
      </c>
      <c r="O289" s="49"/>
      <c r="P289" s="244">
        <f>O289*H289</f>
        <v>0</v>
      </c>
      <c r="Q289" s="244">
        <v>0.0096500000000000006</v>
      </c>
      <c r="R289" s="244">
        <f>Q289*H289</f>
        <v>0.33774999999999999</v>
      </c>
      <c r="S289" s="244">
        <v>0</v>
      </c>
      <c r="T289" s="245">
        <f>S289*H289</f>
        <v>0</v>
      </c>
      <c r="AR289" s="25" t="s">
        <v>211</v>
      </c>
      <c r="AT289" s="25" t="s">
        <v>194</v>
      </c>
      <c r="AU289" s="25" t="s">
        <v>88</v>
      </c>
      <c r="AY289" s="25" t="s">
        <v>191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25" t="s">
        <v>86</v>
      </c>
      <c r="BK289" s="246">
        <f>ROUND(I289*H289,2)</f>
        <v>0</v>
      </c>
      <c r="BL289" s="25" t="s">
        <v>211</v>
      </c>
      <c r="BM289" s="25" t="s">
        <v>664</v>
      </c>
    </row>
    <row r="290" s="14" customFormat="1">
      <c r="B290" s="275"/>
      <c r="C290" s="276"/>
      <c r="D290" s="247" t="s">
        <v>312</v>
      </c>
      <c r="E290" s="277" t="s">
        <v>34</v>
      </c>
      <c r="F290" s="278" t="s">
        <v>419</v>
      </c>
      <c r="G290" s="276"/>
      <c r="H290" s="277" t="s">
        <v>34</v>
      </c>
      <c r="I290" s="279"/>
      <c r="J290" s="276"/>
      <c r="K290" s="276"/>
      <c r="L290" s="280"/>
      <c r="M290" s="281"/>
      <c r="N290" s="282"/>
      <c r="O290" s="282"/>
      <c r="P290" s="282"/>
      <c r="Q290" s="282"/>
      <c r="R290" s="282"/>
      <c r="S290" s="282"/>
      <c r="T290" s="283"/>
      <c r="AT290" s="284" t="s">
        <v>312</v>
      </c>
      <c r="AU290" s="284" t="s">
        <v>88</v>
      </c>
      <c r="AV290" s="14" t="s">
        <v>86</v>
      </c>
      <c r="AW290" s="14" t="s">
        <v>41</v>
      </c>
      <c r="AX290" s="14" t="s">
        <v>78</v>
      </c>
      <c r="AY290" s="284" t="s">
        <v>191</v>
      </c>
    </row>
    <row r="291" s="12" customFormat="1">
      <c r="B291" s="253"/>
      <c r="C291" s="254"/>
      <c r="D291" s="247" t="s">
        <v>312</v>
      </c>
      <c r="E291" s="255" t="s">
        <v>34</v>
      </c>
      <c r="F291" s="256" t="s">
        <v>665</v>
      </c>
      <c r="G291" s="254"/>
      <c r="H291" s="257">
        <v>35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AT291" s="263" t="s">
        <v>312</v>
      </c>
      <c r="AU291" s="263" t="s">
        <v>88</v>
      </c>
      <c r="AV291" s="12" t="s">
        <v>88</v>
      </c>
      <c r="AW291" s="12" t="s">
        <v>41</v>
      </c>
      <c r="AX291" s="12" t="s">
        <v>78</v>
      </c>
      <c r="AY291" s="263" t="s">
        <v>191</v>
      </c>
    </row>
    <row r="292" s="13" customFormat="1">
      <c r="B292" s="264"/>
      <c r="C292" s="265"/>
      <c r="D292" s="247" t="s">
        <v>312</v>
      </c>
      <c r="E292" s="266" t="s">
        <v>34</v>
      </c>
      <c r="F292" s="267" t="s">
        <v>314</v>
      </c>
      <c r="G292" s="265"/>
      <c r="H292" s="268">
        <v>35</v>
      </c>
      <c r="I292" s="269"/>
      <c r="J292" s="265"/>
      <c r="K292" s="265"/>
      <c r="L292" s="270"/>
      <c r="M292" s="271"/>
      <c r="N292" s="272"/>
      <c r="O292" s="272"/>
      <c r="P292" s="272"/>
      <c r="Q292" s="272"/>
      <c r="R292" s="272"/>
      <c r="S292" s="272"/>
      <c r="T292" s="273"/>
      <c r="AT292" s="274" t="s">
        <v>312</v>
      </c>
      <c r="AU292" s="274" t="s">
        <v>88</v>
      </c>
      <c r="AV292" s="13" t="s">
        <v>211</v>
      </c>
      <c r="AW292" s="13" t="s">
        <v>41</v>
      </c>
      <c r="AX292" s="13" t="s">
        <v>86</v>
      </c>
      <c r="AY292" s="274" t="s">
        <v>191</v>
      </c>
    </row>
    <row r="293" s="1" customFormat="1" ht="16.5" customHeight="1">
      <c r="B293" s="48"/>
      <c r="C293" s="290" t="s">
        <v>666</v>
      </c>
      <c r="D293" s="290" t="s">
        <v>445</v>
      </c>
      <c r="E293" s="291" t="s">
        <v>667</v>
      </c>
      <c r="F293" s="292" t="s">
        <v>668</v>
      </c>
      <c r="G293" s="293" t="s">
        <v>453</v>
      </c>
      <c r="H293" s="294">
        <v>38.5</v>
      </c>
      <c r="I293" s="295"/>
      <c r="J293" s="296">
        <f>ROUND(I293*H293,2)</f>
        <v>0</v>
      </c>
      <c r="K293" s="292" t="s">
        <v>198</v>
      </c>
      <c r="L293" s="297"/>
      <c r="M293" s="298" t="s">
        <v>34</v>
      </c>
      <c r="N293" s="299" t="s">
        <v>49</v>
      </c>
      <c r="O293" s="49"/>
      <c r="P293" s="244">
        <f>O293*H293</f>
        <v>0</v>
      </c>
      <c r="Q293" s="244">
        <v>0.022499999999999999</v>
      </c>
      <c r="R293" s="244">
        <f>Q293*H293</f>
        <v>0.86624999999999996</v>
      </c>
      <c r="S293" s="244">
        <v>0</v>
      </c>
      <c r="T293" s="245">
        <f>S293*H293</f>
        <v>0</v>
      </c>
      <c r="AR293" s="25" t="s">
        <v>232</v>
      </c>
      <c r="AT293" s="25" t="s">
        <v>445</v>
      </c>
      <c r="AU293" s="25" t="s">
        <v>88</v>
      </c>
      <c r="AY293" s="25" t="s">
        <v>191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25" t="s">
        <v>86</v>
      </c>
      <c r="BK293" s="246">
        <f>ROUND(I293*H293,2)</f>
        <v>0</v>
      </c>
      <c r="BL293" s="25" t="s">
        <v>211</v>
      </c>
      <c r="BM293" s="25" t="s">
        <v>669</v>
      </c>
    </row>
    <row r="294" s="12" customFormat="1">
      <c r="B294" s="253"/>
      <c r="C294" s="254"/>
      <c r="D294" s="247" t="s">
        <v>312</v>
      </c>
      <c r="E294" s="254"/>
      <c r="F294" s="256" t="s">
        <v>670</v>
      </c>
      <c r="G294" s="254"/>
      <c r="H294" s="257">
        <v>38.5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AT294" s="263" t="s">
        <v>312</v>
      </c>
      <c r="AU294" s="263" t="s">
        <v>88</v>
      </c>
      <c r="AV294" s="12" t="s">
        <v>88</v>
      </c>
      <c r="AW294" s="12" t="s">
        <v>6</v>
      </c>
      <c r="AX294" s="12" t="s">
        <v>86</v>
      </c>
      <c r="AY294" s="263" t="s">
        <v>191</v>
      </c>
    </row>
    <row r="295" s="1" customFormat="1" ht="16.5" customHeight="1">
      <c r="B295" s="48"/>
      <c r="C295" s="235" t="s">
        <v>671</v>
      </c>
      <c r="D295" s="235" t="s">
        <v>194</v>
      </c>
      <c r="E295" s="236" t="s">
        <v>672</v>
      </c>
      <c r="F295" s="237" t="s">
        <v>673</v>
      </c>
      <c r="G295" s="238" t="s">
        <v>453</v>
      </c>
      <c r="H295" s="239">
        <v>707.87</v>
      </c>
      <c r="I295" s="240"/>
      <c r="J295" s="241">
        <f>ROUND(I295*H295,2)</f>
        <v>0</v>
      </c>
      <c r="K295" s="237" t="s">
        <v>198</v>
      </c>
      <c r="L295" s="74"/>
      <c r="M295" s="242" t="s">
        <v>34</v>
      </c>
      <c r="N295" s="243" t="s">
        <v>49</v>
      </c>
      <c r="O295" s="49"/>
      <c r="P295" s="244">
        <f>O295*H295</f>
        <v>0</v>
      </c>
      <c r="Q295" s="244">
        <v>0.0073499999999999998</v>
      </c>
      <c r="R295" s="244">
        <f>Q295*H295</f>
        <v>5.2028444999999994</v>
      </c>
      <c r="S295" s="244">
        <v>0</v>
      </c>
      <c r="T295" s="245">
        <f>S295*H295</f>
        <v>0</v>
      </c>
      <c r="AR295" s="25" t="s">
        <v>211</v>
      </c>
      <c r="AT295" s="25" t="s">
        <v>194</v>
      </c>
      <c r="AU295" s="25" t="s">
        <v>88</v>
      </c>
      <c r="AY295" s="25" t="s">
        <v>191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25" t="s">
        <v>86</v>
      </c>
      <c r="BK295" s="246">
        <f>ROUND(I295*H295,2)</f>
        <v>0</v>
      </c>
      <c r="BL295" s="25" t="s">
        <v>211</v>
      </c>
      <c r="BM295" s="25" t="s">
        <v>674</v>
      </c>
    </row>
    <row r="296" s="14" customFormat="1">
      <c r="B296" s="275"/>
      <c r="C296" s="276"/>
      <c r="D296" s="247" t="s">
        <v>312</v>
      </c>
      <c r="E296" s="277" t="s">
        <v>34</v>
      </c>
      <c r="F296" s="278" t="s">
        <v>419</v>
      </c>
      <c r="G296" s="276"/>
      <c r="H296" s="277" t="s">
        <v>34</v>
      </c>
      <c r="I296" s="279"/>
      <c r="J296" s="276"/>
      <c r="K296" s="276"/>
      <c r="L296" s="280"/>
      <c r="M296" s="281"/>
      <c r="N296" s="282"/>
      <c r="O296" s="282"/>
      <c r="P296" s="282"/>
      <c r="Q296" s="282"/>
      <c r="R296" s="282"/>
      <c r="S296" s="282"/>
      <c r="T296" s="283"/>
      <c r="AT296" s="284" t="s">
        <v>312</v>
      </c>
      <c r="AU296" s="284" t="s">
        <v>88</v>
      </c>
      <c r="AV296" s="14" t="s">
        <v>86</v>
      </c>
      <c r="AW296" s="14" t="s">
        <v>41</v>
      </c>
      <c r="AX296" s="14" t="s">
        <v>78</v>
      </c>
      <c r="AY296" s="284" t="s">
        <v>191</v>
      </c>
    </row>
    <row r="297" s="12" customFormat="1">
      <c r="B297" s="253"/>
      <c r="C297" s="254"/>
      <c r="D297" s="247" t="s">
        <v>312</v>
      </c>
      <c r="E297" s="255" t="s">
        <v>34</v>
      </c>
      <c r="F297" s="256" t="s">
        <v>675</v>
      </c>
      <c r="G297" s="254"/>
      <c r="H297" s="257">
        <v>707.87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AT297" s="263" t="s">
        <v>312</v>
      </c>
      <c r="AU297" s="263" t="s">
        <v>88</v>
      </c>
      <c r="AV297" s="12" t="s">
        <v>88</v>
      </c>
      <c r="AW297" s="12" t="s">
        <v>41</v>
      </c>
      <c r="AX297" s="12" t="s">
        <v>78</v>
      </c>
      <c r="AY297" s="263" t="s">
        <v>191</v>
      </c>
    </row>
    <row r="298" s="13" customFormat="1">
      <c r="B298" s="264"/>
      <c r="C298" s="265"/>
      <c r="D298" s="247" t="s">
        <v>312</v>
      </c>
      <c r="E298" s="266" t="s">
        <v>34</v>
      </c>
      <c r="F298" s="267" t="s">
        <v>314</v>
      </c>
      <c r="G298" s="265"/>
      <c r="H298" s="268">
        <v>707.87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AT298" s="274" t="s">
        <v>312</v>
      </c>
      <c r="AU298" s="274" t="s">
        <v>88</v>
      </c>
      <c r="AV298" s="13" t="s">
        <v>211</v>
      </c>
      <c r="AW298" s="13" t="s">
        <v>41</v>
      </c>
      <c r="AX298" s="13" t="s">
        <v>86</v>
      </c>
      <c r="AY298" s="274" t="s">
        <v>191</v>
      </c>
    </row>
    <row r="299" s="1" customFormat="1" ht="25.5" customHeight="1">
      <c r="B299" s="48"/>
      <c r="C299" s="235" t="s">
        <v>676</v>
      </c>
      <c r="D299" s="235" t="s">
        <v>194</v>
      </c>
      <c r="E299" s="236" t="s">
        <v>677</v>
      </c>
      <c r="F299" s="237" t="s">
        <v>678</v>
      </c>
      <c r="G299" s="238" t="s">
        <v>453</v>
      </c>
      <c r="H299" s="239">
        <v>707.87</v>
      </c>
      <c r="I299" s="240"/>
      <c r="J299" s="241">
        <f>ROUND(I299*H299,2)</f>
        <v>0</v>
      </c>
      <c r="K299" s="237" t="s">
        <v>198</v>
      </c>
      <c r="L299" s="74"/>
      <c r="M299" s="242" t="s">
        <v>34</v>
      </c>
      <c r="N299" s="243" t="s">
        <v>49</v>
      </c>
      <c r="O299" s="49"/>
      <c r="P299" s="244">
        <f>O299*H299</f>
        <v>0</v>
      </c>
      <c r="Q299" s="244">
        <v>0.0094400000000000005</v>
      </c>
      <c r="R299" s="244">
        <f>Q299*H299</f>
        <v>6.6822928000000008</v>
      </c>
      <c r="S299" s="244">
        <v>0</v>
      </c>
      <c r="T299" s="245">
        <f>S299*H299</f>
        <v>0</v>
      </c>
      <c r="AR299" s="25" t="s">
        <v>211</v>
      </c>
      <c r="AT299" s="25" t="s">
        <v>194</v>
      </c>
      <c r="AU299" s="25" t="s">
        <v>88</v>
      </c>
      <c r="AY299" s="25" t="s">
        <v>191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25" t="s">
        <v>86</v>
      </c>
      <c r="BK299" s="246">
        <f>ROUND(I299*H299,2)</f>
        <v>0</v>
      </c>
      <c r="BL299" s="25" t="s">
        <v>211</v>
      </c>
      <c r="BM299" s="25" t="s">
        <v>679</v>
      </c>
    </row>
    <row r="300" s="14" customFormat="1">
      <c r="B300" s="275"/>
      <c r="C300" s="276"/>
      <c r="D300" s="247" t="s">
        <v>312</v>
      </c>
      <c r="E300" s="277" t="s">
        <v>34</v>
      </c>
      <c r="F300" s="278" t="s">
        <v>419</v>
      </c>
      <c r="G300" s="276"/>
      <c r="H300" s="277" t="s">
        <v>34</v>
      </c>
      <c r="I300" s="279"/>
      <c r="J300" s="276"/>
      <c r="K300" s="276"/>
      <c r="L300" s="280"/>
      <c r="M300" s="281"/>
      <c r="N300" s="282"/>
      <c r="O300" s="282"/>
      <c r="P300" s="282"/>
      <c r="Q300" s="282"/>
      <c r="R300" s="282"/>
      <c r="S300" s="282"/>
      <c r="T300" s="283"/>
      <c r="AT300" s="284" t="s">
        <v>312</v>
      </c>
      <c r="AU300" s="284" t="s">
        <v>88</v>
      </c>
      <c r="AV300" s="14" t="s">
        <v>86</v>
      </c>
      <c r="AW300" s="14" t="s">
        <v>41</v>
      </c>
      <c r="AX300" s="14" t="s">
        <v>78</v>
      </c>
      <c r="AY300" s="284" t="s">
        <v>191</v>
      </c>
    </row>
    <row r="301" s="12" customFormat="1">
      <c r="B301" s="253"/>
      <c r="C301" s="254"/>
      <c r="D301" s="247" t="s">
        <v>312</v>
      </c>
      <c r="E301" s="255" t="s">
        <v>34</v>
      </c>
      <c r="F301" s="256" t="s">
        <v>680</v>
      </c>
      <c r="G301" s="254"/>
      <c r="H301" s="257">
        <v>334.01999999999998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AT301" s="263" t="s">
        <v>312</v>
      </c>
      <c r="AU301" s="263" t="s">
        <v>88</v>
      </c>
      <c r="AV301" s="12" t="s">
        <v>88</v>
      </c>
      <c r="AW301" s="12" t="s">
        <v>41</v>
      </c>
      <c r="AX301" s="12" t="s">
        <v>78</v>
      </c>
      <c r="AY301" s="263" t="s">
        <v>191</v>
      </c>
    </row>
    <row r="302" s="12" customFormat="1">
      <c r="B302" s="253"/>
      <c r="C302" s="254"/>
      <c r="D302" s="247" t="s">
        <v>312</v>
      </c>
      <c r="E302" s="255" t="s">
        <v>34</v>
      </c>
      <c r="F302" s="256" t="s">
        <v>681</v>
      </c>
      <c r="G302" s="254"/>
      <c r="H302" s="257">
        <v>50.103000000000002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AT302" s="263" t="s">
        <v>312</v>
      </c>
      <c r="AU302" s="263" t="s">
        <v>88</v>
      </c>
      <c r="AV302" s="12" t="s">
        <v>88</v>
      </c>
      <c r="AW302" s="12" t="s">
        <v>41</v>
      </c>
      <c r="AX302" s="12" t="s">
        <v>78</v>
      </c>
      <c r="AY302" s="263" t="s">
        <v>191</v>
      </c>
    </row>
    <row r="303" s="15" customFormat="1">
      <c r="B303" s="300"/>
      <c r="C303" s="301"/>
      <c r="D303" s="247" t="s">
        <v>312</v>
      </c>
      <c r="E303" s="302" t="s">
        <v>34</v>
      </c>
      <c r="F303" s="303" t="s">
        <v>469</v>
      </c>
      <c r="G303" s="301"/>
      <c r="H303" s="304">
        <v>384.12299999999999</v>
      </c>
      <c r="I303" s="305"/>
      <c r="J303" s="301"/>
      <c r="K303" s="301"/>
      <c r="L303" s="306"/>
      <c r="M303" s="307"/>
      <c r="N303" s="308"/>
      <c r="O303" s="308"/>
      <c r="P303" s="308"/>
      <c r="Q303" s="308"/>
      <c r="R303" s="308"/>
      <c r="S303" s="308"/>
      <c r="T303" s="309"/>
      <c r="AT303" s="310" t="s">
        <v>312</v>
      </c>
      <c r="AU303" s="310" t="s">
        <v>88</v>
      </c>
      <c r="AV303" s="15" t="s">
        <v>206</v>
      </c>
      <c r="AW303" s="15" t="s">
        <v>41</v>
      </c>
      <c r="AX303" s="15" t="s">
        <v>78</v>
      </c>
      <c r="AY303" s="310" t="s">
        <v>191</v>
      </c>
    </row>
    <row r="304" s="12" customFormat="1">
      <c r="B304" s="253"/>
      <c r="C304" s="254"/>
      <c r="D304" s="247" t="s">
        <v>312</v>
      </c>
      <c r="E304" s="255" t="s">
        <v>34</v>
      </c>
      <c r="F304" s="256" t="s">
        <v>682</v>
      </c>
      <c r="G304" s="254"/>
      <c r="H304" s="257">
        <v>130.84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AT304" s="263" t="s">
        <v>312</v>
      </c>
      <c r="AU304" s="263" t="s">
        <v>88</v>
      </c>
      <c r="AV304" s="12" t="s">
        <v>88</v>
      </c>
      <c r="AW304" s="12" t="s">
        <v>41</v>
      </c>
      <c r="AX304" s="12" t="s">
        <v>78</v>
      </c>
      <c r="AY304" s="263" t="s">
        <v>191</v>
      </c>
    </row>
    <row r="305" s="12" customFormat="1">
      <c r="B305" s="253"/>
      <c r="C305" s="254"/>
      <c r="D305" s="247" t="s">
        <v>312</v>
      </c>
      <c r="E305" s="255" t="s">
        <v>34</v>
      </c>
      <c r="F305" s="256" t="s">
        <v>683</v>
      </c>
      <c r="G305" s="254"/>
      <c r="H305" s="257">
        <v>19.626000000000001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AT305" s="263" t="s">
        <v>312</v>
      </c>
      <c r="AU305" s="263" t="s">
        <v>88</v>
      </c>
      <c r="AV305" s="12" t="s">
        <v>88</v>
      </c>
      <c r="AW305" s="12" t="s">
        <v>41</v>
      </c>
      <c r="AX305" s="12" t="s">
        <v>78</v>
      </c>
      <c r="AY305" s="263" t="s">
        <v>191</v>
      </c>
    </row>
    <row r="306" s="15" customFormat="1">
      <c r="B306" s="300"/>
      <c r="C306" s="301"/>
      <c r="D306" s="247" t="s">
        <v>312</v>
      </c>
      <c r="E306" s="302" t="s">
        <v>34</v>
      </c>
      <c r="F306" s="303" t="s">
        <v>469</v>
      </c>
      <c r="G306" s="301"/>
      <c r="H306" s="304">
        <v>150.46600000000001</v>
      </c>
      <c r="I306" s="305"/>
      <c r="J306" s="301"/>
      <c r="K306" s="301"/>
      <c r="L306" s="306"/>
      <c r="M306" s="307"/>
      <c r="N306" s="308"/>
      <c r="O306" s="308"/>
      <c r="P306" s="308"/>
      <c r="Q306" s="308"/>
      <c r="R306" s="308"/>
      <c r="S306" s="308"/>
      <c r="T306" s="309"/>
      <c r="AT306" s="310" t="s">
        <v>312</v>
      </c>
      <c r="AU306" s="310" t="s">
        <v>88</v>
      </c>
      <c r="AV306" s="15" t="s">
        <v>206</v>
      </c>
      <c r="AW306" s="15" t="s">
        <v>41</v>
      </c>
      <c r="AX306" s="15" t="s">
        <v>78</v>
      </c>
      <c r="AY306" s="310" t="s">
        <v>191</v>
      </c>
    </row>
    <row r="307" s="12" customFormat="1">
      <c r="B307" s="253"/>
      <c r="C307" s="254"/>
      <c r="D307" s="247" t="s">
        <v>312</v>
      </c>
      <c r="E307" s="255" t="s">
        <v>34</v>
      </c>
      <c r="F307" s="256" t="s">
        <v>684</v>
      </c>
      <c r="G307" s="254"/>
      <c r="H307" s="257">
        <v>65.25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AT307" s="263" t="s">
        <v>312</v>
      </c>
      <c r="AU307" s="263" t="s">
        <v>88</v>
      </c>
      <c r="AV307" s="12" t="s">
        <v>88</v>
      </c>
      <c r="AW307" s="12" t="s">
        <v>41</v>
      </c>
      <c r="AX307" s="12" t="s">
        <v>78</v>
      </c>
      <c r="AY307" s="263" t="s">
        <v>191</v>
      </c>
    </row>
    <row r="308" s="12" customFormat="1">
      <c r="B308" s="253"/>
      <c r="C308" s="254"/>
      <c r="D308" s="247" t="s">
        <v>312</v>
      </c>
      <c r="E308" s="255" t="s">
        <v>34</v>
      </c>
      <c r="F308" s="256" t="s">
        <v>685</v>
      </c>
      <c r="G308" s="254"/>
      <c r="H308" s="257">
        <v>9.7880000000000003</v>
      </c>
      <c r="I308" s="258"/>
      <c r="J308" s="254"/>
      <c r="K308" s="254"/>
      <c r="L308" s="259"/>
      <c r="M308" s="260"/>
      <c r="N308" s="261"/>
      <c r="O308" s="261"/>
      <c r="P308" s="261"/>
      <c r="Q308" s="261"/>
      <c r="R308" s="261"/>
      <c r="S308" s="261"/>
      <c r="T308" s="262"/>
      <c r="AT308" s="263" t="s">
        <v>312</v>
      </c>
      <c r="AU308" s="263" t="s">
        <v>88</v>
      </c>
      <c r="AV308" s="12" t="s">
        <v>88</v>
      </c>
      <c r="AW308" s="12" t="s">
        <v>41</v>
      </c>
      <c r="AX308" s="12" t="s">
        <v>78</v>
      </c>
      <c r="AY308" s="263" t="s">
        <v>191</v>
      </c>
    </row>
    <row r="309" s="15" customFormat="1">
      <c r="B309" s="300"/>
      <c r="C309" s="301"/>
      <c r="D309" s="247" t="s">
        <v>312</v>
      </c>
      <c r="E309" s="302" t="s">
        <v>34</v>
      </c>
      <c r="F309" s="303" t="s">
        <v>469</v>
      </c>
      <c r="G309" s="301"/>
      <c r="H309" s="304">
        <v>75.037999999999997</v>
      </c>
      <c r="I309" s="305"/>
      <c r="J309" s="301"/>
      <c r="K309" s="301"/>
      <c r="L309" s="306"/>
      <c r="M309" s="307"/>
      <c r="N309" s="308"/>
      <c r="O309" s="308"/>
      <c r="P309" s="308"/>
      <c r="Q309" s="308"/>
      <c r="R309" s="308"/>
      <c r="S309" s="308"/>
      <c r="T309" s="309"/>
      <c r="AT309" s="310" t="s">
        <v>312</v>
      </c>
      <c r="AU309" s="310" t="s">
        <v>88</v>
      </c>
      <c r="AV309" s="15" t="s">
        <v>206</v>
      </c>
      <c r="AW309" s="15" t="s">
        <v>41</v>
      </c>
      <c r="AX309" s="15" t="s">
        <v>78</v>
      </c>
      <c r="AY309" s="310" t="s">
        <v>191</v>
      </c>
    </row>
    <row r="310" s="12" customFormat="1">
      <c r="B310" s="253"/>
      <c r="C310" s="254"/>
      <c r="D310" s="247" t="s">
        <v>312</v>
      </c>
      <c r="E310" s="255" t="s">
        <v>34</v>
      </c>
      <c r="F310" s="256" t="s">
        <v>686</v>
      </c>
      <c r="G310" s="254"/>
      <c r="H310" s="257">
        <v>17.82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AT310" s="263" t="s">
        <v>312</v>
      </c>
      <c r="AU310" s="263" t="s">
        <v>88</v>
      </c>
      <c r="AV310" s="12" t="s">
        <v>88</v>
      </c>
      <c r="AW310" s="12" t="s">
        <v>41</v>
      </c>
      <c r="AX310" s="12" t="s">
        <v>78</v>
      </c>
      <c r="AY310" s="263" t="s">
        <v>191</v>
      </c>
    </row>
    <row r="311" s="12" customFormat="1">
      <c r="B311" s="253"/>
      <c r="C311" s="254"/>
      <c r="D311" s="247" t="s">
        <v>312</v>
      </c>
      <c r="E311" s="255" t="s">
        <v>34</v>
      </c>
      <c r="F311" s="256" t="s">
        <v>687</v>
      </c>
      <c r="G311" s="254"/>
      <c r="H311" s="257">
        <v>2.673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AT311" s="263" t="s">
        <v>312</v>
      </c>
      <c r="AU311" s="263" t="s">
        <v>88</v>
      </c>
      <c r="AV311" s="12" t="s">
        <v>88</v>
      </c>
      <c r="AW311" s="12" t="s">
        <v>41</v>
      </c>
      <c r="AX311" s="12" t="s">
        <v>78</v>
      </c>
      <c r="AY311" s="263" t="s">
        <v>191</v>
      </c>
    </row>
    <row r="312" s="15" customFormat="1">
      <c r="B312" s="300"/>
      <c r="C312" s="301"/>
      <c r="D312" s="247" t="s">
        <v>312</v>
      </c>
      <c r="E312" s="302" t="s">
        <v>34</v>
      </c>
      <c r="F312" s="303" t="s">
        <v>469</v>
      </c>
      <c r="G312" s="301"/>
      <c r="H312" s="304">
        <v>20.492999999999999</v>
      </c>
      <c r="I312" s="305"/>
      <c r="J312" s="301"/>
      <c r="K312" s="301"/>
      <c r="L312" s="306"/>
      <c r="M312" s="307"/>
      <c r="N312" s="308"/>
      <c r="O312" s="308"/>
      <c r="P312" s="308"/>
      <c r="Q312" s="308"/>
      <c r="R312" s="308"/>
      <c r="S312" s="308"/>
      <c r="T312" s="309"/>
      <c r="AT312" s="310" t="s">
        <v>312</v>
      </c>
      <c r="AU312" s="310" t="s">
        <v>88</v>
      </c>
      <c r="AV312" s="15" t="s">
        <v>206</v>
      </c>
      <c r="AW312" s="15" t="s">
        <v>41</v>
      </c>
      <c r="AX312" s="15" t="s">
        <v>78</v>
      </c>
      <c r="AY312" s="310" t="s">
        <v>191</v>
      </c>
    </row>
    <row r="313" s="12" customFormat="1">
      <c r="B313" s="253"/>
      <c r="C313" s="254"/>
      <c r="D313" s="247" t="s">
        <v>312</v>
      </c>
      <c r="E313" s="255" t="s">
        <v>34</v>
      </c>
      <c r="F313" s="256" t="s">
        <v>688</v>
      </c>
      <c r="G313" s="254"/>
      <c r="H313" s="257">
        <v>77.75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AT313" s="263" t="s">
        <v>312</v>
      </c>
      <c r="AU313" s="263" t="s">
        <v>88</v>
      </c>
      <c r="AV313" s="12" t="s">
        <v>88</v>
      </c>
      <c r="AW313" s="12" t="s">
        <v>41</v>
      </c>
      <c r="AX313" s="12" t="s">
        <v>78</v>
      </c>
      <c r="AY313" s="263" t="s">
        <v>191</v>
      </c>
    </row>
    <row r="314" s="15" customFormat="1">
      <c r="B314" s="300"/>
      <c r="C314" s="301"/>
      <c r="D314" s="247" t="s">
        <v>312</v>
      </c>
      <c r="E314" s="302" t="s">
        <v>34</v>
      </c>
      <c r="F314" s="303" t="s">
        <v>469</v>
      </c>
      <c r="G314" s="301"/>
      <c r="H314" s="304">
        <v>77.75</v>
      </c>
      <c r="I314" s="305"/>
      <c r="J314" s="301"/>
      <c r="K314" s="301"/>
      <c r="L314" s="306"/>
      <c r="M314" s="307"/>
      <c r="N314" s="308"/>
      <c r="O314" s="308"/>
      <c r="P314" s="308"/>
      <c r="Q314" s="308"/>
      <c r="R314" s="308"/>
      <c r="S314" s="308"/>
      <c r="T314" s="309"/>
      <c r="AT314" s="310" t="s">
        <v>312</v>
      </c>
      <c r="AU314" s="310" t="s">
        <v>88</v>
      </c>
      <c r="AV314" s="15" t="s">
        <v>206</v>
      </c>
      <c r="AW314" s="15" t="s">
        <v>41</v>
      </c>
      <c r="AX314" s="15" t="s">
        <v>78</v>
      </c>
      <c r="AY314" s="310" t="s">
        <v>191</v>
      </c>
    </row>
    <row r="315" s="13" customFormat="1">
      <c r="B315" s="264"/>
      <c r="C315" s="265"/>
      <c r="D315" s="247" t="s">
        <v>312</v>
      </c>
      <c r="E315" s="266" t="s">
        <v>34</v>
      </c>
      <c r="F315" s="267" t="s">
        <v>314</v>
      </c>
      <c r="G315" s="265"/>
      <c r="H315" s="268">
        <v>707.87</v>
      </c>
      <c r="I315" s="269"/>
      <c r="J315" s="265"/>
      <c r="K315" s="265"/>
      <c r="L315" s="270"/>
      <c r="M315" s="271"/>
      <c r="N315" s="272"/>
      <c r="O315" s="272"/>
      <c r="P315" s="272"/>
      <c r="Q315" s="272"/>
      <c r="R315" s="272"/>
      <c r="S315" s="272"/>
      <c r="T315" s="273"/>
      <c r="AT315" s="274" t="s">
        <v>312</v>
      </c>
      <c r="AU315" s="274" t="s">
        <v>88</v>
      </c>
      <c r="AV315" s="13" t="s">
        <v>211</v>
      </c>
      <c r="AW315" s="13" t="s">
        <v>41</v>
      </c>
      <c r="AX315" s="13" t="s">
        <v>86</v>
      </c>
      <c r="AY315" s="274" t="s">
        <v>191</v>
      </c>
    </row>
    <row r="316" s="1" customFormat="1" ht="16.5" customHeight="1">
      <c r="B316" s="48"/>
      <c r="C316" s="290" t="s">
        <v>689</v>
      </c>
      <c r="D316" s="290" t="s">
        <v>445</v>
      </c>
      <c r="E316" s="291" t="s">
        <v>690</v>
      </c>
      <c r="F316" s="292" t="s">
        <v>691</v>
      </c>
      <c r="G316" s="293" t="s">
        <v>453</v>
      </c>
      <c r="H316" s="294">
        <v>778.65700000000004</v>
      </c>
      <c r="I316" s="295"/>
      <c r="J316" s="296">
        <f>ROUND(I316*H316,2)</f>
        <v>0</v>
      </c>
      <c r="K316" s="292" t="s">
        <v>198</v>
      </c>
      <c r="L316" s="297"/>
      <c r="M316" s="298" t="s">
        <v>34</v>
      </c>
      <c r="N316" s="299" t="s">
        <v>49</v>
      </c>
      <c r="O316" s="49"/>
      <c r="P316" s="244">
        <f>O316*H316</f>
        <v>0</v>
      </c>
      <c r="Q316" s="244">
        <v>0.017999999999999999</v>
      </c>
      <c r="R316" s="244">
        <f>Q316*H316</f>
        <v>14.015825999999999</v>
      </c>
      <c r="S316" s="244">
        <v>0</v>
      </c>
      <c r="T316" s="245">
        <f>S316*H316</f>
        <v>0</v>
      </c>
      <c r="AR316" s="25" t="s">
        <v>232</v>
      </c>
      <c r="AT316" s="25" t="s">
        <v>445</v>
      </c>
      <c r="AU316" s="25" t="s">
        <v>88</v>
      </c>
      <c r="AY316" s="25" t="s">
        <v>191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25" t="s">
        <v>86</v>
      </c>
      <c r="BK316" s="246">
        <f>ROUND(I316*H316,2)</f>
        <v>0</v>
      </c>
      <c r="BL316" s="25" t="s">
        <v>211</v>
      </c>
      <c r="BM316" s="25" t="s">
        <v>692</v>
      </c>
    </row>
    <row r="317" s="12" customFormat="1">
      <c r="B317" s="253"/>
      <c r="C317" s="254"/>
      <c r="D317" s="247" t="s">
        <v>312</v>
      </c>
      <c r="E317" s="254"/>
      <c r="F317" s="256" t="s">
        <v>693</v>
      </c>
      <c r="G317" s="254"/>
      <c r="H317" s="257">
        <v>778.65700000000004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AT317" s="263" t="s">
        <v>312</v>
      </c>
      <c r="AU317" s="263" t="s">
        <v>88</v>
      </c>
      <c r="AV317" s="12" t="s">
        <v>88</v>
      </c>
      <c r="AW317" s="12" t="s">
        <v>6</v>
      </c>
      <c r="AX317" s="12" t="s">
        <v>86</v>
      </c>
      <c r="AY317" s="263" t="s">
        <v>191</v>
      </c>
    </row>
    <row r="318" s="1" customFormat="1" ht="25.5" customHeight="1">
      <c r="B318" s="48"/>
      <c r="C318" s="235" t="s">
        <v>694</v>
      </c>
      <c r="D318" s="235" t="s">
        <v>194</v>
      </c>
      <c r="E318" s="236" t="s">
        <v>695</v>
      </c>
      <c r="F318" s="237" t="s">
        <v>696</v>
      </c>
      <c r="G318" s="238" t="s">
        <v>553</v>
      </c>
      <c r="H318" s="239">
        <v>271.42000000000002</v>
      </c>
      <c r="I318" s="240"/>
      <c r="J318" s="241">
        <f>ROUND(I318*H318,2)</f>
        <v>0</v>
      </c>
      <c r="K318" s="237" t="s">
        <v>198</v>
      </c>
      <c r="L318" s="74"/>
      <c r="M318" s="242" t="s">
        <v>34</v>
      </c>
      <c r="N318" s="243" t="s">
        <v>49</v>
      </c>
      <c r="O318" s="49"/>
      <c r="P318" s="244">
        <f>O318*H318</f>
        <v>0</v>
      </c>
      <c r="Q318" s="244">
        <v>0.0016800000000000001</v>
      </c>
      <c r="R318" s="244">
        <f>Q318*H318</f>
        <v>0.45598560000000005</v>
      </c>
      <c r="S318" s="244">
        <v>0</v>
      </c>
      <c r="T318" s="245">
        <f>S318*H318</f>
        <v>0</v>
      </c>
      <c r="AR318" s="25" t="s">
        <v>211</v>
      </c>
      <c r="AT318" s="25" t="s">
        <v>194</v>
      </c>
      <c r="AU318" s="25" t="s">
        <v>88</v>
      </c>
      <c r="AY318" s="25" t="s">
        <v>191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25" t="s">
        <v>86</v>
      </c>
      <c r="BK318" s="246">
        <f>ROUND(I318*H318,2)</f>
        <v>0</v>
      </c>
      <c r="BL318" s="25" t="s">
        <v>211</v>
      </c>
      <c r="BM318" s="25" t="s">
        <v>697</v>
      </c>
    </row>
    <row r="319" s="1" customFormat="1" ht="16.5" customHeight="1">
      <c r="B319" s="48"/>
      <c r="C319" s="290" t="s">
        <v>698</v>
      </c>
      <c r="D319" s="290" t="s">
        <v>445</v>
      </c>
      <c r="E319" s="291" t="s">
        <v>699</v>
      </c>
      <c r="F319" s="292" t="s">
        <v>700</v>
      </c>
      <c r="G319" s="293" t="s">
        <v>453</v>
      </c>
      <c r="H319" s="294">
        <v>59.712000000000003</v>
      </c>
      <c r="I319" s="295"/>
      <c r="J319" s="296">
        <f>ROUND(I319*H319,2)</f>
        <v>0</v>
      </c>
      <c r="K319" s="292" t="s">
        <v>198</v>
      </c>
      <c r="L319" s="297"/>
      <c r="M319" s="298" t="s">
        <v>34</v>
      </c>
      <c r="N319" s="299" t="s">
        <v>49</v>
      </c>
      <c r="O319" s="49"/>
      <c r="P319" s="244">
        <f>O319*H319</f>
        <v>0</v>
      </c>
      <c r="Q319" s="244">
        <v>0.0060000000000000001</v>
      </c>
      <c r="R319" s="244">
        <f>Q319*H319</f>
        <v>0.35827200000000003</v>
      </c>
      <c r="S319" s="244">
        <v>0</v>
      </c>
      <c r="T319" s="245">
        <f>S319*H319</f>
        <v>0</v>
      </c>
      <c r="AR319" s="25" t="s">
        <v>232</v>
      </c>
      <c r="AT319" s="25" t="s">
        <v>445</v>
      </c>
      <c r="AU319" s="25" t="s">
        <v>88</v>
      </c>
      <c r="AY319" s="25" t="s">
        <v>191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25" t="s">
        <v>86</v>
      </c>
      <c r="BK319" s="246">
        <f>ROUND(I319*H319,2)</f>
        <v>0</v>
      </c>
      <c r="BL319" s="25" t="s">
        <v>211</v>
      </c>
      <c r="BM319" s="25" t="s">
        <v>701</v>
      </c>
    </row>
    <row r="320" s="12" customFormat="1">
      <c r="B320" s="253"/>
      <c r="C320" s="254"/>
      <c r="D320" s="247" t="s">
        <v>312</v>
      </c>
      <c r="E320" s="254"/>
      <c r="F320" s="256" t="s">
        <v>702</v>
      </c>
      <c r="G320" s="254"/>
      <c r="H320" s="257">
        <v>59.712000000000003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AT320" s="263" t="s">
        <v>312</v>
      </c>
      <c r="AU320" s="263" t="s">
        <v>88</v>
      </c>
      <c r="AV320" s="12" t="s">
        <v>88</v>
      </c>
      <c r="AW320" s="12" t="s">
        <v>6</v>
      </c>
      <c r="AX320" s="12" t="s">
        <v>86</v>
      </c>
      <c r="AY320" s="263" t="s">
        <v>191</v>
      </c>
    </row>
    <row r="321" s="1" customFormat="1" ht="25.5" customHeight="1">
      <c r="B321" s="48"/>
      <c r="C321" s="235" t="s">
        <v>703</v>
      </c>
      <c r="D321" s="235" t="s">
        <v>194</v>
      </c>
      <c r="E321" s="236" t="s">
        <v>704</v>
      </c>
      <c r="F321" s="237" t="s">
        <v>705</v>
      </c>
      <c r="G321" s="238" t="s">
        <v>453</v>
      </c>
      <c r="H321" s="239">
        <v>707.87</v>
      </c>
      <c r="I321" s="240"/>
      <c r="J321" s="241">
        <f>ROUND(I321*H321,2)</f>
        <v>0</v>
      </c>
      <c r="K321" s="237" t="s">
        <v>198</v>
      </c>
      <c r="L321" s="74"/>
      <c r="M321" s="242" t="s">
        <v>34</v>
      </c>
      <c r="N321" s="243" t="s">
        <v>49</v>
      </c>
      <c r="O321" s="49"/>
      <c r="P321" s="244">
        <f>O321*H321</f>
        <v>0</v>
      </c>
      <c r="Q321" s="244">
        <v>6.0000000000000002E-05</v>
      </c>
      <c r="R321" s="244">
        <f>Q321*H321</f>
        <v>0.042472200000000002</v>
      </c>
      <c r="S321" s="244">
        <v>0</v>
      </c>
      <c r="T321" s="245">
        <f>S321*H321</f>
        <v>0</v>
      </c>
      <c r="AR321" s="25" t="s">
        <v>211</v>
      </c>
      <c r="AT321" s="25" t="s">
        <v>194</v>
      </c>
      <c r="AU321" s="25" t="s">
        <v>88</v>
      </c>
      <c r="AY321" s="25" t="s">
        <v>191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25" t="s">
        <v>86</v>
      </c>
      <c r="BK321" s="246">
        <f>ROUND(I321*H321,2)</f>
        <v>0</v>
      </c>
      <c r="BL321" s="25" t="s">
        <v>211</v>
      </c>
      <c r="BM321" s="25" t="s">
        <v>706</v>
      </c>
    </row>
    <row r="322" s="1" customFormat="1" ht="25.5" customHeight="1">
      <c r="B322" s="48"/>
      <c r="C322" s="235" t="s">
        <v>707</v>
      </c>
      <c r="D322" s="235" t="s">
        <v>194</v>
      </c>
      <c r="E322" s="236" t="s">
        <v>708</v>
      </c>
      <c r="F322" s="237" t="s">
        <v>709</v>
      </c>
      <c r="G322" s="238" t="s">
        <v>453</v>
      </c>
      <c r="H322" s="239">
        <v>707.87</v>
      </c>
      <c r="I322" s="240"/>
      <c r="J322" s="241">
        <f>ROUND(I322*H322,2)</f>
        <v>0</v>
      </c>
      <c r="K322" s="237" t="s">
        <v>198</v>
      </c>
      <c r="L322" s="74"/>
      <c r="M322" s="242" t="s">
        <v>34</v>
      </c>
      <c r="N322" s="243" t="s">
        <v>49</v>
      </c>
      <c r="O322" s="49"/>
      <c r="P322" s="244">
        <f>O322*H322</f>
        <v>0</v>
      </c>
      <c r="Q322" s="244">
        <v>0.023630000000000002</v>
      </c>
      <c r="R322" s="244">
        <f>Q322*H322</f>
        <v>16.726968100000001</v>
      </c>
      <c r="S322" s="244">
        <v>0</v>
      </c>
      <c r="T322" s="245">
        <f>S322*H322</f>
        <v>0</v>
      </c>
      <c r="AR322" s="25" t="s">
        <v>211</v>
      </c>
      <c r="AT322" s="25" t="s">
        <v>194</v>
      </c>
      <c r="AU322" s="25" t="s">
        <v>88</v>
      </c>
      <c r="AY322" s="25" t="s">
        <v>191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25" t="s">
        <v>86</v>
      </c>
      <c r="BK322" s="246">
        <f>ROUND(I322*H322,2)</f>
        <v>0</v>
      </c>
      <c r="BL322" s="25" t="s">
        <v>211</v>
      </c>
      <c r="BM322" s="25" t="s">
        <v>710</v>
      </c>
    </row>
    <row r="323" s="14" customFormat="1">
      <c r="B323" s="275"/>
      <c r="C323" s="276"/>
      <c r="D323" s="247" t="s">
        <v>312</v>
      </c>
      <c r="E323" s="277" t="s">
        <v>34</v>
      </c>
      <c r="F323" s="278" t="s">
        <v>419</v>
      </c>
      <c r="G323" s="276"/>
      <c r="H323" s="277" t="s">
        <v>34</v>
      </c>
      <c r="I323" s="279"/>
      <c r="J323" s="276"/>
      <c r="K323" s="276"/>
      <c r="L323" s="280"/>
      <c r="M323" s="281"/>
      <c r="N323" s="282"/>
      <c r="O323" s="282"/>
      <c r="P323" s="282"/>
      <c r="Q323" s="282"/>
      <c r="R323" s="282"/>
      <c r="S323" s="282"/>
      <c r="T323" s="283"/>
      <c r="AT323" s="284" t="s">
        <v>312</v>
      </c>
      <c r="AU323" s="284" t="s">
        <v>88</v>
      </c>
      <c r="AV323" s="14" t="s">
        <v>86</v>
      </c>
      <c r="AW323" s="14" t="s">
        <v>41</v>
      </c>
      <c r="AX323" s="14" t="s">
        <v>78</v>
      </c>
      <c r="AY323" s="284" t="s">
        <v>191</v>
      </c>
    </row>
    <row r="324" s="12" customFormat="1">
      <c r="B324" s="253"/>
      <c r="C324" s="254"/>
      <c r="D324" s="247" t="s">
        <v>312</v>
      </c>
      <c r="E324" s="255" t="s">
        <v>34</v>
      </c>
      <c r="F324" s="256" t="s">
        <v>675</v>
      </c>
      <c r="G324" s="254"/>
      <c r="H324" s="257">
        <v>707.87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AT324" s="263" t="s">
        <v>312</v>
      </c>
      <c r="AU324" s="263" t="s">
        <v>88</v>
      </c>
      <c r="AV324" s="12" t="s">
        <v>88</v>
      </c>
      <c r="AW324" s="12" t="s">
        <v>41</v>
      </c>
      <c r="AX324" s="12" t="s">
        <v>78</v>
      </c>
      <c r="AY324" s="263" t="s">
        <v>191</v>
      </c>
    </row>
    <row r="325" s="13" customFormat="1">
      <c r="B325" s="264"/>
      <c r="C325" s="265"/>
      <c r="D325" s="247" t="s">
        <v>312</v>
      </c>
      <c r="E325" s="266" t="s">
        <v>34</v>
      </c>
      <c r="F325" s="267" t="s">
        <v>314</v>
      </c>
      <c r="G325" s="265"/>
      <c r="H325" s="268">
        <v>707.87</v>
      </c>
      <c r="I325" s="269"/>
      <c r="J325" s="265"/>
      <c r="K325" s="265"/>
      <c r="L325" s="270"/>
      <c r="M325" s="271"/>
      <c r="N325" s="272"/>
      <c r="O325" s="272"/>
      <c r="P325" s="272"/>
      <c r="Q325" s="272"/>
      <c r="R325" s="272"/>
      <c r="S325" s="272"/>
      <c r="T325" s="273"/>
      <c r="AT325" s="274" t="s">
        <v>312</v>
      </c>
      <c r="AU325" s="274" t="s">
        <v>88</v>
      </c>
      <c r="AV325" s="13" t="s">
        <v>211</v>
      </c>
      <c r="AW325" s="13" t="s">
        <v>41</v>
      </c>
      <c r="AX325" s="13" t="s">
        <v>86</v>
      </c>
      <c r="AY325" s="274" t="s">
        <v>191</v>
      </c>
    </row>
    <row r="326" s="1" customFormat="1" ht="25.5" customHeight="1">
      <c r="B326" s="48"/>
      <c r="C326" s="235" t="s">
        <v>711</v>
      </c>
      <c r="D326" s="235" t="s">
        <v>194</v>
      </c>
      <c r="E326" s="236" t="s">
        <v>712</v>
      </c>
      <c r="F326" s="237" t="s">
        <v>713</v>
      </c>
      <c r="G326" s="238" t="s">
        <v>453</v>
      </c>
      <c r="H326" s="239">
        <v>1415.74</v>
      </c>
      <c r="I326" s="240"/>
      <c r="J326" s="241">
        <f>ROUND(I326*H326,2)</f>
        <v>0</v>
      </c>
      <c r="K326" s="237" t="s">
        <v>198</v>
      </c>
      <c r="L326" s="74"/>
      <c r="M326" s="242" t="s">
        <v>34</v>
      </c>
      <c r="N326" s="243" t="s">
        <v>49</v>
      </c>
      <c r="O326" s="49"/>
      <c r="P326" s="244">
        <f>O326*H326</f>
        <v>0</v>
      </c>
      <c r="Q326" s="244">
        <v>0.0079000000000000008</v>
      </c>
      <c r="R326" s="244">
        <f>Q326*H326</f>
        <v>11.184346000000002</v>
      </c>
      <c r="S326" s="244">
        <v>0</v>
      </c>
      <c r="T326" s="245">
        <f>S326*H326</f>
        <v>0</v>
      </c>
      <c r="AR326" s="25" t="s">
        <v>211</v>
      </c>
      <c r="AT326" s="25" t="s">
        <v>194</v>
      </c>
      <c r="AU326" s="25" t="s">
        <v>88</v>
      </c>
      <c r="AY326" s="25" t="s">
        <v>191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25" t="s">
        <v>86</v>
      </c>
      <c r="BK326" s="246">
        <f>ROUND(I326*H326,2)</f>
        <v>0</v>
      </c>
      <c r="BL326" s="25" t="s">
        <v>211</v>
      </c>
      <c r="BM326" s="25" t="s">
        <v>714</v>
      </c>
    </row>
    <row r="327" s="12" customFormat="1">
      <c r="B327" s="253"/>
      <c r="C327" s="254"/>
      <c r="D327" s="247" t="s">
        <v>312</v>
      </c>
      <c r="E327" s="254"/>
      <c r="F327" s="256" t="s">
        <v>715</v>
      </c>
      <c r="G327" s="254"/>
      <c r="H327" s="257">
        <v>1415.74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AT327" s="263" t="s">
        <v>312</v>
      </c>
      <c r="AU327" s="263" t="s">
        <v>88</v>
      </c>
      <c r="AV327" s="12" t="s">
        <v>88</v>
      </c>
      <c r="AW327" s="12" t="s">
        <v>6</v>
      </c>
      <c r="AX327" s="12" t="s">
        <v>86</v>
      </c>
      <c r="AY327" s="263" t="s">
        <v>191</v>
      </c>
    </row>
    <row r="328" s="1" customFormat="1" ht="16.5" customHeight="1">
      <c r="B328" s="48"/>
      <c r="C328" s="235" t="s">
        <v>716</v>
      </c>
      <c r="D328" s="235" t="s">
        <v>194</v>
      </c>
      <c r="E328" s="236" t="s">
        <v>717</v>
      </c>
      <c r="F328" s="237" t="s">
        <v>718</v>
      </c>
      <c r="G328" s="238" t="s">
        <v>453</v>
      </c>
      <c r="H328" s="239">
        <v>323.74700000000001</v>
      </c>
      <c r="I328" s="240"/>
      <c r="J328" s="241">
        <f>ROUND(I328*H328,2)</f>
        <v>0</v>
      </c>
      <c r="K328" s="237" t="s">
        <v>356</v>
      </c>
      <c r="L328" s="74"/>
      <c r="M328" s="242" t="s">
        <v>34</v>
      </c>
      <c r="N328" s="243" t="s">
        <v>49</v>
      </c>
      <c r="O328" s="49"/>
      <c r="P328" s="244">
        <f>O328*H328</f>
        <v>0</v>
      </c>
      <c r="Q328" s="244">
        <v>0</v>
      </c>
      <c r="R328" s="244">
        <f>Q328*H328</f>
        <v>0</v>
      </c>
      <c r="S328" s="244">
        <v>0</v>
      </c>
      <c r="T328" s="245">
        <f>S328*H328</f>
        <v>0</v>
      </c>
      <c r="AR328" s="25" t="s">
        <v>211</v>
      </c>
      <c r="AT328" s="25" t="s">
        <v>194</v>
      </c>
      <c r="AU328" s="25" t="s">
        <v>88</v>
      </c>
      <c r="AY328" s="25" t="s">
        <v>191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25" t="s">
        <v>86</v>
      </c>
      <c r="BK328" s="246">
        <f>ROUND(I328*H328,2)</f>
        <v>0</v>
      </c>
      <c r="BL328" s="25" t="s">
        <v>211</v>
      </c>
      <c r="BM328" s="25" t="s">
        <v>719</v>
      </c>
    </row>
    <row r="329" s="14" customFormat="1">
      <c r="B329" s="275"/>
      <c r="C329" s="276"/>
      <c r="D329" s="247" t="s">
        <v>312</v>
      </c>
      <c r="E329" s="277" t="s">
        <v>34</v>
      </c>
      <c r="F329" s="278" t="s">
        <v>720</v>
      </c>
      <c r="G329" s="276"/>
      <c r="H329" s="277" t="s">
        <v>34</v>
      </c>
      <c r="I329" s="279"/>
      <c r="J329" s="276"/>
      <c r="K329" s="276"/>
      <c r="L329" s="280"/>
      <c r="M329" s="281"/>
      <c r="N329" s="282"/>
      <c r="O329" s="282"/>
      <c r="P329" s="282"/>
      <c r="Q329" s="282"/>
      <c r="R329" s="282"/>
      <c r="S329" s="282"/>
      <c r="T329" s="283"/>
      <c r="AT329" s="284" t="s">
        <v>312</v>
      </c>
      <c r="AU329" s="284" t="s">
        <v>88</v>
      </c>
      <c r="AV329" s="14" t="s">
        <v>86</v>
      </c>
      <c r="AW329" s="14" t="s">
        <v>41</v>
      </c>
      <c r="AX329" s="14" t="s">
        <v>78</v>
      </c>
      <c r="AY329" s="284" t="s">
        <v>191</v>
      </c>
    </row>
    <row r="330" s="14" customFormat="1">
      <c r="B330" s="275"/>
      <c r="C330" s="276"/>
      <c r="D330" s="247" t="s">
        <v>312</v>
      </c>
      <c r="E330" s="277" t="s">
        <v>34</v>
      </c>
      <c r="F330" s="278" t="s">
        <v>721</v>
      </c>
      <c r="G330" s="276"/>
      <c r="H330" s="277" t="s">
        <v>34</v>
      </c>
      <c r="I330" s="279"/>
      <c r="J330" s="276"/>
      <c r="K330" s="276"/>
      <c r="L330" s="280"/>
      <c r="M330" s="281"/>
      <c r="N330" s="282"/>
      <c r="O330" s="282"/>
      <c r="P330" s="282"/>
      <c r="Q330" s="282"/>
      <c r="R330" s="282"/>
      <c r="S330" s="282"/>
      <c r="T330" s="283"/>
      <c r="AT330" s="284" t="s">
        <v>312</v>
      </c>
      <c r="AU330" s="284" t="s">
        <v>88</v>
      </c>
      <c r="AV330" s="14" t="s">
        <v>86</v>
      </c>
      <c r="AW330" s="14" t="s">
        <v>41</v>
      </c>
      <c r="AX330" s="14" t="s">
        <v>78</v>
      </c>
      <c r="AY330" s="284" t="s">
        <v>191</v>
      </c>
    </row>
    <row r="331" s="14" customFormat="1">
      <c r="B331" s="275"/>
      <c r="C331" s="276"/>
      <c r="D331" s="247" t="s">
        <v>312</v>
      </c>
      <c r="E331" s="277" t="s">
        <v>34</v>
      </c>
      <c r="F331" s="278" t="s">
        <v>722</v>
      </c>
      <c r="G331" s="276"/>
      <c r="H331" s="277" t="s">
        <v>34</v>
      </c>
      <c r="I331" s="279"/>
      <c r="J331" s="276"/>
      <c r="K331" s="276"/>
      <c r="L331" s="280"/>
      <c r="M331" s="281"/>
      <c r="N331" s="282"/>
      <c r="O331" s="282"/>
      <c r="P331" s="282"/>
      <c r="Q331" s="282"/>
      <c r="R331" s="282"/>
      <c r="S331" s="282"/>
      <c r="T331" s="283"/>
      <c r="AT331" s="284" t="s">
        <v>312</v>
      </c>
      <c r="AU331" s="284" t="s">
        <v>88</v>
      </c>
      <c r="AV331" s="14" t="s">
        <v>86</v>
      </c>
      <c r="AW331" s="14" t="s">
        <v>41</v>
      </c>
      <c r="AX331" s="14" t="s">
        <v>78</v>
      </c>
      <c r="AY331" s="284" t="s">
        <v>191</v>
      </c>
    </row>
    <row r="332" s="14" customFormat="1">
      <c r="B332" s="275"/>
      <c r="C332" s="276"/>
      <c r="D332" s="247" t="s">
        <v>312</v>
      </c>
      <c r="E332" s="277" t="s">
        <v>34</v>
      </c>
      <c r="F332" s="278" t="s">
        <v>723</v>
      </c>
      <c r="G332" s="276"/>
      <c r="H332" s="277" t="s">
        <v>34</v>
      </c>
      <c r="I332" s="279"/>
      <c r="J332" s="276"/>
      <c r="K332" s="276"/>
      <c r="L332" s="280"/>
      <c r="M332" s="281"/>
      <c r="N332" s="282"/>
      <c r="O332" s="282"/>
      <c r="P332" s="282"/>
      <c r="Q332" s="282"/>
      <c r="R332" s="282"/>
      <c r="S332" s="282"/>
      <c r="T332" s="283"/>
      <c r="AT332" s="284" t="s">
        <v>312</v>
      </c>
      <c r="AU332" s="284" t="s">
        <v>88</v>
      </c>
      <c r="AV332" s="14" t="s">
        <v>86</v>
      </c>
      <c r="AW332" s="14" t="s">
        <v>41</v>
      </c>
      <c r="AX332" s="14" t="s">
        <v>78</v>
      </c>
      <c r="AY332" s="284" t="s">
        <v>191</v>
      </c>
    </row>
    <row r="333" s="12" customFormat="1">
      <c r="B333" s="253"/>
      <c r="C333" s="254"/>
      <c r="D333" s="247" t="s">
        <v>312</v>
      </c>
      <c r="E333" s="255" t="s">
        <v>34</v>
      </c>
      <c r="F333" s="256" t="s">
        <v>724</v>
      </c>
      <c r="G333" s="254"/>
      <c r="H333" s="257">
        <v>323.74700000000001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AT333" s="263" t="s">
        <v>312</v>
      </c>
      <c r="AU333" s="263" t="s">
        <v>88</v>
      </c>
      <c r="AV333" s="12" t="s">
        <v>88</v>
      </c>
      <c r="AW333" s="12" t="s">
        <v>41</v>
      </c>
      <c r="AX333" s="12" t="s">
        <v>78</v>
      </c>
      <c r="AY333" s="263" t="s">
        <v>191</v>
      </c>
    </row>
    <row r="334" s="13" customFormat="1">
      <c r="B334" s="264"/>
      <c r="C334" s="265"/>
      <c r="D334" s="247" t="s">
        <v>312</v>
      </c>
      <c r="E334" s="266" t="s">
        <v>34</v>
      </c>
      <c r="F334" s="267" t="s">
        <v>314</v>
      </c>
      <c r="G334" s="265"/>
      <c r="H334" s="268">
        <v>323.74700000000001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AT334" s="274" t="s">
        <v>312</v>
      </c>
      <c r="AU334" s="274" t="s">
        <v>88</v>
      </c>
      <c r="AV334" s="13" t="s">
        <v>211</v>
      </c>
      <c r="AW334" s="13" t="s">
        <v>41</v>
      </c>
      <c r="AX334" s="13" t="s">
        <v>86</v>
      </c>
      <c r="AY334" s="274" t="s">
        <v>191</v>
      </c>
    </row>
    <row r="335" s="1" customFormat="1" ht="25.5" customHeight="1">
      <c r="B335" s="48"/>
      <c r="C335" s="235" t="s">
        <v>725</v>
      </c>
      <c r="D335" s="235" t="s">
        <v>194</v>
      </c>
      <c r="E335" s="236" t="s">
        <v>726</v>
      </c>
      <c r="F335" s="237" t="s">
        <v>727</v>
      </c>
      <c r="G335" s="238" t="s">
        <v>453</v>
      </c>
      <c r="H335" s="239">
        <v>323.74700000000001</v>
      </c>
      <c r="I335" s="240"/>
      <c r="J335" s="241">
        <f>ROUND(I335*H335,2)</f>
        <v>0</v>
      </c>
      <c r="K335" s="237" t="s">
        <v>198</v>
      </c>
      <c r="L335" s="74"/>
      <c r="M335" s="242" t="s">
        <v>34</v>
      </c>
      <c r="N335" s="243" t="s">
        <v>49</v>
      </c>
      <c r="O335" s="49"/>
      <c r="P335" s="244">
        <f>O335*H335</f>
        <v>0</v>
      </c>
      <c r="Q335" s="244">
        <v>0.0026800000000000001</v>
      </c>
      <c r="R335" s="244">
        <f>Q335*H335</f>
        <v>0.86764196000000005</v>
      </c>
      <c r="S335" s="244">
        <v>0</v>
      </c>
      <c r="T335" s="245">
        <f>S335*H335</f>
        <v>0</v>
      </c>
      <c r="AR335" s="25" t="s">
        <v>211</v>
      </c>
      <c r="AT335" s="25" t="s">
        <v>194</v>
      </c>
      <c r="AU335" s="25" t="s">
        <v>88</v>
      </c>
      <c r="AY335" s="25" t="s">
        <v>191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25" t="s">
        <v>86</v>
      </c>
      <c r="BK335" s="246">
        <f>ROUND(I335*H335,2)</f>
        <v>0</v>
      </c>
      <c r="BL335" s="25" t="s">
        <v>211</v>
      </c>
      <c r="BM335" s="25" t="s">
        <v>728</v>
      </c>
    </row>
    <row r="336" s="14" customFormat="1">
      <c r="B336" s="275"/>
      <c r="C336" s="276"/>
      <c r="D336" s="247" t="s">
        <v>312</v>
      </c>
      <c r="E336" s="277" t="s">
        <v>34</v>
      </c>
      <c r="F336" s="278" t="s">
        <v>419</v>
      </c>
      <c r="G336" s="276"/>
      <c r="H336" s="277" t="s">
        <v>34</v>
      </c>
      <c r="I336" s="279"/>
      <c r="J336" s="276"/>
      <c r="K336" s="276"/>
      <c r="L336" s="280"/>
      <c r="M336" s="281"/>
      <c r="N336" s="282"/>
      <c r="O336" s="282"/>
      <c r="P336" s="282"/>
      <c r="Q336" s="282"/>
      <c r="R336" s="282"/>
      <c r="S336" s="282"/>
      <c r="T336" s="283"/>
      <c r="AT336" s="284" t="s">
        <v>312</v>
      </c>
      <c r="AU336" s="284" t="s">
        <v>88</v>
      </c>
      <c r="AV336" s="14" t="s">
        <v>86</v>
      </c>
      <c r="AW336" s="14" t="s">
        <v>41</v>
      </c>
      <c r="AX336" s="14" t="s">
        <v>78</v>
      </c>
      <c r="AY336" s="284" t="s">
        <v>191</v>
      </c>
    </row>
    <row r="337" s="12" customFormat="1">
      <c r="B337" s="253"/>
      <c r="C337" s="254"/>
      <c r="D337" s="247" t="s">
        <v>312</v>
      </c>
      <c r="E337" s="255" t="s">
        <v>34</v>
      </c>
      <c r="F337" s="256" t="s">
        <v>729</v>
      </c>
      <c r="G337" s="254"/>
      <c r="H337" s="257">
        <v>150.46600000000001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AT337" s="263" t="s">
        <v>312</v>
      </c>
      <c r="AU337" s="263" t="s">
        <v>88</v>
      </c>
      <c r="AV337" s="12" t="s">
        <v>88</v>
      </c>
      <c r="AW337" s="12" t="s">
        <v>41</v>
      </c>
      <c r="AX337" s="12" t="s">
        <v>78</v>
      </c>
      <c r="AY337" s="263" t="s">
        <v>191</v>
      </c>
    </row>
    <row r="338" s="12" customFormat="1">
      <c r="B338" s="253"/>
      <c r="C338" s="254"/>
      <c r="D338" s="247" t="s">
        <v>312</v>
      </c>
      <c r="E338" s="255" t="s">
        <v>34</v>
      </c>
      <c r="F338" s="256" t="s">
        <v>730</v>
      </c>
      <c r="G338" s="254"/>
      <c r="H338" s="257">
        <v>75.037999999999997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AT338" s="263" t="s">
        <v>312</v>
      </c>
      <c r="AU338" s="263" t="s">
        <v>88</v>
      </c>
      <c r="AV338" s="12" t="s">
        <v>88</v>
      </c>
      <c r="AW338" s="12" t="s">
        <v>41</v>
      </c>
      <c r="AX338" s="12" t="s">
        <v>78</v>
      </c>
      <c r="AY338" s="263" t="s">
        <v>191</v>
      </c>
    </row>
    <row r="339" s="15" customFormat="1">
      <c r="B339" s="300"/>
      <c r="C339" s="301"/>
      <c r="D339" s="247" t="s">
        <v>312</v>
      </c>
      <c r="E339" s="302" t="s">
        <v>34</v>
      </c>
      <c r="F339" s="303" t="s">
        <v>469</v>
      </c>
      <c r="G339" s="301"/>
      <c r="H339" s="304">
        <v>225.50399999999999</v>
      </c>
      <c r="I339" s="305"/>
      <c r="J339" s="301"/>
      <c r="K339" s="301"/>
      <c r="L339" s="306"/>
      <c r="M339" s="307"/>
      <c r="N339" s="308"/>
      <c r="O339" s="308"/>
      <c r="P339" s="308"/>
      <c r="Q339" s="308"/>
      <c r="R339" s="308"/>
      <c r="S339" s="308"/>
      <c r="T339" s="309"/>
      <c r="AT339" s="310" t="s">
        <v>312</v>
      </c>
      <c r="AU339" s="310" t="s">
        <v>88</v>
      </c>
      <c r="AV339" s="15" t="s">
        <v>206</v>
      </c>
      <c r="AW339" s="15" t="s">
        <v>41</v>
      </c>
      <c r="AX339" s="15" t="s">
        <v>78</v>
      </c>
      <c r="AY339" s="310" t="s">
        <v>191</v>
      </c>
    </row>
    <row r="340" s="12" customFormat="1">
      <c r="B340" s="253"/>
      <c r="C340" s="254"/>
      <c r="D340" s="247" t="s">
        <v>312</v>
      </c>
      <c r="E340" s="255" t="s">
        <v>34</v>
      </c>
      <c r="F340" s="256" t="s">
        <v>731</v>
      </c>
      <c r="G340" s="254"/>
      <c r="H340" s="257">
        <v>20.492999999999999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AT340" s="263" t="s">
        <v>312</v>
      </c>
      <c r="AU340" s="263" t="s">
        <v>88</v>
      </c>
      <c r="AV340" s="12" t="s">
        <v>88</v>
      </c>
      <c r="AW340" s="12" t="s">
        <v>41</v>
      </c>
      <c r="AX340" s="12" t="s">
        <v>78</v>
      </c>
      <c r="AY340" s="263" t="s">
        <v>191</v>
      </c>
    </row>
    <row r="341" s="12" customFormat="1">
      <c r="B341" s="253"/>
      <c r="C341" s="254"/>
      <c r="D341" s="247" t="s">
        <v>312</v>
      </c>
      <c r="E341" s="255" t="s">
        <v>34</v>
      </c>
      <c r="F341" s="256" t="s">
        <v>732</v>
      </c>
      <c r="G341" s="254"/>
      <c r="H341" s="257">
        <v>77.75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AT341" s="263" t="s">
        <v>312</v>
      </c>
      <c r="AU341" s="263" t="s">
        <v>88</v>
      </c>
      <c r="AV341" s="12" t="s">
        <v>88</v>
      </c>
      <c r="AW341" s="12" t="s">
        <v>41</v>
      </c>
      <c r="AX341" s="12" t="s">
        <v>78</v>
      </c>
      <c r="AY341" s="263" t="s">
        <v>191</v>
      </c>
    </row>
    <row r="342" s="15" customFormat="1">
      <c r="B342" s="300"/>
      <c r="C342" s="301"/>
      <c r="D342" s="247" t="s">
        <v>312</v>
      </c>
      <c r="E342" s="302" t="s">
        <v>34</v>
      </c>
      <c r="F342" s="303" t="s">
        <v>469</v>
      </c>
      <c r="G342" s="301"/>
      <c r="H342" s="304">
        <v>98.242999999999995</v>
      </c>
      <c r="I342" s="305"/>
      <c r="J342" s="301"/>
      <c r="K342" s="301"/>
      <c r="L342" s="306"/>
      <c r="M342" s="307"/>
      <c r="N342" s="308"/>
      <c r="O342" s="308"/>
      <c r="P342" s="308"/>
      <c r="Q342" s="308"/>
      <c r="R342" s="308"/>
      <c r="S342" s="308"/>
      <c r="T342" s="309"/>
      <c r="AT342" s="310" t="s">
        <v>312</v>
      </c>
      <c r="AU342" s="310" t="s">
        <v>88</v>
      </c>
      <c r="AV342" s="15" t="s">
        <v>206</v>
      </c>
      <c r="AW342" s="15" t="s">
        <v>41</v>
      </c>
      <c r="AX342" s="15" t="s">
        <v>78</v>
      </c>
      <c r="AY342" s="310" t="s">
        <v>191</v>
      </c>
    </row>
    <row r="343" s="13" customFormat="1">
      <c r="B343" s="264"/>
      <c r="C343" s="265"/>
      <c r="D343" s="247" t="s">
        <v>312</v>
      </c>
      <c r="E343" s="266" t="s">
        <v>34</v>
      </c>
      <c r="F343" s="267" t="s">
        <v>314</v>
      </c>
      <c r="G343" s="265"/>
      <c r="H343" s="268">
        <v>323.74700000000001</v>
      </c>
      <c r="I343" s="269"/>
      <c r="J343" s="265"/>
      <c r="K343" s="265"/>
      <c r="L343" s="270"/>
      <c r="M343" s="271"/>
      <c r="N343" s="272"/>
      <c r="O343" s="272"/>
      <c r="P343" s="272"/>
      <c r="Q343" s="272"/>
      <c r="R343" s="272"/>
      <c r="S343" s="272"/>
      <c r="T343" s="273"/>
      <c r="AT343" s="274" t="s">
        <v>312</v>
      </c>
      <c r="AU343" s="274" t="s">
        <v>88</v>
      </c>
      <c r="AV343" s="13" t="s">
        <v>211</v>
      </c>
      <c r="AW343" s="13" t="s">
        <v>41</v>
      </c>
      <c r="AX343" s="13" t="s">
        <v>86</v>
      </c>
      <c r="AY343" s="274" t="s">
        <v>191</v>
      </c>
    </row>
    <row r="344" s="1" customFormat="1" ht="16.5" customHeight="1">
      <c r="B344" s="48"/>
      <c r="C344" s="235" t="s">
        <v>733</v>
      </c>
      <c r="D344" s="235" t="s">
        <v>194</v>
      </c>
      <c r="E344" s="236" t="s">
        <v>734</v>
      </c>
      <c r="F344" s="237" t="s">
        <v>735</v>
      </c>
      <c r="G344" s="238" t="s">
        <v>453</v>
      </c>
      <c r="H344" s="239">
        <v>526.60000000000002</v>
      </c>
      <c r="I344" s="240"/>
      <c r="J344" s="241">
        <f>ROUND(I344*H344,2)</f>
        <v>0</v>
      </c>
      <c r="K344" s="237" t="s">
        <v>198</v>
      </c>
      <c r="L344" s="74"/>
      <c r="M344" s="242" t="s">
        <v>34</v>
      </c>
      <c r="N344" s="243" t="s">
        <v>49</v>
      </c>
      <c r="O344" s="49"/>
      <c r="P344" s="244">
        <f>O344*H344</f>
        <v>0</v>
      </c>
      <c r="Q344" s="244">
        <v>0.00012</v>
      </c>
      <c r="R344" s="244">
        <f>Q344*H344</f>
        <v>0.063191999999999998</v>
      </c>
      <c r="S344" s="244">
        <v>0</v>
      </c>
      <c r="T344" s="245">
        <f>S344*H344</f>
        <v>0</v>
      </c>
      <c r="AR344" s="25" t="s">
        <v>211</v>
      </c>
      <c r="AT344" s="25" t="s">
        <v>194</v>
      </c>
      <c r="AU344" s="25" t="s">
        <v>88</v>
      </c>
      <c r="AY344" s="25" t="s">
        <v>191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25" t="s">
        <v>86</v>
      </c>
      <c r="BK344" s="246">
        <f>ROUND(I344*H344,2)</f>
        <v>0</v>
      </c>
      <c r="BL344" s="25" t="s">
        <v>211</v>
      </c>
      <c r="BM344" s="25" t="s">
        <v>736</v>
      </c>
    </row>
    <row r="345" s="12" customFormat="1">
      <c r="B345" s="253"/>
      <c r="C345" s="254"/>
      <c r="D345" s="247" t="s">
        <v>312</v>
      </c>
      <c r="E345" s="255" t="s">
        <v>34</v>
      </c>
      <c r="F345" s="256" t="s">
        <v>737</v>
      </c>
      <c r="G345" s="254"/>
      <c r="H345" s="257">
        <v>526.60000000000002</v>
      </c>
      <c r="I345" s="258"/>
      <c r="J345" s="254"/>
      <c r="K345" s="254"/>
      <c r="L345" s="259"/>
      <c r="M345" s="260"/>
      <c r="N345" s="261"/>
      <c r="O345" s="261"/>
      <c r="P345" s="261"/>
      <c r="Q345" s="261"/>
      <c r="R345" s="261"/>
      <c r="S345" s="261"/>
      <c r="T345" s="262"/>
      <c r="AT345" s="263" t="s">
        <v>312</v>
      </c>
      <c r="AU345" s="263" t="s">
        <v>88</v>
      </c>
      <c r="AV345" s="12" t="s">
        <v>88</v>
      </c>
      <c r="AW345" s="12" t="s">
        <v>41</v>
      </c>
      <c r="AX345" s="12" t="s">
        <v>78</v>
      </c>
      <c r="AY345" s="263" t="s">
        <v>191</v>
      </c>
    </row>
    <row r="346" s="13" customFormat="1">
      <c r="B346" s="264"/>
      <c r="C346" s="265"/>
      <c r="D346" s="247" t="s">
        <v>312</v>
      </c>
      <c r="E346" s="266" t="s">
        <v>34</v>
      </c>
      <c r="F346" s="267" t="s">
        <v>314</v>
      </c>
      <c r="G346" s="265"/>
      <c r="H346" s="268">
        <v>526.60000000000002</v>
      </c>
      <c r="I346" s="269"/>
      <c r="J346" s="265"/>
      <c r="K346" s="265"/>
      <c r="L346" s="270"/>
      <c r="M346" s="271"/>
      <c r="N346" s="272"/>
      <c r="O346" s="272"/>
      <c r="P346" s="272"/>
      <c r="Q346" s="272"/>
      <c r="R346" s="272"/>
      <c r="S346" s="272"/>
      <c r="T346" s="273"/>
      <c r="AT346" s="274" t="s">
        <v>312</v>
      </c>
      <c r="AU346" s="274" t="s">
        <v>88</v>
      </c>
      <c r="AV346" s="13" t="s">
        <v>211</v>
      </c>
      <c r="AW346" s="13" t="s">
        <v>41</v>
      </c>
      <c r="AX346" s="13" t="s">
        <v>86</v>
      </c>
      <c r="AY346" s="274" t="s">
        <v>191</v>
      </c>
    </row>
    <row r="347" s="1" customFormat="1" ht="25.5" customHeight="1">
      <c r="B347" s="48"/>
      <c r="C347" s="235" t="s">
        <v>738</v>
      </c>
      <c r="D347" s="235" t="s">
        <v>194</v>
      </c>
      <c r="E347" s="236" t="s">
        <v>739</v>
      </c>
      <c r="F347" s="237" t="s">
        <v>740</v>
      </c>
      <c r="G347" s="238" t="s">
        <v>453</v>
      </c>
      <c r="H347" s="239">
        <v>18.190000000000001</v>
      </c>
      <c r="I347" s="240"/>
      <c r="J347" s="241">
        <f>ROUND(I347*H347,2)</f>
        <v>0</v>
      </c>
      <c r="K347" s="237" t="s">
        <v>198</v>
      </c>
      <c r="L347" s="74"/>
      <c r="M347" s="242" t="s">
        <v>34</v>
      </c>
      <c r="N347" s="243" t="s">
        <v>49</v>
      </c>
      <c r="O347" s="49"/>
      <c r="P347" s="244">
        <f>O347*H347</f>
        <v>0</v>
      </c>
      <c r="Q347" s="244">
        <v>0.105</v>
      </c>
      <c r="R347" s="244">
        <f>Q347*H347</f>
        <v>1.90995</v>
      </c>
      <c r="S347" s="244">
        <v>0</v>
      </c>
      <c r="T347" s="245">
        <f>S347*H347</f>
        <v>0</v>
      </c>
      <c r="AR347" s="25" t="s">
        <v>211</v>
      </c>
      <c r="AT347" s="25" t="s">
        <v>194</v>
      </c>
      <c r="AU347" s="25" t="s">
        <v>88</v>
      </c>
      <c r="AY347" s="25" t="s">
        <v>191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25" t="s">
        <v>86</v>
      </c>
      <c r="BK347" s="246">
        <f>ROUND(I347*H347,2)</f>
        <v>0</v>
      </c>
      <c r="BL347" s="25" t="s">
        <v>211</v>
      </c>
      <c r="BM347" s="25" t="s">
        <v>741</v>
      </c>
    </row>
    <row r="348" s="14" customFormat="1">
      <c r="B348" s="275"/>
      <c r="C348" s="276"/>
      <c r="D348" s="247" t="s">
        <v>312</v>
      </c>
      <c r="E348" s="277" t="s">
        <v>34</v>
      </c>
      <c r="F348" s="278" t="s">
        <v>742</v>
      </c>
      <c r="G348" s="276"/>
      <c r="H348" s="277" t="s">
        <v>34</v>
      </c>
      <c r="I348" s="279"/>
      <c r="J348" s="276"/>
      <c r="K348" s="276"/>
      <c r="L348" s="280"/>
      <c r="M348" s="281"/>
      <c r="N348" s="282"/>
      <c r="O348" s="282"/>
      <c r="P348" s="282"/>
      <c r="Q348" s="282"/>
      <c r="R348" s="282"/>
      <c r="S348" s="282"/>
      <c r="T348" s="283"/>
      <c r="AT348" s="284" t="s">
        <v>312</v>
      </c>
      <c r="AU348" s="284" t="s">
        <v>88</v>
      </c>
      <c r="AV348" s="14" t="s">
        <v>86</v>
      </c>
      <c r="AW348" s="14" t="s">
        <v>41</v>
      </c>
      <c r="AX348" s="14" t="s">
        <v>78</v>
      </c>
      <c r="AY348" s="284" t="s">
        <v>191</v>
      </c>
    </row>
    <row r="349" s="12" customFormat="1">
      <c r="B349" s="253"/>
      <c r="C349" s="254"/>
      <c r="D349" s="247" t="s">
        <v>312</v>
      </c>
      <c r="E349" s="255" t="s">
        <v>34</v>
      </c>
      <c r="F349" s="256" t="s">
        <v>743</v>
      </c>
      <c r="G349" s="254"/>
      <c r="H349" s="257">
        <v>18.190000000000001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AT349" s="263" t="s">
        <v>312</v>
      </c>
      <c r="AU349" s="263" t="s">
        <v>88</v>
      </c>
      <c r="AV349" s="12" t="s">
        <v>88</v>
      </c>
      <c r="AW349" s="12" t="s">
        <v>41</v>
      </c>
      <c r="AX349" s="12" t="s">
        <v>78</v>
      </c>
      <c r="AY349" s="263" t="s">
        <v>191</v>
      </c>
    </row>
    <row r="350" s="13" customFormat="1">
      <c r="B350" s="264"/>
      <c r="C350" s="265"/>
      <c r="D350" s="247" t="s">
        <v>312</v>
      </c>
      <c r="E350" s="266" t="s">
        <v>34</v>
      </c>
      <c r="F350" s="267" t="s">
        <v>314</v>
      </c>
      <c r="G350" s="265"/>
      <c r="H350" s="268">
        <v>18.190000000000001</v>
      </c>
      <c r="I350" s="269"/>
      <c r="J350" s="265"/>
      <c r="K350" s="265"/>
      <c r="L350" s="270"/>
      <c r="M350" s="271"/>
      <c r="N350" s="272"/>
      <c r="O350" s="272"/>
      <c r="P350" s="272"/>
      <c r="Q350" s="272"/>
      <c r="R350" s="272"/>
      <c r="S350" s="272"/>
      <c r="T350" s="273"/>
      <c r="AT350" s="274" t="s">
        <v>312</v>
      </c>
      <c r="AU350" s="274" t="s">
        <v>88</v>
      </c>
      <c r="AV350" s="13" t="s">
        <v>211</v>
      </c>
      <c r="AW350" s="13" t="s">
        <v>41</v>
      </c>
      <c r="AX350" s="13" t="s">
        <v>86</v>
      </c>
      <c r="AY350" s="274" t="s">
        <v>191</v>
      </c>
    </row>
    <row r="351" s="1" customFormat="1" ht="16.5" customHeight="1">
      <c r="B351" s="48"/>
      <c r="C351" s="235" t="s">
        <v>744</v>
      </c>
      <c r="D351" s="235" t="s">
        <v>194</v>
      </c>
      <c r="E351" s="236" t="s">
        <v>745</v>
      </c>
      <c r="F351" s="237" t="s">
        <v>746</v>
      </c>
      <c r="G351" s="238" t="s">
        <v>453</v>
      </c>
      <c r="H351" s="239">
        <v>721.05999999999995</v>
      </c>
      <c r="I351" s="240"/>
      <c r="J351" s="241">
        <f>ROUND(I351*H351,2)</f>
        <v>0</v>
      </c>
      <c r="K351" s="237" t="s">
        <v>198</v>
      </c>
      <c r="L351" s="74"/>
      <c r="M351" s="242" t="s">
        <v>34</v>
      </c>
      <c r="N351" s="243" t="s">
        <v>49</v>
      </c>
      <c r="O351" s="49"/>
      <c r="P351" s="244">
        <f>O351*H351</f>
        <v>0</v>
      </c>
      <c r="Q351" s="244">
        <v>0.010200000000000001</v>
      </c>
      <c r="R351" s="244">
        <f>Q351*H351</f>
        <v>7.3548119999999999</v>
      </c>
      <c r="S351" s="244">
        <v>0</v>
      </c>
      <c r="T351" s="245">
        <f>S351*H351</f>
        <v>0</v>
      </c>
      <c r="AR351" s="25" t="s">
        <v>211</v>
      </c>
      <c r="AT351" s="25" t="s">
        <v>194</v>
      </c>
      <c r="AU351" s="25" t="s">
        <v>88</v>
      </c>
      <c r="AY351" s="25" t="s">
        <v>191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25" t="s">
        <v>86</v>
      </c>
      <c r="BK351" s="246">
        <f>ROUND(I351*H351,2)</f>
        <v>0</v>
      </c>
      <c r="BL351" s="25" t="s">
        <v>211</v>
      </c>
      <c r="BM351" s="25" t="s">
        <v>747</v>
      </c>
    </row>
    <row r="352" s="14" customFormat="1">
      <c r="B352" s="275"/>
      <c r="C352" s="276"/>
      <c r="D352" s="247" t="s">
        <v>312</v>
      </c>
      <c r="E352" s="277" t="s">
        <v>34</v>
      </c>
      <c r="F352" s="278" t="s">
        <v>742</v>
      </c>
      <c r="G352" s="276"/>
      <c r="H352" s="277" t="s">
        <v>34</v>
      </c>
      <c r="I352" s="279"/>
      <c r="J352" s="276"/>
      <c r="K352" s="276"/>
      <c r="L352" s="280"/>
      <c r="M352" s="281"/>
      <c r="N352" s="282"/>
      <c r="O352" s="282"/>
      <c r="P352" s="282"/>
      <c r="Q352" s="282"/>
      <c r="R352" s="282"/>
      <c r="S352" s="282"/>
      <c r="T352" s="283"/>
      <c r="AT352" s="284" t="s">
        <v>312</v>
      </c>
      <c r="AU352" s="284" t="s">
        <v>88</v>
      </c>
      <c r="AV352" s="14" t="s">
        <v>86</v>
      </c>
      <c r="AW352" s="14" t="s">
        <v>41</v>
      </c>
      <c r="AX352" s="14" t="s">
        <v>78</v>
      </c>
      <c r="AY352" s="284" t="s">
        <v>191</v>
      </c>
    </row>
    <row r="353" s="12" customFormat="1">
      <c r="B353" s="253"/>
      <c r="C353" s="254"/>
      <c r="D353" s="247" t="s">
        <v>312</v>
      </c>
      <c r="E353" s="255" t="s">
        <v>34</v>
      </c>
      <c r="F353" s="256" t="s">
        <v>748</v>
      </c>
      <c r="G353" s="254"/>
      <c r="H353" s="257">
        <v>123.645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AT353" s="263" t="s">
        <v>312</v>
      </c>
      <c r="AU353" s="263" t="s">
        <v>88</v>
      </c>
      <c r="AV353" s="12" t="s">
        <v>88</v>
      </c>
      <c r="AW353" s="12" t="s">
        <v>41</v>
      </c>
      <c r="AX353" s="12" t="s">
        <v>78</v>
      </c>
      <c r="AY353" s="263" t="s">
        <v>191</v>
      </c>
    </row>
    <row r="354" s="12" customFormat="1">
      <c r="B354" s="253"/>
      <c r="C354" s="254"/>
      <c r="D354" s="247" t="s">
        <v>312</v>
      </c>
      <c r="E354" s="255" t="s">
        <v>34</v>
      </c>
      <c r="F354" s="256" t="s">
        <v>749</v>
      </c>
      <c r="G354" s="254"/>
      <c r="H354" s="257">
        <v>2.395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AT354" s="263" t="s">
        <v>312</v>
      </c>
      <c r="AU354" s="263" t="s">
        <v>88</v>
      </c>
      <c r="AV354" s="12" t="s">
        <v>88</v>
      </c>
      <c r="AW354" s="12" t="s">
        <v>41</v>
      </c>
      <c r="AX354" s="12" t="s">
        <v>78</v>
      </c>
      <c r="AY354" s="263" t="s">
        <v>191</v>
      </c>
    </row>
    <row r="355" s="12" customFormat="1">
      <c r="B355" s="253"/>
      <c r="C355" s="254"/>
      <c r="D355" s="247" t="s">
        <v>312</v>
      </c>
      <c r="E355" s="255" t="s">
        <v>34</v>
      </c>
      <c r="F355" s="256" t="s">
        <v>750</v>
      </c>
      <c r="G355" s="254"/>
      <c r="H355" s="257">
        <v>53.869999999999997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AT355" s="263" t="s">
        <v>312</v>
      </c>
      <c r="AU355" s="263" t="s">
        <v>88</v>
      </c>
      <c r="AV355" s="12" t="s">
        <v>88</v>
      </c>
      <c r="AW355" s="12" t="s">
        <v>41</v>
      </c>
      <c r="AX355" s="12" t="s">
        <v>78</v>
      </c>
      <c r="AY355" s="263" t="s">
        <v>191</v>
      </c>
    </row>
    <row r="356" s="12" customFormat="1">
      <c r="B356" s="253"/>
      <c r="C356" s="254"/>
      <c r="D356" s="247" t="s">
        <v>312</v>
      </c>
      <c r="E356" s="255" t="s">
        <v>34</v>
      </c>
      <c r="F356" s="256" t="s">
        <v>751</v>
      </c>
      <c r="G356" s="254"/>
      <c r="H356" s="257">
        <v>146</v>
      </c>
      <c r="I356" s="258"/>
      <c r="J356" s="254"/>
      <c r="K356" s="254"/>
      <c r="L356" s="259"/>
      <c r="M356" s="260"/>
      <c r="N356" s="261"/>
      <c r="O356" s="261"/>
      <c r="P356" s="261"/>
      <c r="Q356" s="261"/>
      <c r="R356" s="261"/>
      <c r="S356" s="261"/>
      <c r="T356" s="262"/>
      <c r="AT356" s="263" t="s">
        <v>312</v>
      </c>
      <c r="AU356" s="263" t="s">
        <v>88</v>
      </c>
      <c r="AV356" s="12" t="s">
        <v>88</v>
      </c>
      <c r="AW356" s="12" t="s">
        <v>41</v>
      </c>
      <c r="AX356" s="12" t="s">
        <v>78</v>
      </c>
      <c r="AY356" s="263" t="s">
        <v>191</v>
      </c>
    </row>
    <row r="357" s="12" customFormat="1">
      <c r="B357" s="253"/>
      <c r="C357" s="254"/>
      <c r="D357" s="247" t="s">
        <v>312</v>
      </c>
      <c r="E357" s="255" t="s">
        <v>34</v>
      </c>
      <c r="F357" s="256" t="s">
        <v>752</v>
      </c>
      <c r="G357" s="254"/>
      <c r="H357" s="257">
        <v>8.4700000000000006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AT357" s="263" t="s">
        <v>312</v>
      </c>
      <c r="AU357" s="263" t="s">
        <v>88</v>
      </c>
      <c r="AV357" s="12" t="s">
        <v>88</v>
      </c>
      <c r="AW357" s="12" t="s">
        <v>41</v>
      </c>
      <c r="AX357" s="12" t="s">
        <v>78</v>
      </c>
      <c r="AY357" s="263" t="s">
        <v>191</v>
      </c>
    </row>
    <row r="358" s="12" customFormat="1">
      <c r="B358" s="253"/>
      <c r="C358" s="254"/>
      <c r="D358" s="247" t="s">
        <v>312</v>
      </c>
      <c r="E358" s="255" t="s">
        <v>34</v>
      </c>
      <c r="F358" s="256" t="s">
        <v>753</v>
      </c>
      <c r="G358" s="254"/>
      <c r="H358" s="257">
        <v>8.7400000000000002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AT358" s="263" t="s">
        <v>312</v>
      </c>
      <c r="AU358" s="263" t="s">
        <v>88</v>
      </c>
      <c r="AV358" s="12" t="s">
        <v>88</v>
      </c>
      <c r="AW358" s="12" t="s">
        <v>41</v>
      </c>
      <c r="AX358" s="12" t="s">
        <v>78</v>
      </c>
      <c r="AY358" s="263" t="s">
        <v>191</v>
      </c>
    </row>
    <row r="359" s="12" customFormat="1">
      <c r="B359" s="253"/>
      <c r="C359" s="254"/>
      <c r="D359" s="247" t="s">
        <v>312</v>
      </c>
      <c r="E359" s="255" t="s">
        <v>34</v>
      </c>
      <c r="F359" s="256" t="s">
        <v>754</v>
      </c>
      <c r="G359" s="254"/>
      <c r="H359" s="257">
        <v>112.59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AT359" s="263" t="s">
        <v>312</v>
      </c>
      <c r="AU359" s="263" t="s">
        <v>88</v>
      </c>
      <c r="AV359" s="12" t="s">
        <v>88</v>
      </c>
      <c r="AW359" s="12" t="s">
        <v>41</v>
      </c>
      <c r="AX359" s="12" t="s">
        <v>78</v>
      </c>
      <c r="AY359" s="263" t="s">
        <v>191</v>
      </c>
    </row>
    <row r="360" s="12" customFormat="1">
      <c r="B360" s="253"/>
      <c r="C360" s="254"/>
      <c r="D360" s="247" t="s">
        <v>312</v>
      </c>
      <c r="E360" s="255" t="s">
        <v>34</v>
      </c>
      <c r="F360" s="256" t="s">
        <v>755</v>
      </c>
      <c r="G360" s="254"/>
      <c r="H360" s="257">
        <v>220.59999999999999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AT360" s="263" t="s">
        <v>312</v>
      </c>
      <c r="AU360" s="263" t="s">
        <v>88</v>
      </c>
      <c r="AV360" s="12" t="s">
        <v>88</v>
      </c>
      <c r="AW360" s="12" t="s">
        <v>41</v>
      </c>
      <c r="AX360" s="12" t="s">
        <v>78</v>
      </c>
      <c r="AY360" s="263" t="s">
        <v>191</v>
      </c>
    </row>
    <row r="361" s="12" customFormat="1">
      <c r="B361" s="253"/>
      <c r="C361" s="254"/>
      <c r="D361" s="247" t="s">
        <v>312</v>
      </c>
      <c r="E361" s="255" t="s">
        <v>34</v>
      </c>
      <c r="F361" s="256" t="s">
        <v>756</v>
      </c>
      <c r="G361" s="254"/>
      <c r="H361" s="257">
        <v>44.75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AT361" s="263" t="s">
        <v>312</v>
      </c>
      <c r="AU361" s="263" t="s">
        <v>88</v>
      </c>
      <c r="AV361" s="12" t="s">
        <v>88</v>
      </c>
      <c r="AW361" s="12" t="s">
        <v>41</v>
      </c>
      <c r="AX361" s="12" t="s">
        <v>78</v>
      </c>
      <c r="AY361" s="263" t="s">
        <v>191</v>
      </c>
    </row>
    <row r="362" s="13" customFormat="1">
      <c r="B362" s="264"/>
      <c r="C362" s="265"/>
      <c r="D362" s="247" t="s">
        <v>312</v>
      </c>
      <c r="E362" s="266" t="s">
        <v>34</v>
      </c>
      <c r="F362" s="267" t="s">
        <v>314</v>
      </c>
      <c r="G362" s="265"/>
      <c r="H362" s="268">
        <v>721.05999999999995</v>
      </c>
      <c r="I362" s="269"/>
      <c r="J362" s="265"/>
      <c r="K362" s="265"/>
      <c r="L362" s="270"/>
      <c r="M362" s="271"/>
      <c r="N362" s="272"/>
      <c r="O362" s="272"/>
      <c r="P362" s="272"/>
      <c r="Q362" s="272"/>
      <c r="R362" s="272"/>
      <c r="S362" s="272"/>
      <c r="T362" s="273"/>
      <c r="AT362" s="274" t="s">
        <v>312</v>
      </c>
      <c r="AU362" s="274" t="s">
        <v>88</v>
      </c>
      <c r="AV362" s="13" t="s">
        <v>211</v>
      </c>
      <c r="AW362" s="13" t="s">
        <v>41</v>
      </c>
      <c r="AX362" s="13" t="s">
        <v>86</v>
      </c>
      <c r="AY362" s="274" t="s">
        <v>191</v>
      </c>
    </row>
    <row r="363" s="1" customFormat="1" ht="16.5" customHeight="1">
      <c r="B363" s="48"/>
      <c r="C363" s="235" t="s">
        <v>757</v>
      </c>
      <c r="D363" s="235" t="s">
        <v>194</v>
      </c>
      <c r="E363" s="236" t="s">
        <v>758</v>
      </c>
      <c r="F363" s="237" t="s">
        <v>759</v>
      </c>
      <c r="G363" s="238" t="s">
        <v>453</v>
      </c>
      <c r="H363" s="239">
        <v>729.69500000000005</v>
      </c>
      <c r="I363" s="240"/>
      <c r="J363" s="241">
        <f>ROUND(I363*H363,2)</f>
        <v>0</v>
      </c>
      <c r="K363" s="237" t="s">
        <v>198</v>
      </c>
      <c r="L363" s="74"/>
      <c r="M363" s="242" t="s">
        <v>34</v>
      </c>
      <c r="N363" s="243" t="s">
        <v>49</v>
      </c>
      <c r="O363" s="49"/>
      <c r="P363" s="244">
        <f>O363*H363</f>
        <v>0</v>
      </c>
      <c r="Q363" s="244">
        <v>0.1386</v>
      </c>
      <c r="R363" s="244">
        <f>Q363*H363</f>
        <v>101.135727</v>
      </c>
      <c r="S363" s="244">
        <v>0</v>
      </c>
      <c r="T363" s="245">
        <f>S363*H363</f>
        <v>0</v>
      </c>
      <c r="AR363" s="25" t="s">
        <v>211</v>
      </c>
      <c r="AT363" s="25" t="s">
        <v>194</v>
      </c>
      <c r="AU363" s="25" t="s">
        <v>88</v>
      </c>
      <c r="AY363" s="25" t="s">
        <v>191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25" t="s">
        <v>86</v>
      </c>
      <c r="BK363" s="246">
        <f>ROUND(I363*H363,2)</f>
        <v>0</v>
      </c>
      <c r="BL363" s="25" t="s">
        <v>211</v>
      </c>
      <c r="BM363" s="25" t="s">
        <v>760</v>
      </c>
    </row>
    <row r="364" s="14" customFormat="1">
      <c r="B364" s="275"/>
      <c r="C364" s="276"/>
      <c r="D364" s="247" t="s">
        <v>312</v>
      </c>
      <c r="E364" s="277" t="s">
        <v>34</v>
      </c>
      <c r="F364" s="278" t="s">
        <v>742</v>
      </c>
      <c r="G364" s="276"/>
      <c r="H364" s="277" t="s">
        <v>34</v>
      </c>
      <c r="I364" s="279"/>
      <c r="J364" s="276"/>
      <c r="K364" s="276"/>
      <c r="L364" s="280"/>
      <c r="M364" s="281"/>
      <c r="N364" s="282"/>
      <c r="O364" s="282"/>
      <c r="P364" s="282"/>
      <c r="Q364" s="282"/>
      <c r="R364" s="282"/>
      <c r="S364" s="282"/>
      <c r="T364" s="283"/>
      <c r="AT364" s="284" t="s">
        <v>312</v>
      </c>
      <c r="AU364" s="284" t="s">
        <v>88</v>
      </c>
      <c r="AV364" s="14" t="s">
        <v>86</v>
      </c>
      <c r="AW364" s="14" t="s">
        <v>41</v>
      </c>
      <c r="AX364" s="14" t="s">
        <v>78</v>
      </c>
      <c r="AY364" s="284" t="s">
        <v>191</v>
      </c>
    </row>
    <row r="365" s="12" customFormat="1">
      <c r="B365" s="253"/>
      <c r="C365" s="254"/>
      <c r="D365" s="247" t="s">
        <v>312</v>
      </c>
      <c r="E365" s="255" t="s">
        <v>34</v>
      </c>
      <c r="F365" s="256" t="s">
        <v>748</v>
      </c>
      <c r="G365" s="254"/>
      <c r="H365" s="257">
        <v>123.645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AT365" s="263" t="s">
        <v>312</v>
      </c>
      <c r="AU365" s="263" t="s">
        <v>88</v>
      </c>
      <c r="AV365" s="12" t="s">
        <v>88</v>
      </c>
      <c r="AW365" s="12" t="s">
        <v>41</v>
      </c>
      <c r="AX365" s="12" t="s">
        <v>78</v>
      </c>
      <c r="AY365" s="263" t="s">
        <v>191</v>
      </c>
    </row>
    <row r="366" s="12" customFormat="1">
      <c r="B366" s="253"/>
      <c r="C366" s="254"/>
      <c r="D366" s="247" t="s">
        <v>312</v>
      </c>
      <c r="E366" s="255" t="s">
        <v>34</v>
      </c>
      <c r="F366" s="256" t="s">
        <v>751</v>
      </c>
      <c r="G366" s="254"/>
      <c r="H366" s="257">
        <v>146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AT366" s="263" t="s">
        <v>312</v>
      </c>
      <c r="AU366" s="263" t="s">
        <v>88</v>
      </c>
      <c r="AV366" s="12" t="s">
        <v>88</v>
      </c>
      <c r="AW366" s="12" t="s">
        <v>41</v>
      </c>
      <c r="AX366" s="12" t="s">
        <v>78</v>
      </c>
      <c r="AY366" s="263" t="s">
        <v>191</v>
      </c>
    </row>
    <row r="367" s="12" customFormat="1">
      <c r="B367" s="253"/>
      <c r="C367" s="254"/>
      <c r="D367" s="247" t="s">
        <v>312</v>
      </c>
      <c r="E367" s="255" t="s">
        <v>34</v>
      </c>
      <c r="F367" s="256" t="s">
        <v>761</v>
      </c>
      <c r="G367" s="254"/>
      <c r="H367" s="257">
        <v>63.920000000000002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AT367" s="263" t="s">
        <v>312</v>
      </c>
      <c r="AU367" s="263" t="s">
        <v>88</v>
      </c>
      <c r="AV367" s="12" t="s">
        <v>88</v>
      </c>
      <c r="AW367" s="12" t="s">
        <v>41</v>
      </c>
      <c r="AX367" s="12" t="s">
        <v>78</v>
      </c>
      <c r="AY367" s="263" t="s">
        <v>191</v>
      </c>
    </row>
    <row r="368" s="12" customFormat="1">
      <c r="B368" s="253"/>
      <c r="C368" s="254"/>
      <c r="D368" s="247" t="s">
        <v>312</v>
      </c>
      <c r="E368" s="255" t="s">
        <v>34</v>
      </c>
      <c r="F368" s="256" t="s">
        <v>743</v>
      </c>
      <c r="G368" s="254"/>
      <c r="H368" s="257">
        <v>18.190000000000001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AT368" s="263" t="s">
        <v>312</v>
      </c>
      <c r="AU368" s="263" t="s">
        <v>88</v>
      </c>
      <c r="AV368" s="12" t="s">
        <v>88</v>
      </c>
      <c r="AW368" s="12" t="s">
        <v>41</v>
      </c>
      <c r="AX368" s="12" t="s">
        <v>78</v>
      </c>
      <c r="AY368" s="263" t="s">
        <v>191</v>
      </c>
    </row>
    <row r="369" s="12" customFormat="1">
      <c r="B369" s="253"/>
      <c r="C369" s="254"/>
      <c r="D369" s="247" t="s">
        <v>312</v>
      </c>
      <c r="E369" s="255" t="s">
        <v>34</v>
      </c>
      <c r="F369" s="256" t="s">
        <v>754</v>
      </c>
      <c r="G369" s="254"/>
      <c r="H369" s="257">
        <v>112.59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AT369" s="263" t="s">
        <v>312</v>
      </c>
      <c r="AU369" s="263" t="s">
        <v>88</v>
      </c>
      <c r="AV369" s="12" t="s">
        <v>88</v>
      </c>
      <c r="AW369" s="12" t="s">
        <v>41</v>
      </c>
      <c r="AX369" s="12" t="s">
        <v>78</v>
      </c>
      <c r="AY369" s="263" t="s">
        <v>191</v>
      </c>
    </row>
    <row r="370" s="12" customFormat="1">
      <c r="B370" s="253"/>
      <c r="C370" s="254"/>
      <c r="D370" s="247" t="s">
        <v>312</v>
      </c>
      <c r="E370" s="255" t="s">
        <v>34</v>
      </c>
      <c r="F370" s="256" t="s">
        <v>755</v>
      </c>
      <c r="G370" s="254"/>
      <c r="H370" s="257">
        <v>220.59999999999999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AT370" s="263" t="s">
        <v>312</v>
      </c>
      <c r="AU370" s="263" t="s">
        <v>88</v>
      </c>
      <c r="AV370" s="12" t="s">
        <v>88</v>
      </c>
      <c r="AW370" s="12" t="s">
        <v>41</v>
      </c>
      <c r="AX370" s="12" t="s">
        <v>78</v>
      </c>
      <c r="AY370" s="263" t="s">
        <v>191</v>
      </c>
    </row>
    <row r="371" s="12" customFormat="1">
      <c r="B371" s="253"/>
      <c r="C371" s="254"/>
      <c r="D371" s="247" t="s">
        <v>312</v>
      </c>
      <c r="E371" s="255" t="s">
        <v>34</v>
      </c>
      <c r="F371" s="256" t="s">
        <v>756</v>
      </c>
      <c r="G371" s="254"/>
      <c r="H371" s="257">
        <v>44.75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AT371" s="263" t="s">
        <v>312</v>
      </c>
      <c r="AU371" s="263" t="s">
        <v>88</v>
      </c>
      <c r="AV371" s="12" t="s">
        <v>88</v>
      </c>
      <c r="AW371" s="12" t="s">
        <v>41</v>
      </c>
      <c r="AX371" s="12" t="s">
        <v>78</v>
      </c>
      <c r="AY371" s="263" t="s">
        <v>191</v>
      </c>
    </row>
    <row r="372" s="13" customFormat="1">
      <c r="B372" s="264"/>
      <c r="C372" s="265"/>
      <c r="D372" s="247" t="s">
        <v>312</v>
      </c>
      <c r="E372" s="266" t="s">
        <v>34</v>
      </c>
      <c r="F372" s="267" t="s">
        <v>314</v>
      </c>
      <c r="G372" s="265"/>
      <c r="H372" s="268">
        <v>729.69500000000005</v>
      </c>
      <c r="I372" s="269"/>
      <c r="J372" s="265"/>
      <c r="K372" s="265"/>
      <c r="L372" s="270"/>
      <c r="M372" s="271"/>
      <c r="N372" s="272"/>
      <c r="O372" s="272"/>
      <c r="P372" s="272"/>
      <c r="Q372" s="272"/>
      <c r="R372" s="272"/>
      <c r="S372" s="272"/>
      <c r="T372" s="273"/>
      <c r="AT372" s="274" t="s">
        <v>312</v>
      </c>
      <c r="AU372" s="274" t="s">
        <v>88</v>
      </c>
      <c r="AV372" s="13" t="s">
        <v>211</v>
      </c>
      <c r="AW372" s="13" t="s">
        <v>41</v>
      </c>
      <c r="AX372" s="13" t="s">
        <v>86</v>
      </c>
      <c r="AY372" s="274" t="s">
        <v>191</v>
      </c>
    </row>
    <row r="373" s="1" customFormat="1" ht="16.5" customHeight="1">
      <c r="B373" s="48"/>
      <c r="C373" s="235" t="s">
        <v>762</v>
      </c>
      <c r="D373" s="235" t="s">
        <v>194</v>
      </c>
      <c r="E373" s="236" t="s">
        <v>763</v>
      </c>
      <c r="F373" s="237" t="s">
        <v>764</v>
      </c>
      <c r="G373" s="238" t="s">
        <v>453</v>
      </c>
      <c r="H373" s="239">
        <v>19.605</v>
      </c>
      <c r="I373" s="240"/>
      <c r="J373" s="241">
        <f>ROUND(I373*H373,2)</f>
        <v>0</v>
      </c>
      <c r="K373" s="237" t="s">
        <v>198</v>
      </c>
      <c r="L373" s="74"/>
      <c r="M373" s="242" t="s">
        <v>34</v>
      </c>
      <c r="N373" s="243" t="s">
        <v>49</v>
      </c>
      <c r="O373" s="49"/>
      <c r="P373" s="244">
        <f>O373*H373</f>
        <v>0</v>
      </c>
      <c r="Q373" s="244">
        <v>0.16170000000000001</v>
      </c>
      <c r="R373" s="244">
        <f>Q373*H373</f>
        <v>3.1701285000000001</v>
      </c>
      <c r="S373" s="244">
        <v>0</v>
      </c>
      <c r="T373" s="245">
        <f>S373*H373</f>
        <v>0</v>
      </c>
      <c r="AR373" s="25" t="s">
        <v>211</v>
      </c>
      <c r="AT373" s="25" t="s">
        <v>194</v>
      </c>
      <c r="AU373" s="25" t="s">
        <v>88</v>
      </c>
      <c r="AY373" s="25" t="s">
        <v>191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25" t="s">
        <v>86</v>
      </c>
      <c r="BK373" s="246">
        <f>ROUND(I373*H373,2)</f>
        <v>0</v>
      </c>
      <c r="BL373" s="25" t="s">
        <v>211</v>
      </c>
      <c r="BM373" s="25" t="s">
        <v>765</v>
      </c>
    </row>
    <row r="374" s="14" customFormat="1">
      <c r="B374" s="275"/>
      <c r="C374" s="276"/>
      <c r="D374" s="247" t="s">
        <v>312</v>
      </c>
      <c r="E374" s="277" t="s">
        <v>34</v>
      </c>
      <c r="F374" s="278" t="s">
        <v>742</v>
      </c>
      <c r="G374" s="276"/>
      <c r="H374" s="277" t="s">
        <v>34</v>
      </c>
      <c r="I374" s="279"/>
      <c r="J374" s="276"/>
      <c r="K374" s="276"/>
      <c r="L374" s="280"/>
      <c r="M374" s="281"/>
      <c r="N374" s="282"/>
      <c r="O374" s="282"/>
      <c r="P374" s="282"/>
      <c r="Q374" s="282"/>
      <c r="R374" s="282"/>
      <c r="S374" s="282"/>
      <c r="T374" s="283"/>
      <c r="AT374" s="284" t="s">
        <v>312</v>
      </c>
      <c r="AU374" s="284" t="s">
        <v>88</v>
      </c>
      <c r="AV374" s="14" t="s">
        <v>86</v>
      </c>
      <c r="AW374" s="14" t="s">
        <v>41</v>
      </c>
      <c r="AX374" s="14" t="s">
        <v>78</v>
      </c>
      <c r="AY374" s="284" t="s">
        <v>191</v>
      </c>
    </row>
    <row r="375" s="12" customFormat="1">
      <c r="B375" s="253"/>
      <c r="C375" s="254"/>
      <c r="D375" s="247" t="s">
        <v>312</v>
      </c>
      <c r="E375" s="255" t="s">
        <v>34</v>
      </c>
      <c r="F375" s="256" t="s">
        <v>749</v>
      </c>
      <c r="G375" s="254"/>
      <c r="H375" s="257">
        <v>2.395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AT375" s="263" t="s">
        <v>312</v>
      </c>
      <c r="AU375" s="263" t="s">
        <v>88</v>
      </c>
      <c r="AV375" s="12" t="s">
        <v>88</v>
      </c>
      <c r="AW375" s="12" t="s">
        <v>41</v>
      </c>
      <c r="AX375" s="12" t="s">
        <v>78</v>
      </c>
      <c r="AY375" s="263" t="s">
        <v>191</v>
      </c>
    </row>
    <row r="376" s="12" customFormat="1">
      <c r="B376" s="253"/>
      <c r="C376" s="254"/>
      <c r="D376" s="247" t="s">
        <v>312</v>
      </c>
      <c r="E376" s="255" t="s">
        <v>34</v>
      </c>
      <c r="F376" s="256" t="s">
        <v>752</v>
      </c>
      <c r="G376" s="254"/>
      <c r="H376" s="257">
        <v>8.4700000000000006</v>
      </c>
      <c r="I376" s="258"/>
      <c r="J376" s="254"/>
      <c r="K376" s="254"/>
      <c r="L376" s="259"/>
      <c r="M376" s="260"/>
      <c r="N376" s="261"/>
      <c r="O376" s="261"/>
      <c r="P376" s="261"/>
      <c r="Q376" s="261"/>
      <c r="R376" s="261"/>
      <c r="S376" s="261"/>
      <c r="T376" s="262"/>
      <c r="AT376" s="263" t="s">
        <v>312</v>
      </c>
      <c r="AU376" s="263" t="s">
        <v>88</v>
      </c>
      <c r="AV376" s="12" t="s">
        <v>88</v>
      </c>
      <c r="AW376" s="12" t="s">
        <v>41</v>
      </c>
      <c r="AX376" s="12" t="s">
        <v>78</v>
      </c>
      <c r="AY376" s="263" t="s">
        <v>191</v>
      </c>
    </row>
    <row r="377" s="12" customFormat="1">
      <c r="B377" s="253"/>
      <c r="C377" s="254"/>
      <c r="D377" s="247" t="s">
        <v>312</v>
      </c>
      <c r="E377" s="255" t="s">
        <v>34</v>
      </c>
      <c r="F377" s="256" t="s">
        <v>753</v>
      </c>
      <c r="G377" s="254"/>
      <c r="H377" s="257">
        <v>8.7400000000000002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AT377" s="263" t="s">
        <v>312</v>
      </c>
      <c r="AU377" s="263" t="s">
        <v>88</v>
      </c>
      <c r="AV377" s="12" t="s">
        <v>88</v>
      </c>
      <c r="AW377" s="12" t="s">
        <v>41</v>
      </c>
      <c r="AX377" s="12" t="s">
        <v>78</v>
      </c>
      <c r="AY377" s="263" t="s">
        <v>191</v>
      </c>
    </row>
    <row r="378" s="13" customFormat="1">
      <c r="B378" s="264"/>
      <c r="C378" s="265"/>
      <c r="D378" s="247" t="s">
        <v>312</v>
      </c>
      <c r="E378" s="266" t="s">
        <v>34</v>
      </c>
      <c r="F378" s="267" t="s">
        <v>314</v>
      </c>
      <c r="G378" s="265"/>
      <c r="H378" s="268">
        <v>19.605</v>
      </c>
      <c r="I378" s="269"/>
      <c r="J378" s="265"/>
      <c r="K378" s="265"/>
      <c r="L378" s="270"/>
      <c r="M378" s="271"/>
      <c r="N378" s="272"/>
      <c r="O378" s="272"/>
      <c r="P378" s="272"/>
      <c r="Q378" s="272"/>
      <c r="R378" s="272"/>
      <c r="S378" s="272"/>
      <c r="T378" s="273"/>
      <c r="AT378" s="274" t="s">
        <v>312</v>
      </c>
      <c r="AU378" s="274" t="s">
        <v>88</v>
      </c>
      <c r="AV378" s="13" t="s">
        <v>211</v>
      </c>
      <c r="AW378" s="13" t="s">
        <v>41</v>
      </c>
      <c r="AX378" s="13" t="s">
        <v>86</v>
      </c>
      <c r="AY378" s="274" t="s">
        <v>191</v>
      </c>
    </row>
    <row r="379" s="1" customFormat="1" ht="16.5" customHeight="1">
      <c r="B379" s="48"/>
      <c r="C379" s="235" t="s">
        <v>766</v>
      </c>
      <c r="D379" s="235" t="s">
        <v>194</v>
      </c>
      <c r="E379" s="236" t="s">
        <v>767</v>
      </c>
      <c r="F379" s="237" t="s">
        <v>768</v>
      </c>
      <c r="G379" s="238" t="s">
        <v>453</v>
      </c>
      <c r="H379" s="239">
        <v>53.869999999999997</v>
      </c>
      <c r="I379" s="240"/>
      <c r="J379" s="241">
        <f>ROUND(I379*H379,2)</f>
        <v>0</v>
      </c>
      <c r="K379" s="237" t="s">
        <v>198</v>
      </c>
      <c r="L379" s="74"/>
      <c r="M379" s="242" t="s">
        <v>34</v>
      </c>
      <c r="N379" s="243" t="s">
        <v>49</v>
      </c>
      <c r="O379" s="49"/>
      <c r="P379" s="244">
        <f>O379*H379</f>
        <v>0</v>
      </c>
      <c r="Q379" s="244">
        <v>0.16170000000000001</v>
      </c>
      <c r="R379" s="244">
        <f>Q379*H379</f>
        <v>8.7107790000000005</v>
      </c>
      <c r="S379" s="244">
        <v>0</v>
      </c>
      <c r="T379" s="245">
        <f>S379*H379</f>
        <v>0</v>
      </c>
      <c r="AR379" s="25" t="s">
        <v>211</v>
      </c>
      <c r="AT379" s="25" t="s">
        <v>194</v>
      </c>
      <c r="AU379" s="25" t="s">
        <v>88</v>
      </c>
      <c r="AY379" s="25" t="s">
        <v>191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25" t="s">
        <v>86</v>
      </c>
      <c r="BK379" s="246">
        <f>ROUND(I379*H379,2)</f>
        <v>0</v>
      </c>
      <c r="BL379" s="25" t="s">
        <v>211</v>
      </c>
      <c r="BM379" s="25" t="s">
        <v>769</v>
      </c>
    </row>
    <row r="380" s="14" customFormat="1">
      <c r="B380" s="275"/>
      <c r="C380" s="276"/>
      <c r="D380" s="247" t="s">
        <v>312</v>
      </c>
      <c r="E380" s="277" t="s">
        <v>34</v>
      </c>
      <c r="F380" s="278" t="s">
        <v>742</v>
      </c>
      <c r="G380" s="276"/>
      <c r="H380" s="277" t="s">
        <v>34</v>
      </c>
      <c r="I380" s="279"/>
      <c r="J380" s="276"/>
      <c r="K380" s="276"/>
      <c r="L380" s="280"/>
      <c r="M380" s="281"/>
      <c r="N380" s="282"/>
      <c r="O380" s="282"/>
      <c r="P380" s="282"/>
      <c r="Q380" s="282"/>
      <c r="R380" s="282"/>
      <c r="S380" s="282"/>
      <c r="T380" s="283"/>
      <c r="AT380" s="284" t="s">
        <v>312</v>
      </c>
      <c r="AU380" s="284" t="s">
        <v>88</v>
      </c>
      <c r="AV380" s="14" t="s">
        <v>86</v>
      </c>
      <c r="AW380" s="14" t="s">
        <v>41</v>
      </c>
      <c r="AX380" s="14" t="s">
        <v>78</v>
      </c>
      <c r="AY380" s="284" t="s">
        <v>191</v>
      </c>
    </row>
    <row r="381" s="12" customFormat="1">
      <c r="B381" s="253"/>
      <c r="C381" s="254"/>
      <c r="D381" s="247" t="s">
        <v>312</v>
      </c>
      <c r="E381" s="255" t="s">
        <v>34</v>
      </c>
      <c r="F381" s="256" t="s">
        <v>750</v>
      </c>
      <c r="G381" s="254"/>
      <c r="H381" s="257">
        <v>53.869999999999997</v>
      </c>
      <c r="I381" s="258"/>
      <c r="J381" s="254"/>
      <c r="K381" s="254"/>
      <c r="L381" s="259"/>
      <c r="M381" s="260"/>
      <c r="N381" s="261"/>
      <c r="O381" s="261"/>
      <c r="P381" s="261"/>
      <c r="Q381" s="261"/>
      <c r="R381" s="261"/>
      <c r="S381" s="261"/>
      <c r="T381" s="262"/>
      <c r="AT381" s="263" t="s">
        <v>312</v>
      </c>
      <c r="AU381" s="263" t="s">
        <v>88</v>
      </c>
      <c r="AV381" s="12" t="s">
        <v>88</v>
      </c>
      <c r="AW381" s="12" t="s">
        <v>41</v>
      </c>
      <c r="AX381" s="12" t="s">
        <v>78</v>
      </c>
      <c r="AY381" s="263" t="s">
        <v>191</v>
      </c>
    </row>
    <row r="382" s="13" customFormat="1">
      <c r="B382" s="264"/>
      <c r="C382" s="265"/>
      <c r="D382" s="247" t="s">
        <v>312</v>
      </c>
      <c r="E382" s="266" t="s">
        <v>34</v>
      </c>
      <c r="F382" s="267" t="s">
        <v>314</v>
      </c>
      <c r="G382" s="265"/>
      <c r="H382" s="268">
        <v>53.869999999999997</v>
      </c>
      <c r="I382" s="269"/>
      <c r="J382" s="265"/>
      <c r="K382" s="265"/>
      <c r="L382" s="270"/>
      <c r="M382" s="271"/>
      <c r="N382" s="272"/>
      <c r="O382" s="272"/>
      <c r="P382" s="272"/>
      <c r="Q382" s="272"/>
      <c r="R382" s="272"/>
      <c r="S382" s="272"/>
      <c r="T382" s="273"/>
      <c r="AT382" s="274" t="s">
        <v>312</v>
      </c>
      <c r="AU382" s="274" t="s">
        <v>88</v>
      </c>
      <c r="AV382" s="13" t="s">
        <v>211</v>
      </c>
      <c r="AW382" s="13" t="s">
        <v>41</v>
      </c>
      <c r="AX382" s="13" t="s">
        <v>86</v>
      </c>
      <c r="AY382" s="274" t="s">
        <v>191</v>
      </c>
    </row>
    <row r="383" s="1" customFormat="1" ht="16.5" customHeight="1">
      <c r="B383" s="48"/>
      <c r="C383" s="235" t="s">
        <v>770</v>
      </c>
      <c r="D383" s="235" t="s">
        <v>194</v>
      </c>
      <c r="E383" s="236" t="s">
        <v>771</v>
      </c>
      <c r="F383" s="237" t="s">
        <v>772</v>
      </c>
      <c r="G383" s="238" t="s">
        <v>309</v>
      </c>
      <c r="H383" s="239">
        <v>49.463999999999999</v>
      </c>
      <c r="I383" s="240"/>
      <c r="J383" s="241">
        <f>ROUND(I383*H383,2)</f>
        <v>0</v>
      </c>
      <c r="K383" s="237" t="s">
        <v>198</v>
      </c>
      <c r="L383" s="74"/>
      <c r="M383" s="242" t="s">
        <v>34</v>
      </c>
      <c r="N383" s="243" t="s">
        <v>49</v>
      </c>
      <c r="O383" s="49"/>
      <c r="P383" s="244">
        <f>O383*H383</f>
        <v>0</v>
      </c>
      <c r="Q383" s="244">
        <v>0.0030300000000000001</v>
      </c>
      <c r="R383" s="244">
        <f>Q383*H383</f>
        <v>0.14987592</v>
      </c>
      <c r="S383" s="244">
        <v>0</v>
      </c>
      <c r="T383" s="245">
        <f>S383*H383</f>
        <v>0</v>
      </c>
      <c r="AR383" s="25" t="s">
        <v>211</v>
      </c>
      <c r="AT383" s="25" t="s">
        <v>194</v>
      </c>
      <c r="AU383" s="25" t="s">
        <v>88</v>
      </c>
      <c r="AY383" s="25" t="s">
        <v>191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25" t="s">
        <v>86</v>
      </c>
      <c r="BK383" s="246">
        <f>ROUND(I383*H383,2)</f>
        <v>0</v>
      </c>
      <c r="BL383" s="25" t="s">
        <v>211</v>
      </c>
      <c r="BM383" s="25" t="s">
        <v>773</v>
      </c>
    </row>
    <row r="384" s="14" customFormat="1">
      <c r="B384" s="275"/>
      <c r="C384" s="276"/>
      <c r="D384" s="247" t="s">
        <v>312</v>
      </c>
      <c r="E384" s="277" t="s">
        <v>34</v>
      </c>
      <c r="F384" s="278" t="s">
        <v>742</v>
      </c>
      <c r="G384" s="276"/>
      <c r="H384" s="277" t="s">
        <v>34</v>
      </c>
      <c r="I384" s="279"/>
      <c r="J384" s="276"/>
      <c r="K384" s="276"/>
      <c r="L384" s="280"/>
      <c r="M384" s="281"/>
      <c r="N384" s="282"/>
      <c r="O384" s="282"/>
      <c r="P384" s="282"/>
      <c r="Q384" s="282"/>
      <c r="R384" s="282"/>
      <c r="S384" s="282"/>
      <c r="T384" s="283"/>
      <c r="AT384" s="284" t="s">
        <v>312</v>
      </c>
      <c r="AU384" s="284" t="s">
        <v>88</v>
      </c>
      <c r="AV384" s="14" t="s">
        <v>86</v>
      </c>
      <c r="AW384" s="14" t="s">
        <v>41</v>
      </c>
      <c r="AX384" s="14" t="s">
        <v>78</v>
      </c>
      <c r="AY384" s="284" t="s">
        <v>191</v>
      </c>
    </row>
    <row r="385" s="12" customFormat="1">
      <c r="B385" s="253"/>
      <c r="C385" s="254"/>
      <c r="D385" s="247" t="s">
        <v>312</v>
      </c>
      <c r="E385" s="255" t="s">
        <v>34</v>
      </c>
      <c r="F385" s="256" t="s">
        <v>774</v>
      </c>
      <c r="G385" s="254"/>
      <c r="H385" s="257">
        <v>49.463999999999999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AT385" s="263" t="s">
        <v>312</v>
      </c>
      <c r="AU385" s="263" t="s">
        <v>88</v>
      </c>
      <c r="AV385" s="12" t="s">
        <v>88</v>
      </c>
      <c r="AW385" s="12" t="s">
        <v>41</v>
      </c>
      <c r="AX385" s="12" t="s">
        <v>78</v>
      </c>
      <c r="AY385" s="263" t="s">
        <v>191</v>
      </c>
    </row>
    <row r="386" s="13" customFormat="1">
      <c r="B386" s="264"/>
      <c r="C386" s="265"/>
      <c r="D386" s="247" t="s">
        <v>312</v>
      </c>
      <c r="E386" s="266" t="s">
        <v>34</v>
      </c>
      <c r="F386" s="267" t="s">
        <v>314</v>
      </c>
      <c r="G386" s="265"/>
      <c r="H386" s="268">
        <v>49.463999999999999</v>
      </c>
      <c r="I386" s="269"/>
      <c r="J386" s="265"/>
      <c r="K386" s="265"/>
      <c r="L386" s="270"/>
      <c r="M386" s="271"/>
      <c r="N386" s="272"/>
      <c r="O386" s="272"/>
      <c r="P386" s="272"/>
      <c r="Q386" s="272"/>
      <c r="R386" s="272"/>
      <c r="S386" s="272"/>
      <c r="T386" s="273"/>
      <c r="AT386" s="274" t="s">
        <v>312</v>
      </c>
      <c r="AU386" s="274" t="s">
        <v>88</v>
      </c>
      <c r="AV386" s="13" t="s">
        <v>211</v>
      </c>
      <c r="AW386" s="13" t="s">
        <v>41</v>
      </c>
      <c r="AX386" s="13" t="s">
        <v>86</v>
      </c>
      <c r="AY386" s="274" t="s">
        <v>191</v>
      </c>
    </row>
    <row r="387" s="1" customFormat="1" ht="16.5" customHeight="1">
      <c r="B387" s="48"/>
      <c r="C387" s="235" t="s">
        <v>775</v>
      </c>
      <c r="D387" s="235" t="s">
        <v>194</v>
      </c>
      <c r="E387" s="236" t="s">
        <v>776</v>
      </c>
      <c r="F387" s="237" t="s">
        <v>777</v>
      </c>
      <c r="G387" s="238" t="s">
        <v>309</v>
      </c>
      <c r="H387" s="239">
        <v>25.937999999999999</v>
      </c>
      <c r="I387" s="240"/>
      <c r="J387" s="241">
        <f>ROUND(I387*H387,2)</f>
        <v>0</v>
      </c>
      <c r="K387" s="237" t="s">
        <v>198</v>
      </c>
      <c r="L387" s="74"/>
      <c r="M387" s="242" t="s">
        <v>34</v>
      </c>
      <c r="N387" s="243" t="s">
        <v>49</v>
      </c>
      <c r="O387" s="49"/>
      <c r="P387" s="244">
        <f>O387*H387</f>
        <v>0</v>
      </c>
      <c r="Q387" s="244">
        <v>1.837</v>
      </c>
      <c r="R387" s="244">
        <f>Q387*H387</f>
        <v>47.648105999999999</v>
      </c>
      <c r="S387" s="244">
        <v>0</v>
      </c>
      <c r="T387" s="245">
        <f>S387*H387</f>
        <v>0</v>
      </c>
      <c r="AR387" s="25" t="s">
        <v>211</v>
      </c>
      <c r="AT387" s="25" t="s">
        <v>194</v>
      </c>
      <c r="AU387" s="25" t="s">
        <v>88</v>
      </c>
      <c r="AY387" s="25" t="s">
        <v>191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25" t="s">
        <v>86</v>
      </c>
      <c r="BK387" s="246">
        <f>ROUND(I387*H387,2)</f>
        <v>0</v>
      </c>
      <c r="BL387" s="25" t="s">
        <v>211</v>
      </c>
      <c r="BM387" s="25" t="s">
        <v>778</v>
      </c>
    </row>
    <row r="388" s="14" customFormat="1">
      <c r="B388" s="275"/>
      <c r="C388" s="276"/>
      <c r="D388" s="247" t="s">
        <v>312</v>
      </c>
      <c r="E388" s="277" t="s">
        <v>34</v>
      </c>
      <c r="F388" s="278" t="s">
        <v>419</v>
      </c>
      <c r="G388" s="276"/>
      <c r="H388" s="277" t="s">
        <v>34</v>
      </c>
      <c r="I388" s="279"/>
      <c r="J388" s="276"/>
      <c r="K388" s="276"/>
      <c r="L388" s="280"/>
      <c r="M388" s="281"/>
      <c r="N388" s="282"/>
      <c r="O388" s="282"/>
      <c r="P388" s="282"/>
      <c r="Q388" s="282"/>
      <c r="R388" s="282"/>
      <c r="S388" s="282"/>
      <c r="T388" s="283"/>
      <c r="AT388" s="284" t="s">
        <v>312</v>
      </c>
      <c r="AU388" s="284" t="s">
        <v>88</v>
      </c>
      <c r="AV388" s="14" t="s">
        <v>86</v>
      </c>
      <c r="AW388" s="14" t="s">
        <v>41</v>
      </c>
      <c r="AX388" s="14" t="s">
        <v>78</v>
      </c>
      <c r="AY388" s="284" t="s">
        <v>191</v>
      </c>
    </row>
    <row r="389" s="14" customFormat="1">
      <c r="B389" s="275"/>
      <c r="C389" s="276"/>
      <c r="D389" s="247" t="s">
        <v>312</v>
      </c>
      <c r="E389" s="277" t="s">
        <v>34</v>
      </c>
      <c r="F389" s="278" t="s">
        <v>779</v>
      </c>
      <c r="G389" s="276"/>
      <c r="H389" s="277" t="s">
        <v>34</v>
      </c>
      <c r="I389" s="279"/>
      <c r="J389" s="276"/>
      <c r="K389" s="276"/>
      <c r="L389" s="280"/>
      <c r="M389" s="281"/>
      <c r="N389" s="282"/>
      <c r="O389" s="282"/>
      <c r="P389" s="282"/>
      <c r="Q389" s="282"/>
      <c r="R389" s="282"/>
      <c r="S389" s="282"/>
      <c r="T389" s="283"/>
      <c r="AT389" s="284" t="s">
        <v>312</v>
      </c>
      <c r="AU389" s="284" t="s">
        <v>88</v>
      </c>
      <c r="AV389" s="14" t="s">
        <v>86</v>
      </c>
      <c r="AW389" s="14" t="s">
        <v>41</v>
      </c>
      <c r="AX389" s="14" t="s">
        <v>78</v>
      </c>
      <c r="AY389" s="284" t="s">
        <v>191</v>
      </c>
    </row>
    <row r="390" s="12" customFormat="1">
      <c r="B390" s="253"/>
      <c r="C390" s="254"/>
      <c r="D390" s="247" t="s">
        <v>312</v>
      </c>
      <c r="E390" s="255" t="s">
        <v>34</v>
      </c>
      <c r="F390" s="256" t="s">
        <v>780</v>
      </c>
      <c r="G390" s="254"/>
      <c r="H390" s="257">
        <v>25.937999999999999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AT390" s="263" t="s">
        <v>312</v>
      </c>
      <c r="AU390" s="263" t="s">
        <v>88</v>
      </c>
      <c r="AV390" s="12" t="s">
        <v>88</v>
      </c>
      <c r="AW390" s="12" t="s">
        <v>41</v>
      </c>
      <c r="AX390" s="12" t="s">
        <v>78</v>
      </c>
      <c r="AY390" s="263" t="s">
        <v>191</v>
      </c>
    </row>
    <row r="391" s="13" customFormat="1">
      <c r="B391" s="264"/>
      <c r="C391" s="265"/>
      <c r="D391" s="247" t="s">
        <v>312</v>
      </c>
      <c r="E391" s="266" t="s">
        <v>34</v>
      </c>
      <c r="F391" s="267" t="s">
        <v>314</v>
      </c>
      <c r="G391" s="265"/>
      <c r="H391" s="268">
        <v>25.937999999999999</v>
      </c>
      <c r="I391" s="269"/>
      <c r="J391" s="265"/>
      <c r="K391" s="265"/>
      <c r="L391" s="270"/>
      <c r="M391" s="271"/>
      <c r="N391" s="272"/>
      <c r="O391" s="272"/>
      <c r="P391" s="272"/>
      <c r="Q391" s="272"/>
      <c r="R391" s="272"/>
      <c r="S391" s="272"/>
      <c r="T391" s="273"/>
      <c r="AT391" s="274" t="s">
        <v>312</v>
      </c>
      <c r="AU391" s="274" t="s">
        <v>88</v>
      </c>
      <c r="AV391" s="13" t="s">
        <v>211</v>
      </c>
      <c r="AW391" s="13" t="s">
        <v>41</v>
      </c>
      <c r="AX391" s="13" t="s">
        <v>86</v>
      </c>
      <c r="AY391" s="274" t="s">
        <v>191</v>
      </c>
    </row>
    <row r="392" s="11" customFormat="1" ht="29.88" customHeight="1">
      <c r="B392" s="219"/>
      <c r="C392" s="220"/>
      <c r="D392" s="221" t="s">
        <v>77</v>
      </c>
      <c r="E392" s="233" t="s">
        <v>237</v>
      </c>
      <c r="F392" s="233" t="s">
        <v>330</v>
      </c>
      <c r="G392" s="220"/>
      <c r="H392" s="220"/>
      <c r="I392" s="223"/>
      <c r="J392" s="234">
        <f>BK392</f>
        <v>0</v>
      </c>
      <c r="K392" s="220"/>
      <c r="L392" s="225"/>
      <c r="M392" s="226"/>
      <c r="N392" s="227"/>
      <c r="O392" s="227"/>
      <c r="P392" s="228">
        <f>SUM(P393:P469)</f>
        <v>0</v>
      </c>
      <c r="Q392" s="227"/>
      <c r="R392" s="228">
        <f>SUM(R393:R469)</f>
        <v>0.56888479999999997</v>
      </c>
      <c r="S392" s="227"/>
      <c r="T392" s="229">
        <f>SUM(T393:T469)</f>
        <v>7.0947000000000005</v>
      </c>
      <c r="AR392" s="230" t="s">
        <v>86</v>
      </c>
      <c r="AT392" s="231" t="s">
        <v>77</v>
      </c>
      <c r="AU392" s="231" t="s">
        <v>86</v>
      </c>
      <c r="AY392" s="230" t="s">
        <v>191</v>
      </c>
      <c r="BK392" s="232">
        <f>SUM(BK393:BK469)</f>
        <v>0</v>
      </c>
    </row>
    <row r="393" s="1" customFormat="1" ht="25.5" customHeight="1">
      <c r="B393" s="48"/>
      <c r="C393" s="235" t="s">
        <v>781</v>
      </c>
      <c r="D393" s="235" t="s">
        <v>194</v>
      </c>
      <c r="E393" s="236" t="s">
        <v>782</v>
      </c>
      <c r="F393" s="237" t="s">
        <v>783</v>
      </c>
      <c r="G393" s="238" t="s">
        <v>453</v>
      </c>
      <c r="H393" s="239">
        <v>451.95999999999998</v>
      </c>
      <c r="I393" s="240"/>
      <c r="J393" s="241">
        <f>ROUND(I393*H393,2)</f>
        <v>0</v>
      </c>
      <c r="K393" s="237" t="s">
        <v>198</v>
      </c>
      <c r="L393" s="74"/>
      <c r="M393" s="242" t="s">
        <v>34</v>
      </c>
      <c r="N393" s="243" t="s">
        <v>49</v>
      </c>
      <c r="O393" s="49"/>
      <c r="P393" s="244">
        <f>O393*H393</f>
        <v>0</v>
      </c>
      <c r="Q393" s="244">
        <v>0.00068999999999999997</v>
      </c>
      <c r="R393" s="244">
        <f>Q393*H393</f>
        <v>0.31185239999999997</v>
      </c>
      <c r="S393" s="244">
        <v>0</v>
      </c>
      <c r="T393" s="245">
        <f>S393*H393</f>
        <v>0</v>
      </c>
      <c r="AR393" s="25" t="s">
        <v>211</v>
      </c>
      <c r="AT393" s="25" t="s">
        <v>194</v>
      </c>
      <c r="AU393" s="25" t="s">
        <v>88</v>
      </c>
      <c r="AY393" s="25" t="s">
        <v>191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25" t="s">
        <v>86</v>
      </c>
      <c r="BK393" s="246">
        <f>ROUND(I393*H393,2)</f>
        <v>0</v>
      </c>
      <c r="BL393" s="25" t="s">
        <v>211</v>
      </c>
      <c r="BM393" s="25" t="s">
        <v>784</v>
      </c>
    </row>
    <row r="394" s="14" customFormat="1">
      <c r="B394" s="275"/>
      <c r="C394" s="276"/>
      <c r="D394" s="247" t="s">
        <v>312</v>
      </c>
      <c r="E394" s="277" t="s">
        <v>34</v>
      </c>
      <c r="F394" s="278" t="s">
        <v>419</v>
      </c>
      <c r="G394" s="276"/>
      <c r="H394" s="277" t="s">
        <v>34</v>
      </c>
      <c r="I394" s="279"/>
      <c r="J394" s="276"/>
      <c r="K394" s="276"/>
      <c r="L394" s="280"/>
      <c r="M394" s="281"/>
      <c r="N394" s="282"/>
      <c r="O394" s="282"/>
      <c r="P394" s="282"/>
      <c r="Q394" s="282"/>
      <c r="R394" s="282"/>
      <c r="S394" s="282"/>
      <c r="T394" s="283"/>
      <c r="AT394" s="284" t="s">
        <v>312</v>
      </c>
      <c r="AU394" s="284" t="s">
        <v>88</v>
      </c>
      <c r="AV394" s="14" t="s">
        <v>86</v>
      </c>
      <c r="AW394" s="14" t="s">
        <v>41</v>
      </c>
      <c r="AX394" s="14" t="s">
        <v>78</v>
      </c>
      <c r="AY394" s="284" t="s">
        <v>191</v>
      </c>
    </row>
    <row r="395" s="12" customFormat="1">
      <c r="B395" s="253"/>
      <c r="C395" s="254"/>
      <c r="D395" s="247" t="s">
        <v>312</v>
      </c>
      <c r="E395" s="255" t="s">
        <v>34</v>
      </c>
      <c r="F395" s="256" t="s">
        <v>785</v>
      </c>
      <c r="G395" s="254"/>
      <c r="H395" s="257">
        <v>298.69999999999999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AT395" s="263" t="s">
        <v>312</v>
      </c>
      <c r="AU395" s="263" t="s">
        <v>88</v>
      </c>
      <c r="AV395" s="12" t="s">
        <v>88</v>
      </c>
      <c r="AW395" s="12" t="s">
        <v>41</v>
      </c>
      <c r="AX395" s="12" t="s">
        <v>78</v>
      </c>
      <c r="AY395" s="263" t="s">
        <v>191</v>
      </c>
    </row>
    <row r="396" s="12" customFormat="1">
      <c r="B396" s="253"/>
      <c r="C396" s="254"/>
      <c r="D396" s="247" t="s">
        <v>312</v>
      </c>
      <c r="E396" s="255" t="s">
        <v>34</v>
      </c>
      <c r="F396" s="256" t="s">
        <v>786</v>
      </c>
      <c r="G396" s="254"/>
      <c r="H396" s="257">
        <v>153.25999999999999</v>
      </c>
      <c r="I396" s="258"/>
      <c r="J396" s="254"/>
      <c r="K396" s="254"/>
      <c r="L396" s="259"/>
      <c r="M396" s="260"/>
      <c r="N396" s="261"/>
      <c r="O396" s="261"/>
      <c r="P396" s="261"/>
      <c r="Q396" s="261"/>
      <c r="R396" s="261"/>
      <c r="S396" s="261"/>
      <c r="T396" s="262"/>
      <c r="AT396" s="263" t="s">
        <v>312</v>
      </c>
      <c r="AU396" s="263" t="s">
        <v>88</v>
      </c>
      <c r="AV396" s="12" t="s">
        <v>88</v>
      </c>
      <c r="AW396" s="12" t="s">
        <v>41</v>
      </c>
      <c r="AX396" s="12" t="s">
        <v>78</v>
      </c>
      <c r="AY396" s="263" t="s">
        <v>191</v>
      </c>
    </row>
    <row r="397" s="13" customFormat="1">
      <c r="B397" s="264"/>
      <c r="C397" s="265"/>
      <c r="D397" s="247" t="s">
        <v>312</v>
      </c>
      <c r="E397" s="266" t="s">
        <v>34</v>
      </c>
      <c r="F397" s="267" t="s">
        <v>314</v>
      </c>
      <c r="G397" s="265"/>
      <c r="H397" s="268">
        <v>451.95999999999998</v>
      </c>
      <c r="I397" s="269"/>
      <c r="J397" s="265"/>
      <c r="K397" s="265"/>
      <c r="L397" s="270"/>
      <c r="M397" s="271"/>
      <c r="N397" s="272"/>
      <c r="O397" s="272"/>
      <c r="P397" s="272"/>
      <c r="Q397" s="272"/>
      <c r="R397" s="272"/>
      <c r="S397" s="272"/>
      <c r="T397" s="273"/>
      <c r="AT397" s="274" t="s">
        <v>312</v>
      </c>
      <c r="AU397" s="274" t="s">
        <v>88</v>
      </c>
      <c r="AV397" s="13" t="s">
        <v>211</v>
      </c>
      <c r="AW397" s="13" t="s">
        <v>41</v>
      </c>
      <c r="AX397" s="13" t="s">
        <v>86</v>
      </c>
      <c r="AY397" s="274" t="s">
        <v>191</v>
      </c>
    </row>
    <row r="398" s="1" customFormat="1" ht="25.5" customHeight="1">
      <c r="B398" s="48"/>
      <c r="C398" s="235" t="s">
        <v>787</v>
      </c>
      <c r="D398" s="235" t="s">
        <v>194</v>
      </c>
      <c r="E398" s="236" t="s">
        <v>788</v>
      </c>
      <c r="F398" s="237" t="s">
        <v>789</v>
      </c>
      <c r="G398" s="238" t="s">
        <v>453</v>
      </c>
      <c r="H398" s="239">
        <v>1096.4849999999999</v>
      </c>
      <c r="I398" s="240"/>
      <c r="J398" s="241">
        <f>ROUND(I398*H398,2)</f>
        <v>0</v>
      </c>
      <c r="K398" s="237" t="s">
        <v>198</v>
      </c>
      <c r="L398" s="74"/>
      <c r="M398" s="242" t="s">
        <v>34</v>
      </c>
      <c r="N398" s="243" t="s">
        <v>49</v>
      </c>
      <c r="O398" s="49"/>
      <c r="P398" s="244">
        <f>O398*H398</f>
        <v>0</v>
      </c>
      <c r="Q398" s="244">
        <v>0</v>
      </c>
      <c r="R398" s="244">
        <f>Q398*H398</f>
        <v>0</v>
      </c>
      <c r="S398" s="244">
        <v>0</v>
      </c>
      <c r="T398" s="245">
        <f>S398*H398</f>
        <v>0</v>
      </c>
      <c r="AR398" s="25" t="s">
        <v>211</v>
      </c>
      <c r="AT398" s="25" t="s">
        <v>194</v>
      </c>
      <c r="AU398" s="25" t="s">
        <v>88</v>
      </c>
      <c r="AY398" s="25" t="s">
        <v>191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25" t="s">
        <v>86</v>
      </c>
      <c r="BK398" s="246">
        <f>ROUND(I398*H398,2)</f>
        <v>0</v>
      </c>
      <c r="BL398" s="25" t="s">
        <v>211</v>
      </c>
      <c r="BM398" s="25" t="s">
        <v>790</v>
      </c>
    </row>
    <row r="399" s="14" customFormat="1">
      <c r="B399" s="275"/>
      <c r="C399" s="276"/>
      <c r="D399" s="247" t="s">
        <v>312</v>
      </c>
      <c r="E399" s="277" t="s">
        <v>34</v>
      </c>
      <c r="F399" s="278" t="s">
        <v>791</v>
      </c>
      <c r="G399" s="276"/>
      <c r="H399" s="277" t="s">
        <v>34</v>
      </c>
      <c r="I399" s="279"/>
      <c r="J399" s="276"/>
      <c r="K399" s="276"/>
      <c r="L399" s="280"/>
      <c r="M399" s="281"/>
      <c r="N399" s="282"/>
      <c r="O399" s="282"/>
      <c r="P399" s="282"/>
      <c r="Q399" s="282"/>
      <c r="R399" s="282"/>
      <c r="S399" s="282"/>
      <c r="T399" s="283"/>
      <c r="AT399" s="284" t="s">
        <v>312</v>
      </c>
      <c r="AU399" s="284" t="s">
        <v>88</v>
      </c>
      <c r="AV399" s="14" t="s">
        <v>86</v>
      </c>
      <c r="AW399" s="14" t="s">
        <v>41</v>
      </c>
      <c r="AX399" s="14" t="s">
        <v>78</v>
      </c>
      <c r="AY399" s="284" t="s">
        <v>191</v>
      </c>
    </row>
    <row r="400" s="12" customFormat="1">
      <c r="B400" s="253"/>
      <c r="C400" s="254"/>
      <c r="D400" s="247" t="s">
        <v>312</v>
      </c>
      <c r="E400" s="255" t="s">
        <v>34</v>
      </c>
      <c r="F400" s="256" t="s">
        <v>792</v>
      </c>
      <c r="G400" s="254"/>
      <c r="H400" s="257">
        <v>241.94800000000001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AT400" s="263" t="s">
        <v>312</v>
      </c>
      <c r="AU400" s="263" t="s">
        <v>88</v>
      </c>
      <c r="AV400" s="12" t="s">
        <v>88</v>
      </c>
      <c r="AW400" s="12" t="s">
        <v>41</v>
      </c>
      <c r="AX400" s="12" t="s">
        <v>78</v>
      </c>
      <c r="AY400" s="263" t="s">
        <v>191</v>
      </c>
    </row>
    <row r="401" s="12" customFormat="1">
      <c r="B401" s="253"/>
      <c r="C401" s="254"/>
      <c r="D401" s="247" t="s">
        <v>312</v>
      </c>
      <c r="E401" s="255" t="s">
        <v>34</v>
      </c>
      <c r="F401" s="256" t="s">
        <v>793</v>
      </c>
      <c r="G401" s="254"/>
      <c r="H401" s="257">
        <v>215.91499999999999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AT401" s="263" t="s">
        <v>312</v>
      </c>
      <c r="AU401" s="263" t="s">
        <v>88</v>
      </c>
      <c r="AV401" s="12" t="s">
        <v>88</v>
      </c>
      <c r="AW401" s="12" t="s">
        <v>41</v>
      </c>
      <c r="AX401" s="12" t="s">
        <v>78</v>
      </c>
      <c r="AY401" s="263" t="s">
        <v>191</v>
      </c>
    </row>
    <row r="402" s="12" customFormat="1">
      <c r="B402" s="253"/>
      <c r="C402" s="254"/>
      <c r="D402" s="247" t="s">
        <v>312</v>
      </c>
      <c r="E402" s="255" t="s">
        <v>34</v>
      </c>
      <c r="F402" s="256" t="s">
        <v>794</v>
      </c>
      <c r="G402" s="254"/>
      <c r="H402" s="257">
        <v>241.94800000000001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AT402" s="263" t="s">
        <v>312</v>
      </c>
      <c r="AU402" s="263" t="s">
        <v>88</v>
      </c>
      <c r="AV402" s="12" t="s">
        <v>88</v>
      </c>
      <c r="AW402" s="12" t="s">
        <v>41</v>
      </c>
      <c r="AX402" s="12" t="s">
        <v>78</v>
      </c>
      <c r="AY402" s="263" t="s">
        <v>191</v>
      </c>
    </row>
    <row r="403" s="12" customFormat="1">
      <c r="B403" s="253"/>
      <c r="C403" s="254"/>
      <c r="D403" s="247" t="s">
        <v>312</v>
      </c>
      <c r="E403" s="255" t="s">
        <v>34</v>
      </c>
      <c r="F403" s="256" t="s">
        <v>795</v>
      </c>
      <c r="G403" s="254"/>
      <c r="H403" s="257">
        <v>215.91499999999999</v>
      </c>
      <c r="I403" s="258"/>
      <c r="J403" s="254"/>
      <c r="K403" s="254"/>
      <c r="L403" s="259"/>
      <c r="M403" s="260"/>
      <c r="N403" s="261"/>
      <c r="O403" s="261"/>
      <c r="P403" s="261"/>
      <c r="Q403" s="261"/>
      <c r="R403" s="261"/>
      <c r="S403" s="261"/>
      <c r="T403" s="262"/>
      <c r="AT403" s="263" t="s">
        <v>312</v>
      </c>
      <c r="AU403" s="263" t="s">
        <v>88</v>
      </c>
      <c r="AV403" s="12" t="s">
        <v>88</v>
      </c>
      <c r="AW403" s="12" t="s">
        <v>41</v>
      </c>
      <c r="AX403" s="12" t="s">
        <v>78</v>
      </c>
      <c r="AY403" s="263" t="s">
        <v>191</v>
      </c>
    </row>
    <row r="404" s="15" customFormat="1">
      <c r="B404" s="300"/>
      <c r="C404" s="301"/>
      <c r="D404" s="247" t="s">
        <v>312</v>
      </c>
      <c r="E404" s="302" t="s">
        <v>34</v>
      </c>
      <c r="F404" s="303" t="s">
        <v>469</v>
      </c>
      <c r="G404" s="301"/>
      <c r="H404" s="304">
        <v>915.726</v>
      </c>
      <c r="I404" s="305"/>
      <c r="J404" s="301"/>
      <c r="K404" s="301"/>
      <c r="L404" s="306"/>
      <c r="M404" s="307"/>
      <c r="N404" s="308"/>
      <c r="O404" s="308"/>
      <c r="P404" s="308"/>
      <c r="Q404" s="308"/>
      <c r="R404" s="308"/>
      <c r="S404" s="308"/>
      <c r="T404" s="309"/>
      <c r="AT404" s="310" t="s">
        <v>312</v>
      </c>
      <c r="AU404" s="310" t="s">
        <v>88</v>
      </c>
      <c r="AV404" s="15" t="s">
        <v>206</v>
      </c>
      <c r="AW404" s="15" t="s">
        <v>41</v>
      </c>
      <c r="AX404" s="15" t="s">
        <v>78</v>
      </c>
      <c r="AY404" s="310" t="s">
        <v>191</v>
      </c>
    </row>
    <row r="405" s="12" customFormat="1">
      <c r="B405" s="253"/>
      <c r="C405" s="254"/>
      <c r="D405" s="247" t="s">
        <v>312</v>
      </c>
      <c r="E405" s="255" t="s">
        <v>34</v>
      </c>
      <c r="F405" s="256" t="s">
        <v>796</v>
      </c>
      <c r="G405" s="254"/>
      <c r="H405" s="257">
        <v>180.75899999999999</v>
      </c>
      <c r="I405" s="258"/>
      <c r="J405" s="254"/>
      <c r="K405" s="254"/>
      <c r="L405" s="259"/>
      <c r="M405" s="260"/>
      <c r="N405" s="261"/>
      <c r="O405" s="261"/>
      <c r="P405" s="261"/>
      <c r="Q405" s="261"/>
      <c r="R405" s="261"/>
      <c r="S405" s="261"/>
      <c r="T405" s="262"/>
      <c r="AT405" s="263" t="s">
        <v>312</v>
      </c>
      <c r="AU405" s="263" t="s">
        <v>88</v>
      </c>
      <c r="AV405" s="12" t="s">
        <v>88</v>
      </c>
      <c r="AW405" s="12" t="s">
        <v>41</v>
      </c>
      <c r="AX405" s="12" t="s">
        <v>78</v>
      </c>
      <c r="AY405" s="263" t="s">
        <v>191</v>
      </c>
    </row>
    <row r="406" s="13" customFormat="1">
      <c r="B406" s="264"/>
      <c r="C406" s="265"/>
      <c r="D406" s="247" t="s">
        <v>312</v>
      </c>
      <c r="E406" s="266" t="s">
        <v>34</v>
      </c>
      <c r="F406" s="267" t="s">
        <v>314</v>
      </c>
      <c r="G406" s="265"/>
      <c r="H406" s="268">
        <v>1096.4849999999999</v>
      </c>
      <c r="I406" s="269"/>
      <c r="J406" s="265"/>
      <c r="K406" s="265"/>
      <c r="L406" s="270"/>
      <c r="M406" s="271"/>
      <c r="N406" s="272"/>
      <c r="O406" s="272"/>
      <c r="P406" s="272"/>
      <c r="Q406" s="272"/>
      <c r="R406" s="272"/>
      <c r="S406" s="272"/>
      <c r="T406" s="273"/>
      <c r="AT406" s="274" t="s">
        <v>312</v>
      </c>
      <c r="AU406" s="274" t="s">
        <v>88</v>
      </c>
      <c r="AV406" s="13" t="s">
        <v>211</v>
      </c>
      <c r="AW406" s="13" t="s">
        <v>41</v>
      </c>
      <c r="AX406" s="13" t="s">
        <v>86</v>
      </c>
      <c r="AY406" s="274" t="s">
        <v>191</v>
      </c>
    </row>
    <row r="407" s="1" customFormat="1" ht="25.5" customHeight="1">
      <c r="B407" s="48"/>
      <c r="C407" s="235" t="s">
        <v>797</v>
      </c>
      <c r="D407" s="235" t="s">
        <v>194</v>
      </c>
      <c r="E407" s="236" t="s">
        <v>798</v>
      </c>
      <c r="F407" s="237" t="s">
        <v>799</v>
      </c>
      <c r="G407" s="238" t="s">
        <v>453</v>
      </c>
      <c r="H407" s="239">
        <v>65789.100000000006</v>
      </c>
      <c r="I407" s="240"/>
      <c r="J407" s="241">
        <f>ROUND(I407*H407,2)</f>
        <v>0</v>
      </c>
      <c r="K407" s="237" t="s">
        <v>198</v>
      </c>
      <c r="L407" s="74"/>
      <c r="M407" s="242" t="s">
        <v>34</v>
      </c>
      <c r="N407" s="243" t="s">
        <v>49</v>
      </c>
      <c r="O407" s="49"/>
      <c r="P407" s="244">
        <f>O407*H407</f>
        <v>0</v>
      </c>
      <c r="Q407" s="244">
        <v>0</v>
      </c>
      <c r="R407" s="244">
        <f>Q407*H407</f>
        <v>0</v>
      </c>
      <c r="S407" s="244">
        <v>0</v>
      </c>
      <c r="T407" s="245">
        <f>S407*H407</f>
        <v>0</v>
      </c>
      <c r="AR407" s="25" t="s">
        <v>211</v>
      </c>
      <c r="AT407" s="25" t="s">
        <v>194</v>
      </c>
      <c r="AU407" s="25" t="s">
        <v>88</v>
      </c>
      <c r="AY407" s="25" t="s">
        <v>191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25" t="s">
        <v>86</v>
      </c>
      <c r="BK407" s="246">
        <f>ROUND(I407*H407,2)</f>
        <v>0</v>
      </c>
      <c r="BL407" s="25" t="s">
        <v>211</v>
      </c>
      <c r="BM407" s="25" t="s">
        <v>800</v>
      </c>
    </row>
    <row r="408" s="12" customFormat="1">
      <c r="B408" s="253"/>
      <c r="C408" s="254"/>
      <c r="D408" s="247" t="s">
        <v>312</v>
      </c>
      <c r="E408" s="254"/>
      <c r="F408" s="256" t="s">
        <v>801</v>
      </c>
      <c r="G408" s="254"/>
      <c r="H408" s="257">
        <v>65789.100000000006</v>
      </c>
      <c r="I408" s="258"/>
      <c r="J408" s="254"/>
      <c r="K408" s="254"/>
      <c r="L408" s="259"/>
      <c r="M408" s="260"/>
      <c r="N408" s="261"/>
      <c r="O408" s="261"/>
      <c r="P408" s="261"/>
      <c r="Q408" s="261"/>
      <c r="R408" s="261"/>
      <c r="S408" s="261"/>
      <c r="T408" s="262"/>
      <c r="AT408" s="263" t="s">
        <v>312</v>
      </c>
      <c r="AU408" s="263" t="s">
        <v>88</v>
      </c>
      <c r="AV408" s="12" t="s">
        <v>88</v>
      </c>
      <c r="AW408" s="12" t="s">
        <v>6</v>
      </c>
      <c r="AX408" s="12" t="s">
        <v>86</v>
      </c>
      <c r="AY408" s="263" t="s">
        <v>191</v>
      </c>
    </row>
    <row r="409" s="1" customFormat="1" ht="25.5" customHeight="1">
      <c r="B409" s="48"/>
      <c r="C409" s="235" t="s">
        <v>802</v>
      </c>
      <c r="D409" s="235" t="s">
        <v>194</v>
      </c>
      <c r="E409" s="236" t="s">
        <v>803</v>
      </c>
      <c r="F409" s="237" t="s">
        <v>804</v>
      </c>
      <c r="G409" s="238" t="s">
        <v>453</v>
      </c>
      <c r="H409" s="239">
        <v>1096.4849999999999</v>
      </c>
      <c r="I409" s="240"/>
      <c r="J409" s="241">
        <f>ROUND(I409*H409,2)</f>
        <v>0</v>
      </c>
      <c r="K409" s="237" t="s">
        <v>198</v>
      </c>
      <c r="L409" s="74"/>
      <c r="M409" s="242" t="s">
        <v>34</v>
      </c>
      <c r="N409" s="243" t="s">
        <v>49</v>
      </c>
      <c r="O409" s="49"/>
      <c r="P409" s="244">
        <f>O409*H409</f>
        <v>0</v>
      </c>
      <c r="Q409" s="244">
        <v>0</v>
      </c>
      <c r="R409" s="244">
        <f>Q409*H409</f>
        <v>0</v>
      </c>
      <c r="S409" s="244">
        <v>0</v>
      </c>
      <c r="T409" s="245">
        <f>S409*H409</f>
        <v>0</v>
      </c>
      <c r="AR409" s="25" t="s">
        <v>211</v>
      </c>
      <c r="AT409" s="25" t="s">
        <v>194</v>
      </c>
      <c r="AU409" s="25" t="s">
        <v>88</v>
      </c>
      <c r="AY409" s="25" t="s">
        <v>191</v>
      </c>
      <c r="BE409" s="246">
        <f>IF(N409="základní",J409,0)</f>
        <v>0</v>
      </c>
      <c r="BF409" s="246">
        <f>IF(N409="snížená",J409,0)</f>
        <v>0</v>
      </c>
      <c r="BG409" s="246">
        <f>IF(N409="zákl. přenesená",J409,0)</f>
        <v>0</v>
      </c>
      <c r="BH409" s="246">
        <f>IF(N409="sníž. přenesená",J409,0)</f>
        <v>0</v>
      </c>
      <c r="BI409" s="246">
        <f>IF(N409="nulová",J409,0)</f>
        <v>0</v>
      </c>
      <c r="BJ409" s="25" t="s">
        <v>86</v>
      </c>
      <c r="BK409" s="246">
        <f>ROUND(I409*H409,2)</f>
        <v>0</v>
      </c>
      <c r="BL409" s="25" t="s">
        <v>211</v>
      </c>
      <c r="BM409" s="25" t="s">
        <v>805</v>
      </c>
    </row>
    <row r="410" s="1" customFormat="1" ht="25.5" customHeight="1">
      <c r="B410" s="48"/>
      <c r="C410" s="235" t="s">
        <v>806</v>
      </c>
      <c r="D410" s="235" t="s">
        <v>194</v>
      </c>
      <c r="E410" s="236" t="s">
        <v>807</v>
      </c>
      <c r="F410" s="237" t="s">
        <v>808</v>
      </c>
      <c r="G410" s="238" t="s">
        <v>553</v>
      </c>
      <c r="H410" s="239">
        <v>363</v>
      </c>
      <c r="I410" s="240"/>
      <c r="J410" s="241">
        <f>ROUND(I410*H410,2)</f>
        <v>0</v>
      </c>
      <c r="K410" s="237" t="s">
        <v>198</v>
      </c>
      <c r="L410" s="74"/>
      <c r="M410" s="242" t="s">
        <v>34</v>
      </c>
      <c r="N410" s="243" t="s">
        <v>49</v>
      </c>
      <c r="O410" s="49"/>
      <c r="P410" s="244">
        <f>O410*H410</f>
        <v>0</v>
      </c>
      <c r="Q410" s="244">
        <v>0</v>
      </c>
      <c r="R410" s="244">
        <f>Q410*H410</f>
        <v>0</v>
      </c>
      <c r="S410" s="244">
        <v>0</v>
      </c>
      <c r="T410" s="245">
        <f>S410*H410</f>
        <v>0</v>
      </c>
      <c r="AR410" s="25" t="s">
        <v>211</v>
      </c>
      <c r="AT410" s="25" t="s">
        <v>194</v>
      </c>
      <c r="AU410" s="25" t="s">
        <v>88</v>
      </c>
      <c r="AY410" s="25" t="s">
        <v>191</v>
      </c>
      <c r="BE410" s="246">
        <f>IF(N410="základní",J410,0)</f>
        <v>0</v>
      </c>
      <c r="BF410" s="246">
        <f>IF(N410="snížená",J410,0)</f>
        <v>0</v>
      </c>
      <c r="BG410" s="246">
        <f>IF(N410="zákl. přenesená",J410,0)</f>
        <v>0</v>
      </c>
      <c r="BH410" s="246">
        <f>IF(N410="sníž. přenesená",J410,0)</f>
        <v>0</v>
      </c>
      <c r="BI410" s="246">
        <f>IF(N410="nulová",J410,0)</f>
        <v>0</v>
      </c>
      <c r="BJ410" s="25" t="s">
        <v>86</v>
      </c>
      <c r="BK410" s="246">
        <f>ROUND(I410*H410,2)</f>
        <v>0</v>
      </c>
      <c r="BL410" s="25" t="s">
        <v>211</v>
      </c>
      <c r="BM410" s="25" t="s">
        <v>809</v>
      </c>
    </row>
    <row r="411" s="1" customFormat="1" ht="25.5" customHeight="1">
      <c r="B411" s="48"/>
      <c r="C411" s="235" t="s">
        <v>810</v>
      </c>
      <c r="D411" s="235" t="s">
        <v>194</v>
      </c>
      <c r="E411" s="236" t="s">
        <v>811</v>
      </c>
      <c r="F411" s="237" t="s">
        <v>812</v>
      </c>
      <c r="G411" s="238" t="s">
        <v>553</v>
      </c>
      <c r="H411" s="239">
        <v>21780</v>
      </c>
      <c r="I411" s="240"/>
      <c r="J411" s="241">
        <f>ROUND(I411*H411,2)</f>
        <v>0</v>
      </c>
      <c r="K411" s="237" t="s">
        <v>198</v>
      </c>
      <c r="L411" s="74"/>
      <c r="M411" s="242" t="s">
        <v>34</v>
      </c>
      <c r="N411" s="243" t="s">
        <v>49</v>
      </c>
      <c r="O411" s="49"/>
      <c r="P411" s="244">
        <f>O411*H411</f>
        <v>0</v>
      </c>
      <c r="Q411" s="244">
        <v>0</v>
      </c>
      <c r="R411" s="244">
        <f>Q411*H411</f>
        <v>0</v>
      </c>
      <c r="S411" s="244">
        <v>0</v>
      </c>
      <c r="T411" s="245">
        <f>S411*H411</f>
        <v>0</v>
      </c>
      <c r="AR411" s="25" t="s">
        <v>211</v>
      </c>
      <c r="AT411" s="25" t="s">
        <v>194</v>
      </c>
      <c r="AU411" s="25" t="s">
        <v>88</v>
      </c>
      <c r="AY411" s="25" t="s">
        <v>191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25" t="s">
        <v>86</v>
      </c>
      <c r="BK411" s="246">
        <f>ROUND(I411*H411,2)</f>
        <v>0</v>
      </c>
      <c r="BL411" s="25" t="s">
        <v>211</v>
      </c>
      <c r="BM411" s="25" t="s">
        <v>813</v>
      </c>
    </row>
    <row r="412" s="12" customFormat="1">
      <c r="B412" s="253"/>
      <c r="C412" s="254"/>
      <c r="D412" s="247" t="s">
        <v>312</v>
      </c>
      <c r="E412" s="254"/>
      <c r="F412" s="256" t="s">
        <v>814</v>
      </c>
      <c r="G412" s="254"/>
      <c r="H412" s="257">
        <v>21780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AT412" s="263" t="s">
        <v>312</v>
      </c>
      <c r="AU412" s="263" t="s">
        <v>88</v>
      </c>
      <c r="AV412" s="12" t="s">
        <v>88</v>
      </c>
      <c r="AW412" s="12" t="s">
        <v>6</v>
      </c>
      <c r="AX412" s="12" t="s">
        <v>86</v>
      </c>
      <c r="AY412" s="263" t="s">
        <v>191</v>
      </c>
    </row>
    <row r="413" s="1" customFormat="1" ht="25.5" customHeight="1">
      <c r="B413" s="48"/>
      <c r="C413" s="235" t="s">
        <v>815</v>
      </c>
      <c r="D413" s="235" t="s">
        <v>194</v>
      </c>
      <c r="E413" s="236" t="s">
        <v>816</v>
      </c>
      <c r="F413" s="237" t="s">
        <v>817</v>
      </c>
      <c r="G413" s="238" t="s">
        <v>553</v>
      </c>
      <c r="H413" s="239">
        <v>363</v>
      </c>
      <c r="I413" s="240"/>
      <c r="J413" s="241">
        <f>ROUND(I413*H413,2)</f>
        <v>0</v>
      </c>
      <c r="K413" s="237" t="s">
        <v>198</v>
      </c>
      <c r="L413" s="74"/>
      <c r="M413" s="242" t="s">
        <v>34</v>
      </c>
      <c r="N413" s="243" t="s">
        <v>49</v>
      </c>
      <c r="O413" s="49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AR413" s="25" t="s">
        <v>211</v>
      </c>
      <c r="AT413" s="25" t="s">
        <v>194</v>
      </c>
      <c r="AU413" s="25" t="s">
        <v>88</v>
      </c>
      <c r="AY413" s="25" t="s">
        <v>191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25" t="s">
        <v>86</v>
      </c>
      <c r="BK413" s="246">
        <f>ROUND(I413*H413,2)</f>
        <v>0</v>
      </c>
      <c r="BL413" s="25" t="s">
        <v>211</v>
      </c>
      <c r="BM413" s="25" t="s">
        <v>818</v>
      </c>
    </row>
    <row r="414" s="1" customFormat="1" ht="16.5" customHeight="1">
      <c r="B414" s="48"/>
      <c r="C414" s="235" t="s">
        <v>819</v>
      </c>
      <c r="D414" s="235" t="s">
        <v>194</v>
      </c>
      <c r="E414" s="236" t="s">
        <v>820</v>
      </c>
      <c r="F414" s="237" t="s">
        <v>821</v>
      </c>
      <c r="G414" s="238" t="s">
        <v>453</v>
      </c>
      <c r="H414" s="239">
        <v>1096.4849999999999</v>
      </c>
      <c r="I414" s="240"/>
      <c r="J414" s="241">
        <f>ROUND(I414*H414,2)</f>
        <v>0</v>
      </c>
      <c r="K414" s="237" t="s">
        <v>198</v>
      </c>
      <c r="L414" s="74"/>
      <c r="M414" s="242" t="s">
        <v>34</v>
      </c>
      <c r="N414" s="243" t="s">
        <v>49</v>
      </c>
      <c r="O414" s="49"/>
      <c r="P414" s="244">
        <f>O414*H414</f>
        <v>0</v>
      </c>
      <c r="Q414" s="244">
        <v>0</v>
      </c>
      <c r="R414" s="244">
        <f>Q414*H414</f>
        <v>0</v>
      </c>
      <c r="S414" s="244">
        <v>0</v>
      </c>
      <c r="T414" s="245">
        <f>S414*H414</f>
        <v>0</v>
      </c>
      <c r="AR414" s="25" t="s">
        <v>211</v>
      </c>
      <c r="AT414" s="25" t="s">
        <v>194</v>
      </c>
      <c r="AU414" s="25" t="s">
        <v>88</v>
      </c>
      <c r="AY414" s="25" t="s">
        <v>191</v>
      </c>
      <c r="BE414" s="246">
        <f>IF(N414="základní",J414,0)</f>
        <v>0</v>
      </c>
      <c r="BF414" s="246">
        <f>IF(N414="snížená",J414,0)</f>
        <v>0</v>
      </c>
      <c r="BG414" s="246">
        <f>IF(N414="zákl. přenesená",J414,0)</f>
        <v>0</v>
      </c>
      <c r="BH414" s="246">
        <f>IF(N414="sníž. přenesená",J414,0)</f>
        <v>0</v>
      </c>
      <c r="BI414" s="246">
        <f>IF(N414="nulová",J414,0)</f>
        <v>0</v>
      </c>
      <c r="BJ414" s="25" t="s">
        <v>86</v>
      </c>
      <c r="BK414" s="246">
        <f>ROUND(I414*H414,2)</f>
        <v>0</v>
      </c>
      <c r="BL414" s="25" t="s">
        <v>211</v>
      </c>
      <c r="BM414" s="25" t="s">
        <v>822</v>
      </c>
    </row>
    <row r="415" s="1" customFormat="1" ht="16.5" customHeight="1">
      <c r="B415" s="48"/>
      <c r="C415" s="235" t="s">
        <v>823</v>
      </c>
      <c r="D415" s="235" t="s">
        <v>194</v>
      </c>
      <c r="E415" s="236" t="s">
        <v>824</v>
      </c>
      <c r="F415" s="237" t="s">
        <v>825</v>
      </c>
      <c r="G415" s="238" t="s">
        <v>453</v>
      </c>
      <c r="H415" s="239">
        <v>65789.100000000006</v>
      </c>
      <c r="I415" s="240"/>
      <c r="J415" s="241">
        <f>ROUND(I415*H415,2)</f>
        <v>0</v>
      </c>
      <c r="K415" s="237" t="s">
        <v>198</v>
      </c>
      <c r="L415" s="74"/>
      <c r="M415" s="242" t="s">
        <v>34</v>
      </c>
      <c r="N415" s="243" t="s">
        <v>49</v>
      </c>
      <c r="O415" s="49"/>
      <c r="P415" s="244">
        <f>O415*H415</f>
        <v>0</v>
      </c>
      <c r="Q415" s="244">
        <v>0</v>
      </c>
      <c r="R415" s="244">
        <f>Q415*H415</f>
        <v>0</v>
      </c>
      <c r="S415" s="244">
        <v>0</v>
      </c>
      <c r="T415" s="245">
        <f>S415*H415</f>
        <v>0</v>
      </c>
      <c r="AR415" s="25" t="s">
        <v>211</v>
      </c>
      <c r="AT415" s="25" t="s">
        <v>194</v>
      </c>
      <c r="AU415" s="25" t="s">
        <v>88</v>
      </c>
      <c r="AY415" s="25" t="s">
        <v>191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25" t="s">
        <v>86</v>
      </c>
      <c r="BK415" s="246">
        <f>ROUND(I415*H415,2)</f>
        <v>0</v>
      </c>
      <c r="BL415" s="25" t="s">
        <v>211</v>
      </c>
      <c r="BM415" s="25" t="s">
        <v>826</v>
      </c>
    </row>
    <row r="416" s="12" customFormat="1">
      <c r="B416" s="253"/>
      <c r="C416" s="254"/>
      <c r="D416" s="247" t="s">
        <v>312</v>
      </c>
      <c r="E416" s="254"/>
      <c r="F416" s="256" t="s">
        <v>801</v>
      </c>
      <c r="G416" s="254"/>
      <c r="H416" s="257">
        <v>65789.100000000006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AT416" s="263" t="s">
        <v>312</v>
      </c>
      <c r="AU416" s="263" t="s">
        <v>88</v>
      </c>
      <c r="AV416" s="12" t="s">
        <v>88</v>
      </c>
      <c r="AW416" s="12" t="s">
        <v>6</v>
      </c>
      <c r="AX416" s="12" t="s">
        <v>86</v>
      </c>
      <c r="AY416" s="263" t="s">
        <v>191</v>
      </c>
    </row>
    <row r="417" s="1" customFormat="1" ht="16.5" customHeight="1">
      <c r="B417" s="48"/>
      <c r="C417" s="235" t="s">
        <v>827</v>
      </c>
      <c r="D417" s="235" t="s">
        <v>194</v>
      </c>
      <c r="E417" s="236" t="s">
        <v>828</v>
      </c>
      <c r="F417" s="237" t="s">
        <v>829</v>
      </c>
      <c r="G417" s="238" t="s">
        <v>453</v>
      </c>
      <c r="H417" s="239">
        <v>1096.4849999999999</v>
      </c>
      <c r="I417" s="240"/>
      <c r="J417" s="241">
        <f>ROUND(I417*H417,2)</f>
        <v>0</v>
      </c>
      <c r="K417" s="237" t="s">
        <v>198</v>
      </c>
      <c r="L417" s="74"/>
      <c r="M417" s="242" t="s">
        <v>34</v>
      </c>
      <c r="N417" s="243" t="s">
        <v>49</v>
      </c>
      <c r="O417" s="49"/>
      <c r="P417" s="244">
        <f>O417*H417</f>
        <v>0</v>
      </c>
      <c r="Q417" s="244">
        <v>0</v>
      </c>
      <c r="R417" s="244">
        <f>Q417*H417</f>
        <v>0</v>
      </c>
      <c r="S417" s="244">
        <v>0</v>
      </c>
      <c r="T417" s="245">
        <f>S417*H417</f>
        <v>0</v>
      </c>
      <c r="AR417" s="25" t="s">
        <v>211</v>
      </c>
      <c r="AT417" s="25" t="s">
        <v>194</v>
      </c>
      <c r="AU417" s="25" t="s">
        <v>88</v>
      </c>
      <c r="AY417" s="25" t="s">
        <v>191</v>
      </c>
      <c r="BE417" s="246">
        <f>IF(N417="základní",J417,0)</f>
        <v>0</v>
      </c>
      <c r="BF417" s="246">
        <f>IF(N417="snížená",J417,0)</f>
        <v>0</v>
      </c>
      <c r="BG417" s="246">
        <f>IF(N417="zákl. přenesená",J417,0)</f>
        <v>0</v>
      </c>
      <c r="BH417" s="246">
        <f>IF(N417="sníž. přenesená",J417,0)</f>
        <v>0</v>
      </c>
      <c r="BI417" s="246">
        <f>IF(N417="nulová",J417,0)</f>
        <v>0</v>
      </c>
      <c r="BJ417" s="25" t="s">
        <v>86</v>
      </c>
      <c r="BK417" s="246">
        <f>ROUND(I417*H417,2)</f>
        <v>0</v>
      </c>
      <c r="BL417" s="25" t="s">
        <v>211</v>
      </c>
      <c r="BM417" s="25" t="s">
        <v>830</v>
      </c>
    </row>
    <row r="418" s="1" customFormat="1" ht="25.5" customHeight="1">
      <c r="B418" s="48"/>
      <c r="C418" s="235" t="s">
        <v>831</v>
      </c>
      <c r="D418" s="235" t="s">
        <v>194</v>
      </c>
      <c r="E418" s="236" t="s">
        <v>832</v>
      </c>
      <c r="F418" s="237" t="s">
        <v>833</v>
      </c>
      <c r="G418" s="238" t="s">
        <v>453</v>
      </c>
      <c r="H418" s="239">
        <v>840.20000000000005</v>
      </c>
      <c r="I418" s="240"/>
      <c r="J418" s="241">
        <f>ROUND(I418*H418,2)</f>
        <v>0</v>
      </c>
      <c r="K418" s="237" t="s">
        <v>198</v>
      </c>
      <c r="L418" s="74"/>
      <c r="M418" s="242" t="s">
        <v>34</v>
      </c>
      <c r="N418" s="243" t="s">
        <v>49</v>
      </c>
      <c r="O418" s="49"/>
      <c r="P418" s="244">
        <f>O418*H418</f>
        <v>0</v>
      </c>
      <c r="Q418" s="244">
        <v>0.00012999999999999999</v>
      </c>
      <c r="R418" s="244">
        <f>Q418*H418</f>
        <v>0.10922599999999999</v>
      </c>
      <c r="S418" s="244">
        <v>0</v>
      </c>
      <c r="T418" s="245">
        <f>S418*H418</f>
        <v>0</v>
      </c>
      <c r="AR418" s="25" t="s">
        <v>211</v>
      </c>
      <c r="AT418" s="25" t="s">
        <v>194</v>
      </c>
      <c r="AU418" s="25" t="s">
        <v>88</v>
      </c>
      <c r="AY418" s="25" t="s">
        <v>191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25" t="s">
        <v>86</v>
      </c>
      <c r="BK418" s="246">
        <f>ROUND(I418*H418,2)</f>
        <v>0</v>
      </c>
      <c r="BL418" s="25" t="s">
        <v>211</v>
      </c>
      <c r="BM418" s="25" t="s">
        <v>834</v>
      </c>
    </row>
    <row r="419" s="12" customFormat="1">
      <c r="B419" s="253"/>
      <c r="C419" s="254"/>
      <c r="D419" s="247" t="s">
        <v>312</v>
      </c>
      <c r="E419" s="255" t="s">
        <v>34</v>
      </c>
      <c r="F419" s="256" t="s">
        <v>835</v>
      </c>
      <c r="G419" s="254"/>
      <c r="H419" s="257">
        <v>840.20000000000005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AT419" s="263" t="s">
        <v>312</v>
      </c>
      <c r="AU419" s="263" t="s">
        <v>88</v>
      </c>
      <c r="AV419" s="12" t="s">
        <v>88</v>
      </c>
      <c r="AW419" s="12" t="s">
        <v>41</v>
      </c>
      <c r="AX419" s="12" t="s">
        <v>78</v>
      </c>
      <c r="AY419" s="263" t="s">
        <v>191</v>
      </c>
    </row>
    <row r="420" s="13" customFormat="1">
      <c r="B420" s="264"/>
      <c r="C420" s="265"/>
      <c r="D420" s="247" t="s">
        <v>312</v>
      </c>
      <c r="E420" s="266" t="s">
        <v>34</v>
      </c>
      <c r="F420" s="267" t="s">
        <v>314</v>
      </c>
      <c r="G420" s="265"/>
      <c r="H420" s="268">
        <v>840.20000000000005</v>
      </c>
      <c r="I420" s="269"/>
      <c r="J420" s="265"/>
      <c r="K420" s="265"/>
      <c r="L420" s="270"/>
      <c r="M420" s="271"/>
      <c r="N420" s="272"/>
      <c r="O420" s="272"/>
      <c r="P420" s="272"/>
      <c r="Q420" s="272"/>
      <c r="R420" s="272"/>
      <c r="S420" s="272"/>
      <c r="T420" s="273"/>
      <c r="AT420" s="274" t="s">
        <v>312</v>
      </c>
      <c r="AU420" s="274" t="s">
        <v>88</v>
      </c>
      <c r="AV420" s="13" t="s">
        <v>211</v>
      </c>
      <c r="AW420" s="13" t="s">
        <v>41</v>
      </c>
      <c r="AX420" s="13" t="s">
        <v>86</v>
      </c>
      <c r="AY420" s="274" t="s">
        <v>191</v>
      </c>
    </row>
    <row r="421" s="1" customFormat="1" ht="25.5" customHeight="1">
      <c r="B421" s="48"/>
      <c r="C421" s="235" t="s">
        <v>836</v>
      </c>
      <c r="D421" s="235" t="s">
        <v>194</v>
      </c>
      <c r="E421" s="236" t="s">
        <v>837</v>
      </c>
      <c r="F421" s="237" t="s">
        <v>838</v>
      </c>
      <c r="G421" s="238" t="s">
        <v>453</v>
      </c>
      <c r="H421" s="239">
        <v>146</v>
      </c>
      <c r="I421" s="240"/>
      <c r="J421" s="241">
        <f>ROUND(I421*H421,2)</f>
        <v>0</v>
      </c>
      <c r="K421" s="237" t="s">
        <v>198</v>
      </c>
      <c r="L421" s="74"/>
      <c r="M421" s="242" t="s">
        <v>34</v>
      </c>
      <c r="N421" s="243" t="s">
        <v>49</v>
      </c>
      <c r="O421" s="49"/>
      <c r="P421" s="244">
        <f>O421*H421</f>
        <v>0</v>
      </c>
      <c r="Q421" s="244">
        <v>0.00021000000000000001</v>
      </c>
      <c r="R421" s="244">
        <f>Q421*H421</f>
        <v>0.03066</v>
      </c>
      <c r="S421" s="244">
        <v>0</v>
      </c>
      <c r="T421" s="245">
        <f>S421*H421</f>
        <v>0</v>
      </c>
      <c r="AR421" s="25" t="s">
        <v>211</v>
      </c>
      <c r="AT421" s="25" t="s">
        <v>194</v>
      </c>
      <c r="AU421" s="25" t="s">
        <v>88</v>
      </c>
      <c r="AY421" s="25" t="s">
        <v>191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25" t="s">
        <v>86</v>
      </c>
      <c r="BK421" s="246">
        <f>ROUND(I421*H421,2)</f>
        <v>0</v>
      </c>
      <c r="BL421" s="25" t="s">
        <v>211</v>
      </c>
      <c r="BM421" s="25" t="s">
        <v>839</v>
      </c>
    </row>
    <row r="422" s="1" customFormat="1" ht="25.5" customHeight="1">
      <c r="B422" s="48"/>
      <c r="C422" s="235" t="s">
        <v>840</v>
      </c>
      <c r="D422" s="235" t="s">
        <v>194</v>
      </c>
      <c r="E422" s="236" t="s">
        <v>841</v>
      </c>
      <c r="F422" s="237" t="s">
        <v>842</v>
      </c>
      <c r="G422" s="238" t="s">
        <v>553</v>
      </c>
      <c r="H422" s="239">
        <v>11.25</v>
      </c>
      <c r="I422" s="240"/>
      <c r="J422" s="241">
        <f>ROUND(I422*H422,2)</f>
        <v>0</v>
      </c>
      <c r="K422" s="237" t="s">
        <v>198</v>
      </c>
      <c r="L422" s="74"/>
      <c r="M422" s="242" t="s">
        <v>34</v>
      </c>
      <c r="N422" s="243" t="s">
        <v>49</v>
      </c>
      <c r="O422" s="49"/>
      <c r="P422" s="244">
        <f>O422*H422</f>
        <v>0</v>
      </c>
      <c r="Q422" s="244">
        <v>0</v>
      </c>
      <c r="R422" s="244">
        <f>Q422*H422</f>
        <v>0</v>
      </c>
      <c r="S422" s="244">
        <v>0</v>
      </c>
      <c r="T422" s="245">
        <f>S422*H422</f>
        <v>0</v>
      </c>
      <c r="AR422" s="25" t="s">
        <v>211</v>
      </c>
      <c r="AT422" s="25" t="s">
        <v>194</v>
      </c>
      <c r="AU422" s="25" t="s">
        <v>88</v>
      </c>
      <c r="AY422" s="25" t="s">
        <v>191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25" t="s">
        <v>86</v>
      </c>
      <c r="BK422" s="246">
        <f>ROUND(I422*H422,2)</f>
        <v>0</v>
      </c>
      <c r="BL422" s="25" t="s">
        <v>211</v>
      </c>
      <c r="BM422" s="25" t="s">
        <v>843</v>
      </c>
    </row>
    <row r="423" s="1" customFormat="1" ht="25.5" customHeight="1">
      <c r="B423" s="48"/>
      <c r="C423" s="235" t="s">
        <v>844</v>
      </c>
      <c r="D423" s="235" t="s">
        <v>194</v>
      </c>
      <c r="E423" s="236" t="s">
        <v>845</v>
      </c>
      <c r="F423" s="237" t="s">
        <v>846</v>
      </c>
      <c r="G423" s="238" t="s">
        <v>553</v>
      </c>
      <c r="H423" s="239">
        <v>337.5</v>
      </c>
      <c r="I423" s="240"/>
      <c r="J423" s="241">
        <f>ROUND(I423*H423,2)</f>
        <v>0</v>
      </c>
      <c r="K423" s="237" t="s">
        <v>198</v>
      </c>
      <c r="L423" s="74"/>
      <c r="M423" s="242" t="s">
        <v>34</v>
      </c>
      <c r="N423" s="243" t="s">
        <v>49</v>
      </c>
      <c r="O423" s="49"/>
      <c r="P423" s="244">
        <f>O423*H423</f>
        <v>0</v>
      </c>
      <c r="Q423" s="244">
        <v>0</v>
      </c>
      <c r="R423" s="244">
        <f>Q423*H423</f>
        <v>0</v>
      </c>
      <c r="S423" s="244">
        <v>0</v>
      </c>
      <c r="T423" s="245">
        <f>S423*H423</f>
        <v>0</v>
      </c>
      <c r="AR423" s="25" t="s">
        <v>211</v>
      </c>
      <c r="AT423" s="25" t="s">
        <v>194</v>
      </c>
      <c r="AU423" s="25" t="s">
        <v>88</v>
      </c>
      <c r="AY423" s="25" t="s">
        <v>191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25" t="s">
        <v>86</v>
      </c>
      <c r="BK423" s="246">
        <f>ROUND(I423*H423,2)</f>
        <v>0</v>
      </c>
      <c r="BL423" s="25" t="s">
        <v>211</v>
      </c>
      <c r="BM423" s="25" t="s">
        <v>847</v>
      </c>
    </row>
    <row r="424" s="12" customFormat="1">
      <c r="B424" s="253"/>
      <c r="C424" s="254"/>
      <c r="D424" s="247" t="s">
        <v>312</v>
      </c>
      <c r="E424" s="254"/>
      <c r="F424" s="256" t="s">
        <v>848</v>
      </c>
      <c r="G424" s="254"/>
      <c r="H424" s="257">
        <v>337.5</v>
      </c>
      <c r="I424" s="258"/>
      <c r="J424" s="254"/>
      <c r="K424" s="254"/>
      <c r="L424" s="259"/>
      <c r="M424" s="260"/>
      <c r="N424" s="261"/>
      <c r="O424" s="261"/>
      <c r="P424" s="261"/>
      <c r="Q424" s="261"/>
      <c r="R424" s="261"/>
      <c r="S424" s="261"/>
      <c r="T424" s="262"/>
      <c r="AT424" s="263" t="s">
        <v>312</v>
      </c>
      <c r="AU424" s="263" t="s">
        <v>88</v>
      </c>
      <c r="AV424" s="12" t="s">
        <v>88</v>
      </c>
      <c r="AW424" s="12" t="s">
        <v>6</v>
      </c>
      <c r="AX424" s="12" t="s">
        <v>86</v>
      </c>
      <c r="AY424" s="263" t="s">
        <v>191</v>
      </c>
    </row>
    <row r="425" s="1" customFormat="1" ht="25.5" customHeight="1">
      <c r="B425" s="48"/>
      <c r="C425" s="235" t="s">
        <v>849</v>
      </c>
      <c r="D425" s="235" t="s">
        <v>194</v>
      </c>
      <c r="E425" s="236" t="s">
        <v>850</v>
      </c>
      <c r="F425" s="237" t="s">
        <v>851</v>
      </c>
      <c r="G425" s="238" t="s">
        <v>553</v>
      </c>
      <c r="H425" s="239">
        <v>11.25</v>
      </c>
      <c r="I425" s="240"/>
      <c r="J425" s="241">
        <f>ROUND(I425*H425,2)</f>
        <v>0</v>
      </c>
      <c r="K425" s="237" t="s">
        <v>198</v>
      </c>
      <c r="L425" s="74"/>
      <c r="M425" s="242" t="s">
        <v>34</v>
      </c>
      <c r="N425" s="243" t="s">
        <v>49</v>
      </c>
      <c r="O425" s="49"/>
      <c r="P425" s="244">
        <f>O425*H425</f>
        <v>0</v>
      </c>
      <c r="Q425" s="244">
        <v>0</v>
      </c>
      <c r="R425" s="244">
        <f>Q425*H425</f>
        <v>0</v>
      </c>
      <c r="S425" s="244">
        <v>0</v>
      </c>
      <c r="T425" s="245">
        <f>S425*H425</f>
        <v>0</v>
      </c>
      <c r="AR425" s="25" t="s">
        <v>211</v>
      </c>
      <c r="AT425" s="25" t="s">
        <v>194</v>
      </c>
      <c r="AU425" s="25" t="s">
        <v>88</v>
      </c>
      <c r="AY425" s="25" t="s">
        <v>191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25" t="s">
        <v>86</v>
      </c>
      <c r="BK425" s="246">
        <f>ROUND(I425*H425,2)</f>
        <v>0</v>
      </c>
      <c r="BL425" s="25" t="s">
        <v>211</v>
      </c>
      <c r="BM425" s="25" t="s">
        <v>852</v>
      </c>
    </row>
    <row r="426" s="1" customFormat="1" ht="16.5" customHeight="1">
      <c r="B426" s="48"/>
      <c r="C426" s="235" t="s">
        <v>853</v>
      </c>
      <c r="D426" s="235" t="s">
        <v>194</v>
      </c>
      <c r="E426" s="236" t="s">
        <v>854</v>
      </c>
      <c r="F426" s="237" t="s">
        <v>855</v>
      </c>
      <c r="G426" s="238" t="s">
        <v>453</v>
      </c>
      <c r="H426" s="239">
        <v>1092.26</v>
      </c>
      <c r="I426" s="240"/>
      <c r="J426" s="241">
        <f>ROUND(I426*H426,2)</f>
        <v>0</v>
      </c>
      <c r="K426" s="237" t="s">
        <v>198</v>
      </c>
      <c r="L426" s="74"/>
      <c r="M426" s="242" t="s">
        <v>34</v>
      </c>
      <c r="N426" s="243" t="s">
        <v>49</v>
      </c>
      <c r="O426" s="49"/>
      <c r="P426" s="244">
        <f>O426*H426</f>
        <v>0</v>
      </c>
      <c r="Q426" s="244">
        <v>4.0000000000000003E-05</v>
      </c>
      <c r="R426" s="244">
        <f>Q426*H426</f>
        <v>0.043690400000000004</v>
      </c>
      <c r="S426" s="244">
        <v>0</v>
      </c>
      <c r="T426" s="245">
        <f>S426*H426</f>
        <v>0</v>
      </c>
      <c r="AR426" s="25" t="s">
        <v>211</v>
      </c>
      <c r="AT426" s="25" t="s">
        <v>194</v>
      </c>
      <c r="AU426" s="25" t="s">
        <v>88</v>
      </c>
      <c r="AY426" s="25" t="s">
        <v>191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25" t="s">
        <v>86</v>
      </c>
      <c r="BK426" s="246">
        <f>ROUND(I426*H426,2)</f>
        <v>0</v>
      </c>
      <c r="BL426" s="25" t="s">
        <v>211</v>
      </c>
      <c r="BM426" s="25" t="s">
        <v>856</v>
      </c>
    </row>
    <row r="427" s="12" customFormat="1">
      <c r="B427" s="253"/>
      <c r="C427" s="254"/>
      <c r="D427" s="247" t="s">
        <v>312</v>
      </c>
      <c r="E427" s="254"/>
      <c r="F427" s="256" t="s">
        <v>857</v>
      </c>
      <c r="G427" s="254"/>
      <c r="H427" s="257">
        <v>1092.26</v>
      </c>
      <c r="I427" s="258"/>
      <c r="J427" s="254"/>
      <c r="K427" s="254"/>
      <c r="L427" s="259"/>
      <c r="M427" s="260"/>
      <c r="N427" s="261"/>
      <c r="O427" s="261"/>
      <c r="P427" s="261"/>
      <c r="Q427" s="261"/>
      <c r="R427" s="261"/>
      <c r="S427" s="261"/>
      <c r="T427" s="262"/>
      <c r="AT427" s="263" t="s">
        <v>312</v>
      </c>
      <c r="AU427" s="263" t="s">
        <v>88</v>
      </c>
      <c r="AV427" s="12" t="s">
        <v>88</v>
      </c>
      <c r="AW427" s="12" t="s">
        <v>6</v>
      </c>
      <c r="AX427" s="12" t="s">
        <v>86</v>
      </c>
      <c r="AY427" s="263" t="s">
        <v>191</v>
      </c>
    </row>
    <row r="428" s="1" customFormat="1" ht="16.5" customHeight="1">
      <c r="B428" s="48"/>
      <c r="C428" s="235" t="s">
        <v>858</v>
      </c>
      <c r="D428" s="235" t="s">
        <v>194</v>
      </c>
      <c r="E428" s="236" t="s">
        <v>859</v>
      </c>
      <c r="F428" s="237" t="s">
        <v>860</v>
      </c>
      <c r="G428" s="238" t="s">
        <v>309</v>
      </c>
      <c r="H428" s="239">
        <v>1.5820000000000001</v>
      </c>
      <c r="I428" s="240"/>
      <c r="J428" s="241">
        <f>ROUND(I428*H428,2)</f>
        <v>0</v>
      </c>
      <c r="K428" s="237" t="s">
        <v>198</v>
      </c>
      <c r="L428" s="74"/>
      <c r="M428" s="242" t="s">
        <v>34</v>
      </c>
      <c r="N428" s="243" t="s">
        <v>49</v>
      </c>
      <c r="O428" s="49"/>
      <c r="P428" s="244">
        <f>O428*H428</f>
        <v>0</v>
      </c>
      <c r="Q428" s="244">
        <v>0</v>
      </c>
      <c r="R428" s="244">
        <f>Q428*H428</f>
        <v>0</v>
      </c>
      <c r="S428" s="244">
        <v>1.8</v>
      </c>
      <c r="T428" s="245">
        <f>S428*H428</f>
        <v>2.8476000000000004</v>
      </c>
      <c r="AR428" s="25" t="s">
        <v>211</v>
      </c>
      <c r="AT428" s="25" t="s">
        <v>194</v>
      </c>
      <c r="AU428" s="25" t="s">
        <v>88</v>
      </c>
      <c r="AY428" s="25" t="s">
        <v>191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25" t="s">
        <v>86</v>
      </c>
      <c r="BK428" s="246">
        <f>ROUND(I428*H428,2)</f>
        <v>0</v>
      </c>
      <c r="BL428" s="25" t="s">
        <v>211</v>
      </c>
      <c r="BM428" s="25" t="s">
        <v>861</v>
      </c>
    </row>
    <row r="429" s="14" customFormat="1">
      <c r="B429" s="275"/>
      <c r="C429" s="276"/>
      <c r="D429" s="247" t="s">
        <v>312</v>
      </c>
      <c r="E429" s="277" t="s">
        <v>34</v>
      </c>
      <c r="F429" s="278" t="s">
        <v>419</v>
      </c>
      <c r="G429" s="276"/>
      <c r="H429" s="277" t="s">
        <v>34</v>
      </c>
      <c r="I429" s="279"/>
      <c r="J429" s="276"/>
      <c r="K429" s="276"/>
      <c r="L429" s="280"/>
      <c r="M429" s="281"/>
      <c r="N429" s="282"/>
      <c r="O429" s="282"/>
      <c r="P429" s="282"/>
      <c r="Q429" s="282"/>
      <c r="R429" s="282"/>
      <c r="S429" s="282"/>
      <c r="T429" s="283"/>
      <c r="AT429" s="284" t="s">
        <v>312</v>
      </c>
      <c r="AU429" s="284" t="s">
        <v>88</v>
      </c>
      <c r="AV429" s="14" t="s">
        <v>86</v>
      </c>
      <c r="AW429" s="14" t="s">
        <v>41</v>
      </c>
      <c r="AX429" s="14" t="s">
        <v>78</v>
      </c>
      <c r="AY429" s="284" t="s">
        <v>191</v>
      </c>
    </row>
    <row r="430" s="12" customFormat="1">
      <c r="B430" s="253"/>
      <c r="C430" s="254"/>
      <c r="D430" s="247" t="s">
        <v>312</v>
      </c>
      <c r="E430" s="255" t="s">
        <v>34</v>
      </c>
      <c r="F430" s="256" t="s">
        <v>862</v>
      </c>
      <c r="G430" s="254"/>
      <c r="H430" s="257">
        <v>0.58199999999999996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AT430" s="263" t="s">
        <v>312</v>
      </c>
      <c r="AU430" s="263" t="s">
        <v>88</v>
      </c>
      <c r="AV430" s="12" t="s">
        <v>88</v>
      </c>
      <c r="AW430" s="12" t="s">
        <v>41</v>
      </c>
      <c r="AX430" s="12" t="s">
        <v>78</v>
      </c>
      <c r="AY430" s="263" t="s">
        <v>191</v>
      </c>
    </row>
    <row r="431" s="15" customFormat="1">
      <c r="B431" s="300"/>
      <c r="C431" s="301"/>
      <c r="D431" s="247" t="s">
        <v>312</v>
      </c>
      <c r="E431" s="302" t="s">
        <v>34</v>
      </c>
      <c r="F431" s="303" t="s">
        <v>469</v>
      </c>
      <c r="G431" s="301"/>
      <c r="H431" s="304">
        <v>0.58199999999999996</v>
      </c>
      <c r="I431" s="305"/>
      <c r="J431" s="301"/>
      <c r="K431" s="301"/>
      <c r="L431" s="306"/>
      <c r="M431" s="307"/>
      <c r="N431" s="308"/>
      <c r="O431" s="308"/>
      <c r="P431" s="308"/>
      <c r="Q431" s="308"/>
      <c r="R431" s="308"/>
      <c r="S431" s="308"/>
      <c r="T431" s="309"/>
      <c r="AT431" s="310" t="s">
        <v>312</v>
      </c>
      <c r="AU431" s="310" t="s">
        <v>88</v>
      </c>
      <c r="AV431" s="15" t="s">
        <v>206</v>
      </c>
      <c r="AW431" s="15" t="s">
        <v>41</v>
      </c>
      <c r="AX431" s="15" t="s">
        <v>78</v>
      </c>
      <c r="AY431" s="310" t="s">
        <v>191</v>
      </c>
    </row>
    <row r="432" s="12" customFormat="1">
      <c r="B432" s="253"/>
      <c r="C432" s="254"/>
      <c r="D432" s="247" t="s">
        <v>312</v>
      </c>
      <c r="E432" s="255" t="s">
        <v>34</v>
      </c>
      <c r="F432" s="256" t="s">
        <v>863</v>
      </c>
      <c r="G432" s="254"/>
      <c r="H432" s="257">
        <v>1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AT432" s="263" t="s">
        <v>312</v>
      </c>
      <c r="AU432" s="263" t="s">
        <v>88</v>
      </c>
      <c r="AV432" s="12" t="s">
        <v>88</v>
      </c>
      <c r="AW432" s="12" t="s">
        <v>41</v>
      </c>
      <c r="AX432" s="12" t="s">
        <v>78</v>
      </c>
      <c r="AY432" s="263" t="s">
        <v>191</v>
      </c>
    </row>
    <row r="433" s="13" customFormat="1">
      <c r="B433" s="264"/>
      <c r="C433" s="265"/>
      <c r="D433" s="247" t="s">
        <v>312</v>
      </c>
      <c r="E433" s="266" t="s">
        <v>34</v>
      </c>
      <c r="F433" s="267" t="s">
        <v>314</v>
      </c>
      <c r="G433" s="265"/>
      <c r="H433" s="268">
        <v>1.5820000000000001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AT433" s="274" t="s">
        <v>312</v>
      </c>
      <c r="AU433" s="274" t="s">
        <v>88</v>
      </c>
      <c r="AV433" s="13" t="s">
        <v>211</v>
      </c>
      <c r="AW433" s="13" t="s">
        <v>41</v>
      </c>
      <c r="AX433" s="13" t="s">
        <v>86</v>
      </c>
      <c r="AY433" s="274" t="s">
        <v>191</v>
      </c>
    </row>
    <row r="434" s="1" customFormat="1" ht="16.5" customHeight="1">
      <c r="B434" s="48"/>
      <c r="C434" s="235" t="s">
        <v>864</v>
      </c>
      <c r="D434" s="235" t="s">
        <v>194</v>
      </c>
      <c r="E434" s="236" t="s">
        <v>865</v>
      </c>
      <c r="F434" s="237" t="s">
        <v>866</v>
      </c>
      <c r="G434" s="238" t="s">
        <v>553</v>
      </c>
      <c r="H434" s="239">
        <v>0.59999999999999998</v>
      </c>
      <c r="I434" s="240"/>
      <c r="J434" s="241">
        <f>ROUND(I434*H434,2)</f>
        <v>0</v>
      </c>
      <c r="K434" s="237" t="s">
        <v>198</v>
      </c>
      <c r="L434" s="74"/>
      <c r="M434" s="242" t="s">
        <v>34</v>
      </c>
      <c r="N434" s="243" t="s">
        <v>49</v>
      </c>
      <c r="O434" s="49"/>
      <c r="P434" s="244">
        <f>O434*H434</f>
        <v>0</v>
      </c>
      <c r="Q434" s="244">
        <v>0.00096000000000000002</v>
      </c>
      <c r="R434" s="244">
        <f>Q434*H434</f>
        <v>0.00057600000000000001</v>
      </c>
      <c r="S434" s="244">
        <v>0.031</v>
      </c>
      <c r="T434" s="245">
        <f>S434*H434</f>
        <v>0.018599999999999998</v>
      </c>
      <c r="AR434" s="25" t="s">
        <v>211</v>
      </c>
      <c r="AT434" s="25" t="s">
        <v>194</v>
      </c>
      <c r="AU434" s="25" t="s">
        <v>88</v>
      </c>
      <c r="AY434" s="25" t="s">
        <v>191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25" t="s">
        <v>86</v>
      </c>
      <c r="BK434" s="246">
        <f>ROUND(I434*H434,2)</f>
        <v>0</v>
      </c>
      <c r="BL434" s="25" t="s">
        <v>211</v>
      </c>
      <c r="BM434" s="25" t="s">
        <v>867</v>
      </c>
    </row>
    <row r="435" s="14" customFormat="1">
      <c r="B435" s="275"/>
      <c r="C435" s="276"/>
      <c r="D435" s="247" t="s">
        <v>312</v>
      </c>
      <c r="E435" s="277" t="s">
        <v>34</v>
      </c>
      <c r="F435" s="278" t="s">
        <v>419</v>
      </c>
      <c r="G435" s="276"/>
      <c r="H435" s="277" t="s">
        <v>34</v>
      </c>
      <c r="I435" s="279"/>
      <c r="J435" s="276"/>
      <c r="K435" s="276"/>
      <c r="L435" s="280"/>
      <c r="M435" s="281"/>
      <c r="N435" s="282"/>
      <c r="O435" s="282"/>
      <c r="P435" s="282"/>
      <c r="Q435" s="282"/>
      <c r="R435" s="282"/>
      <c r="S435" s="282"/>
      <c r="T435" s="283"/>
      <c r="AT435" s="284" t="s">
        <v>312</v>
      </c>
      <c r="AU435" s="284" t="s">
        <v>88</v>
      </c>
      <c r="AV435" s="14" t="s">
        <v>86</v>
      </c>
      <c r="AW435" s="14" t="s">
        <v>41</v>
      </c>
      <c r="AX435" s="14" t="s">
        <v>78</v>
      </c>
      <c r="AY435" s="284" t="s">
        <v>191</v>
      </c>
    </row>
    <row r="436" s="12" customFormat="1">
      <c r="B436" s="253"/>
      <c r="C436" s="254"/>
      <c r="D436" s="247" t="s">
        <v>312</v>
      </c>
      <c r="E436" s="255" t="s">
        <v>34</v>
      </c>
      <c r="F436" s="256" t="s">
        <v>868</v>
      </c>
      <c r="G436" s="254"/>
      <c r="H436" s="257">
        <v>0.59999999999999998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AT436" s="263" t="s">
        <v>312</v>
      </c>
      <c r="AU436" s="263" t="s">
        <v>88</v>
      </c>
      <c r="AV436" s="12" t="s">
        <v>88</v>
      </c>
      <c r="AW436" s="12" t="s">
        <v>41</v>
      </c>
      <c r="AX436" s="12" t="s">
        <v>78</v>
      </c>
      <c r="AY436" s="263" t="s">
        <v>191</v>
      </c>
    </row>
    <row r="437" s="13" customFormat="1">
      <c r="B437" s="264"/>
      <c r="C437" s="265"/>
      <c r="D437" s="247" t="s">
        <v>312</v>
      </c>
      <c r="E437" s="266" t="s">
        <v>34</v>
      </c>
      <c r="F437" s="267" t="s">
        <v>314</v>
      </c>
      <c r="G437" s="265"/>
      <c r="H437" s="268">
        <v>0.59999999999999998</v>
      </c>
      <c r="I437" s="269"/>
      <c r="J437" s="265"/>
      <c r="K437" s="265"/>
      <c r="L437" s="270"/>
      <c r="M437" s="271"/>
      <c r="N437" s="272"/>
      <c r="O437" s="272"/>
      <c r="P437" s="272"/>
      <c r="Q437" s="272"/>
      <c r="R437" s="272"/>
      <c r="S437" s="272"/>
      <c r="T437" s="273"/>
      <c r="AT437" s="274" t="s">
        <v>312</v>
      </c>
      <c r="AU437" s="274" t="s">
        <v>88</v>
      </c>
      <c r="AV437" s="13" t="s">
        <v>211</v>
      </c>
      <c r="AW437" s="13" t="s">
        <v>41</v>
      </c>
      <c r="AX437" s="13" t="s">
        <v>86</v>
      </c>
      <c r="AY437" s="274" t="s">
        <v>191</v>
      </c>
    </row>
    <row r="438" s="1" customFormat="1" ht="16.5" customHeight="1">
      <c r="B438" s="48"/>
      <c r="C438" s="235" t="s">
        <v>869</v>
      </c>
      <c r="D438" s="235" t="s">
        <v>194</v>
      </c>
      <c r="E438" s="236" t="s">
        <v>870</v>
      </c>
      <c r="F438" s="237" t="s">
        <v>871</v>
      </c>
      <c r="G438" s="238" t="s">
        <v>553</v>
      </c>
      <c r="H438" s="239">
        <v>8.3000000000000007</v>
      </c>
      <c r="I438" s="240"/>
      <c r="J438" s="241">
        <f>ROUND(I438*H438,2)</f>
        <v>0</v>
      </c>
      <c r="K438" s="237" t="s">
        <v>198</v>
      </c>
      <c r="L438" s="74"/>
      <c r="M438" s="242" t="s">
        <v>34</v>
      </c>
      <c r="N438" s="243" t="s">
        <v>49</v>
      </c>
      <c r="O438" s="49"/>
      <c r="P438" s="244">
        <f>O438*H438</f>
        <v>0</v>
      </c>
      <c r="Q438" s="244">
        <v>0.00122</v>
      </c>
      <c r="R438" s="244">
        <f>Q438*H438</f>
        <v>0.010126</v>
      </c>
      <c r="S438" s="244">
        <v>0.070000000000000007</v>
      </c>
      <c r="T438" s="245">
        <f>S438*H438</f>
        <v>0.58100000000000007</v>
      </c>
      <c r="AR438" s="25" t="s">
        <v>211</v>
      </c>
      <c r="AT438" s="25" t="s">
        <v>194</v>
      </c>
      <c r="AU438" s="25" t="s">
        <v>88</v>
      </c>
      <c r="AY438" s="25" t="s">
        <v>191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25" t="s">
        <v>86</v>
      </c>
      <c r="BK438" s="246">
        <f>ROUND(I438*H438,2)</f>
        <v>0</v>
      </c>
      <c r="BL438" s="25" t="s">
        <v>211</v>
      </c>
      <c r="BM438" s="25" t="s">
        <v>872</v>
      </c>
    </row>
    <row r="439" s="14" customFormat="1">
      <c r="B439" s="275"/>
      <c r="C439" s="276"/>
      <c r="D439" s="247" t="s">
        <v>312</v>
      </c>
      <c r="E439" s="277" t="s">
        <v>34</v>
      </c>
      <c r="F439" s="278" t="s">
        <v>419</v>
      </c>
      <c r="G439" s="276"/>
      <c r="H439" s="277" t="s">
        <v>34</v>
      </c>
      <c r="I439" s="279"/>
      <c r="J439" s="276"/>
      <c r="K439" s="276"/>
      <c r="L439" s="280"/>
      <c r="M439" s="281"/>
      <c r="N439" s="282"/>
      <c r="O439" s="282"/>
      <c r="P439" s="282"/>
      <c r="Q439" s="282"/>
      <c r="R439" s="282"/>
      <c r="S439" s="282"/>
      <c r="T439" s="283"/>
      <c r="AT439" s="284" t="s">
        <v>312</v>
      </c>
      <c r="AU439" s="284" t="s">
        <v>88</v>
      </c>
      <c r="AV439" s="14" t="s">
        <v>86</v>
      </c>
      <c r="AW439" s="14" t="s">
        <v>41</v>
      </c>
      <c r="AX439" s="14" t="s">
        <v>78</v>
      </c>
      <c r="AY439" s="284" t="s">
        <v>191</v>
      </c>
    </row>
    <row r="440" s="14" customFormat="1">
      <c r="B440" s="275"/>
      <c r="C440" s="276"/>
      <c r="D440" s="247" t="s">
        <v>312</v>
      </c>
      <c r="E440" s="277" t="s">
        <v>34</v>
      </c>
      <c r="F440" s="278" t="s">
        <v>873</v>
      </c>
      <c r="G440" s="276"/>
      <c r="H440" s="277" t="s">
        <v>34</v>
      </c>
      <c r="I440" s="279"/>
      <c r="J440" s="276"/>
      <c r="K440" s="276"/>
      <c r="L440" s="280"/>
      <c r="M440" s="281"/>
      <c r="N440" s="282"/>
      <c r="O440" s="282"/>
      <c r="P440" s="282"/>
      <c r="Q440" s="282"/>
      <c r="R440" s="282"/>
      <c r="S440" s="282"/>
      <c r="T440" s="283"/>
      <c r="AT440" s="284" t="s">
        <v>312</v>
      </c>
      <c r="AU440" s="284" t="s">
        <v>88</v>
      </c>
      <c r="AV440" s="14" t="s">
        <v>86</v>
      </c>
      <c r="AW440" s="14" t="s">
        <v>41</v>
      </c>
      <c r="AX440" s="14" t="s">
        <v>78</v>
      </c>
      <c r="AY440" s="284" t="s">
        <v>191</v>
      </c>
    </row>
    <row r="441" s="12" customFormat="1">
      <c r="B441" s="253"/>
      <c r="C441" s="254"/>
      <c r="D441" s="247" t="s">
        <v>312</v>
      </c>
      <c r="E441" s="255" t="s">
        <v>34</v>
      </c>
      <c r="F441" s="256" t="s">
        <v>874</v>
      </c>
      <c r="G441" s="254"/>
      <c r="H441" s="257">
        <v>2</v>
      </c>
      <c r="I441" s="258"/>
      <c r="J441" s="254"/>
      <c r="K441" s="254"/>
      <c r="L441" s="259"/>
      <c r="M441" s="260"/>
      <c r="N441" s="261"/>
      <c r="O441" s="261"/>
      <c r="P441" s="261"/>
      <c r="Q441" s="261"/>
      <c r="R441" s="261"/>
      <c r="S441" s="261"/>
      <c r="T441" s="262"/>
      <c r="AT441" s="263" t="s">
        <v>312</v>
      </c>
      <c r="AU441" s="263" t="s">
        <v>88</v>
      </c>
      <c r="AV441" s="12" t="s">
        <v>88</v>
      </c>
      <c r="AW441" s="12" t="s">
        <v>41</v>
      </c>
      <c r="AX441" s="12" t="s">
        <v>78</v>
      </c>
      <c r="AY441" s="263" t="s">
        <v>191</v>
      </c>
    </row>
    <row r="442" s="15" customFormat="1">
      <c r="B442" s="300"/>
      <c r="C442" s="301"/>
      <c r="D442" s="247" t="s">
        <v>312</v>
      </c>
      <c r="E442" s="302" t="s">
        <v>34</v>
      </c>
      <c r="F442" s="303" t="s">
        <v>469</v>
      </c>
      <c r="G442" s="301"/>
      <c r="H442" s="304">
        <v>2</v>
      </c>
      <c r="I442" s="305"/>
      <c r="J442" s="301"/>
      <c r="K442" s="301"/>
      <c r="L442" s="306"/>
      <c r="M442" s="307"/>
      <c r="N442" s="308"/>
      <c r="O442" s="308"/>
      <c r="P442" s="308"/>
      <c r="Q442" s="308"/>
      <c r="R442" s="308"/>
      <c r="S442" s="308"/>
      <c r="T442" s="309"/>
      <c r="AT442" s="310" t="s">
        <v>312</v>
      </c>
      <c r="AU442" s="310" t="s">
        <v>88</v>
      </c>
      <c r="AV442" s="15" t="s">
        <v>206</v>
      </c>
      <c r="AW442" s="15" t="s">
        <v>41</v>
      </c>
      <c r="AX442" s="15" t="s">
        <v>78</v>
      </c>
      <c r="AY442" s="310" t="s">
        <v>191</v>
      </c>
    </row>
    <row r="443" s="12" customFormat="1">
      <c r="B443" s="253"/>
      <c r="C443" s="254"/>
      <c r="D443" s="247" t="s">
        <v>312</v>
      </c>
      <c r="E443" s="255" t="s">
        <v>34</v>
      </c>
      <c r="F443" s="256" t="s">
        <v>875</v>
      </c>
      <c r="G443" s="254"/>
      <c r="H443" s="257">
        <v>6.2999999999999998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AT443" s="263" t="s">
        <v>312</v>
      </c>
      <c r="AU443" s="263" t="s">
        <v>88</v>
      </c>
      <c r="AV443" s="12" t="s">
        <v>88</v>
      </c>
      <c r="AW443" s="12" t="s">
        <v>41</v>
      </c>
      <c r="AX443" s="12" t="s">
        <v>78</v>
      </c>
      <c r="AY443" s="263" t="s">
        <v>191</v>
      </c>
    </row>
    <row r="444" s="13" customFormat="1">
      <c r="B444" s="264"/>
      <c r="C444" s="265"/>
      <c r="D444" s="247" t="s">
        <v>312</v>
      </c>
      <c r="E444" s="266" t="s">
        <v>34</v>
      </c>
      <c r="F444" s="267" t="s">
        <v>314</v>
      </c>
      <c r="G444" s="265"/>
      <c r="H444" s="268">
        <v>8.3000000000000007</v>
      </c>
      <c r="I444" s="269"/>
      <c r="J444" s="265"/>
      <c r="K444" s="265"/>
      <c r="L444" s="270"/>
      <c r="M444" s="271"/>
      <c r="N444" s="272"/>
      <c r="O444" s="272"/>
      <c r="P444" s="272"/>
      <c r="Q444" s="272"/>
      <c r="R444" s="272"/>
      <c r="S444" s="272"/>
      <c r="T444" s="273"/>
      <c r="AT444" s="274" t="s">
        <v>312</v>
      </c>
      <c r="AU444" s="274" t="s">
        <v>88</v>
      </c>
      <c r="AV444" s="13" t="s">
        <v>211</v>
      </c>
      <c r="AW444" s="13" t="s">
        <v>41</v>
      </c>
      <c r="AX444" s="13" t="s">
        <v>86</v>
      </c>
      <c r="AY444" s="274" t="s">
        <v>191</v>
      </c>
    </row>
    <row r="445" s="1" customFormat="1" ht="16.5" customHeight="1">
      <c r="B445" s="48"/>
      <c r="C445" s="235" t="s">
        <v>876</v>
      </c>
      <c r="D445" s="235" t="s">
        <v>194</v>
      </c>
      <c r="E445" s="236" t="s">
        <v>877</v>
      </c>
      <c r="F445" s="237" t="s">
        <v>878</v>
      </c>
      <c r="G445" s="238" t="s">
        <v>553</v>
      </c>
      <c r="H445" s="239">
        <v>7.9000000000000004</v>
      </c>
      <c r="I445" s="240"/>
      <c r="J445" s="241">
        <f>ROUND(I445*H445,2)</f>
        <v>0</v>
      </c>
      <c r="K445" s="237" t="s">
        <v>198</v>
      </c>
      <c r="L445" s="74"/>
      <c r="M445" s="242" t="s">
        <v>34</v>
      </c>
      <c r="N445" s="243" t="s">
        <v>49</v>
      </c>
      <c r="O445" s="49"/>
      <c r="P445" s="244">
        <f>O445*H445</f>
        <v>0</v>
      </c>
      <c r="Q445" s="244">
        <v>0.0030899999999999999</v>
      </c>
      <c r="R445" s="244">
        <f>Q445*H445</f>
        <v>0.024410999999999999</v>
      </c>
      <c r="S445" s="244">
        <v>0.126</v>
      </c>
      <c r="T445" s="245">
        <f>S445*H445</f>
        <v>0.99540000000000006</v>
      </c>
      <c r="AR445" s="25" t="s">
        <v>211</v>
      </c>
      <c r="AT445" s="25" t="s">
        <v>194</v>
      </c>
      <c r="AU445" s="25" t="s">
        <v>88</v>
      </c>
      <c r="AY445" s="25" t="s">
        <v>191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25" t="s">
        <v>86</v>
      </c>
      <c r="BK445" s="246">
        <f>ROUND(I445*H445,2)</f>
        <v>0</v>
      </c>
      <c r="BL445" s="25" t="s">
        <v>211</v>
      </c>
      <c r="BM445" s="25" t="s">
        <v>879</v>
      </c>
    </row>
    <row r="446" s="14" customFormat="1">
      <c r="B446" s="275"/>
      <c r="C446" s="276"/>
      <c r="D446" s="247" t="s">
        <v>312</v>
      </c>
      <c r="E446" s="277" t="s">
        <v>34</v>
      </c>
      <c r="F446" s="278" t="s">
        <v>419</v>
      </c>
      <c r="G446" s="276"/>
      <c r="H446" s="277" t="s">
        <v>34</v>
      </c>
      <c r="I446" s="279"/>
      <c r="J446" s="276"/>
      <c r="K446" s="276"/>
      <c r="L446" s="280"/>
      <c r="M446" s="281"/>
      <c r="N446" s="282"/>
      <c r="O446" s="282"/>
      <c r="P446" s="282"/>
      <c r="Q446" s="282"/>
      <c r="R446" s="282"/>
      <c r="S446" s="282"/>
      <c r="T446" s="283"/>
      <c r="AT446" s="284" t="s">
        <v>312</v>
      </c>
      <c r="AU446" s="284" t="s">
        <v>88</v>
      </c>
      <c r="AV446" s="14" t="s">
        <v>86</v>
      </c>
      <c r="AW446" s="14" t="s">
        <v>41</v>
      </c>
      <c r="AX446" s="14" t="s">
        <v>78</v>
      </c>
      <c r="AY446" s="284" t="s">
        <v>191</v>
      </c>
    </row>
    <row r="447" s="14" customFormat="1">
      <c r="B447" s="275"/>
      <c r="C447" s="276"/>
      <c r="D447" s="247" t="s">
        <v>312</v>
      </c>
      <c r="E447" s="277" t="s">
        <v>34</v>
      </c>
      <c r="F447" s="278" t="s">
        <v>873</v>
      </c>
      <c r="G447" s="276"/>
      <c r="H447" s="277" t="s">
        <v>34</v>
      </c>
      <c r="I447" s="279"/>
      <c r="J447" s="276"/>
      <c r="K447" s="276"/>
      <c r="L447" s="280"/>
      <c r="M447" s="281"/>
      <c r="N447" s="282"/>
      <c r="O447" s="282"/>
      <c r="P447" s="282"/>
      <c r="Q447" s="282"/>
      <c r="R447" s="282"/>
      <c r="S447" s="282"/>
      <c r="T447" s="283"/>
      <c r="AT447" s="284" t="s">
        <v>312</v>
      </c>
      <c r="AU447" s="284" t="s">
        <v>88</v>
      </c>
      <c r="AV447" s="14" t="s">
        <v>86</v>
      </c>
      <c r="AW447" s="14" t="s">
        <v>41</v>
      </c>
      <c r="AX447" s="14" t="s">
        <v>78</v>
      </c>
      <c r="AY447" s="284" t="s">
        <v>191</v>
      </c>
    </row>
    <row r="448" s="12" customFormat="1">
      <c r="B448" s="253"/>
      <c r="C448" s="254"/>
      <c r="D448" s="247" t="s">
        <v>312</v>
      </c>
      <c r="E448" s="255" t="s">
        <v>34</v>
      </c>
      <c r="F448" s="256" t="s">
        <v>880</v>
      </c>
      <c r="G448" s="254"/>
      <c r="H448" s="257">
        <v>2.2000000000000002</v>
      </c>
      <c r="I448" s="258"/>
      <c r="J448" s="254"/>
      <c r="K448" s="254"/>
      <c r="L448" s="259"/>
      <c r="M448" s="260"/>
      <c r="N448" s="261"/>
      <c r="O448" s="261"/>
      <c r="P448" s="261"/>
      <c r="Q448" s="261"/>
      <c r="R448" s="261"/>
      <c r="S448" s="261"/>
      <c r="T448" s="262"/>
      <c r="AT448" s="263" t="s">
        <v>312</v>
      </c>
      <c r="AU448" s="263" t="s">
        <v>88</v>
      </c>
      <c r="AV448" s="12" t="s">
        <v>88</v>
      </c>
      <c r="AW448" s="12" t="s">
        <v>41</v>
      </c>
      <c r="AX448" s="12" t="s">
        <v>78</v>
      </c>
      <c r="AY448" s="263" t="s">
        <v>191</v>
      </c>
    </row>
    <row r="449" s="15" customFormat="1">
      <c r="B449" s="300"/>
      <c r="C449" s="301"/>
      <c r="D449" s="247" t="s">
        <v>312</v>
      </c>
      <c r="E449" s="302" t="s">
        <v>34</v>
      </c>
      <c r="F449" s="303" t="s">
        <v>469</v>
      </c>
      <c r="G449" s="301"/>
      <c r="H449" s="304">
        <v>2.2000000000000002</v>
      </c>
      <c r="I449" s="305"/>
      <c r="J449" s="301"/>
      <c r="K449" s="301"/>
      <c r="L449" s="306"/>
      <c r="M449" s="307"/>
      <c r="N449" s="308"/>
      <c r="O449" s="308"/>
      <c r="P449" s="308"/>
      <c r="Q449" s="308"/>
      <c r="R449" s="308"/>
      <c r="S449" s="308"/>
      <c r="T449" s="309"/>
      <c r="AT449" s="310" t="s">
        <v>312</v>
      </c>
      <c r="AU449" s="310" t="s">
        <v>88</v>
      </c>
      <c r="AV449" s="15" t="s">
        <v>206</v>
      </c>
      <c r="AW449" s="15" t="s">
        <v>41</v>
      </c>
      <c r="AX449" s="15" t="s">
        <v>78</v>
      </c>
      <c r="AY449" s="310" t="s">
        <v>191</v>
      </c>
    </row>
    <row r="450" s="12" customFormat="1">
      <c r="B450" s="253"/>
      <c r="C450" s="254"/>
      <c r="D450" s="247" t="s">
        <v>312</v>
      </c>
      <c r="E450" s="255" t="s">
        <v>34</v>
      </c>
      <c r="F450" s="256" t="s">
        <v>881</v>
      </c>
      <c r="G450" s="254"/>
      <c r="H450" s="257">
        <v>5.7000000000000002</v>
      </c>
      <c r="I450" s="258"/>
      <c r="J450" s="254"/>
      <c r="K450" s="254"/>
      <c r="L450" s="259"/>
      <c r="M450" s="260"/>
      <c r="N450" s="261"/>
      <c r="O450" s="261"/>
      <c r="P450" s="261"/>
      <c r="Q450" s="261"/>
      <c r="R450" s="261"/>
      <c r="S450" s="261"/>
      <c r="T450" s="262"/>
      <c r="AT450" s="263" t="s">
        <v>312</v>
      </c>
      <c r="AU450" s="263" t="s">
        <v>88</v>
      </c>
      <c r="AV450" s="12" t="s">
        <v>88</v>
      </c>
      <c r="AW450" s="12" t="s">
        <v>41</v>
      </c>
      <c r="AX450" s="12" t="s">
        <v>78</v>
      </c>
      <c r="AY450" s="263" t="s">
        <v>191</v>
      </c>
    </row>
    <row r="451" s="13" customFormat="1">
      <c r="B451" s="264"/>
      <c r="C451" s="265"/>
      <c r="D451" s="247" t="s">
        <v>312</v>
      </c>
      <c r="E451" s="266" t="s">
        <v>34</v>
      </c>
      <c r="F451" s="267" t="s">
        <v>314</v>
      </c>
      <c r="G451" s="265"/>
      <c r="H451" s="268">
        <v>7.9000000000000004</v>
      </c>
      <c r="I451" s="269"/>
      <c r="J451" s="265"/>
      <c r="K451" s="265"/>
      <c r="L451" s="270"/>
      <c r="M451" s="271"/>
      <c r="N451" s="272"/>
      <c r="O451" s="272"/>
      <c r="P451" s="272"/>
      <c r="Q451" s="272"/>
      <c r="R451" s="272"/>
      <c r="S451" s="272"/>
      <c r="T451" s="273"/>
      <c r="AT451" s="274" t="s">
        <v>312</v>
      </c>
      <c r="AU451" s="274" t="s">
        <v>88</v>
      </c>
      <c r="AV451" s="13" t="s">
        <v>211</v>
      </c>
      <c r="AW451" s="13" t="s">
        <v>41</v>
      </c>
      <c r="AX451" s="13" t="s">
        <v>86</v>
      </c>
      <c r="AY451" s="274" t="s">
        <v>191</v>
      </c>
    </row>
    <row r="452" s="1" customFormat="1" ht="16.5" customHeight="1">
      <c r="B452" s="48"/>
      <c r="C452" s="235" t="s">
        <v>882</v>
      </c>
      <c r="D452" s="235" t="s">
        <v>194</v>
      </c>
      <c r="E452" s="236" t="s">
        <v>883</v>
      </c>
      <c r="F452" s="237" t="s">
        <v>884</v>
      </c>
      <c r="G452" s="238" t="s">
        <v>553</v>
      </c>
      <c r="H452" s="239">
        <v>2.6000000000000001</v>
      </c>
      <c r="I452" s="240"/>
      <c r="J452" s="241">
        <f>ROUND(I452*H452,2)</f>
        <v>0</v>
      </c>
      <c r="K452" s="237" t="s">
        <v>198</v>
      </c>
      <c r="L452" s="74"/>
      <c r="M452" s="242" t="s">
        <v>34</v>
      </c>
      <c r="N452" s="243" t="s">
        <v>49</v>
      </c>
      <c r="O452" s="49"/>
      <c r="P452" s="244">
        <f>O452*H452</f>
        <v>0</v>
      </c>
      <c r="Q452" s="244">
        <v>0.00363</v>
      </c>
      <c r="R452" s="244">
        <f>Q452*H452</f>
        <v>0.0094380000000000002</v>
      </c>
      <c r="S452" s="244">
        <v>0.19600000000000001</v>
      </c>
      <c r="T452" s="245">
        <f>S452*H452</f>
        <v>0.50960000000000005</v>
      </c>
      <c r="AR452" s="25" t="s">
        <v>211</v>
      </c>
      <c r="AT452" s="25" t="s">
        <v>194</v>
      </c>
      <c r="AU452" s="25" t="s">
        <v>88</v>
      </c>
      <c r="AY452" s="25" t="s">
        <v>191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25" t="s">
        <v>86</v>
      </c>
      <c r="BK452" s="246">
        <f>ROUND(I452*H452,2)</f>
        <v>0</v>
      </c>
      <c r="BL452" s="25" t="s">
        <v>211</v>
      </c>
      <c r="BM452" s="25" t="s">
        <v>885</v>
      </c>
    </row>
    <row r="453" s="14" customFormat="1">
      <c r="B453" s="275"/>
      <c r="C453" s="276"/>
      <c r="D453" s="247" t="s">
        <v>312</v>
      </c>
      <c r="E453" s="277" t="s">
        <v>34</v>
      </c>
      <c r="F453" s="278" t="s">
        <v>419</v>
      </c>
      <c r="G453" s="276"/>
      <c r="H453" s="277" t="s">
        <v>34</v>
      </c>
      <c r="I453" s="279"/>
      <c r="J453" s="276"/>
      <c r="K453" s="276"/>
      <c r="L453" s="280"/>
      <c r="M453" s="281"/>
      <c r="N453" s="282"/>
      <c r="O453" s="282"/>
      <c r="P453" s="282"/>
      <c r="Q453" s="282"/>
      <c r="R453" s="282"/>
      <c r="S453" s="282"/>
      <c r="T453" s="283"/>
      <c r="AT453" s="284" t="s">
        <v>312</v>
      </c>
      <c r="AU453" s="284" t="s">
        <v>88</v>
      </c>
      <c r="AV453" s="14" t="s">
        <v>86</v>
      </c>
      <c r="AW453" s="14" t="s">
        <v>41</v>
      </c>
      <c r="AX453" s="14" t="s">
        <v>78</v>
      </c>
      <c r="AY453" s="284" t="s">
        <v>191</v>
      </c>
    </row>
    <row r="454" s="14" customFormat="1">
      <c r="B454" s="275"/>
      <c r="C454" s="276"/>
      <c r="D454" s="247" t="s">
        <v>312</v>
      </c>
      <c r="E454" s="277" t="s">
        <v>34</v>
      </c>
      <c r="F454" s="278" t="s">
        <v>873</v>
      </c>
      <c r="G454" s="276"/>
      <c r="H454" s="277" t="s">
        <v>34</v>
      </c>
      <c r="I454" s="279"/>
      <c r="J454" s="276"/>
      <c r="K454" s="276"/>
      <c r="L454" s="280"/>
      <c r="M454" s="281"/>
      <c r="N454" s="282"/>
      <c r="O454" s="282"/>
      <c r="P454" s="282"/>
      <c r="Q454" s="282"/>
      <c r="R454" s="282"/>
      <c r="S454" s="282"/>
      <c r="T454" s="283"/>
      <c r="AT454" s="284" t="s">
        <v>312</v>
      </c>
      <c r="AU454" s="284" t="s">
        <v>88</v>
      </c>
      <c r="AV454" s="14" t="s">
        <v>86</v>
      </c>
      <c r="AW454" s="14" t="s">
        <v>41</v>
      </c>
      <c r="AX454" s="14" t="s">
        <v>78</v>
      </c>
      <c r="AY454" s="284" t="s">
        <v>191</v>
      </c>
    </row>
    <row r="455" s="12" customFormat="1">
      <c r="B455" s="253"/>
      <c r="C455" s="254"/>
      <c r="D455" s="247" t="s">
        <v>312</v>
      </c>
      <c r="E455" s="255" t="s">
        <v>34</v>
      </c>
      <c r="F455" s="256" t="s">
        <v>886</v>
      </c>
      <c r="G455" s="254"/>
      <c r="H455" s="257">
        <v>0.20000000000000001</v>
      </c>
      <c r="I455" s="258"/>
      <c r="J455" s="254"/>
      <c r="K455" s="254"/>
      <c r="L455" s="259"/>
      <c r="M455" s="260"/>
      <c r="N455" s="261"/>
      <c r="O455" s="261"/>
      <c r="P455" s="261"/>
      <c r="Q455" s="261"/>
      <c r="R455" s="261"/>
      <c r="S455" s="261"/>
      <c r="T455" s="262"/>
      <c r="AT455" s="263" t="s">
        <v>312</v>
      </c>
      <c r="AU455" s="263" t="s">
        <v>88</v>
      </c>
      <c r="AV455" s="12" t="s">
        <v>88</v>
      </c>
      <c r="AW455" s="12" t="s">
        <v>41</v>
      </c>
      <c r="AX455" s="12" t="s">
        <v>78</v>
      </c>
      <c r="AY455" s="263" t="s">
        <v>191</v>
      </c>
    </row>
    <row r="456" s="15" customFormat="1">
      <c r="B456" s="300"/>
      <c r="C456" s="301"/>
      <c r="D456" s="247" t="s">
        <v>312</v>
      </c>
      <c r="E456" s="302" t="s">
        <v>34</v>
      </c>
      <c r="F456" s="303" t="s">
        <v>469</v>
      </c>
      <c r="G456" s="301"/>
      <c r="H456" s="304">
        <v>0.20000000000000001</v>
      </c>
      <c r="I456" s="305"/>
      <c r="J456" s="301"/>
      <c r="K456" s="301"/>
      <c r="L456" s="306"/>
      <c r="M456" s="307"/>
      <c r="N456" s="308"/>
      <c r="O456" s="308"/>
      <c r="P456" s="308"/>
      <c r="Q456" s="308"/>
      <c r="R456" s="308"/>
      <c r="S456" s="308"/>
      <c r="T456" s="309"/>
      <c r="AT456" s="310" t="s">
        <v>312</v>
      </c>
      <c r="AU456" s="310" t="s">
        <v>88</v>
      </c>
      <c r="AV456" s="15" t="s">
        <v>206</v>
      </c>
      <c r="AW456" s="15" t="s">
        <v>41</v>
      </c>
      <c r="AX456" s="15" t="s">
        <v>78</v>
      </c>
      <c r="AY456" s="310" t="s">
        <v>191</v>
      </c>
    </row>
    <row r="457" s="12" customFormat="1">
      <c r="B457" s="253"/>
      <c r="C457" s="254"/>
      <c r="D457" s="247" t="s">
        <v>312</v>
      </c>
      <c r="E457" s="255" t="s">
        <v>34</v>
      </c>
      <c r="F457" s="256" t="s">
        <v>887</v>
      </c>
      <c r="G457" s="254"/>
      <c r="H457" s="257">
        <v>2.3999999999999999</v>
      </c>
      <c r="I457" s="258"/>
      <c r="J457" s="254"/>
      <c r="K457" s="254"/>
      <c r="L457" s="259"/>
      <c r="M457" s="260"/>
      <c r="N457" s="261"/>
      <c r="O457" s="261"/>
      <c r="P457" s="261"/>
      <c r="Q457" s="261"/>
      <c r="R457" s="261"/>
      <c r="S457" s="261"/>
      <c r="T457" s="262"/>
      <c r="AT457" s="263" t="s">
        <v>312</v>
      </c>
      <c r="AU457" s="263" t="s">
        <v>88</v>
      </c>
      <c r="AV457" s="12" t="s">
        <v>88</v>
      </c>
      <c r="AW457" s="12" t="s">
        <v>41</v>
      </c>
      <c r="AX457" s="12" t="s">
        <v>78</v>
      </c>
      <c r="AY457" s="263" t="s">
        <v>191</v>
      </c>
    </row>
    <row r="458" s="13" customFormat="1">
      <c r="B458" s="264"/>
      <c r="C458" s="265"/>
      <c r="D458" s="247" t="s">
        <v>312</v>
      </c>
      <c r="E458" s="266" t="s">
        <v>34</v>
      </c>
      <c r="F458" s="267" t="s">
        <v>314</v>
      </c>
      <c r="G458" s="265"/>
      <c r="H458" s="268">
        <v>2.6000000000000001</v>
      </c>
      <c r="I458" s="269"/>
      <c r="J458" s="265"/>
      <c r="K458" s="265"/>
      <c r="L458" s="270"/>
      <c r="M458" s="271"/>
      <c r="N458" s="272"/>
      <c r="O458" s="272"/>
      <c r="P458" s="272"/>
      <c r="Q458" s="272"/>
      <c r="R458" s="272"/>
      <c r="S458" s="272"/>
      <c r="T458" s="273"/>
      <c r="AT458" s="274" t="s">
        <v>312</v>
      </c>
      <c r="AU458" s="274" t="s">
        <v>88</v>
      </c>
      <c r="AV458" s="13" t="s">
        <v>211</v>
      </c>
      <c r="AW458" s="13" t="s">
        <v>41</v>
      </c>
      <c r="AX458" s="13" t="s">
        <v>86</v>
      </c>
      <c r="AY458" s="274" t="s">
        <v>191</v>
      </c>
    </row>
    <row r="459" s="1" customFormat="1" ht="16.5" customHeight="1">
      <c r="B459" s="48"/>
      <c r="C459" s="235" t="s">
        <v>888</v>
      </c>
      <c r="D459" s="235" t="s">
        <v>194</v>
      </c>
      <c r="E459" s="236" t="s">
        <v>889</v>
      </c>
      <c r="F459" s="237" t="s">
        <v>890</v>
      </c>
      <c r="G459" s="238" t="s">
        <v>553</v>
      </c>
      <c r="H459" s="239">
        <v>3.5</v>
      </c>
      <c r="I459" s="240"/>
      <c r="J459" s="241">
        <f>ROUND(I459*H459,2)</f>
        <v>0</v>
      </c>
      <c r="K459" s="237" t="s">
        <v>198</v>
      </c>
      <c r="L459" s="74"/>
      <c r="M459" s="242" t="s">
        <v>34</v>
      </c>
      <c r="N459" s="243" t="s">
        <v>49</v>
      </c>
      <c r="O459" s="49"/>
      <c r="P459" s="244">
        <f>O459*H459</f>
        <v>0</v>
      </c>
      <c r="Q459" s="244">
        <v>0.0041700000000000001</v>
      </c>
      <c r="R459" s="244">
        <f>Q459*H459</f>
        <v>0.014595</v>
      </c>
      <c r="S459" s="244">
        <v>0.28299999999999997</v>
      </c>
      <c r="T459" s="245">
        <f>S459*H459</f>
        <v>0.99049999999999994</v>
      </c>
      <c r="AR459" s="25" t="s">
        <v>211</v>
      </c>
      <c r="AT459" s="25" t="s">
        <v>194</v>
      </c>
      <c r="AU459" s="25" t="s">
        <v>88</v>
      </c>
      <c r="AY459" s="25" t="s">
        <v>191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25" t="s">
        <v>86</v>
      </c>
      <c r="BK459" s="246">
        <f>ROUND(I459*H459,2)</f>
        <v>0</v>
      </c>
      <c r="BL459" s="25" t="s">
        <v>211</v>
      </c>
      <c r="BM459" s="25" t="s">
        <v>891</v>
      </c>
    </row>
    <row r="460" s="14" customFormat="1">
      <c r="B460" s="275"/>
      <c r="C460" s="276"/>
      <c r="D460" s="247" t="s">
        <v>312</v>
      </c>
      <c r="E460" s="277" t="s">
        <v>34</v>
      </c>
      <c r="F460" s="278" t="s">
        <v>419</v>
      </c>
      <c r="G460" s="276"/>
      <c r="H460" s="277" t="s">
        <v>34</v>
      </c>
      <c r="I460" s="279"/>
      <c r="J460" s="276"/>
      <c r="K460" s="276"/>
      <c r="L460" s="280"/>
      <c r="M460" s="281"/>
      <c r="N460" s="282"/>
      <c r="O460" s="282"/>
      <c r="P460" s="282"/>
      <c r="Q460" s="282"/>
      <c r="R460" s="282"/>
      <c r="S460" s="282"/>
      <c r="T460" s="283"/>
      <c r="AT460" s="284" t="s">
        <v>312</v>
      </c>
      <c r="AU460" s="284" t="s">
        <v>88</v>
      </c>
      <c r="AV460" s="14" t="s">
        <v>86</v>
      </c>
      <c r="AW460" s="14" t="s">
        <v>41</v>
      </c>
      <c r="AX460" s="14" t="s">
        <v>78</v>
      </c>
      <c r="AY460" s="284" t="s">
        <v>191</v>
      </c>
    </row>
    <row r="461" s="14" customFormat="1">
      <c r="B461" s="275"/>
      <c r="C461" s="276"/>
      <c r="D461" s="247" t="s">
        <v>312</v>
      </c>
      <c r="E461" s="277" t="s">
        <v>34</v>
      </c>
      <c r="F461" s="278" t="s">
        <v>873</v>
      </c>
      <c r="G461" s="276"/>
      <c r="H461" s="277" t="s">
        <v>34</v>
      </c>
      <c r="I461" s="279"/>
      <c r="J461" s="276"/>
      <c r="K461" s="276"/>
      <c r="L461" s="280"/>
      <c r="M461" s="281"/>
      <c r="N461" s="282"/>
      <c r="O461" s="282"/>
      <c r="P461" s="282"/>
      <c r="Q461" s="282"/>
      <c r="R461" s="282"/>
      <c r="S461" s="282"/>
      <c r="T461" s="283"/>
      <c r="AT461" s="284" t="s">
        <v>312</v>
      </c>
      <c r="AU461" s="284" t="s">
        <v>88</v>
      </c>
      <c r="AV461" s="14" t="s">
        <v>86</v>
      </c>
      <c r="AW461" s="14" t="s">
        <v>41</v>
      </c>
      <c r="AX461" s="14" t="s">
        <v>78</v>
      </c>
      <c r="AY461" s="284" t="s">
        <v>191</v>
      </c>
    </row>
    <row r="462" s="12" customFormat="1">
      <c r="B462" s="253"/>
      <c r="C462" s="254"/>
      <c r="D462" s="247" t="s">
        <v>312</v>
      </c>
      <c r="E462" s="255" t="s">
        <v>34</v>
      </c>
      <c r="F462" s="256" t="s">
        <v>892</v>
      </c>
      <c r="G462" s="254"/>
      <c r="H462" s="257">
        <v>1.1000000000000001</v>
      </c>
      <c r="I462" s="258"/>
      <c r="J462" s="254"/>
      <c r="K462" s="254"/>
      <c r="L462" s="259"/>
      <c r="M462" s="260"/>
      <c r="N462" s="261"/>
      <c r="O462" s="261"/>
      <c r="P462" s="261"/>
      <c r="Q462" s="261"/>
      <c r="R462" s="261"/>
      <c r="S462" s="261"/>
      <c r="T462" s="262"/>
      <c r="AT462" s="263" t="s">
        <v>312</v>
      </c>
      <c r="AU462" s="263" t="s">
        <v>88</v>
      </c>
      <c r="AV462" s="12" t="s">
        <v>88</v>
      </c>
      <c r="AW462" s="12" t="s">
        <v>41</v>
      </c>
      <c r="AX462" s="12" t="s">
        <v>78</v>
      </c>
      <c r="AY462" s="263" t="s">
        <v>191</v>
      </c>
    </row>
    <row r="463" s="15" customFormat="1">
      <c r="B463" s="300"/>
      <c r="C463" s="301"/>
      <c r="D463" s="247" t="s">
        <v>312</v>
      </c>
      <c r="E463" s="302" t="s">
        <v>34</v>
      </c>
      <c r="F463" s="303" t="s">
        <v>469</v>
      </c>
      <c r="G463" s="301"/>
      <c r="H463" s="304">
        <v>1.1000000000000001</v>
      </c>
      <c r="I463" s="305"/>
      <c r="J463" s="301"/>
      <c r="K463" s="301"/>
      <c r="L463" s="306"/>
      <c r="M463" s="307"/>
      <c r="N463" s="308"/>
      <c r="O463" s="308"/>
      <c r="P463" s="308"/>
      <c r="Q463" s="308"/>
      <c r="R463" s="308"/>
      <c r="S463" s="308"/>
      <c r="T463" s="309"/>
      <c r="AT463" s="310" t="s">
        <v>312</v>
      </c>
      <c r="AU463" s="310" t="s">
        <v>88</v>
      </c>
      <c r="AV463" s="15" t="s">
        <v>206</v>
      </c>
      <c r="AW463" s="15" t="s">
        <v>41</v>
      </c>
      <c r="AX463" s="15" t="s">
        <v>78</v>
      </c>
      <c r="AY463" s="310" t="s">
        <v>191</v>
      </c>
    </row>
    <row r="464" s="12" customFormat="1">
      <c r="B464" s="253"/>
      <c r="C464" s="254"/>
      <c r="D464" s="247" t="s">
        <v>312</v>
      </c>
      <c r="E464" s="255" t="s">
        <v>34</v>
      </c>
      <c r="F464" s="256" t="s">
        <v>893</v>
      </c>
      <c r="G464" s="254"/>
      <c r="H464" s="257">
        <v>2.3999999999999999</v>
      </c>
      <c r="I464" s="258"/>
      <c r="J464" s="254"/>
      <c r="K464" s="254"/>
      <c r="L464" s="259"/>
      <c r="M464" s="260"/>
      <c r="N464" s="261"/>
      <c r="O464" s="261"/>
      <c r="P464" s="261"/>
      <c r="Q464" s="261"/>
      <c r="R464" s="261"/>
      <c r="S464" s="261"/>
      <c r="T464" s="262"/>
      <c r="AT464" s="263" t="s">
        <v>312</v>
      </c>
      <c r="AU464" s="263" t="s">
        <v>88</v>
      </c>
      <c r="AV464" s="12" t="s">
        <v>88</v>
      </c>
      <c r="AW464" s="12" t="s">
        <v>41</v>
      </c>
      <c r="AX464" s="12" t="s">
        <v>78</v>
      </c>
      <c r="AY464" s="263" t="s">
        <v>191</v>
      </c>
    </row>
    <row r="465" s="13" customFormat="1">
      <c r="B465" s="264"/>
      <c r="C465" s="265"/>
      <c r="D465" s="247" t="s">
        <v>312</v>
      </c>
      <c r="E465" s="266" t="s">
        <v>34</v>
      </c>
      <c r="F465" s="267" t="s">
        <v>314</v>
      </c>
      <c r="G465" s="265"/>
      <c r="H465" s="268">
        <v>3.5</v>
      </c>
      <c r="I465" s="269"/>
      <c r="J465" s="265"/>
      <c r="K465" s="265"/>
      <c r="L465" s="270"/>
      <c r="M465" s="271"/>
      <c r="N465" s="272"/>
      <c r="O465" s="272"/>
      <c r="P465" s="272"/>
      <c r="Q465" s="272"/>
      <c r="R465" s="272"/>
      <c r="S465" s="272"/>
      <c r="T465" s="273"/>
      <c r="AT465" s="274" t="s">
        <v>312</v>
      </c>
      <c r="AU465" s="274" t="s">
        <v>88</v>
      </c>
      <c r="AV465" s="13" t="s">
        <v>211</v>
      </c>
      <c r="AW465" s="13" t="s">
        <v>41</v>
      </c>
      <c r="AX465" s="13" t="s">
        <v>86</v>
      </c>
      <c r="AY465" s="274" t="s">
        <v>191</v>
      </c>
    </row>
    <row r="466" s="1" customFormat="1" ht="16.5" customHeight="1">
      <c r="B466" s="48"/>
      <c r="C466" s="235" t="s">
        <v>894</v>
      </c>
      <c r="D466" s="235" t="s">
        <v>194</v>
      </c>
      <c r="E466" s="236" t="s">
        <v>895</v>
      </c>
      <c r="F466" s="237" t="s">
        <v>896</v>
      </c>
      <c r="G466" s="238" t="s">
        <v>553</v>
      </c>
      <c r="H466" s="239">
        <v>3</v>
      </c>
      <c r="I466" s="240"/>
      <c r="J466" s="241">
        <f>ROUND(I466*H466,2)</f>
        <v>0</v>
      </c>
      <c r="K466" s="237" t="s">
        <v>198</v>
      </c>
      <c r="L466" s="74"/>
      <c r="M466" s="242" t="s">
        <v>34</v>
      </c>
      <c r="N466" s="243" t="s">
        <v>49</v>
      </c>
      <c r="O466" s="49"/>
      <c r="P466" s="244">
        <f>O466*H466</f>
        <v>0</v>
      </c>
      <c r="Q466" s="244">
        <v>0.0047699999999999999</v>
      </c>
      <c r="R466" s="244">
        <f>Q466*H466</f>
        <v>0.01431</v>
      </c>
      <c r="S466" s="244">
        <v>0.38400000000000001</v>
      </c>
      <c r="T466" s="245">
        <f>S466*H466</f>
        <v>1.1520000000000001</v>
      </c>
      <c r="AR466" s="25" t="s">
        <v>211</v>
      </c>
      <c r="AT466" s="25" t="s">
        <v>194</v>
      </c>
      <c r="AU466" s="25" t="s">
        <v>88</v>
      </c>
      <c r="AY466" s="25" t="s">
        <v>191</v>
      </c>
      <c r="BE466" s="246">
        <f>IF(N466="základní",J466,0)</f>
        <v>0</v>
      </c>
      <c r="BF466" s="246">
        <f>IF(N466="snížená",J466,0)</f>
        <v>0</v>
      </c>
      <c r="BG466" s="246">
        <f>IF(N466="zákl. přenesená",J466,0)</f>
        <v>0</v>
      </c>
      <c r="BH466" s="246">
        <f>IF(N466="sníž. přenesená",J466,0)</f>
        <v>0</v>
      </c>
      <c r="BI466" s="246">
        <f>IF(N466="nulová",J466,0)</f>
        <v>0</v>
      </c>
      <c r="BJ466" s="25" t="s">
        <v>86</v>
      </c>
      <c r="BK466" s="246">
        <f>ROUND(I466*H466,2)</f>
        <v>0</v>
      </c>
      <c r="BL466" s="25" t="s">
        <v>211</v>
      </c>
      <c r="BM466" s="25" t="s">
        <v>897</v>
      </c>
    </row>
    <row r="467" s="14" customFormat="1">
      <c r="B467" s="275"/>
      <c r="C467" s="276"/>
      <c r="D467" s="247" t="s">
        <v>312</v>
      </c>
      <c r="E467" s="277" t="s">
        <v>34</v>
      </c>
      <c r="F467" s="278" t="s">
        <v>419</v>
      </c>
      <c r="G467" s="276"/>
      <c r="H467" s="277" t="s">
        <v>34</v>
      </c>
      <c r="I467" s="279"/>
      <c r="J467" s="276"/>
      <c r="K467" s="276"/>
      <c r="L467" s="280"/>
      <c r="M467" s="281"/>
      <c r="N467" s="282"/>
      <c r="O467" s="282"/>
      <c r="P467" s="282"/>
      <c r="Q467" s="282"/>
      <c r="R467" s="282"/>
      <c r="S467" s="282"/>
      <c r="T467" s="283"/>
      <c r="AT467" s="284" t="s">
        <v>312</v>
      </c>
      <c r="AU467" s="284" t="s">
        <v>88</v>
      </c>
      <c r="AV467" s="14" t="s">
        <v>86</v>
      </c>
      <c r="AW467" s="14" t="s">
        <v>41</v>
      </c>
      <c r="AX467" s="14" t="s">
        <v>78</v>
      </c>
      <c r="AY467" s="284" t="s">
        <v>191</v>
      </c>
    </row>
    <row r="468" s="12" customFormat="1">
      <c r="B468" s="253"/>
      <c r="C468" s="254"/>
      <c r="D468" s="247" t="s">
        <v>312</v>
      </c>
      <c r="E468" s="255" t="s">
        <v>34</v>
      </c>
      <c r="F468" s="256" t="s">
        <v>898</v>
      </c>
      <c r="G468" s="254"/>
      <c r="H468" s="257">
        <v>3</v>
      </c>
      <c r="I468" s="258"/>
      <c r="J468" s="254"/>
      <c r="K468" s="254"/>
      <c r="L468" s="259"/>
      <c r="M468" s="260"/>
      <c r="N468" s="261"/>
      <c r="O468" s="261"/>
      <c r="P468" s="261"/>
      <c r="Q468" s="261"/>
      <c r="R468" s="261"/>
      <c r="S468" s="261"/>
      <c r="T468" s="262"/>
      <c r="AT468" s="263" t="s">
        <v>312</v>
      </c>
      <c r="AU468" s="263" t="s">
        <v>88</v>
      </c>
      <c r="AV468" s="12" t="s">
        <v>88</v>
      </c>
      <c r="AW468" s="12" t="s">
        <v>41</v>
      </c>
      <c r="AX468" s="12" t="s">
        <v>78</v>
      </c>
      <c r="AY468" s="263" t="s">
        <v>191</v>
      </c>
    </row>
    <row r="469" s="13" customFormat="1">
      <c r="B469" s="264"/>
      <c r="C469" s="265"/>
      <c r="D469" s="247" t="s">
        <v>312</v>
      </c>
      <c r="E469" s="266" t="s">
        <v>34</v>
      </c>
      <c r="F469" s="267" t="s">
        <v>314</v>
      </c>
      <c r="G469" s="265"/>
      <c r="H469" s="268">
        <v>3</v>
      </c>
      <c r="I469" s="269"/>
      <c r="J469" s="265"/>
      <c r="K469" s="265"/>
      <c r="L469" s="270"/>
      <c r="M469" s="271"/>
      <c r="N469" s="272"/>
      <c r="O469" s="272"/>
      <c r="P469" s="272"/>
      <c r="Q469" s="272"/>
      <c r="R469" s="272"/>
      <c r="S469" s="272"/>
      <c r="T469" s="273"/>
      <c r="AT469" s="274" t="s">
        <v>312</v>
      </c>
      <c r="AU469" s="274" t="s">
        <v>88</v>
      </c>
      <c r="AV469" s="13" t="s">
        <v>211</v>
      </c>
      <c r="AW469" s="13" t="s">
        <v>41</v>
      </c>
      <c r="AX469" s="13" t="s">
        <v>86</v>
      </c>
      <c r="AY469" s="274" t="s">
        <v>191</v>
      </c>
    </row>
    <row r="470" s="11" customFormat="1" ht="29.88" customHeight="1">
      <c r="B470" s="219"/>
      <c r="C470" s="220"/>
      <c r="D470" s="221" t="s">
        <v>77</v>
      </c>
      <c r="E470" s="233" t="s">
        <v>352</v>
      </c>
      <c r="F470" s="233" t="s">
        <v>353</v>
      </c>
      <c r="G470" s="220"/>
      <c r="H470" s="220"/>
      <c r="I470" s="223"/>
      <c r="J470" s="234">
        <f>BK470</f>
        <v>0</v>
      </c>
      <c r="K470" s="220"/>
      <c r="L470" s="225"/>
      <c r="M470" s="226"/>
      <c r="N470" s="227"/>
      <c r="O470" s="227"/>
      <c r="P470" s="228">
        <f>SUM(P471:P479)</f>
        <v>0</v>
      </c>
      <c r="Q470" s="227"/>
      <c r="R470" s="228">
        <f>SUM(R471:R479)</f>
        <v>0</v>
      </c>
      <c r="S470" s="227"/>
      <c r="T470" s="229">
        <f>SUM(T471:T479)</f>
        <v>0</v>
      </c>
      <c r="AR470" s="230" t="s">
        <v>86</v>
      </c>
      <c r="AT470" s="231" t="s">
        <v>77</v>
      </c>
      <c r="AU470" s="231" t="s">
        <v>86</v>
      </c>
      <c r="AY470" s="230" t="s">
        <v>191</v>
      </c>
      <c r="BK470" s="232">
        <f>SUM(BK471:BK479)</f>
        <v>0</v>
      </c>
    </row>
    <row r="471" s="1" customFormat="1" ht="16.5" customHeight="1">
      <c r="B471" s="48"/>
      <c r="C471" s="235" t="s">
        <v>899</v>
      </c>
      <c r="D471" s="235" t="s">
        <v>194</v>
      </c>
      <c r="E471" s="236" t="s">
        <v>900</v>
      </c>
      <c r="F471" s="237" t="s">
        <v>355</v>
      </c>
      <c r="G471" s="238" t="s">
        <v>327</v>
      </c>
      <c r="H471" s="239">
        <v>7.0949999999999998</v>
      </c>
      <c r="I471" s="240"/>
      <c r="J471" s="241">
        <f>ROUND(I471*H471,2)</f>
        <v>0</v>
      </c>
      <c r="K471" s="237" t="s">
        <v>198</v>
      </c>
      <c r="L471" s="74"/>
      <c r="M471" s="242" t="s">
        <v>34</v>
      </c>
      <c r="N471" s="243" t="s">
        <v>49</v>
      </c>
      <c r="O471" s="49"/>
      <c r="P471" s="244">
        <f>O471*H471</f>
        <v>0</v>
      </c>
      <c r="Q471" s="244">
        <v>0</v>
      </c>
      <c r="R471" s="244">
        <f>Q471*H471</f>
        <v>0</v>
      </c>
      <c r="S471" s="244">
        <v>0</v>
      </c>
      <c r="T471" s="245">
        <f>S471*H471</f>
        <v>0</v>
      </c>
      <c r="AR471" s="25" t="s">
        <v>211</v>
      </c>
      <c r="AT471" s="25" t="s">
        <v>194</v>
      </c>
      <c r="AU471" s="25" t="s">
        <v>88</v>
      </c>
      <c r="AY471" s="25" t="s">
        <v>191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25" t="s">
        <v>86</v>
      </c>
      <c r="BK471" s="246">
        <f>ROUND(I471*H471,2)</f>
        <v>0</v>
      </c>
      <c r="BL471" s="25" t="s">
        <v>211</v>
      </c>
      <c r="BM471" s="25" t="s">
        <v>901</v>
      </c>
    </row>
    <row r="472" s="1" customFormat="1">
      <c r="B472" s="48"/>
      <c r="C472" s="76"/>
      <c r="D472" s="247" t="s">
        <v>201</v>
      </c>
      <c r="E472" s="76"/>
      <c r="F472" s="248" t="s">
        <v>358</v>
      </c>
      <c r="G472" s="76"/>
      <c r="H472" s="76"/>
      <c r="I472" s="205"/>
      <c r="J472" s="76"/>
      <c r="K472" s="76"/>
      <c r="L472" s="74"/>
      <c r="M472" s="249"/>
      <c r="N472" s="49"/>
      <c r="O472" s="49"/>
      <c r="P472" s="49"/>
      <c r="Q472" s="49"/>
      <c r="R472" s="49"/>
      <c r="S472" s="49"/>
      <c r="T472" s="97"/>
      <c r="AT472" s="25" t="s">
        <v>201</v>
      </c>
      <c r="AU472" s="25" t="s">
        <v>88</v>
      </c>
    </row>
    <row r="473" s="1" customFormat="1" ht="16.5" customHeight="1">
      <c r="B473" s="48"/>
      <c r="C473" s="235" t="s">
        <v>902</v>
      </c>
      <c r="D473" s="235" t="s">
        <v>194</v>
      </c>
      <c r="E473" s="236" t="s">
        <v>359</v>
      </c>
      <c r="F473" s="237" t="s">
        <v>360</v>
      </c>
      <c r="G473" s="238" t="s">
        <v>327</v>
      </c>
      <c r="H473" s="239">
        <v>7.0949999999999998</v>
      </c>
      <c r="I473" s="240"/>
      <c r="J473" s="241">
        <f>ROUND(I473*H473,2)</f>
        <v>0</v>
      </c>
      <c r="K473" s="237" t="s">
        <v>198</v>
      </c>
      <c r="L473" s="74"/>
      <c r="M473" s="242" t="s">
        <v>34</v>
      </c>
      <c r="N473" s="243" t="s">
        <v>49</v>
      </c>
      <c r="O473" s="49"/>
      <c r="P473" s="244">
        <f>O473*H473</f>
        <v>0</v>
      </c>
      <c r="Q473" s="244">
        <v>0</v>
      </c>
      <c r="R473" s="244">
        <f>Q473*H473</f>
        <v>0</v>
      </c>
      <c r="S473" s="244">
        <v>0</v>
      </c>
      <c r="T473" s="245">
        <f>S473*H473</f>
        <v>0</v>
      </c>
      <c r="AR473" s="25" t="s">
        <v>211</v>
      </c>
      <c r="AT473" s="25" t="s">
        <v>194</v>
      </c>
      <c r="AU473" s="25" t="s">
        <v>88</v>
      </c>
      <c r="AY473" s="25" t="s">
        <v>191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25" t="s">
        <v>86</v>
      </c>
      <c r="BK473" s="246">
        <f>ROUND(I473*H473,2)</f>
        <v>0</v>
      </c>
      <c r="BL473" s="25" t="s">
        <v>211</v>
      </c>
      <c r="BM473" s="25" t="s">
        <v>903</v>
      </c>
    </row>
    <row r="474" s="1" customFormat="1" ht="16.5" customHeight="1">
      <c r="B474" s="48"/>
      <c r="C474" s="235" t="s">
        <v>904</v>
      </c>
      <c r="D474" s="235" t="s">
        <v>194</v>
      </c>
      <c r="E474" s="236" t="s">
        <v>905</v>
      </c>
      <c r="F474" s="237" t="s">
        <v>906</v>
      </c>
      <c r="G474" s="238" t="s">
        <v>327</v>
      </c>
      <c r="H474" s="239">
        <v>19.866</v>
      </c>
      <c r="I474" s="240"/>
      <c r="J474" s="241">
        <f>ROUND(I474*H474,2)</f>
        <v>0</v>
      </c>
      <c r="K474" s="237" t="s">
        <v>198</v>
      </c>
      <c r="L474" s="74"/>
      <c r="M474" s="242" t="s">
        <v>34</v>
      </c>
      <c r="N474" s="243" t="s">
        <v>49</v>
      </c>
      <c r="O474" s="49"/>
      <c r="P474" s="244">
        <f>O474*H474</f>
        <v>0</v>
      </c>
      <c r="Q474" s="244">
        <v>0</v>
      </c>
      <c r="R474" s="244">
        <f>Q474*H474</f>
        <v>0</v>
      </c>
      <c r="S474" s="244">
        <v>0</v>
      </c>
      <c r="T474" s="245">
        <f>S474*H474</f>
        <v>0</v>
      </c>
      <c r="AR474" s="25" t="s">
        <v>211</v>
      </c>
      <c r="AT474" s="25" t="s">
        <v>194</v>
      </c>
      <c r="AU474" s="25" t="s">
        <v>88</v>
      </c>
      <c r="AY474" s="25" t="s">
        <v>191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25" t="s">
        <v>86</v>
      </c>
      <c r="BK474" s="246">
        <f>ROUND(I474*H474,2)</f>
        <v>0</v>
      </c>
      <c r="BL474" s="25" t="s">
        <v>211</v>
      </c>
      <c r="BM474" s="25" t="s">
        <v>907</v>
      </c>
    </row>
    <row r="475" s="12" customFormat="1">
      <c r="B475" s="253"/>
      <c r="C475" s="254"/>
      <c r="D475" s="247" t="s">
        <v>312</v>
      </c>
      <c r="E475" s="254"/>
      <c r="F475" s="256" t="s">
        <v>908</v>
      </c>
      <c r="G475" s="254"/>
      <c r="H475" s="257">
        <v>19.866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AT475" s="263" t="s">
        <v>312</v>
      </c>
      <c r="AU475" s="263" t="s">
        <v>88</v>
      </c>
      <c r="AV475" s="12" t="s">
        <v>88</v>
      </c>
      <c r="AW475" s="12" t="s">
        <v>6</v>
      </c>
      <c r="AX475" s="12" t="s">
        <v>86</v>
      </c>
      <c r="AY475" s="263" t="s">
        <v>191</v>
      </c>
    </row>
    <row r="476" s="1" customFormat="1" ht="16.5" customHeight="1">
      <c r="B476" s="48"/>
      <c r="C476" s="235" t="s">
        <v>909</v>
      </c>
      <c r="D476" s="235" t="s">
        <v>194</v>
      </c>
      <c r="E476" s="236" t="s">
        <v>362</v>
      </c>
      <c r="F476" s="237" t="s">
        <v>363</v>
      </c>
      <c r="G476" s="238" t="s">
        <v>327</v>
      </c>
      <c r="H476" s="239">
        <v>7.0949999999999998</v>
      </c>
      <c r="I476" s="240"/>
      <c r="J476" s="241">
        <f>ROUND(I476*H476,2)</f>
        <v>0</v>
      </c>
      <c r="K476" s="237" t="s">
        <v>198</v>
      </c>
      <c r="L476" s="74"/>
      <c r="M476" s="242" t="s">
        <v>34</v>
      </c>
      <c r="N476" s="243" t="s">
        <v>49</v>
      </c>
      <c r="O476" s="49"/>
      <c r="P476" s="244">
        <f>O476*H476</f>
        <v>0</v>
      </c>
      <c r="Q476" s="244">
        <v>0</v>
      </c>
      <c r="R476" s="244">
        <f>Q476*H476</f>
        <v>0</v>
      </c>
      <c r="S476" s="244">
        <v>0</v>
      </c>
      <c r="T476" s="245">
        <f>S476*H476</f>
        <v>0</v>
      </c>
      <c r="AR476" s="25" t="s">
        <v>211</v>
      </c>
      <c r="AT476" s="25" t="s">
        <v>194</v>
      </c>
      <c r="AU476" s="25" t="s">
        <v>88</v>
      </c>
      <c r="AY476" s="25" t="s">
        <v>191</v>
      </c>
      <c r="BE476" s="246">
        <f>IF(N476="základní",J476,0)</f>
        <v>0</v>
      </c>
      <c r="BF476" s="246">
        <f>IF(N476="snížená",J476,0)</f>
        <v>0</v>
      </c>
      <c r="BG476" s="246">
        <f>IF(N476="zákl. přenesená",J476,0)</f>
        <v>0</v>
      </c>
      <c r="BH476" s="246">
        <f>IF(N476="sníž. přenesená",J476,0)</f>
        <v>0</v>
      </c>
      <c r="BI476" s="246">
        <f>IF(N476="nulová",J476,0)</f>
        <v>0</v>
      </c>
      <c r="BJ476" s="25" t="s">
        <v>86</v>
      </c>
      <c r="BK476" s="246">
        <f>ROUND(I476*H476,2)</f>
        <v>0</v>
      </c>
      <c r="BL476" s="25" t="s">
        <v>211</v>
      </c>
      <c r="BM476" s="25" t="s">
        <v>910</v>
      </c>
    </row>
    <row r="477" s="1" customFormat="1" ht="16.5" customHeight="1">
      <c r="B477" s="48"/>
      <c r="C477" s="235" t="s">
        <v>911</v>
      </c>
      <c r="D477" s="235" t="s">
        <v>194</v>
      </c>
      <c r="E477" s="236" t="s">
        <v>365</v>
      </c>
      <c r="F477" s="237" t="s">
        <v>366</v>
      </c>
      <c r="G477" s="238" t="s">
        <v>327</v>
      </c>
      <c r="H477" s="239">
        <v>70.950000000000003</v>
      </c>
      <c r="I477" s="240"/>
      <c r="J477" s="241">
        <f>ROUND(I477*H477,2)</f>
        <v>0</v>
      </c>
      <c r="K477" s="237" t="s">
        <v>198</v>
      </c>
      <c r="L477" s="74"/>
      <c r="M477" s="242" t="s">
        <v>34</v>
      </c>
      <c r="N477" s="243" t="s">
        <v>49</v>
      </c>
      <c r="O477" s="49"/>
      <c r="P477" s="244">
        <f>O477*H477</f>
        <v>0</v>
      </c>
      <c r="Q477" s="244">
        <v>0</v>
      </c>
      <c r="R477" s="244">
        <f>Q477*H477</f>
        <v>0</v>
      </c>
      <c r="S477" s="244">
        <v>0</v>
      </c>
      <c r="T477" s="245">
        <f>S477*H477</f>
        <v>0</v>
      </c>
      <c r="AR477" s="25" t="s">
        <v>211</v>
      </c>
      <c r="AT477" s="25" t="s">
        <v>194</v>
      </c>
      <c r="AU477" s="25" t="s">
        <v>88</v>
      </c>
      <c r="AY477" s="25" t="s">
        <v>191</v>
      </c>
      <c r="BE477" s="246">
        <f>IF(N477="základní",J477,0)</f>
        <v>0</v>
      </c>
      <c r="BF477" s="246">
        <f>IF(N477="snížená",J477,0)</f>
        <v>0</v>
      </c>
      <c r="BG477" s="246">
        <f>IF(N477="zákl. přenesená",J477,0)</f>
        <v>0</v>
      </c>
      <c r="BH477" s="246">
        <f>IF(N477="sníž. přenesená",J477,0)</f>
        <v>0</v>
      </c>
      <c r="BI477" s="246">
        <f>IF(N477="nulová",J477,0)</f>
        <v>0</v>
      </c>
      <c r="BJ477" s="25" t="s">
        <v>86</v>
      </c>
      <c r="BK477" s="246">
        <f>ROUND(I477*H477,2)</f>
        <v>0</v>
      </c>
      <c r="BL477" s="25" t="s">
        <v>211</v>
      </c>
      <c r="BM477" s="25" t="s">
        <v>912</v>
      </c>
    </row>
    <row r="478" s="12" customFormat="1">
      <c r="B478" s="253"/>
      <c r="C478" s="254"/>
      <c r="D478" s="247" t="s">
        <v>312</v>
      </c>
      <c r="E478" s="254"/>
      <c r="F478" s="256" t="s">
        <v>913</v>
      </c>
      <c r="G478" s="254"/>
      <c r="H478" s="257">
        <v>70.950000000000003</v>
      </c>
      <c r="I478" s="258"/>
      <c r="J478" s="254"/>
      <c r="K478" s="254"/>
      <c r="L478" s="259"/>
      <c r="M478" s="260"/>
      <c r="N478" s="261"/>
      <c r="O478" s="261"/>
      <c r="P478" s="261"/>
      <c r="Q478" s="261"/>
      <c r="R478" s="261"/>
      <c r="S478" s="261"/>
      <c r="T478" s="262"/>
      <c r="AT478" s="263" t="s">
        <v>312</v>
      </c>
      <c r="AU478" s="263" t="s">
        <v>88</v>
      </c>
      <c r="AV478" s="12" t="s">
        <v>88</v>
      </c>
      <c r="AW478" s="12" t="s">
        <v>6</v>
      </c>
      <c r="AX478" s="12" t="s">
        <v>86</v>
      </c>
      <c r="AY478" s="263" t="s">
        <v>191</v>
      </c>
    </row>
    <row r="479" s="1" customFormat="1" ht="16.5" customHeight="1">
      <c r="B479" s="48"/>
      <c r="C479" s="235" t="s">
        <v>914</v>
      </c>
      <c r="D479" s="235" t="s">
        <v>194</v>
      </c>
      <c r="E479" s="236" t="s">
        <v>369</v>
      </c>
      <c r="F479" s="237" t="s">
        <v>370</v>
      </c>
      <c r="G479" s="238" t="s">
        <v>327</v>
      </c>
      <c r="H479" s="239">
        <v>7.0949999999999998</v>
      </c>
      <c r="I479" s="240"/>
      <c r="J479" s="241">
        <f>ROUND(I479*H479,2)</f>
        <v>0</v>
      </c>
      <c r="K479" s="237" t="s">
        <v>198</v>
      </c>
      <c r="L479" s="74"/>
      <c r="M479" s="242" t="s">
        <v>34</v>
      </c>
      <c r="N479" s="243" t="s">
        <v>49</v>
      </c>
      <c r="O479" s="49"/>
      <c r="P479" s="244">
        <f>O479*H479</f>
        <v>0</v>
      </c>
      <c r="Q479" s="244">
        <v>0</v>
      </c>
      <c r="R479" s="244">
        <f>Q479*H479</f>
        <v>0</v>
      </c>
      <c r="S479" s="244">
        <v>0</v>
      </c>
      <c r="T479" s="245">
        <f>S479*H479</f>
        <v>0</v>
      </c>
      <c r="AR479" s="25" t="s">
        <v>211</v>
      </c>
      <c r="AT479" s="25" t="s">
        <v>194</v>
      </c>
      <c r="AU479" s="25" t="s">
        <v>88</v>
      </c>
      <c r="AY479" s="25" t="s">
        <v>191</v>
      </c>
      <c r="BE479" s="246">
        <f>IF(N479="základní",J479,0)</f>
        <v>0</v>
      </c>
      <c r="BF479" s="246">
        <f>IF(N479="snížená",J479,0)</f>
        <v>0</v>
      </c>
      <c r="BG479" s="246">
        <f>IF(N479="zákl. přenesená",J479,0)</f>
        <v>0</v>
      </c>
      <c r="BH479" s="246">
        <f>IF(N479="sníž. přenesená",J479,0)</f>
        <v>0</v>
      </c>
      <c r="BI479" s="246">
        <f>IF(N479="nulová",J479,0)</f>
        <v>0</v>
      </c>
      <c r="BJ479" s="25" t="s">
        <v>86</v>
      </c>
      <c r="BK479" s="246">
        <f>ROUND(I479*H479,2)</f>
        <v>0</v>
      </c>
      <c r="BL479" s="25" t="s">
        <v>211</v>
      </c>
      <c r="BM479" s="25" t="s">
        <v>915</v>
      </c>
    </row>
    <row r="480" s="11" customFormat="1" ht="29.88" customHeight="1">
      <c r="B480" s="219"/>
      <c r="C480" s="220"/>
      <c r="D480" s="221" t="s">
        <v>77</v>
      </c>
      <c r="E480" s="233" t="s">
        <v>916</v>
      </c>
      <c r="F480" s="233" t="s">
        <v>917</v>
      </c>
      <c r="G480" s="220"/>
      <c r="H480" s="220"/>
      <c r="I480" s="223"/>
      <c r="J480" s="234">
        <f>BK480</f>
        <v>0</v>
      </c>
      <c r="K480" s="220"/>
      <c r="L480" s="225"/>
      <c r="M480" s="226"/>
      <c r="N480" s="227"/>
      <c r="O480" s="227"/>
      <c r="P480" s="228">
        <f>P481</f>
        <v>0</v>
      </c>
      <c r="Q480" s="227"/>
      <c r="R480" s="228">
        <f>R481</f>
        <v>0</v>
      </c>
      <c r="S480" s="227"/>
      <c r="T480" s="229">
        <f>T481</f>
        <v>0</v>
      </c>
      <c r="AR480" s="230" t="s">
        <v>86</v>
      </c>
      <c r="AT480" s="231" t="s">
        <v>77</v>
      </c>
      <c r="AU480" s="231" t="s">
        <v>86</v>
      </c>
      <c r="AY480" s="230" t="s">
        <v>191</v>
      </c>
      <c r="BK480" s="232">
        <f>BK481</f>
        <v>0</v>
      </c>
    </row>
    <row r="481" s="1" customFormat="1" ht="25.5" customHeight="1">
      <c r="B481" s="48"/>
      <c r="C481" s="235" t="s">
        <v>918</v>
      </c>
      <c r="D481" s="235" t="s">
        <v>194</v>
      </c>
      <c r="E481" s="236" t="s">
        <v>919</v>
      </c>
      <c r="F481" s="237" t="s">
        <v>920</v>
      </c>
      <c r="G481" s="238" t="s">
        <v>327</v>
      </c>
      <c r="H481" s="239">
        <v>795.39700000000005</v>
      </c>
      <c r="I481" s="240"/>
      <c r="J481" s="241">
        <f>ROUND(I481*H481,2)</f>
        <v>0</v>
      </c>
      <c r="K481" s="237" t="s">
        <v>198</v>
      </c>
      <c r="L481" s="74"/>
      <c r="M481" s="242" t="s">
        <v>34</v>
      </c>
      <c r="N481" s="243" t="s">
        <v>49</v>
      </c>
      <c r="O481" s="49"/>
      <c r="P481" s="244">
        <f>O481*H481</f>
        <v>0</v>
      </c>
      <c r="Q481" s="244">
        <v>0</v>
      </c>
      <c r="R481" s="244">
        <f>Q481*H481</f>
        <v>0</v>
      </c>
      <c r="S481" s="244">
        <v>0</v>
      </c>
      <c r="T481" s="245">
        <f>S481*H481</f>
        <v>0</v>
      </c>
      <c r="AR481" s="25" t="s">
        <v>211</v>
      </c>
      <c r="AT481" s="25" t="s">
        <v>194</v>
      </c>
      <c r="AU481" s="25" t="s">
        <v>88</v>
      </c>
      <c r="AY481" s="25" t="s">
        <v>191</v>
      </c>
      <c r="BE481" s="246">
        <f>IF(N481="základní",J481,0)</f>
        <v>0</v>
      </c>
      <c r="BF481" s="246">
        <f>IF(N481="snížená",J481,0)</f>
        <v>0</v>
      </c>
      <c r="BG481" s="246">
        <f>IF(N481="zákl. přenesená",J481,0)</f>
        <v>0</v>
      </c>
      <c r="BH481" s="246">
        <f>IF(N481="sníž. přenesená",J481,0)</f>
        <v>0</v>
      </c>
      <c r="BI481" s="246">
        <f>IF(N481="nulová",J481,0)</f>
        <v>0</v>
      </c>
      <c r="BJ481" s="25" t="s">
        <v>86</v>
      </c>
      <c r="BK481" s="246">
        <f>ROUND(I481*H481,2)</f>
        <v>0</v>
      </c>
      <c r="BL481" s="25" t="s">
        <v>211</v>
      </c>
      <c r="BM481" s="25" t="s">
        <v>921</v>
      </c>
    </row>
    <row r="482" s="11" customFormat="1" ht="37.44" customHeight="1">
      <c r="B482" s="219"/>
      <c r="C482" s="220"/>
      <c r="D482" s="221" t="s">
        <v>77</v>
      </c>
      <c r="E482" s="222" t="s">
        <v>922</v>
      </c>
      <c r="F482" s="222" t="s">
        <v>923</v>
      </c>
      <c r="G482" s="220"/>
      <c r="H482" s="220"/>
      <c r="I482" s="223"/>
      <c r="J482" s="224">
        <f>BK482</f>
        <v>0</v>
      </c>
      <c r="K482" s="220"/>
      <c r="L482" s="225"/>
      <c r="M482" s="226"/>
      <c r="N482" s="227"/>
      <c r="O482" s="227"/>
      <c r="P482" s="228">
        <f>P483+P561+P602+P746+P769+P843+P900+P971+P1045+P1059+P1067+P1086+P1093+P1118+P1136+P1156+P1176</f>
        <v>0</v>
      </c>
      <c r="Q482" s="227"/>
      <c r="R482" s="228">
        <f>R483+R561+R602+R746+R769+R843+R900+R971+R1045+R1059+R1067+R1086+R1093+R1118+R1136+R1156+R1176</f>
        <v>132.81712826999998</v>
      </c>
      <c r="S482" s="227"/>
      <c r="T482" s="229">
        <f>T483+T561+T602+T746+T769+T843+T900+T971+T1045+T1059+T1067+T1086+T1093+T1118+T1136+T1156+T1176</f>
        <v>0</v>
      </c>
      <c r="AR482" s="230" t="s">
        <v>88</v>
      </c>
      <c r="AT482" s="231" t="s">
        <v>77</v>
      </c>
      <c r="AU482" s="231" t="s">
        <v>78</v>
      </c>
      <c r="AY482" s="230" t="s">
        <v>191</v>
      </c>
      <c r="BK482" s="232">
        <f>BK483+BK561+BK602+BK746+BK769+BK843+BK900+BK971+BK1045+BK1059+BK1067+BK1086+BK1093+BK1118+BK1136+BK1156+BK1176</f>
        <v>0</v>
      </c>
    </row>
    <row r="483" s="11" customFormat="1" ht="19.92" customHeight="1">
      <c r="B483" s="219"/>
      <c r="C483" s="220"/>
      <c r="D483" s="221" t="s">
        <v>77</v>
      </c>
      <c r="E483" s="233" t="s">
        <v>924</v>
      </c>
      <c r="F483" s="233" t="s">
        <v>925</v>
      </c>
      <c r="G483" s="220"/>
      <c r="H483" s="220"/>
      <c r="I483" s="223"/>
      <c r="J483" s="234">
        <f>BK483</f>
        <v>0</v>
      </c>
      <c r="K483" s="220"/>
      <c r="L483" s="225"/>
      <c r="M483" s="226"/>
      <c r="N483" s="227"/>
      <c r="O483" s="227"/>
      <c r="P483" s="228">
        <f>SUM(P484:P560)</f>
        <v>0</v>
      </c>
      <c r="Q483" s="227"/>
      <c r="R483" s="228">
        <f>SUM(R484:R560)</f>
        <v>11.823851840000001</v>
      </c>
      <c r="S483" s="227"/>
      <c r="T483" s="229">
        <f>SUM(T484:T560)</f>
        <v>0</v>
      </c>
      <c r="AR483" s="230" t="s">
        <v>88</v>
      </c>
      <c r="AT483" s="231" t="s">
        <v>77</v>
      </c>
      <c r="AU483" s="231" t="s">
        <v>86</v>
      </c>
      <c r="AY483" s="230" t="s">
        <v>191</v>
      </c>
      <c r="BK483" s="232">
        <f>SUM(BK484:BK560)</f>
        <v>0</v>
      </c>
    </row>
    <row r="484" s="1" customFormat="1" ht="25.5" customHeight="1">
      <c r="B484" s="48"/>
      <c r="C484" s="235" t="s">
        <v>926</v>
      </c>
      <c r="D484" s="235" t="s">
        <v>194</v>
      </c>
      <c r="E484" s="236" t="s">
        <v>927</v>
      </c>
      <c r="F484" s="237" t="s">
        <v>928</v>
      </c>
      <c r="G484" s="238" t="s">
        <v>453</v>
      </c>
      <c r="H484" s="239">
        <v>518.76499999999999</v>
      </c>
      <c r="I484" s="240"/>
      <c r="J484" s="241">
        <f>ROUND(I484*H484,2)</f>
        <v>0</v>
      </c>
      <c r="K484" s="237" t="s">
        <v>198</v>
      </c>
      <c r="L484" s="74"/>
      <c r="M484" s="242" t="s">
        <v>34</v>
      </c>
      <c r="N484" s="243" t="s">
        <v>49</v>
      </c>
      <c r="O484" s="49"/>
      <c r="P484" s="244">
        <f>O484*H484</f>
        <v>0</v>
      </c>
      <c r="Q484" s="244">
        <v>0</v>
      </c>
      <c r="R484" s="244">
        <f>Q484*H484</f>
        <v>0</v>
      </c>
      <c r="S484" s="244">
        <v>0</v>
      </c>
      <c r="T484" s="245">
        <f>S484*H484</f>
        <v>0</v>
      </c>
      <c r="AR484" s="25" t="s">
        <v>267</v>
      </c>
      <c r="AT484" s="25" t="s">
        <v>194</v>
      </c>
      <c r="AU484" s="25" t="s">
        <v>88</v>
      </c>
      <c r="AY484" s="25" t="s">
        <v>191</v>
      </c>
      <c r="BE484" s="246">
        <f>IF(N484="základní",J484,0)</f>
        <v>0</v>
      </c>
      <c r="BF484" s="246">
        <f>IF(N484="snížená",J484,0)</f>
        <v>0</v>
      </c>
      <c r="BG484" s="246">
        <f>IF(N484="zákl. přenesená",J484,0)</f>
        <v>0</v>
      </c>
      <c r="BH484" s="246">
        <f>IF(N484="sníž. přenesená",J484,0)</f>
        <v>0</v>
      </c>
      <c r="BI484" s="246">
        <f>IF(N484="nulová",J484,0)</f>
        <v>0</v>
      </c>
      <c r="BJ484" s="25" t="s">
        <v>86</v>
      </c>
      <c r="BK484" s="246">
        <f>ROUND(I484*H484,2)</f>
        <v>0</v>
      </c>
      <c r="BL484" s="25" t="s">
        <v>267</v>
      </c>
      <c r="BM484" s="25" t="s">
        <v>929</v>
      </c>
    </row>
    <row r="485" s="14" customFormat="1">
      <c r="B485" s="275"/>
      <c r="C485" s="276"/>
      <c r="D485" s="247" t="s">
        <v>312</v>
      </c>
      <c r="E485" s="277" t="s">
        <v>34</v>
      </c>
      <c r="F485" s="278" t="s">
        <v>930</v>
      </c>
      <c r="G485" s="276"/>
      <c r="H485" s="277" t="s">
        <v>34</v>
      </c>
      <c r="I485" s="279"/>
      <c r="J485" s="276"/>
      <c r="K485" s="276"/>
      <c r="L485" s="280"/>
      <c r="M485" s="281"/>
      <c r="N485" s="282"/>
      <c r="O485" s="282"/>
      <c r="P485" s="282"/>
      <c r="Q485" s="282"/>
      <c r="R485" s="282"/>
      <c r="S485" s="282"/>
      <c r="T485" s="283"/>
      <c r="AT485" s="284" t="s">
        <v>312</v>
      </c>
      <c r="AU485" s="284" t="s">
        <v>88</v>
      </c>
      <c r="AV485" s="14" t="s">
        <v>86</v>
      </c>
      <c r="AW485" s="14" t="s">
        <v>41</v>
      </c>
      <c r="AX485" s="14" t="s">
        <v>78</v>
      </c>
      <c r="AY485" s="284" t="s">
        <v>191</v>
      </c>
    </row>
    <row r="486" s="12" customFormat="1">
      <c r="B486" s="253"/>
      <c r="C486" s="254"/>
      <c r="D486" s="247" t="s">
        <v>312</v>
      </c>
      <c r="E486" s="255" t="s">
        <v>34</v>
      </c>
      <c r="F486" s="256" t="s">
        <v>931</v>
      </c>
      <c r="G486" s="254"/>
      <c r="H486" s="257">
        <v>518.76499999999999</v>
      </c>
      <c r="I486" s="258"/>
      <c r="J486" s="254"/>
      <c r="K486" s="254"/>
      <c r="L486" s="259"/>
      <c r="M486" s="260"/>
      <c r="N486" s="261"/>
      <c r="O486" s="261"/>
      <c r="P486" s="261"/>
      <c r="Q486" s="261"/>
      <c r="R486" s="261"/>
      <c r="S486" s="261"/>
      <c r="T486" s="262"/>
      <c r="AT486" s="263" t="s">
        <v>312</v>
      </c>
      <c r="AU486" s="263" t="s">
        <v>88</v>
      </c>
      <c r="AV486" s="12" t="s">
        <v>88</v>
      </c>
      <c r="AW486" s="12" t="s">
        <v>41</v>
      </c>
      <c r="AX486" s="12" t="s">
        <v>78</v>
      </c>
      <c r="AY486" s="263" t="s">
        <v>191</v>
      </c>
    </row>
    <row r="487" s="13" customFormat="1">
      <c r="B487" s="264"/>
      <c r="C487" s="265"/>
      <c r="D487" s="247" t="s">
        <v>312</v>
      </c>
      <c r="E487" s="266" t="s">
        <v>34</v>
      </c>
      <c r="F487" s="267" t="s">
        <v>314</v>
      </c>
      <c r="G487" s="265"/>
      <c r="H487" s="268">
        <v>518.76499999999999</v>
      </c>
      <c r="I487" s="269"/>
      <c r="J487" s="265"/>
      <c r="K487" s="265"/>
      <c r="L487" s="270"/>
      <c r="M487" s="271"/>
      <c r="N487" s="272"/>
      <c r="O487" s="272"/>
      <c r="P487" s="272"/>
      <c r="Q487" s="272"/>
      <c r="R487" s="272"/>
      <c r="S487" s="272"/>
      <c r="T487" s="273"/>
      <c r="AT487" s="274" t="s">
        <v>312</v>
      </c>
      <c r="AU487" s="274" t="s">
        <v>88</v>
      </c>
      <c r="AV487" s="13" t="s">
        <v>211</v>
      </c>
      <c r="AW487" s="13" t="s">
        <v>41</v>
      </c>
      <c r="AX487" s="13" t="s">
        <v>86</v>
      </c>
      <c r="AY487" s="274" t="s">
        <v>191</v>
      </c>
    </row>
    <row r="488" s="1" customFormat="1" ht="16.5" customHeight="1">
      <c r="B488" s="48"/>
      <c r="C488" s="290" t="s">
        <v>932</v>
      </c>
      <c r="D488" s="290" t="s">
        <v>445</v>
      </c>
      <c r="E488" s="291" t="s">
        <v>933</v>
      </c>
      <c r="F488" s="292" t="s">
        <v>934</v>
      </c>
      <c r="G488" s="293" t="s">
        <v>327</v>
      </c>
      <c r="H488" s="294">
        <v>0.156</v>
      </c>
      <c r="I488" s="295"/>
      <c r="J488" s="296">
        <f>ROUND(I488*H488,2)</f>
        <v>0</v>
      </c>
      <c r="K488" s="292" t="s">
        <v>198</v>
      </c>
      <c r="L488" s="297"/>
      <c r="M488" s="298" t="s">
        <v>34</v>
      </c>
      <c r="N488" s="299" t="s">
        <v>49</v>
      </c>
      <c r="O488" s="49"/>
      <c r="P488" s="244">
        <f>O488*H488</f>
        <v>0</v>
      </c>
      <c r="Q488" s="244">
        <v>1</v>
      </c>
      <c r="R488" s="244">
        <f>Q488*H488</f>
        <v>0.156</v>
      </c>
      <c r="S488" s="244">
        <v>0</v>
      </c>
      <c r="T488" s="245">
        <f>S488*H488</f>
        <v>0</v>
      </c>
      <c r="AR488" s="25" t="s">
        <v>531</v>
      </c>
      <c r="AT488" s="25" t="s">
        <v>445</v>
      </c>
      <c r="AU488" s="25" t="s">
        <v>88</v>
      </c>
      <c r="AY488" s="25" t="s">
        <v>191</v>
      </c>
      <c r="BE488" s="246">
        <f>IF(N488="základní",J488,0)</f>
        <v>0</v>
      </c>
      <c r="BF488" s="246">
        <f>IF(N488="snížená",J488,0)</f>
        <v>0</v>
      </c>
      <c r="BG488" s="246">
        <f>IF(N488="zákl. přenesená",J488,0)</f>
        <v>0</v>
      </c>
      <c r="BH488" s="246">
        <f>IF(N488="sníž. přenesená",J488,0)</f>
        <v>0</v>
      </c>
      <c r="BI488" s="246">
        <f>IF(N488="nulová",J488,0)</f>
        <v>0</v>
      </c>
      <c r="BJ488" s="25" t="s">
        <v>86</v>
      </c>
      <c r="BK488" s="246">
        <f>ROUND(I488*H488,2)</f>
        <v>0</v>
      </c>
      <c r="BL488" s="25" t="s">
        <v>267</v>
      </c>
      <c r="BM488" s="25" t="s">
        <v>935</v>
      </c>
    </row>
    <row r="489" s="1" customFormat="1">
      <c r="B489" s="48"/>
      <c r="C489" s="76"/>
      <c r="D489" s="247" t="s">
        <v>201</v>
      </c>
      <c r="E489" s="76"/>
      <c r="F489" s="248" t="s">
        <v>936</v>
      </c>
      <c r="G489" s="76"/>
      <c r="H489" s="76"/>
      <c r="I489" s="205"/>
      <c r="J489" s="76"/>
      <c r="K489" s="76"/>
      <c r="L489" s="74"/>
      <c r="M489" s="249"/>
      <c r="N489" s="49"/>
      <c r="O489" s="49"/>
      <c r="P489" s="49"/>
      <c r="Q489" s="49"/>
      <c r="R489" s="49"/>
      <c r="S489" s="49"/>
      <c r="T489" s="97"/>
      <c r="AT489" s="25" t="s">
        <v>201</v>
      </c>
      <c r="AU489" s="25" t="s">
        <v>88</v>
      </c>
    </row>
    <row r="490" s="12" customFormat="1">
      <c r="B490" s="253"/>
      <c r="C490" s="254"/>
      <c r="D490" s="247" t="s">
        <v>312</v>
      </c>
      <c r="E490" s="254"/>
      <c r="F490" s="256" t="s">
        <v>937</v>
      </c>
      <c r="G490" s="254"/>
      <c r="H490" s="257">
        <v>0.156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AT490" s="263" t="s">
        <v>312</v>
      </c>
      <c r="AU490" s="263" t="s">
        <v>88</v>
      </c>
      <c r="AV490" s="12" t="s">
        <v>88</v>
      </c>
      <c r="AW490" s="12" t="s">
        <v>6</v>
      </c>
      <c r="AX490" s="12" t="s">
        <v>86</v>
      </c>
      <c r="AY490" s="263" t="s">
        <v>191</v>
      </c>
    </row>
    <row r="491" s="1" customFormat="1" ht="16.5" customHeight="1">
      <c r="B491" s="48"/>
      <c r="C491" s="235" t="s">
        <v>938</v>
      </c>
      <c r="D491" s="235" t="s">
        <v>194</v>
      </c>
      <c r="E491" s="236" t="s">
        <v>939</v>
      </c>
      <c r="F491" s="237" t="s">
        <v>940</v>
      </c>
      <c r="G491" s="238" t="s">
        <v>453</v>
      </c>
      <c r="H491" s="239">
        <v>68.512</v>
      </c>
      <c r="I491" s="240"/>
      <c r="J491" s="241">
        <f>ROUND(I491*H491,2)</f>
        <v>0</v>
      </c>
      <c r="K491" s="237" t="s">
        <v>198</v>
      </c>
      <c r="L491" s="74"/>
      <c r="M491" s="242" t="s">
        <v>34</v>
      </c>
      <c r="N491" s="243" t="s">
        <v>49</v>
      </c>
      <c r="O491" s="49"/>
      <c r="P491" s="244">
        <f>O491*H491</f>
        <v>0</v>
      </c>
      <c r="Q491" s="244">
        <v>0</v>
      </c>
      <c r="R491" s="244">
        <f>Q491*H491</f>
        <v>0</v>
      </c>
      <c r="S491" s="244">
        <v>0</v>
      </c>
      <c r="T491" s="245">
        <f>S491*H491</f>
        <v>0</v>
      </c>
      <c r="AR491" s="25" t="s">
        <v>267</v>
      </c>
      <c r="AT491" s="25" t="s">
        <v>194</v>
      </c>
      <c r="AU491" s="25" t="s">
        <v>88</v>
      </c>
      <c r="AY491" s="25" t="s">
        <v>191</v>
      </c>
      <c r="BE491" s="246">
        <f>IF(N491="základní",J491,0)</f>
        <v>0</v>
      </c>
      <c r="BF491" s="246">
        <f>IF(N491="snížená",J491,0)</f>
        <v>0</v>
      </c>
      <c r="BG491" s="246">
        <f>IF(N491="zákl. přenesená",J491,0)</f>
        <v>0</v>
      </c>
      <c r="BH491" s="246">
        <f>IF(N491="sníž. přenesená",J491,0)</f>
        <v>0</v>
      </c>
      <c r="BI491" s="246">
        <f>IF(N491="nulová",J491,0)</f>
        <v>0</v>
      </c>
      <c r="BJ491" s="25" t="s">
        <v>86</v>
      </c>
      <c r="BK491" s="246">
        <f>ROUND(I491*H491,2)</f>
        <v>0</v>
      </c>
      <c r="BL491" s="25" t="s">
        <v>267</v>
      </c>
      <c r="BM491" s="25" t="s">
        <v>941</v>
      </c>
    </row>
    <row r="492" s="14" customFormat="1">
      <c r="B492" s="275"/>
      <c r="C492" s="276"/>
      <c r="D492" s="247" t="s">
        <v>312</v>
      </c>
      <c r="E492" s="277" t="s">
        <v>34</v>
      </c>
      <c r="F492" s="278" t="s">
        <v>930</v>
      </c>
      <c r="G492" s="276"/>
      <c r="H492" s="277" t="s">
        <v>34</v>
      </c>
      <c r="I492" s="279"/>
      <c r="J492" s="276"/>
      <c r="K492" s="276"/>
      <c r="L492" s="280"/>
      <c r="M492" s="281"/>
      <c r="N492" s="282"/>
      <c r="O492" s="282"/>
      <c r="P492" s="282"/>
      <c r="Q492" s="282"/>
      <c r="R492" s="282"/>
      <c r="S492" s="282"/>
      <c r="T492" s="283"/>
      <c r="AT492" s="284" t="s">
        <v>312</v>
      </c>
      <c r="AU492" s="284" t="s">
        <v>88</v>
      </c>
      <c r="AV492" s="14" t="s">
        <v>86</v>
      </c>
      <c r="AW492" s="14" t="s">
        <v>41</v>
      </c>
      <c r="AX492" s="14" t="s">
        <v>78</v>
      </c>
      <c r="AY492" s="284" t="s">
        <v>191</v>
      </c>
    </row>
    <row r="493" s="12" customFormat="1">
      <c r="B493" s="253"/>
      <c r="C493" s="254"/>
      <c r="D493" s="247" t="s">
        <v>312</v>
      </c>
      <c r="E493" s="255" t="s">
        <v>34</v>
      </c>
      <c r="F493" s="256" t="s">
        <v>942</v>
      </c>
      <c r="G493" s="254"/>
      <c r="H493" s="257">
        <v>68.512</v>
      </c>
      <c r="I493" s="258"/>
      <c r="J493" s="254"/>
      <c r="K493" s="254"/>
      <c r="L493" s="259"/>
      <c r="M493" s="260"/>
      <c r="N493" s="261"/>
      <c r="O493" s="261"/>
      <c r="P493" s="261"/>
      <c r="Q493" s="261"/>
      <c r="R493" s="261"/>
      <c r="S493" s="261"/>
      <c r="T493" s="262"/>
      <c r="AT493" s="263" t="s">
        <v>312</v>
      </c>
      <c r="AU493" s="263" t="s">
        <v>88</v>
      </c>
      <c r="AV493" s="12" t="s">
        <v>88</v>
      </c>
      <c r="AW493" s="12" t="s">
        <v>41</v>
      </c>
      <c r="AX493" s="12" t="s">
        <v>78</v>
      </c>
      <c r="AY493" s="263" t="s">
        <v>191</v>
      </c>
    </row>
    <row r="494" s="13" customFormat="1">
      <c r="B494" s="264"/>
      <c r="C494" s="265"/>
      <c r="D494" s="247" t="s">
        <v>312</v>
      </c>
      <c r="E494" s="266" t="s">
        <v>34</v>
      </c>
      <c r="F494" s="267" t="s">
        <v>314</v>
      </c>
      <c r="G494" s="265"/>
      <c r="H494" s="268">
        <v>68.512</v>
      </c>
      <c r="I494" s="269"/>
      <c r="J494" s="265"/>
      <c r="K494" s="265"/>
      <c r="L494" s="270"/>
      <c r="M494" s="271"/>
      <c r="N494" s="272"/>
      <c r="O494" s="272"/>
      <c r="P494" s="272"/>
      <c r="Q494" s="272"/>
      <c r="R494" s="272"/>
      <c r="S494" s="272"/>
      <c r="T494" s="273"/>
      <c r="AT494" s="274" t="s">
        <v>312</v>
      </c>
      <c r="AU494" s="274" t="s">
        <v>88</v>
      </c>
      <c r="AV494" s="13" t="s">
        <v>211</v>
      </c>
      <c r="AW494" s="13" t="s">
        <v>41</v>
      </c>
      <c r="AX494" s="13" t="s">
        <v>86</v>
      </c>
      <c r="AY494" s="274" t="s">
        <v>191</v>
      </c>
    </row>
    <row r="495" s="1" customFormat="1" ht="16.5" customHeight="1">
      <c r="B495" s="48"/>
      <c r="C495" s="290" t="s">
        <v>943</v>
      </c>
      <c r="D495" s="290" t="s">
        <v>445</v>
      </c>
      <c r="E495" s="291" t="s">
        <v>933</v>
      </c>
      <c r="F495" s="292" t="s">
        <v>934</v>
      </c>
      <c r="G495" s="293" t="s">
        <v>327</v>
      </c>
      <c r="H495" s="294">
        <v>0.024</v>
      </c>
      <c r="I495" s="295"/>
      <c r="J495" s="296">
        <f>ROUND(I495*H495,2)</f>
        <v>0</v>
      </c>
      <c r="K495" s="292" t="s">
        <v>198</v>
      </c>
      <c r="L495" s="297"/>
      <c r="M495" s="298" t="s">
        <v>34</v>
      </c>
      <c r="N495" s="299" t="s">
        <v>49</v>
      </c>
      <c r="O495" s="49"/>
      <c r="P495" s="244">
        <f>O495*H495</f>
        <v>0</v>
      </c>
      <c r="Q495" s="244">
        <v>1</v>
      </c>
      <c r="R495" s="244">
        <f>Q495*H495</f>
        <v>0.024</v>
      </c>
      <c r="S495" s="244">
        <v>0</v>
      </c>
      <c r="T495" s="245">
        <f>S495*H495</f>
        <v>0</v>
      </c>
      <c r="AR495" s="25" t="s">
        <v>531</v>
      </c>
      <c r="AT495" s="25" t="s">
        <v>445</v>
      </c>
      <c r="AU495" s="25" t="s">
        <v>88</v>
      </c>
      <c r="AY495" s="25" t="s">
        <v>191</v>
      </c>
      <c r="BE495" s="246">
        <f>IF(N495="základní",J495,0)</f>
        <v>0</v>
      </c>
      <c r="BF495" s="246">
        <f>IF(N495="snížená",J495,0)</f>
        <v>0</v>
      </c>
      <c r="BG495" s="246">
        <f>IF(N495="zákl. přenesená",J495,0)</f>
        <v>0</v>
      </c>
      <c r="BH495" s="246">
        <f>IF(N495="sníž. přenesená",J495,0)</f>
        <v>0</v>
      </c>
      <c r="BI495" s="246">
        <f>IF(N495="nulová",J495,0)</f>
        <v>0</v>
      </c>
      <c r="BJ495" s="25" t="s">
        <v>86</v>
      </c>
      <c r="BK495" s="246">
        <f>ROUND(I495*H495,2)</f>
        <v>0</v>
      </c>
      <c r="BL495" s="25" t="s">
        <v>267</v>
      </c>
      <c r="BM495" s="25" t="s">
        <v>944</v>
      </c>
    </row>
    <row r="496" s="1" customFormat="1">
      <c r="B496" s="48"/>
      <c r="C496" s="76"/>
      <c r="D496" s="247" t="s">
        <v>201</v>
      </c>
      <c r="E496" s="76"/>
      <c r="F496" s="248" t="s">
        <v>936</v>
      </c>
      <c r="G496" s="76"/>
      <c r="H496" s="76"/>
      <c r="I496" s="205"/>
      <c r="J496" s="76"/>
      <c r="K496" s="76"/>
      <c r="L496" s="74"/>
      <c r="M496" s="249"/>
      <c r="N496" s="49"/>
      <c r="O496" s="49"/>
      <c r="P496" s="49"/>
      <c r="Q496" s="49"/>
      <c r="R496" s="49"/>
      <c r="S496" s="49"/>
      <c r="T496" s="97"/>
      <c r="AT496" s="25" t="s">
        <v>201</v>
      </c>
      <c r="AU496" s="25" t="s">
        <v>88</v>
      </c>
    </row>
    <row r="497" s="12" customFormat="1">
      <c r="B497" s="253"/>
      <c r="C497" s="254"/>
      <c r="D497" s="247" t="s">
        <v>312</v>
      </c>
      <c r="E497" s="254"/>
      <c r="F497" s="256" t="s">
        <v>945</v>
      </c>
      <c r="G497" s="254"/>
      <c r="H497" s="257">
        <v>0.024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AT497" s="263" t="s">
        <v>312</v>
      </c>
      <c r="AU497" s="263" t="s">
        <v>88</v>
      </c>
      <c r="AV497" s="12" t="s">
        <v>88</v>
      </c>
      <c r="AW497" s="12" t="s">
        <v>6</v>
      </c>
      <c r="AX497" s="12" t="s">
        <v>86</v>
      </c>
      <c r="AY497" s="263" t="s">
        <v>191</v>
      </c>
    </row>
    <row r="498" s="1" customFormat="1" ht="25.5" customHeight="1">
      <c r="B498" s="48"/>
      <c r="C498" s="235" t="s">
        <v>946</v>
      </c>
      <c r="D498" s="235" t="s">
        <v>194</v>
      </c>
      <c r="E498" s="236" t="s">
        <v>947</v>
      </c>
      <c r="F498" s="237" t="s">
        <v>948</v>
      </c>
      <c r="G498" s="238" t="s">
        <v>453</v>
      </c>
      <c r="H498" s="239">
        <v>1355.8800000000001</v>
      </c>
      <c r="I498" s="240"/>
      <c r="J498" s="241">
        <f>ROUND(I498*H498,2)</f>
        <v>0</v>
      </c>
      <c r="K498" s="237" t="s">
        <v>198</v>
      </c>
      <c r="L498" s="74"/>
      <c r="M498" s="242" t="s">
        <v>34</v>
      </c>
      <c r="N498" s="243" t="s">
        <v>49</v>
      </c>
      <c r="O498" s="49"/>
      <c r="P498" s="244">
        <f>O498*H498</f>
        <v>0</v>
      </c>
      <c r="Q498" s="244">
        <v>0</v>
      </c>
      <c r="R498" s="244">
        <f>Q498*H498</f>
        <v>0</v>
      </c>
      <c r="S498" s="244">
        <v>0</v>
      </c>
      <c r="T498" s="245">
        <f>S498*H498</f>
        <v>0</v>
      </c>
      <c r="AR498" s="25" t="s">
        <v>267</v>
      </c>
      <c r="AT498" s="25" t="s">
        <v>194</v>
      </c>
      <c r="AU498" s="25" t="s">
        <v>88</v>
      </c>
      <c r="AY498" s="25" t="s">
        <v>191</v>
      </c>
      <c r="BE498" s="246">
        <f>IF(N498="základní",J498,0)</f>
        <v>0</v>
      </c>
      <c r="BF498" s="246">
        <f>IF(N498="snížená",J498,0)</f>
        <v>0</v>
      </c>
      <c r="BG498" s="246">
        <f>IF(N498="zákl. přenesená",J498,0)</f>
        <v>0</v>
      </c>
      <c r="BH498" s="246">
        <f>IF(N498="sníž. přenesená",J498,0)</f>
        <v>0</v>
      </c>
      <c r="BI498" s="246">
        <f>IF(N498="nulová",J498,0)</f>
        <v>0</v>
      </c>
      <c r="BJ498" s="25" t="s">
        <v>86</v>
      </c>
      <c r="BK498" s="246">
        <f>ROUND(I498*H498,2)</f>
        <v>0</v>
      </c>
      <c r="BL498" s="25" t="s">
        <v>267</v>
      </c>
      <c r="BM498" s="25" t="s">
        <v>949</v>
      </c>
    </row>
    <row r="499" s="14" customFormat="1">
      <c r="B499" s="275"/>
      <c r="C499" s="276"/>
      <c r="D499" s="247" t="s">
        <v>312</v>
      </c>
      <c r="E499" s="277" t="s">
        <v>34</v>
      </c>
      <c r="F499" s="278" t="s">
        <v>419</v>
      </c>
      <c r="G499" s="276"/>
      <c r="H499" s="277" t="s">
        <v>34</v>
      </c>
      <c r="I499" s="279"/>
      <c r="J499" s="276"/>
      <c r="K499" s="276"/>
      <c r="L499" s="280"/>
      <c r="M499" s="281"/>
      <c r="N499" s="282"/>
      <c r="O499" s="282"/>
      <c r="P499" s="282"/>
      <c r="Q499" s="282"/>
      <c r="R499" s="282"/>
      <c r="S499" s="282"/>
      <c r="T499" s="283"/>
      <c r="AT499" s="284" t="s">
        <v>312</v>
      </c>
      <c r="AU499" s="284" t="s">
        <v>88</v>
      </c>
      <c r="AV499" s="14" t="s">
        <v>86</v>
      </c>
      <c r="AW499" s="14" t="s">
        <v>41</v>
      </c>
      <c r="AX499" s="14" t="s">
        <v>78</v>
      </c>
      <c r="AY499" s="284" t="s">
        <v>191</v>
      </c>
    </row>
    <row r="500" s="12" customFormat="1">
      <c r="B500" s="253"/>
      <c r="C500" s="254"/>
      <c r="D500" s="247" t="s">
        <v>312</v>
      </c>
      <c r="E500" s="255" t="s">
        <v>34</v>
      </c>
      <c r="F500" s="256" t="s">
        <v>950</v>
      </c>
      <c r="G500" s="254"/>
      <c r="H500" s="257">
        <v>896.10000000000002</v>
      </c>
      <c r="I500" s="258"/>
      <c r="J500" s="254"/>
      <c r="K500" s="254"/>
      <c r="L500" s="259"/>
      <c r="M500" s="260"/>
      <c r="N500" s="261"/>
      <c r="O500" s="261"/>
      <c r="P500" s="261"/>
      <c r="Q500" s="261"/>
      <c r="R500" s="261"/>
      <c r="S500" s="261"/>
      <c r="T500" s="262"/>
      <c r="AT500" s="263" t="s">
        <v>312</v>
      </c>
      <c r="AU500" s="263" t="s">
        <v>88</v>
      </c>
      <c r="AV500" s="12" t="s">
        <v>88</v>
      </c>
      <c r="AW500" s="12" t="s">
        <v>41</v>
      </c>
      <c r="AX500" s="12" t="s">
        <v>78</v>
      </c>
      <c r="AY500" s="263" t="s">
        <v>191</v>
      </c>
    </row>
    <row r="501" s="12" customFormat="1">
      <c r="B501" s="253"/>
      <c r="C501" s="254"/>
      <c r="D501" s="247" t="s">
        <v>312</v>
      </c>
      <c r="E501" s="255" t="s">
        <v>34</v>
      </c>
      <c r="F501" s="256" t="s">
        <v>951</v>
      </c>
      <c r="G501" s="254"/>
      <c r="H501" s="257">
        <v>459.77999999999997</v>
      </c>
      <c r="I501" s="258"/>
      <c r="J501" s="254"/>
      <c r="K501" s="254"/>
      <c r="L501" s="259"/>
      <c r="M501" s="260"/>
      <c r="N501" s="261"/>
      <c r="O501" s="261"/>
      <c r="P501" s="261"/>
      <c r="Q501" s="261"/>
      <c r="R501" s="261"/>
      <c r="S501" s="261"/>
      <c r="T501" s="262"/>
      <c r="AT501" s="263" t="s">
        <v>312</v>
      </c>
      <c r="AU501" s="263" t="s">
        <v>88</v>
      </c>
      <c r="AV501" s="12" t="s">
        <v>88</v>
      </c>
      <c r="AW501" s="12" t="s">
        <v>41</v>
      </c>
      <c r="AX501" s="12" t="s">
        <v>78</v>
      </c>
      <c r="AY501" s="263" t="s">
        <v>191</v>
      </c>
    </row>
    <row r="502" s="13" customFormat="1">
      <c r="B502" s="264"/>
      <c r="C502" s="265"/>
      <c r="D502" s="247" t="s">
        <v>312</v>
      </c>
      <c r="E502" s="266" t="s">
        <v>34</v>
      </c>
      <c r="F502" s="267" t="s">
        <v>314</v>
      </c>
      <c r="G502" s="265"/>
      <c r="H502" s="268">
        <v>1355.8800000000001</v>
      </c>
      <c r="I502" s="269"/>
      <c r="J502" s="265"/>
      <c r="K502" s="265"/>
      <c r="L502" s="270"/>
      <c r="M502" s="271"/>
      <c r="N502" s="272"/>
      <c r="O502" s="272"/>
      <c r="P502" s="272"/>
      <c r="Q502" s="272"/>
      <c r="R502" s="272"/>
      <c r="S502" s="272"/>
      <c r="T502" s="273"/>
      <c r="AT502" s="274" t="s">
        <v>312</v>
      </c>
      <c r="AU502" s="274" t="s">
        <v>88</v>
      </c>
      <c r="AV502" s="13" t="s">
        <v>211</v>
      </c>
      <c r="AW502" s="13" t="s">
        <v>41</v>
      </c>
      <c r="AX502" s="13" t="s">
        <v>86</v>
      </c>
      <c r="AY502" s="274" t="s">
        <v>191</v>
      </c>
    </row>
    <row r="503" s="1" customFormat="1" ht="16.5" customHeight="1">
      <c r="B503" s="48"/>
      <c r="C503" s="290" t="s">
        <v>952</v>
      </c>
      <c r="D503" s="290" t="s">
        <v>445</v>
      </c>
      <c r="E503" s="291" t="s">
        <v>953</v>
      </c>
      <c r="F503" s="292" t="s">
        <v>954</v>
      </c>
      <c r="G503" s="293" t="s">
        <v>327</v>
      </c>
      <c r="H503" s="294">
        <v>0.60999999999999999</v>
      </c>
      <c r="I503" s="295"/>
      <c r="J503" s="296">
        <f>ROUND(I503*H503,2)</f>
        <v>0</v>
      </c>
      <c r="K503" s="292" t="s">
        <v>198</v>
      </c>
      <c r="L503" s="297"/>
      <c r="M503" s="298" t="s">
        <v>34</v>
      </c>
      <c r="N503" s="299" t="s">
        <v>49</v>
      </c>
      <c r="O503" s="49"/>
      <c r="P503" s="244">
        <f>O503*H503</f>
        <v>0</v>
      </c>
      <c r="Q503" s="244">
        <v>1</v>
      </c>
      <c r="R503" s="244">
        <f>Q503*H503</f>
        <v>0.60999999999999999</v>
      </c>
      <c r="S503" s="244">
        <v>0</v>
      </c>
      <c r="T503" s="245">
        <f>S503*H503</f>
        <v>0</v>
      </c>
      <c r="AR503" s="25" t="s">
        <v>531</v>
      </c>
      <c r="AT503" s="25" t="s">
        <v>445</v>
      </c>
      <c r="AU503" s="25" t="s">
        <v>88</v>
      </c>
      <c r="AY503" s="25" t="s">
        <v>191</v>
      </c>
      <c r="BE503" s="246">
        <f>IF(N503="základní",J503,0)</f>
        <v>0</v>
      </c>
      <c r="BF503" s="246">
        <f>IF(N503="snížená",J503,0)</f>
        <v>0</v>
      </c>
      <c r="BG503" s="246">
        <f>IF(N503="zákl. přenesená",J503,0)</f>
        <v>0</v>
      </c>
      <c r="BH503" s="246">
        <f>IF(N503="sníž. přenesená",J503,0)</f>
        <v>0</v>
      </c>
      <c r="BI503" s="246">
        <f>IF(N503="nulová",J503,0)</f>
        <v>0</v>
      </c>
      <c r="BJ503" s="25" t="s">
        <v>86</v>
      </c>
      <c r="BK503" s="246">
        <f>ROUND(I503*H503,2)</f>
        <v>0</v>
      </c>
      <c r="BL503" s="25" t="s">
        <v>267</v>
      </c>
      <c r="BM503" s="25" t="s">
        <v>955</v>
      </c>
    </row>
    <row r="504" s="1" customFormat="1">
      <c r="B504" s="48"/>
      <c r="C504" s="76"/>
      <c r="D504" s="247" t="s">
        <v>201</v>
      </c>
      <c r="E504" s="76"/>
      <c r="F504" s="248" t="s">
        <v>956</v>
      </c>
      <c r="G504" s="76"/>
      <c r="H504" s="76"/>
      <c r="I504" s="205"/>
      <c r="J504" s="76"/>
      <c r="K504" s="76"/>
      <c r="L504" s="74"/>
      <c r="M504" s="249"/>
      <c r="N504" s="49"/>
      <c r="O504" s="49"/>
      <c r="P504" s="49"/>
      <c r="Q504" s="49"/>
      <c r="R504" s="49"/>
      <c r="S504" s="49"/>
      <c r="T504" s="97"/>
      <c r="AT504" s="25" t="s">
        <v>201</v>
      </c>
      <c r="AU504" s="25" t="s">
        <v>88</v>
      </c>
    </row>
    <row r="505" s="12" customFormat="1">
      <c r="B505" s="253"/>
      <c r="C505" s="254"/>
      <c r="D505" s="247" t="s">
        <v>312</v>
      </c>
      <c r="E505" s="254"/>
      <c r="F505" s="256" t="s">
        <v>957</v>
      </c>
      <c r="G505" s="254"/>
      <c r="H505" s="257">
        <v>0.60999999999999999</v>
      </c>
      <c r="I505" s="258"/>
      <c r="J505" s="254"/>
      <c r="K505" s="254"/>
      <c r="L505" s="259"/>
      <c r="M505" s="260"/>
      <c r="N505" s="261"/>
      <c r="O505" s="261"/>
      <c r="P505" s="261"/>
      <c r="Q505" s="261"/>
      <c r="R505" s="261"/>
      <c r="S505" s="261"/>
      <c r="T505" s="262"/>
      <c r="AT505" s="263" t="s">
        <v>312</v>
      </c>
      <c r="AU505" s="263" t="s">
        <v>88</v>
      </c>
      <c r="AV505" s="12" t="s">
        <v>88</v>
      </c>
      <c r="AW505" s="12" t="s">
        <v>6</v>
      </c>
      <c r="AX505" s="12" t="s">
        <v>86</v>
      </c>
      <c r="AY505" s="263" t="s">
        <v>191</v>
      </c>
    </row>
    <row r="506" s="1" customFormat="1" ht="25.5" customHeight="1">
      <c r="B506" s="48"/>
      <c r="C506" s="235" t="s">
        <v>958</v>
      </c>
      <c r="D506" s="235" t="s">
        <v>194</v>
      </c>
      <c r="E506" s="236" t="s">
        <v>959</v>
      </c>
      <c r="F506" s="237" t="s">
        <v>960</v>
      </c>
      <c r="G506" s="238" t="s">
        <v>453</v>
      </c>
      <c r="H506" s="239">
        <v>518.76499999999999</v>
      </c>
      <c r="I506" s="240"/>
      <c r="J506" s="241">
        <f>ROUND(I506*H506,2)</f>
        <v>0</v>
      </c>
      <c r="K506" s="237" t="s">
        <v>198</v>
      </c>
      <c r="L506" s="74"/>
      <c r="M506" s="242" t="s">
        <v>34</v>
      </c>
      <c r="N506" s="243" t="s">
        <v>49</v>
      </c>
      <c r="O506" s="49"/>
      <c r="P506" s="244">
        <f>O506*H506</f>
        <v>0</v>
      </c>
      <c r="Q506" s="244">
        <v>0</v>
      </c>
      <c r="R506" s="244">
        <f>Q506*H506</f>
        <v>0</v>
      </c>
      <c r="S506" s="244">
        <v>0</v>
      </c>
      <c r="T506" s="245">
        <f>S506*H506</f>
        <v>0</v>
      </c>
      <c r="AR506" s="25" t="s">
        <v>267</v>
      </c>
      <c r="AT506" s="25" t="s">
        <v>194</v>
      </c>
      <c r="AU506" s="25" t="s">
        <v>88</v>
      </c>
      <c r="AY506" s="25" t="s">
        <v>191</v>
      </c>
      <c r="BE506" s="246">
        <f>IF(N506="základní",J506,0)</f>
        <v>0</v>
      </c>
      <c r="BF506" s="246">
        <f>IF(N506="snížená",J506,0)</f>
        <v>0</v>
      </c>
      <c r="BG506" s="246">
        <f>IF(N506="zákl. přenesená",J506,0)</f>
        <v>0</v>
      </c>
      <c r="BH506" s="246">
        <f>IF(N506="sníž. přenesená",J506,0)</f>
        <v>0</v>
      </c>
      <c r="BI506" s="246">
        <f>IF(N506="nulová",J506,0)</f>
        <v>0</v>
      </c>
      <c r="BJ506" s="25" t="s">
        <v>86</v>
      </c>
      <c r="BK506" s="246">
        <f>ROUND(I506*H506,2)</f>
        <v>0</v>
      </c>
      <c r="BL506" s="25" t="s">
        <v>267</v>
      </c>
      <c r="BM506" s="25" t="s">
        <v>961</v>
      </c>
    </row>
    <row r="507" s="14" customFormat="1">
      <c r="B507" s="275"/>
      <c r="C507" s="276"/>
      <c r="D507" s="247" t="s">
        <v>312</v>
      </c>
      <c r="E507" s="277" t="s">
        <v>34</v>
      </c>
      <c r="F507" s="278" t="s">
        <v>930</v>
      </c>
      <c r="G507" s="276"/>
      <c r="H507" s="277" t="s">
        <v>34</v>
      </c>
      <c r="I507" s="279"/>
      <c r="J507" s="276"/>
      <c r="K507" s="276"/>
      <c r="L507" s="280"/>
      <c r="M507" s="281"/>
      <c r="N507" s="282"/>
      <c r="O507" s="282"/>
      <c r="P507" s="282"/>
      <c r="Q507" s="282"/>
      <c r="R507" s="282"/>
      <c r="S507" s="282"/>
      <c r="T507" s="283"/>
      <c r="AT507" s="284" t="s">
        <v>312</v>
      </c>
      <c r="AU507" s="284" t="s">
        <v>88</v>
      </c>
      <c r="AV507" s="14" t="s">
        <v>86</v>
      </c>
      <c r="AW507" s="14" t="s">
        <v>41</v>
      </c>
      <c r="AX507" s="14" t="s">
        <v>78</v>
      </c>
      <c r="AY507" s="284" t="s">
        <v>191</v>
      </c>
    </row>
    <row r="508" s="12" customFormat="1">
      <c r="B508" s="253"/>
      <c r="C508" s="254"/>
      <c r="D508" s="247" t="s">
        <v>312</v>
      </c>
      <c r="E508" s="255" t="s">
        <v>34</v>
      </c>
      <c r="F508" s="256" t="s">
        <v>931</v>
      </c>
      <c r="G508" s="254"/>
      <c r="H508" s="257">
        <v>518.76499999999999</v>
      </c>
      <c r="I508" s="258"/>
      <c r="J508" s="254"/>
      <c r="K508" s="254"/>
      <c r="L508" s="259"/>
      <c r="M508" s="260"/>
      <c r="N508" s="261"/>
      <c r="O508" s="261"/>
      <c r="P508" s="261"/>
      <c r="Q508" s="261"/>
      <c r="R508" s="261"/>
      <c r="S508" s="261"/>
      <c r="T508" s="262"/>
      <c r="AT508" s="263" t="s">
        <v>312</v>
      </c>
      <c r="AU508" s="263" t="s">
        <v>88</v>
      </c>
      <c r="AV508" s="12" t="s">
        <v>88</v>
      </c>
      <c r="AW508" s="12" t="s">
        <v>41</v>
      </c>
      <c r="AX508" s="12" t="s">
        <v>78</v>
      </c>
      <c r="AY508" s="263" t="s">
        <v>191</v>
      </c>
    </row>
    <row r="509" s="13" customFormat="1">
      <c r="B509" s="264"/>
      <c r="C509" s="265"/>
      <c r="D509" s="247" t="s">
        <v>312</v>
      </c>
      <c r="E509" s="266" t="s">
        <v>34</v>
      </c>
      <c r="F509" s="267" t="s">
        <v>314</v>
      </c>
      <c r="G509" s="265"/>
      <c r="H509" s="268">
        <v>518.76499999999999</v>
      </c>
      <c r="I509" s="269"/>
      <c r="J509" s="265"/>
      <c r="K509" s="265"/>
      <c r="L509" s="270"/>
      <c r="M509" s="271"/>
      <c r="N509" s="272"/>
      <c r="O509" s="272"/>
      <c r="P509" s="272"/>
      <c r="Q509" s="272"/>
      <c r="R509" s="272"/>
      <c r="S509" s="272"/>
      <c r="T509" s="273"/>
      <c r="AT509" s="274" t="s">
        <v>312</v>
      </c>
      <c r="AU509" s="274" t="s">
        <v>88</v>
      </c>
      <c r="AV509" s="13" t="s">
        <v>211</v>
      </c>
      <c r="AW509" s="13" t="s">
        <v>41</v>
      </c>
      <c r="AX509" s="13" t="s">
        <v>86</v>
      </c>
      <c r="AY509" s="274" t="s">
        <v>191</v>
      </c>
    </row>
    <row r="510" s="1" customFormat="1" ht="16.5" customHeight="1">
      <c r="B510" s="48"/>
      <c r="C510" s="290" t="s">
        <v>962</v>
      </c>
      <c r="D510" s="290" t="s">
        <v>445</v>
      </c>
      <c r="E510" s="291" t="s">
        <v>963</v>
      </c>
      <c r="F510" s="292" t="s">
        <v>964</v>
      </c>
      <c r="G510" s="293" t="s">
        <v>453</v>
      </c>
      <c r="H510" s="294">
        <v>596.58000000000004</v>
      </c>
      <c r="I510" s="295"/>
      <c r="J510" s="296">
        <f>ROUND(I510*H510,2)</f>
        <v>0</v>
      </c>
      <c r="K510" s="292" t="s">
        <v>198</v>
      </c>
      <c r="L510" s="297"/>
      <c r="M510" s="298" t="s">
        <v>34</v>
      </c>
      <c r="N510" s="299" t="s">
        <v>49</v>
      </c>
      <c r="O510" s="49"/>
      <c r="P510" s="244">
        <f>O510*H510</f>
        <v>0</v>
      </c>
      <c r="Q510" s="244">
        <v>0.00050000000000000001</v>
      </c>
      <c r="R510" s="244">
        <f>Q510*H510</f>
        <v>0.29829</v>
      </c>
      <c r="S510" s="244">
        <v>0</v>
      </c>
      <c r="T510" s="245">
        <f>S510*H510</f>
        <v>0</v>
      </c>
      <c r="AR510" s="25" t="s">
        <v>531</v>
      </c>
      <c r="AT510" s="25" t="s">
        <v>445</v>
      </c>
      <c r="AU510" s="25" t="s">
        <v>88</v>
      </c>
      <c r="AY510" s="25" t="s">
        <v>191</v>
      </c>
      <c r="BE510" s="246">
        <f>IF(N510="základní",J510,0)</f>
        <v>0</v>
      </c>
      <c r="BF510" s="246">
        <f>IF(N510="snížená",J510,0)</f>
        <v>0</v>
      </c>
      <c r="BG510" s="246">
        <f>IF(N510="zákl. přenesená",J510,0)</f>
        <v>0</v>
      </c>
      <c r="BH510" s="246">
        <f>IF(N510="sníž. přenesená",J510,0)</f>
        <v>0</v>
      </c>
      <c r="BI510" s="246">
        <f>IF(N510="nulová",J510,0)</f>
        <v>0</v>
      </c>
      <c r="BJ510" s="25" t="s">
        <v>86</v>
      </c>
      <c r="BK510" s="246">
        <f>ROUND(I510*H510,2)</f>
        <v>0</v>
      </c>
      <c r="BL510" s="25" t="s">
        <v>267</v>
      </c>
      <c r="BM510" s="25" t="s">
        <v>965</v>
      </c>
    </row>
    <row r="511" s="1" customFormat="1">
      <c r="B511" s="48"/>
      <c r="C511" s="76"/>
      <c r="D511" s="247" t="s">
        <v>201</v>
      </c>
      <c r="E511" s="76"/>
      <c r="F511" s="248" t="s">
        <v>966</v>
      </c>
      <c r="G511" s="76"/>
      <c r="H511" s="76"/>
      <c r="I511" s="205"/>
      <c r="J511" s="76"/>
      <c r="K511" s="76"/>
      <c r="L511" s="74"/>
      <c r="M511" s="249"/>
      <c r="N511" s="49"/>
      <c r="O511" s="49"/>
      <c r="P511" s="49"/>
      <c r="Q511" s="49"/>
      <c r="R511" s="49"/>
      <c r="S511" s="49"/>
      <c r="T511" s="97"/>
      <c r="AT511" s="25" t="s">
        <v>201</v>
      </c>
      <c r="AU511" s="25" t="s">
        <v>88</v>
      </c>
    </row>
    <row r="512" s="12" customFormat="1">
      <c r="B512" s="253"/>
      <c r="C512" s="254"/>
      <c r="D512" s="247" t="s">
        <v>312</v>
      </c>
      <c r="E512" s="254"/>
      <c r="F512" s="256" t="s">
        <v>967</v>
      </c>
      <c r="G512" s="254"/>
      <c r="H512" s="257">
        <v>596.58000000000004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AT512" s="263" t="s">
        <v>312</v>
      </c>
      <c r="AU512" s="263" t="s">
        <v>88</v>
      </c>
      <c r="AV512" s="12" t="s">
        <v>88</v>
      </c>
      <c r="AW512" s="12" t="s">
        <v>6</v>
      </c>
      <c r="AX512" s="12" t="s">
        <v>86</v>
      </c>
      <c r="AY512" s="263" t="s">
        <v>191</v>
      </c>
    </row>
    <row r="513" s="1" customFormat="1" ht="25.5" customHeight="1">
      <c r="B513" s="48"/>
      <c r="C513" s="235" t="s">
        <v>968</v>
      </c>
      <c r="D513" s="235" t="s">
        <v>194</v>
      </c>
      <c r="E513" s="236" t="s">
        <v>959</v>
      </c>
      <c r="F513" s="237" t="s">
        <v>960</v>
      </c>
      <c r="G513" s="238" t="s">
        <v>453</v>
      </c>
      <c r="H513" s="239">
        <v>15.210000000000001</v>
      </c>
      <c r="I513" s="240"/>
      <c r="J513" s="241">
        <f>ROUND(I513*H513,2)</f>
        <v>0</v>
      </c>
      <c r="K513" s="237" t="s">
        <v>198</v>
      </c>
      <c r="L513" s="74"/>
      <c r="M513" s="242" t="s">
        <v>34</v>
      </c>
      <c r="N513" s="243" t="s">
        <v>49</v>
      </c>
      <c r="O513" s="49"/>
      <c r="P513" s="244">
        <f>O513*H513</f>
        <v>0</v>
      </c>
      <c r="Q513" s="244">
        <v>0</v>
      </c>
      <c r="R513" s="244">
        <f>Q513*H513</f>
        <v>0</v>
      </c>
      <c r="S513" s="244">
        <v>0</v>
      </c>
      <c r="T513" s="245">
        <f>S513*H513</f>
        <v>0</v>
      </c>
      <c r="AR513" s="25" t="s">
        <v>267</v>
      </c>
      <c r="AT513" s="25" t="s">
        <v>194</v>
      </c>
      <c r="AU513" s="25" t="s">
        <v>88</v>
      </c>
      <c r="AY513" s="25" t="s">
        <v>191</v>
      </c>
      <c r="BE513" s="246">
        <f>IF(N513="základní",J513,0)</f>
        <v>0</v>
      </c>
      <c r="BF513" s="246">
        <f>IF(N513="snížená",J513,0)</f>
        <v>0</v>
      </c>
      <c r="BG513" s="246">
        <f>IF(N513="zákl. přenesená",J513,0)</f>
        <v>0</v>
      </c>
      <c r="BH513" s="246">
        <f>IF(N513="sníž. přenesená",J513,0)</f>
        <v>0</v>
      </c>
      <c r="BI513" s="246">
        <f>IF(N513="nulová",J513,0)</f>
        <v>0</v>
      </c>
      <c r="BJ513" s="25" t="s">
        <v>86</v>
      </c>
      <c r="BK513" s="246">
        <f>ROUND(I513*H513,2)</f>
        <v>0</v>
      </c>
      <c r="BL513" s="25" t="s">
        <v>267</v>
      </c>
      <c r="BM513" s="25" t="s">
        <v>969</v>
      </c>
    </row>
    <row r="514" s="1" customFormat="1" ht="16.5" customHeight="1">
      <c r="B514" s="48"/>
      <c r="C514" s="290" t="s">
        <v>970</v>
      </c>
      <c r="D514" s="290" t="s">
        <v>445</v>
      </c>
      <c r="E514" s="291" t="s">
        <v>971</v>
      </c>
      <c r="F514" s="292" t="s">
        <v>972</v>
      </c>
      <c r="G514" s="293" t="s">
        <v>453</v>
      </c>
      <c r="H514" s="294">
        <v>17.492000000000001</v>
      </c>
      <c r="I514" s="295"/>
      <c r="J514" s="296">
        <f>ROUND(I514*H514,2)</f>
        <v>0</v>
      </c>
      <c r="K514" s="292" t="s">
        <v>198</v>
      </c>
      <c r="L514" s="297"/>
      <c r="M514" s="298" t="s">
        <v>34</v>
      </c>
      <c r="N514" s="299" t="s">
        <v>49</v>
      </c>
      <c r="O514" s="49"/>
      <c r="P514" s="244">
        <f>O514*H514</f>
        <v>0</v>
      </c>
      <c r="Q514" s="244">
        <v>0.00080000000000000004</v>
      </c>
      <c r="R514" s="244">
        <f>Q514*H514</f>
        <v>0.013993600000000002</v>
      </c>
      <c r="S514" s="244">
        <v>0</v>
      </c>
      <c r="T514" s="245">
        <f>S514*H514</f>
        <v>0</v>
      </c>
      <c r="AR514" s="25" t="s">
        <v>531</v>
      </c>
      <c r="AT514" s="25" t="s">
        <v>445</v>
      </c>
      <c r="AU514" s="25" t="s">
        <v>88</v>
      </c>
      <c r="AY514" s="25" t="s">
        <v>191</v>
      </c>
      <c r="BE514" s="246">
        <f>IF(N514="základní",J514,0)</f>
        <v>0</v>
      </c>
      <c r="BF514" s="246">
        <f>IF(N514="snížená",J514,0)</f>
        <v>0</v>
      </c>
      <c r="BG514" s="246">
        <f>IF(N514="zákl. přenesená",J514,0)</f>
        <v>0</v>
      </c>
      <c r="BH514" s="246">
        <f>IF(N514="sníž. přenesená",J514,0)</f>
        <v>0</v>
      </c>
      <c r="BI514" s="246">
        <f>IF(N514="nulová",J514,0)</f>
        <v>0</v>
      </c>
      <c r="BJ514" s="25" t="s">
        <v>86</v>
      </c>
      <c r="BK514" s="246">
        <f>ROUND(I514*H514,2)</f>
        <v>0</v>
      </c>
      <c r="BL514" s="25" t="s">
        <v>267</v>
      </c>
      <c r="BM514" s="25" t="s">
        <v>973</v>
      </c>
    </row>
    <row r="515" s="1" customFormat="1">
      <c r="B515" s="48"/>
      <c r="C515" s="76"/>
      <c r="D515" s="247" t="s">
        <v>201</v>
      </c>
      <c r="E515" s="76"/>
      <c r="F515" s="248" t="s">
        <v>974</v>
      </c>
      <c r="G515" s="76"/>
      <c r="H515" s="76"/>
      <c r="I515" s="205"/>
      <c r="J515" s="76"/>
      <c r="K515" s="76"/>
      <c r="L515" s="74"/>
      <c r="M515" s="249"/>
      <c r="N515" s="49"/>
      <c r="O515" s="49"/>
      <c r="P515" s="49"/>
      <c r="Q515" s="49"/>
      <c r="R515" s="49"/>
      <c r="S515" s="49"/>
      <c r="T515" s="97"/>
      <c r="AT515" s="25" t="s">
        <v>201</v>
      </c>
      <c r="AU515" s="25" t="s">
        <v>88</v>
      </c>
    </row>
    <row r="516" s="12" customFormat="1">
      <c r="B516" s="253"/>
      <c r="C516" s="254"/>
      <c r="D516" s="247" t="s">
        <v>312</v>
      </c>
      <c r="E516" s="254"/>
      <c r="F516" s="256" t="s">
        <v>975</v>
      </c>
      <c r="G516" s="254"/>
      <c r="H516" s="257">
        <v>17.492000000000001</v>
      </c>
      <c r="I516" s="258"/>
      <c r="J516" s="254"/>
      <c r="K516" s="254"/>
      <c r="L516" s="259"/>
      <c r="M516" s="260"/>
      <c r="N516" s="261"/>
      <c r="O516" s="261"/>
      <c r="P516" s="261"/>
      <c r="Q516" s="261"/>
      <c r="R516" s="261"/>
      <c r="S516" s="261"/>
      <c r="T516" s="262"/>
      <c r="AT516" s="263" t="s">
        <v>312</v>
      </c>
      <c r="AU516" s="263" t="s">
        <v>88</v>
      </c>
      <c r="AV516" s="12" t="s">
        <v>88</v>
      </c>
      <c r="AW516" s="12" t="s">
        <v>6</v>
      </c>
      <c r="AX516" s="12" t="s">
        <v>86</v>
      </c>
      <c r="AY516" s="263" t="s">
        <v>191</v>
      </c>
    </row>
    <row r="517" s="1" customFormat="1" ht="25.5" customHeight="1">
      <c r="B517" s="48"/>
      <c r="C517" s="235" t="s">
        <v>976</v>
      </c>
      <c r="D517" s="235" t="s">
        <v>194</v>
      </c>
      <c r="E517" s="236" t="s">
        <v>959</v>
      </c>
      <c r="F517" s="237" t="s">
        <v>960</v>
      </c>
      <c r="G517" s="238" t="s">
        <v>453</v>
      </c>
      <c r="H517" s="239">
        <v>87.742000000000004</v>
      </c>
      <c r="I517" s="240"/>
      <c r="J517" s="241">
        <f>ROUND(I517*H517,2)</f>
        <v>0</v>
      </c>
      <c r="K517" s="237" t="s">
        <v>198</v>
      </c>
      <c r="L517" s="74"/>
      <c r="M517" s="242" t="s">
        <v>34</v>
      </c>
      <c r="N517" s="243" t="s">
        <v>49</v>
      </c>
      <c r="O517" s="49"/>
      <c r="P517" s="244">
        <f>O517*H517</f>
        <v>0</v>
      </c>
      <c r="Q517" s="244">
        <v>0</v>
      </c>
      <c r="R517" s="244">
        <f>Q517*H517</f>
        <v>0</v>
      </c>
      <c r="S517" s="244">
        <v>0</v>
      </c>
      <c r="T517" s="245">
        <f>S517*H517</f>
        <v>0</v>
      </c>
      <c r="AR517" s="25" t="s">
        <v>267</v>
      </c>
      <c r="AT517" s="25" t="s">
        <v>194</v>
      </c>
      <c r="AU517" s="25" t="s">
        <v>88</v>
      </c>
      <c r="AY517" s="25" t="s">
        <v>191</v>
      </c>
      <c r="BE517" s="246">
        <f>IF(N517="základní",J517,0)</f>
        <v>0</v>
      </c>
      <c r="BF517" s="246">
        <f>IF(N517="snížená",J517,0)</f>
        <v>0</v>
      </c>
      <c r="BG517" s="246">
        <f>IF(N517="zákl. přenesená",J517,0)</f>
        <v>0</v>
      </c>
      <c r="BH517" s="246">
        <f>IF(N517="sníž. přenesená",J517,0)</f>
        <v>0</v>
      </c>
      <c r="BI517" s="246">
        <f>IF(N517="nulová",J517,0)</f>
        <v>0</v>
      </c>
      <c r="BJ517" s="25" t="s">
        <v>86</v>
      </c>
      <c r="BK517" s="246">
        <f>ROUND(I517*H517,2)</f>
        <v>0</v>
      </c>
      <c r="BL517" s="25" t="s">
        <v>267</v>
      </c>
      <c r="BM517" s="25" t="s">
        <v>977</v>
      </c>
    </row>
    <row r="518" s="14" customFormat="1">
      <c r="B518" s="275"/>
      <c r="C518" s="276"/>
      <c r="D518" s="247" t="s">
        <v>312</v>
      </c>
      <c r="E518" s="277" t="s">
        <v>34</v>
      </c>
      <c r="F518" s="278" t="s">
        <v>419</v>
      </c>
      <c r="G518" s="276"/>
      <c r="H518" s="277" t="s">
        <v>34</v>
      </c>
      <c r="I518" s="279"/>
      <c r="J518" s="276"/>
      <c r="K518" s="276"/>
      <c r="L518" s="280"/>
      <c r="M518" s="281"/>
      <c r="N518" s="282"/>
      <c r="O518" s="282"/>
      <c r="P518" s="282"/>
      <c r="Q518" s="282"/>
      <c r="R518" s="282"/>
      <c r="S518" s="282"/>
      <c r="T518" s="283"/>
      <c r="AT518" s="284" t="s">
        <v>312</v>
      </c>
      <c r="AU518" s="284" t="s">
        <v>88</v>
      </c>
      <c r="AV518" s="14" t="s">
        <v>86</v>
      </c>
      <c r="AW518" s="14" t="s">
        <v>41</v>
      </c>
      <c r="AX518" s="14" t="s">
        <v>78</v>
      </c>
      <c r="AY518" s="284" t="s">
        <v>191</v>
      </c>
    </row>
    <row r="519" s="14" customFormat="1">
      <c r="B519" s="275"/>
      <c r="C519" s="276"/>
      <c r="D519" s="247" t="s">
        <v>312</v>
      </c>
      <c r="E519" s="277" t="s">
        <v>34</v>
      </c>
      <c r="F519" s="278" t="s">
        <v>978</v>
      </c>
      <c r="G519" s="276"/>
      <c r="H519" s="277" t="s">
        <v>34</v>
      </c>
      <c r="I519" s="279"/>
      <c r="J519" s="276"/>
      <c r="K519" s="276"/>
      <c r="L519" s="280"/>
      <c r="M519" s="281"/>
      <c r="N519" s="282"/>
      <c r="O519" s="282"/>
      <c r="P519" s="282"/>
      <c r="Q519" s="282"/>
      <c r="R519" s="282"/>
      <c r="S519" s="282"/>
      <c r="T519" s="283"/>
      <c r="AT519" s="284" t="s">
        <v>312</v>
      </c>
      <c r="AU519" s="284" t="s">
        <v>88</v>
      </c>
      <c r="AV519" s="14" t="s">
        <v>86</v>
      </c>
      <c r="AW519" s="14" t="s">
        <v>41</v>
      </c>
      <c r="AX519" s="14" t="s">
        <v>78</v>
      </c>
      <c r="AY519" s="284" t="s">
        <v>191</v>
      </c>
    </row>
    <row r="520" s="12" customFormat="1">
      <c r="B520" s="253"/>
      <c r="C520" s="254"/>
      <c r="D520" s="247" t="s">
        <v>312</v>
      </c>
      <c r="E520" s="255" t="s">
        <v>34</v>
      </c>
      <c r="F520" s="256" t="s">
        <v>979</v>
      </c>
      <c r="G520" s="254"/>
      <c r="H520" s="257">
        <v>67.010999999999996</v>
      </c>
      <c r="I520" s="258"/>
      <c r="J520" s="254"/>
      <c r="K520" s="254"/>
      <c r="L520" s="259"/>
      <c r="M520" s="260"/>
      <c r="N520" s="261"/>
      <c r="O520" s="261"/>
      <c r="P520" s="261"/>
      <c r="Q520" s="261"/>
      <c r="R520" s="261"/>
      <c r="S520" s="261"/>
      <c r="T520" s="262"/>
      <c r="AT520" s="263" t="s">
        <v>312</v>
      </c>
      <c r="AU520" s="263" t="s">
        <v>88</v>
      </c>
      <c r="AV520" s="12" t="s">
        <v>88</v>
      </c>
      <c r="AW520" s="12" t="s">
        <v>41</v>
      </c>
      <c r="AX520" s="12" t="s">
        <v>78</v>
      </c>
      <c r="AY520" s="263" t="s">
        <v>191</v>
      </c>
    </row>
    <row r="521" s="12" customFormat="1">
      <c r="B521" s="253"/>
      <c r="C521" s="254"/>
      <c r="D521" s="247" t="s">
        <v>312</v>
      </c>
      <c r="E521" s="255" t="s">
        <v>34</v>
      </c>
      <c r="F521" s="256" t="s">
        <v>980</v>
      </c>
      <c r="G521" s="254"/>
      <c r="H521" s="257">
        <v>3.8999999999999999</v>
      </c>
      <c r="I521" s="258"/>
      <c r="J521" s="254"/>
      <c r="K521" s="254"/>
      <c r="L521" s="259"/>
      <c r="M521" s="260"/>
      <c r="N521" s="261"/>
      <c r="O521" s="261"/>
      <c r="P521" s="261"/>
      <c r="Q521" s="261"/>
      <c r="R521" s="261"/>
      <c r="S521" s="261"/>
      <c r="T521" s="262"/>
      <c r="AT521" s="263" t="s">
        <v>312</v>
      </c>
      <c r="AU521" s="263" t="s">
        <v>88</v>
      </c>
      <c r="AV521" s="12" t="s">
        <v>88</v>
      </c>
      <c r="AW521" s="12" t="s">
        <v>41</v>
      </c>
      <c r="AX521" s="12" t="s">
        <v>78</v>
      </c>
      <c r="AY521" s="263" t="s">
        <v>191</v>
      </c>
    </row>
    <row r="522" s="12" customFormat="1">
      <c r="B522" s="253"/>
      <c r="C522" s="254"/>
      <c r="D522" s="247" t="s">
        <v>312</v>
      </c>
      <c r="E522" s="255" t="s">
        <v>34</v>
      </c>
      <c r="F522" s="256" t="s">
        <v>981</v>
      </c>
      <c r="G522" s="254"/>
      <c r="H522" s="257">
        <v>0.86499999999999999</v>
      </c>
      <c r="I522" s="258"/>
      <c r="J522" s="254"/>
      <c r="K522" s="254"/>
      <c r="L522" s="259"/>
      <c r="M522" s="260"/>
      <c r="N522" s="261"/>
      <c r="O522" s="261"/>
      <c r="P522" s="261"/>
      <c r="Q522" s="261"/>
      <c r="R522" s="261"/>
      <c r="S522" s="261"/>
      <c r="T522" s="262"/>
      <c r="AT522" s="263" t="s">
        <v>312</v>
      </c>
      <c r="AU522" s="263" t="s">
        <v>88</v>
      </c>
      <c r="AV522" s="12" t="s">
        <v>88</v>
      </c>
      <c r="AW522" s="12" t="s">
        <v>41</v>
      </c>
      <c r="AX522" s="12" t="s">
        <v>78</v>
      </c>
      <c r="AY522" s="263" t="s">
        <v>191</v>
      </c>
    </row>
    <row r="523" s="12" customFormat="1">
      <c r="B523" s="253"/>
      <c r="C523" s="254"/>
      <c r="D523" s="247" t="s">
        <v>312</v>
      </c>
      <c r="E523" s="255" t="s">
        <v>34</v>
      </c>
      <c r="F523" s="256" t="s">
        <v>982</v>
      </c>
      <c r="G523" s="254"/>
      <c r="H523" s="257">
        <v>3.4100000000000001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AT523" s="263" t="s">
        <v>312</v>
      </c>
      <c r="AU523" s="263" t="s">
        <v>88</v>
      </c>
      <c r="AV523" s="12" t="s">
        <v>88</v>
      </c>
      <c r="AW523" s="12" t="s">
        <v>41</v>
      </c>
      <c r="AX523" s="12" t="s">
        <v>78</v>
      </c>
      <c r="AY523" s="263" t="s">
        <v>191</v>
      </c>
    </row>
    <row r="524" s="12" customFormat="1">
      <c r="B524" s="253"/>
      <c r="C524" s="254"/>
      <c r="D524" s="247" t="s">
        <v>312</v>
      </c>
      <c r="E524" s="255" t="s">
        <v>34</v>
      </c>
      <c r="F524" s="256" t="s">
        <v>983</v>
      </c>
      <c r="G524" s="254"/>
      <c r="H524" s="257">
        <v>12.135999999999999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AT524" s="263" t="s">
        <v>312</v>
      </c>
      <c r="AU524" s="263" t="s">
        <v>88</v>
      </c>
      <c r="AV524" s="12" t="s">
        <v>88</v>
      </c>
      <c r="AW524" s="12" t="s">
        <v>41</v>
      </c>
      <c r="AX524" s="12" t="s">
        <v>78</v>
      </c>
      <c r="AY524" s="263" t="s">
        <v>191</v>
      </c>
    </row>
    <row r="525" s="12" customFormat="1">
      <c r="B525" s="253"/>
      <c r="C525" s="254"/>
      <c r="D525" s="247" t="s">
        <v>312</v>
      </c>
      <c r="E525" s="255" t="s">
        <v>34</v>
      </c>
      <c r="F525" s="256" t="s">
        <v>984</v>
      </c>
      <c r="G525" s="254"/>
      <c r="H525" s="257">
        <v>0.41999999999999998</v>
      </c>
      <c r="I525" s="258"/>
      <c r="J525" s="254"/>
      <c r="K525" s="254"/>
      <c r="L525" s="259"/>
      <c r="M525" s="260"/>
      <c r="N525" s="261"/>
      <c r="O525" s="261"/>
      <c r="P525" s="261"/>
      <c r="Q525" s="261"/>
      <c r="R525" s="261"/>
      <c r="S525" s="261"/>
      <c r="T525" s="262"/>
      <c r="AT525" s="263" t="s">
        <v>312</v>
      </c>
      <c r="AU525" s="263" t="s">
        <v>88</v>
      </c>
      <c r="AV525" s="12" t="s">
        <v>88</v>
      </c>
      <c r="AW525" s="12" t="s">
        <v>41</v>
      </c>
      <c r="AX525" s="12" t="s">
        <v>78</v>
      </c>
      <c r="AY525" s="263" t="s">
        <v>191</v>
      </c>
    </row>
    <row r="526" s="13" customFormat="1">
      <c r="B526" s="264"/>
      <c r="C526" s="265"/>
      <c r="D526" s="247" t="s">
        <v>312</v>
      </c>
      <c r="E526" s="266" t="s">
        <v>34</v>
      </c>
      <c r="F526" s="267" t="s">
        <v>314</v>
      </c>
      <c r="G526" s="265"/>
      <c r="H526" s="268">
        <v>87.742000000000004</v>
      </c>
      <c r="I526" s="269"/>
      <c r="J526" s="265"/>
      <c r="K526" s="265"/>
      <c r="L526" s="270"/>
      <c r="M526" s="271"/>
      <c r="N526" s="272"/>
      <c r="O526" s="272"/>
      <c r="P526" s="272"/>
      <c r="Q526" s="272"/>
      <c r="R526" s="272"/>
      <c r="S526" s="272"/>
      <c r="T526" s="273"/>
      <c r="AT526" s="274" t="s">
        <v>312</v>
      </c>
      <c r="AU526" s="274" t="s">
        <v>88</v>
      </c>
      <c r="AV526" s="13" t="s">
        <v>211</v>
      </c>
      <c r="AW526" s="13" t="s">
        <v>41</v>
      </c>
      <c r="AX526" s="13" t="s">
        <v>86</v>
      </c>
      <c r="AY526" s="274" t="s">
        <v>191</v>
      </c>
    </row>
    <row r="527" s="1" customFormat="1" ht="16.5" customHeight="1">
      <c r="B527" s="48"/>
      <c r="C527" s="290" t="s">
        <v>985</v>
      </c>
      <c r="D527" s="290" t="s">
        <v>445</v>
      </c>
      <c r="E527" s="291" t="s">
        <v>986</v>
      </c>
      <c r="F527" s="292" t="s">
        <v>987</v>
      </c>
      <c r="G527" s="293" t="s">
        <v>453</v>
      </c>
      <c r="H527" s="294">
        <v>100.90300000000001</v>
      </c>
      <c r="I527" s="295"/>
      <c r="J527" s="296">
        <f>ROUND(I527*H527,2)</f>
        <v>0</v>
      </c>
      <c r="K527" s="292" t="s">
        <v>198</v>
      </c>
      <c r="L527" s="297"/>
      <c r="M527" s="298" t="s">
        <v>34</v>
      </c>
      <c r="N527" s="299" t="s">
        <v>49</v>
      </c>
      <c r="O527" s="49"/>
      <c r="P527" s="244">
        <f>O527*H527</f>
        <v>0</v>
      </c>
      <c r="Q527" s="244">
        <v>0.0038800000000000002</v>
      </c>
      <c r="R527" s="244">
        <f>Q527*H527</f>
        <v>0.39150364000000004</v>
      </c>
      <c r="S527" s="244">
        <v>0</v>
      </c>
      <c r="T527" s="245">
        <f>S527*H527</f>
        <v>0</v>
      </c>
      <c r="AR527" s="25" t="s">
        <v>531</v>
      </c>
      <c r="AT527" s="25" t="s">
        <v>445</v>
      </c>
      <c r="AU527" s="25" t="s">
        <v>88</v>
      </c>
      <c r="AY527" s="25" t="s">
        <v>191</v>
      </c>
      <c r="BE527" s="246">
        <f>IF(N527="základní",J527,0)</f>
        <v>0</v>
      </c>
      <c r="BF527" s="246">
        <f>IF(N527="snížená",J527,0)</f>
        <v>0</v>
      </c>
      <c r="BG527" s="246">
        <f>IF(N527="zákl. přenesená",J527,0)</f>
        <v>0</v>
      </c>
      <c r="BH527" s="246">
        <f>IF(N527="sníž. přenesená",J527,0)</f>
        <v>0</v>
      </c>
      <c r="BI527" s="246">
        <f>IF(N527="nulová",J527,0)</f>
        <v>0</v>
      </c>
      <c r="BJ527" s="25" t="s">
        <v>86</v>
      </c>
      <c r="BK527" s="246">
        <f>ROUND(I527*H527,2)</f>
        <v>0</v>
      </c>
      <c r="BL527" s="25" t="s">
        <v>267</v>
      </c>
      <c r="BM527" s="25" t="s">
        <v>988</v>
      </c>
    </row>
    <row r="528" s="12" customFormat="1">
      <c r="B528" s="253"/>
      <c r="C528" s="254"/>
      <c r="D528" s="247" t="s">
        <v>312</v>
      </c>
      <c r="E528" s="254"/>
      <c r="F528" s="256" t="s">
        <v>989</v>
      </c>
      <c r="G528" s="254"/>
      <c r="H528" s="257">
        <v>100.90300000000001</v>
      </c>
      <c r="I528" s="258"/>
      <c r="J528" s="254"/>
      <c r="K528" s="254"/>
      <c r="L528" s="259"/>
      <c r="M528" s="260"/>
      <c r="N528" s="261"/>
      <c r="O528" s="261"/>
      <c r="P528" s="261"/>
      <c r="Q528" s="261"/>
      <c r="R528" s="261"/>
      <c r="S528" s="261"/>
      <c r="T528" s="262"/>
      <c r="AT528" s="263" t="s">
        <v>312</v>
      </c>
      <c r="AU528" s="263" t="s">
        <v>88</v>
      </c>
      <c r="AV528" s="12" t="s">
        <v>88</v>
      </c>
      <c r="AW528" s="12" t="s">
        <v>6</v>
      </c>
      <c r="AX528" s="12" t="s">
        <v>86</v>
      </c>
      <c r="AY528" s="263" t="s">
        <v>191</v>
      </c>
    </row>
    <row r="529" s="1" customFormat="1" ht="25.5" customHeight="1">
      <c r="B529" s="48"/>
      <c r="C529" s="235" t="s">
        <v>990</v>
      </c>
      <c r="D529" s="235" t="s">
        <v>194</v>
      </c>
      <c r="E529" s="236" t="s">
        <v>991</v>
      </c>
      <c r="F529" s="237" t="s">
        <v>992</v>
      </c>
      <c r="G529" s="238" t="s">
        <v>453</v>
      </c>
      <c r="H529" s="239">
        <v>68.512</v>
      </c>
      <c r="I529" s="240"/>
      <c r="J529" s="241">
        <f>ROUND(I529*H529,2)</f>
        <v>0</v>
      </c>
      <c r="K529" s="237" t="s">
        <v>198</v>
      </c>
      <c r="L529" s="74"/>
      <c r="M529" s="242" t="s">
        <v>34</v>
      </c>
      <c r="N529" s="243" t="s">
        <v>49</v>
      </c>
      <c r="O529" s="49"/>
      <c r="P529" s="244">
        <f>O529*H529</f>
        <v>0</v>
      </c>
      <c r="Q529" s="244">
        <v>0</v>
      </c>
      <c r="R529" s="244">
        <f>Q529*H529</f>
        <v>0</v>
      </c>
      <c r="S529" s="244">
        <v>0</v>
      </c>
      <c r="T529" s="245">
        <f>S529*H529</f>
        <v>0</v>
      </c>
      <c r="AR529" s="25" t="s">
        <v>267</v>
      </c>
      <c r="AT529" s="25" t="s">
        <v>194</v>
      </c>
      <c r="AU529" s="25" t="s">
        <v>88</v>
      </c>
      <c r="AY529" s="25" t="s">
        <v>191</v>
      </c>
      <c r="BE529" s="246">
        <f>IF(N529="základní",J529,0)</f>
        <v>0</v>
      </c>
      <c r="BF529" s="246">
        <f>IF(N529="snížená",J529,0)</f>
        <v>0</v>
      </c>
      <c r="BG529" s="246">
        <f>IF(N529="zákl. přenesená",J529,0)</f>
        <v>0</v>
      </c>
      <c r="BH529" s="246">
        <f>IF(N529="sníž. přenesená",J529,0)</f>
        <v>0</v>
      </c>
      <c r="BI529" s="246">
        <f>IF(N529="nulová",J529,0)</f>
        <v>0</v>
      </c>
      <c r="BJ529" s="25" t="s">
        <v>86</v>
      </c>
      <c r="BK529" s="246">
        <f>ROUND(I529*H529,2)</f>
        <v>0</v>
      </c>
      <c r="BL529" s="25" t="s">
        <v>267</v>
      </c>
      <c r="BM529" s="25" t="s">
        <v>993</v>
      </c>
    </row>
    <row r="530" s="14" customFormat="1">
      <c r="B530" s="275"/>
      <c r="C530" s="276"/>
      <c r="D530" s="247" t="s">
        <v>312</v>
      </c>
      <c r="E530" s="277" t="s">
        <v>34</v>
      </c>
      <c r="F530" s="278" t="s">
        <v>930</v>
      </c>
      <c r="G530" s="276"/>
      <c r="H530" s="277" t="s">
        <v>34</v>
      </c>
      <c r="I530" s="279"/>
      <c r="J530" s="276"/>
      <c r="K530" s="276"/>
      <c r="L530" s="280"/>
      <c r="M530" s="281"/>
      <c r="N530" s="282"/>
      <c r="O530" s="282"/>
      <c r="P530" s="282"/>
      <c r="Q530" s="282"/>
      <c r="R530" s="282"/>
      <c r="S530" s="282"/>
      <c r="T530" s="283"/>
      <c r="AT530" s="284" t="s">
        <v>312</v>
      </c>
      <c r="AU530" s="284" t="s">
        <v>88</v>
      </c>
      <c r="AV530" s="14" t="s">
        <v>86</v>
      </c>
      <c r="AW530" s="14" t="s">
        <v>41</v>
      </c>
      <c r="AX530" s="14" t="s">
        <v>78</v>
      </c>
      <c r="AY530" s="284" t="s">
        <v>191</v>
      </c>
    </row>
    <row r="531" s="12" customFormat="1">
      <c r="B531" s="253"/>
      <c r="C531" s="254"/>
      <c r="D531" s="247" t="s">
        <v>312</v>
      </c>
      <c r="E531" s="255" t="s">
        <v>34</v>
      </c>
      <c r="F531" s="256" t="s">
        <v>942</v>
      </c>
      <c r="G531" s="254"/>
      <c r="H531" s="257">
        <v>68.512</v>
      </c>
      <c r="I531" s="258"/>
      <c r="J531" s="254"/>
      <c r="K531" s="254"/>
      <c r="L531" s="259"/>
      <c r="M531" s="260"/>
      <c r="N531" s="261"/>
      <c r="O531" s="261"/>
      <c r="P531" s="261"/>
      <c r="Q531" s="261"/>
      <c r="R531" s="261"/>
      <c r="S531" s="261"/>
      <c r="T531" s="262"/>
      <c r="AT531" s="263" t="s">
        <v>312</v>
      </c>
      <c r="AU531" s="263" t="s">
        <v>88</v>
      </c>
      <c r="AV531" s="12" t="s">
        <v>88</v>
      </c>
      <c r="AW531" s="12" t="s">
        <v>41</v>
      </c>
      <c r="AX531" s="12" t="s">
        <v>78</v>
      </c>
      <c r="AY531" s="263" t="s">
        <v>191</v>
      </c>
    </row>
    <row r="532" s="13" customFormat="1">
      <c r="B532" s="264"/>
      <c r="C532" s="265"/>
      <c r="D532" s="247" t="s">
        <v>312</v>
      </c>
      <c r="E532" s="266" t="s">
        <v>34</v>
      </c>
      <c r="F532" s="267" t="s">
        <v>314</v>
      </c>
      <c r="G532" s="265"/>
      <c r="H532" s="268">
        <v>68.512</v>
      </c>
      <c r="I532" s="269"/>
      <c r="J532" s="265"/>
      <c r="K532" s="265"/>
      <c r="L532" s="270"/>
      <c r="M532" s="271"/>
      <c r="N532" s="272"/>
      <c r="O532" s="272"/>
      <c r="P532" s="272"/>
      <c r="Q532" s="272"/>
      <c r="R532" s="272"/>
      <c r="S532" s="272"/>
      <c r="T532" s="273"/>
      <c r="AT532" s="274" t="s">
        <v>312</v>
      </c>
      <c r="AU532" s="274" t="s">
        <v>88</v>
      </c>
      <c r="AV532" s="13" t="s">
        <v>211</v>
      </c>
      <c r="AW532" s="13" t="s">
        <v>41</v>
      </c>
      <c r="AX532" s="13" t="s">
        <v>86</v>
      </c>
      <c r="AY532" s="274" t="s">
        <v>191</v>
      </c>
    </row>
    <row r="533" s="1" customFormat="1" ht="16.5" customHeight="1">
      <c r="B533" s="48"/>
      <c r="C533" s="290" t="s">
        <v>994</v>
      </c>
      <c r="D533" s="290" t="s">
        <v>445</v>
      </c>
      <c r="E533" s="291" t="s">
        <v>963</v>
      </c>
      <c r="F533" s="292" t="s">
        <v>964</v>
      </c>
      <c r="G533" s="293" t="s">
        <v>453</v>
      </c>
      <c r="H533" s="294">
        <v>82.213999999999999</v>
      </c>
      <c r="I533" s="295"/>
      <c r="J533" s="296">
        <f>ROUND(I533*H533,2)</f>
        <v>0</v>
      </c>
      <c r="K533" s="292" t="s">
        <v>198</v>
      </c>
      <c r="L533" s="297"/>
      <c r="M533" s="298" t="s">
        <v>34</v>
      </c>
      <c r="N533" s="299" t="s">
        <v>49</v>
      </c>
      <c r="O533" s="49"/>
      <c r="P533" s="244">
        <f>O533*H533</f>
        <v>0</v>
      </c>
      <c r="Q533" s="244">
        <v>0.00050000000000000001</v>
      </c>
      <c r="R533" s="244">
        <f>Q533*H533</f>
        <v>0.041106999999999998</v>
      </c>
      <c r="S533" s="244">
        <v>0</v>
      </c>
      <c r="T533" s="245">
        <f>S533*H533</f>
        <v>0</v>
      </c>
      <c r="AR533" s="25" t="s">
        <v>531</v>
      </c>
      <c r="AT533" s="25" t="s">
        <v>445</v>
      </c>
      <c r="AU533" s="25" t="s">
        <v>88</v>
      </c>
      <c r="AY533" s="25" t="s">
        <v>191</v>
      </c>
      <c r="BE533" s="246">
        <f>IF(N533="základní",J533,0)</f>
        <v>0</v>
      </c>
      <c r="BF533" s="246">
        <f>IF(N533="snížená",J533,0)</f>
        <v>0</v>
      </c>
      <c r="BG533" s="246">
        <f>IF(N533="zákl. přenesená",J533,0)</f>
        <v>0</v>
      </c>
      <c r="BH533" s="246">
        <f>IF(N533="sníž. přenesená",J533,0)</f>
        <v>0</v>
      </c>
      <c r="BI533" s="246">
        <f>IF(N533="nulová",J533,0)</f>
        <v>0</v>
      </c>
      <c r="BJ533" s="25" t="s">
        <v>86</v>
      </c>
      <c r="BK533" s="246">
        <f>ROUND(I533*H533,2)</f>
        <v>0</v>
      </c>
      <c r="BL533" s="25" t="s">
        <v>267</v>
      </c>
      <c r="BM533" s="25" t="s">
        <v>995</v>
      </c>
    </row>
    <row r="534" s="1" customFormat="1">
      <c r="B534" s="48"/>
      <c r="C534" s="76"/>
      <c r="D534" s="247" t="s">
        <v>201</v>
      </c>
      <c r="E534" s="76"/>
      <c r="F534" s="248" t="s">
        <v>966</v>
      </c>
      <c r="G534" s="76"/>
      <c r="H534" s="76"/>
      <c r="I534" s="205"/>
      <c r="J534" s="76"/>
      <c r="K534" s="76"/>
      <c r="L534" s="74"/>
      <c r="M534" s="249"/>
      <c r="N534" s="49"/>
      <c r="O534" s="49"/>
      <c r="P534" s="49"/>
      <c r="Q534" s="49"/>
      <c r="R534" s="49"/>
      <c r="S534" s="49"/>
      <c r="T534" s="97"/>
      <c r="AT534" s="25" t="s">
        <v>201</v>
      </c>
      <c r="AU534" s="25" t="s">
        <v>88</v>
      </c>
    </row>
    <row r="535" s="12" customFormat="1">
      <c r="B535" s="253"/>
      <c r="C535" s="254"/>
      <c r="D535" s="247" t="s">
        <v>312</v>
      </c>
      <c r="E535" s="254"/>
      <c r="F535" s="256" t="s">
        <v>996</v>
      </c>
      <c r="G535" s="254"/>
      <c r="H535" s="257">
        <v>82.213999999999999</v>
      </c>
      <c r="I535" s="258"/>
      <c r="J535" s="254"/>
      <c r="K535" s="254"/>
      <c r="L535" s="259"/>
      <c r="M535" s="260"/>
      <c r="N535" s="261"/>
      <c r="O535" s="261"/>
      <c r="P535" s="261"/>
      <c r="Q535" s="261"/>
      <c r="R535" s="261"/>
      <c r="S535" s="261"/>
      <c r="T535" s="262"/>
      <c r="AT535" s="263" t="s">
        <v>312</v>
      </c>
      <c r="AU535" s="263" t="s">
        <v>88</v>
      </c>
      <c r="AV535" s="12" t="s">
        <v>88</v>
      </c>
      <c r="AW535" s="12" t="s">
        <v>6</v>
      </c>
      <c r="AX535" s="12" t="s">
        <v>86</v>
      </c>
      <c r="AY535" s="263" t="s">
        <v>191</v>
      </c>
    </row>
    <row r="536" s="1" customFormat="1" ht="16.5" customHeight="1">
      <c r="B536" s="48"/>
      <c r="C536" s="235" t="s">
        <v>997</v>
      </c>
      <c r="D536" s="235" t="s">
        <v>194</v>
      </c>
      <c r="E536" s="236" t="s">
        <v>998</v>
      </c>
      <c r="F536" s="237" t="s">
        <v>999</v>
      </c>
      <c r="G536" s="238" t="s">
        <v>453</v>
      </c>
      <c r="H536" s="239">
        <v>1037.53</v>
      </c>
      <c r="I536" s="240"/>
      <c r="J536" s="241">
        <f>ROUND(I536*H536,2)</f>
        <v>0</v>
      </c>
      <c r="K536" s="237" t="s">
        <v>198</v>
      </c>
      <c r="L536" s="74"/>
      <c r="M536" s="242" t="s">
        <v>34</v>
      </c>
      <c r="N536" s="243" t="s">
        <v>49</v>
      </c>
      <c r="O536" s="49"/>
      <c r="P536" s="244">
        <f>O536*H536</f>
        <v>0</v>
      </c>
      <c r="Q536" s="244">
        <v>0.00040000000000000002</v>
      </c>
      <c r="R536" s="244">
        <f>Q536*H536</f>
        <v>0.41501199999999999</v>
      </c>
      <c r="S536" s="244">
        <v>0</v>
      </c>
      <c r="T536" s="245">
        <f>S536*H536</f>
        <v>0</v>
      </c>
      <c r="AR536" s="25" t="s">
        <v>267</v>
      </c>
      <c r="AT536" s="25" t="s">
        <v>194</v>
      </c>
      <c r="AU536" s="25" t="s">
        <v>88</v>
      </c>
      <c r="AY536" s="25" t="s">
        <v>191</v>
      </c>
      <c r="BE536" s="246">
        <f>IF(N536="základní",J536,0)</f>
        <v>0</v>
      </c>
      <c r="BF536" s="246">
        <f>IF(N536="snížená",J536,0)</f>
        <v>0</v>
      </c>
      <c r="BG536" s="246">
        <f>IF(N536="zákl. přenesená",J536,0)</f>
        <v>0</v>
      </c>
      <c r="BH536" s="246">
        <f>IF(N536="sníž. přenesená",J536,0)</f>
        <v>0</v>
      </c>
      <c r="BI536" s="246">
        <f>IF(N536="nulová",J536,0)</f>
        <v>0</v>
      </c>
      <c r="BJ536" s="25" t="s">
        <v>86</v>
      </c>
      <c r="BK536" s="246">
        <f>ROUND(I536*H536,2)</f>
        <v>0</v>
      </c>
      <c r="BL536" s="25" t="s">
        <v>267</v>
      </c>
      <c r="BM536" s="25" t="s">
        <v>1000</v>
      </c>
    </row>
    <row r="537" s="14" customFormat="1">
      <c r="B537" s="275"/>
      <c r="C537" s="276"/>
      <c r="D537" s="247" t="s">
        <v>312</v>
      </c>
      <c r="E537" s="277" t="s">
        <v>34</v>
      </c>
      <c r="F537" s="278" t="s">
        <v>930</v>
      </c>
      <c r="G537" s="276"/>
      <c r="H537" s="277" t="s">
        <v>34</v>
      </c>
      <c r="I537" s="279"/>
      <c r="J537" s="276"/>
      <c r="K537" s="276"/>
      <c r="L537" s="280"/>
      <c r="M537" s="281"/>
      <c r="N537" s="282"/>
      <c r="O537" s="282"/>
      <c r="P537" s="282"/>
      <c r="Q537" s="282"/>
      <c r="R537" s="282"/>
      <c r="S537" s="282"/>
      <c r="T537" s="283"/>
      <c r="AT537" s="284" t="s">
        <v>312</v>
      </c>
      <c r="AU537" s="284" t="s">
        <v>88</v>
      </c>
      <c r="AV537" s="14" t="s">
        <v>86</v>
      </c>
      <c r="AW537" s="14" t="s">
        <v>41</v>
      </c>
      <c r="AX537" s="14" t="s">
        <v>78</v>
      </c>
      <c r="AY537" s="284" t="s">
        <v>191</v>
      </c>
    </row>
    <row r="538" s="12" customFormat="1">
      <c r="B538" s="253"/>
      <c r="C538" s="254"/>
      <c r="D538" s="247" t="s">
        <v>312</v>
      </c>
      <c r="E538" s="255" t="s">
        <v>34</v>
      </c>
      <c r="F538" s="256" t="s">
        <v>1001</v>
      </c>
      <c r="G538" s="254"/>
      <c r="H538" s="257">
        <v>1037.53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AT538" s="263" t="s">
        <v>312</v>
      </c>
      <c r="AU538" s="263" t="s">
        <v>88</v>
      </c>
      <c r="AV538" s="12" t="s">
        <v>88</v>
      </c>
      <c r="AW538" s="12" t="s">
        <v>41</v>
      </c>
      <c r="AX538" s="12" t="s">
        <v>78</v>
      </c>
      <c r="AY538" s="263" t="s">
        <v>191</v>
      </c>
    </row>
    <row r="539" s="13" customFormat="1">
      <c r="B539" s="264"/>
      <c r="C539" s="265"/>
      <c r="D539" s="247" t="s">
        <v>312</v>
      </c>
      <c r="E539" s="266" t="s">
        <v>34</v>
      </c>
      <c r="F539" s="267" t="s">
        <v>314</v>
      </c>
      <c r="G539" s="265"/>
      <c r="H539" s="268">
        <v>1037.53</v>
      </c>
      <c r="I539" s="269"/>
      <c r="J539" s="265"/>
      <c r="K539" s="265"/>
      <c r="L539" s="270"/>
      <c r="M539" s="271"/>
      <c r="N539" s="272"/>
      <c r="O539" s="272"/>
      <c r="P539" s="272"/>
      <c r="Q539" s="272"/>
      <c r="R539" s="272"/>
      <c r="S539" s="272"/>
      <c r="T539" s="273"/>
      <c r="AT539" s="274" t="s">
        <v>312</v>
      </c>
      <c r="AU539" s="274" t="s">
        <v>88</v>
      </c>
      <c r="AV539" s="13" t="s">
        <v>211</v>
      </c>
      <c r="AW539" s="13" t="s">
        <v>41</v>
      </c>
      <c r="AX539" s="13" t="s">
        <v>86</v>
      </c>
      <c r="AY539" s="274" t="s">
        <v>191</v>
      </c>
    </row>
    <row r="540" s="1" customFormat="1" ht="25.5" customHeight="1">
      <c r="B540" s="48"/>
      <c r="C540" s="290" t="s">
        <v>1002</v>
      </c>
      <c r="D540" s="290" t="s">
        <v>445</v>
      </c>
      <c r="E540" s="291" t="s">
        <v>1003</v>
      </c>
      <c r="F540" s="292" t="s">
        <v>1004</v>
      </c>
      <c r="G540" s="293" t="s">
        <v>453</v>
      </c>
      <c r="H540" s="294">
        <v>570.64200000000005</v>
      </c>
      <c r="I540" s="295"/>
      <c r="J540" s="296">
        <f>ROUND(I540*H540,2)</f>
        <v>0</v>
      </c>
      <c r="K540" s="292" t="s">
        <v>198</v>
      </c>
      <c r="L540" s="297"/>
      <c r="M540" s="298" t="s">
        <v>34</v>
      </c>
      <c r="N540" s="299" t="s">
        <v>49</v>
      </c>
      <c r="O540" s="49"/>
      <c r="P540" s="244">
        <f>O540*H540</f>
        <v>0</v>
      </c>
      <c r="Q540" s="244">
        <v>0.0048999999999999998</v>
      </c>
      <c r="R540" s="244">
        <f>Q540*H540</f>
        <v>2.7961458000000001</v>
      </c>
      <c r="S540" s="244">
        <v>0</v>
      </c>
      <c r="T540" s="245">
        <f>S540*H540</f>
        <v>0</v>
      </c>
      <c r="AR540" s="25" t="s">
        <v>531</v>
      </c>
      <c r="AT540" s="25" t="s">
        <v>445</v>
      </c>
      <c r="AU540" s="25" t="s">
        <v>88</v>
      </c>
      <c r="AY540" s="25" t="s">
        <v>191</v>
      </c>
      <c r="BE540" s="246">
        <f>IF(N540="základní",J540,0)</f>
        <v>0</v>
      </c>
      <c r="BF540" s="246">
        <f>IF(N540="snížená",J540,0)</f>
        <v>0</v>
      </c>
      <c r="BG540" s="246">
        <f>IF(N540="zákl. přenesená",J540,0)</f>
        <v>0</v>
      </c>
      <c r="BH540" s="246">
        <f>IF(N540="sníž. přenesená",J540,0)</f>
        <v>0</v>
      </c>
      <c r="BI540" s="246">
        <f>IF(N540="nulová",J540,0)</f>
        <v>0</v>
      </c>
      <c r="BJ540" s="25" t="s">
        <v>86</v>
      </c>
      <c r="BK540" s="246">
        <f>ROUND(I540*H540,2)</f>
        <v>0</v>
      </c>
      <c r="BL540" s="25" t="s">
        <v>267</v>
      </c>
      <c r="BM540" s="25" t="s">
        <v>1005</v>
      </c>
    </row>
    <row r="541" s="12" customFormat="1">
      <c r="B541" s="253"/>
      <c r="C541" s="254"/>
      <c r="D541" s="247" t="s">
        <v>312</v>
      </c>
      <c r="E541" s="254"/>
      <c r="F541" s="256" t="s">
        <v>1006</v>
      </c>
      <c r="G541" s="254"/>
      <c r="H541" s="257">
        <v>570.64200000000005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AT541" s="263" t="s">
        <v>312</v>
      </c>
      <c r="AU541" s="263" t="s">
        <v>88</v>
      </c>
      <c r="AV541" s="12" t="s">
        <v>88</v>
      </c>
      <c r="AW541" s="12" t="s">
        <v>6</v>
      </c>
      <c r="AX541" s="12" t="s">
        <v>86</v>
      </c>
      <c r="AY541" s="263" t="s">
        <v>191</v>
      </c>
    </row>
    <row r="542" s="1" customFormat="1" ht="25.5" customHeight="1">
      <c r="B542" s="48"/>
      <c r="C542" s="290" t="s">
        <v>1007</v>
      </c>
      <c r="D542" s="290" t="s">
        <v>445</v>
      </c>
      <c r="E542" s="291" t="s">
        <v>1008</v>
      </c>
      <c r="F542" s="292" t="s">
        <v>1009</v>
      </c>
      <c r="G542" s="293" t="s">
        <v>453</v>
      </c>
      <c r="H542" s="294">
        <v>570.64200000000005</v>
      </c>
      <c r="I542" s="295"/>
      <c r="J542" s="296">
        <f>ROUND(I542*H542,2)</f>
        <v>0</v>
      </c>
      <c r="K542" s="292" t="s">
        <v>198</v>
      </c>
      <c r="L542" s="297"/>
      <c r="M542" s="298" t="s">
        <v>34</v>
      </c>
      <c r="N542" s="299" t="s">
        <v>49</v>
      </c>
      <c r="O542" s="49"/>
      <c r="P542" s="244">
        <f>O542*H542</f>
        <v>0</v>
      </c>
      <c r="Q542" s="244">
        <v>0.0061000000000000004</v>
      </c>
      <c r="R542" s="244">
        <f>Q542*H542</f>
        <v>3.4809162000000007</v>
      </c>
      <c r="S542" s="244">
        <v>0</v>
      </c>
      <c r="T542" s="245">
        <f>S542*H542</f>
        <v>0</v>
      </c>
      <c r="AR542" s="25" t="s">
        <v>531</v>
      </c>
      <c r="AT542" s="25" t="s">
        <v>445</v>
      </c>
      <c r="AU542" s="25" t="s">
        <v>88</v>
      </c>
      <c r="AY542" s="25" t="s">
        <v>191</v>
      </c>
      <c r="BE542" s="246">
        <f>IF(N542="základní",J542,0)</f>
        <v>0</v>
      </c>
      <c r="BF542" s="246">
        <f>IF(N542="snížená",J542,0)</f>
        <v>0</v>
      </c>
      <c r="BG542" s="246">
        <f>IF(N542="zákl. přenesená",J542,0)</f>
        <v>0</v>
      </c>
      <c r="BH542" s="246">
        <f>IF(N542="sníž. přenesená",J542,0)</f>
        <v>0</v>
      </c>
      <c r="BI542" s="246">
        <f>IF(N542="nulová",J542,0)</f>
        <v>0</v>
      </c>
      <c r="BJ542" s="25" t="s">
        <v>86</v>
      </c>
      <c r="BK542" s="246">
        <f>ROUND(I542*H542,2)</f>
        <v>0</v>
      </c>
      <c r="BL542" s="25" t="s">
        <v>267</v>
      </c>
      <c r="BM542" s="25" t="s">
        <v>1010</v>
      </c>
    </row>
    <row r="543" s="12" customFormat="1">
      <c r="B543" s="253"/>
      <c r="C543" s="254"/>
      <c r="D543" s="247" t="s">
        <v>312</v>
      </c>
      <c r="E543" s="254"/>
      <c r="F543" s="256" t="s">
        <v>1006</v>
      </c>
      <c r="G543" s="254"/>
      <c r="H543" s="257">
        <v>570.64200000000005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AT543" s="263" t="s">
        <v>312</v>
      </c>
      <c r="AU543" s="263" t="s">
        <v>88</v>
      </c>
      <c r="AV543" s="12" t="s">
        <v>88</v>
      </c>
      <c r="AW543" s="12" t="s">
        <v>6</v>
      </c>
      <c r="AX543" s="12" t="s">
        <v>86</v>
      </c>
      <c r="AY543" s="263" t="s">
        <v>191</v>
      </c>
    </row>
    <row r="544" s="1" customFormat="1" ht="16.5" customHeight="1">
      <c r="B544" s="48"/>
      <c r="C544" s="235" t="s">
        <v>1011</v>
      </c>
      <c r="D544" s="235" t="s">
        <v>194</v>
      </c>
      <c r="E544" s="236" t="s">
        <v>1012</v>
      </c>
      <c r="F544" s="237" t="s">
        <v>1013</v>
      </c>
      <c r="G544" s="238" t="s">
        <v>453</v>
      </c>
      <c r="H544" s="239">
        <v>137.024</v>
      </c>
      <c r="I544" s="240"/>
      <c r="J544" s="241">
        <f>ROUND(I544*H544,2)</f>
        <v>0</v>
      </c>
      <c r="K544" s="237" t="s">
        <v>198</v>
      </c>
      <c r="L544" s="74"/>
      <c r="M544" s="242" t="s">
        <v>34</v>
      </c>
      <c r="N544" s="243" t="s">
        <v>49</v>
      </c>
      <c r="O544" s="49"/>
      <c r="P544" s="244">
        <f>O544*H544</f>
        <v>0</v>
      </c>
      <c r="Q544" s="244">
        <v>0.00040000000000000002</v>
      </c>
      <c r="R544" s="244">
        <f>Q544*H544</f>
        <v>0.0548096</v>
      </c>
      <c r="S544" s="244">
        <v>0</v>
      </c>
      <c r="T544" s="245">
        <f>S544*H544</f>
        <v>0</v>
      </c>
      <c r="AR544" s="25" t="s">
        <v>267</v>
      </c>
      <c r="AT544" s="25" t="s">
        <v>194</v>
      </c>
      <c r="AU544" s="25" t="s">
        <v>88</v>
      </c>
      <c r="AY544" s="25" t="s">
        <v>191</v>
      </c>
      <c r="BE544" s="246">
        <f>IF(N544="základní",J544,0)</f>
        <v>0</v>
      </c>
      <c r="BF544" s="246">
        <f>IF(N544="snížená",J544,0)</f>
        <v>0</v>
      </c>
      <c r="BG544" s="246">
        <f>IF(N544="zákl. přenesená",J544,0)</f>
        <v>0</v>
      </c>
      <c r="BH544" s="246">
        <f>IF(N544="sníž. přenesená",J544,0)</f>
        <v>0</v>
      </c>
      <c r="BI544" s="246">
        <f>IF(N544="nulová",J544,0)</f>
        <v>0</v>
      </c>
      <c r="BJ544" s="25" t="s">
        <v>86</v>
      </c>
      <c r="BK544" s="246">
        <f>ROUND(I544*H544,2)</f>
        <v>0</v>
      </c>
      <c r="BL544" s="25" t="s">
        <v>267</v>
      </c>
      <c r="BM544" s="25" t="s">
        <v>1014</v>
      </c>
    </row>
    <row r="545" s="14" customFormat="1">
      <c r="B545" s="275"/>
      <c r="C545" s="276"/>
      <c r="D545" s="247" t="s">
        <v>312</v>
      </c>
      <c r="E545" s="277" t="s">
        <v>34</v>
      </c>
      <c r="F545" s="278" t="s">
        <v>930</v>
      </c>
      <c r="G545" s="276"/>
      <c r="H545" s="277" t="s">
        <v>34</v>
      </c>
      <c r="I545" s="279"/>
      <c r="J545" s="276"/>
      <c r="K545" s="276"/>
      <c r="L545" s="280"/>
      <c r="M545" s="281"/>
      <c r="N545" s="282"/>
      <c r="O545" s="282"/>
      <c r="P545" s="282"/>
      <c r="Q545" s="282"/>
      <c r="R545" s="282"/>
      <c r="S545" s="282"/>
      <c r="T545" s="283"/>
      <c r="AT545" s="284" t="s">
        <v>312</v>
      </c>
      <c r="AU545" s="284" t="s">
        <v>88</v>
      </c>
      <c r="AV545" s="14" t="s">
        <v>86</v>
      </c>
      <c r="AW545" s="14" t="s">
        <v>41</v>
      </c>
      <c r="AX545" s="14" t="s">
        <v>78</v>
      </c>
      <c r="AY545" s="284" t="s">
        <v>191</v>
      </c>
    </row>
    <row r="546" s="12" customFormat="1">
      <c r="B546" s="253"/>
      <c r="C546" s="254"/>
      <c r="D546" s="247" t="s">
        <v>312</v>
      </c>
      <c r="E546" s="255" t="s">
        <v>34</v>
      </c>
      <c r="F546" s="256" t="s">
        <v>1015</v>
      </c>
      <c r="G546" s="254"/>
      <c r="H546" s="257">
        <v>137.024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AT546" s="263" t="s">
        <v>312</v>
      </c>
      <c r="AU546" s="263" t="s">
        <v>88</v>
      </c>
      <c r="AV546" s="12" t="s">
        <v>88</v>
      </c>
      <c r="AW546" s="12" t="s">
        <v>41</v>
      </c>
      <c r="AX546" s="12" t="s">
        <v>78</v>
      </c>
      <c r="AY546" s="263" t="s">
        <v>191</v>
      </c>
    </row>
    <row r="547" s="13" customFormat="1">
      <c r="B547" s="264"/>
      <c r="C547" s="265"/>
      <c r="D547" s="247" t="s">
        <v>312</v>
      </c>
      <c r="E547" s="266" t="s">
        <v>34</v>
      </c>
      <c r="F547" s="267" t="s">
        <v>314</v>
      </c>
      <c r="G547" s="265"/>
      <c r="H547" s="268">
        <v>137.024</v>
      </c>
      <c r="I547" s="269"/>
      <c r="J547" s="265"/>
      <c r="K547" s="265"/>
      <c r="L547" s="270"/>
      <c r="M547" s="271"/>
      <c r="N547" s="272"/>
      <c r="O547" s="272"/>
      <c r="P547" s="272"/>
      <c r="Q547" s="272"/>
      <c r="R547" s="272"/>
      <c r="S547" s="272"/>
      <c r="T547" s="273"/>
      <c r="AT547" s="274" t="s">
        <v>312</v>
      </c>
      <c r="AU547" s="274" t="s">
        <v>88</v>
      </c>
      <c r="AV547" s="13" t="s">
        <v>211</v>
      </c>
      <c r="AW547" s="13" t="s">
        <v>41</v>
      </c>
      <c r="AX547" s="13" t="s">
        <v>86</v>
      </c>
      <c r="AY547" s="274" t="s">
        <v>191</v>
      </c>
    </row>
    <row r="548" s="1" customFormat="1" ht="25.5" customHeight="1">
      <c r="B548" s="48"/>
      <c r="C548" s="290" t="s">
        <v>1016</v>
      </c>
      <c r="D548" s="290" t="s">
        <v>445</v>
      </c>
      <c r="E548" s="291" t="s">
        <v>1003</v>
      </c>
      <c r="F548" s="292" t="s">
        <v>1004</v>
      </c>
      <c r="G548" s="293" t="s">
        <v>453</v>
      </c>
      <c r="H548" s="294">
        <v>82.213999999999999</v>
      </c>
      <c r="I548" s="295"/>
      <c r="J548" s="296">
        <f>ROUND(I548*H548,2)</f>
        <v>0</v>
      </c>
      <c r="K548" s="292" t="s">
        <v>198</v>
      </c>
      <c r="L548" s="297"/>
      <c r="M548" s="298" t="s">
        <v>34</v>
      </c>
      <c r="N548" s="299" t="s">
        <v>49</v>
      </c>
      <c r="O548" s="49"/>
      <c r="P548" s="244">
        <f>O548*H548</f>
        <v>0</v>
      </c>
      <c r="Q548" s="244">
        <v>0.0048999999999999998</v>
      </c>
      <c r="R548" s="244">
        <f>Q548*H548</f>
        <v>0.4028486</v>
      </c>
      <c r="S548" s="244">
        <v>0</v>
      </c>
      <c r="T548" s="245">
        <f>S548*H548</f>
        <v>0</v>
      </c>
      <c r="AR548" s="25" t="s">
        <v>531</v>
      </c>
      <c r="AT548" s="25" t="s">
        <v>445</v>
      </c>
      <c r="AU548" s="25" t="s">
        <v>88</v>
      </c>
      <c r="AY548" s="25" t="s">
        <v>191</v>
      </c>
      <c r="BE548" s="246">
        <f>IF(N548="základní",J548,0)</f>
        <v>0</v>
      </c>
      <c r="BF548" s="246">
        <f>IF(N548="snížená",J548,0)</f>
        <v>0</v>
      </c>
      <c r="BG548" s="246">
        <f>IF(N548="zákl. přenesená",J548,0)</f>
        <v>0</v>
      </c>
      <c r="BH548" s="246">
        <f>IF(N548="sníž. přenesená",J548,0)</f>
        <v>0</v>
      </c>
      <c r="BI548" s="246">
        <f>IF(N548="nulová",J548,0)</f>
        <v>0</v>
      </c>
      <c r="BJ548" s="25" t="s">
        <v>86</v>
      </c>
      <c r="BK548" s="246">
        <f>ROUND(I548*H548,2)</f>
        <v>0</v>
      </c>
      <c r="BL548" s="25" t="s">
        <v>267</v>
      </c>
      <c r="BM548" s="25" t="s">
        <v>1017</v>
      </c>
    </row>
    <row r="549" s="12" customFormat="1">
      <c r="B549" s="253"/>
      <c r="C549" s="254"/>
      <c r="D549" s="247" t="s">
        <v>312</v>
      </c>
      <c r="E549" s="254"/>
      <c r="F549" s="256" t="s">
        <v>1018</v>
      </c>
      <c r="G549" s="254"/>
      <c r="H549" s="257">
        <v>82.213999999999999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AT549" s="263" t="s">
        <v>312</v>
      </c>
      <c r="AU549" s="263" t="s">
        <v>88</v>
      </c>
      <c r="AV549" s="12" t="s">
        <v>88</v>
      </c>
      <c r="AW549" s="12" t="s">
        <v>6</v>
      </c>
      <c r="AX549" s="12" t="s">
        <v>86</v>
      </c>
      <c r="AY549" s="263" t="s">
        <v>191</v>
      </c>
    </row>
    <row r="550" s="1" customFormat="1" ht="25.5" customHeight="1">
      <c r="B550" s="48"/>
      <c r="C550" s="290" t="s">
        <v>1019</v>
      </c>
      <c r="D550" s="290" t="s">
        <v>445</v>
      </c>
      <c r="E550" s="291" t="s">
        <v>1008</v>
      </c>
      <c r="F550" s="292" t="s">
        <v>1009</v>
      </c>
      <c r="G550" s="293" t="s">
        <v>453</v>
      </c>
      <c r="H550" s="294">
        <v>82.213999999999999</v>
      </c>
      <c r="I550" s="295"/>
      <c r="J550" s="296">
        <f>ROUND(I550*H550,2)</f>
        <v>0</v>
      </c>
      <c r="K550" s="292" t="s">
        <v>198</v>
      </c>
      <c r="L550" s="297"/>
      <c r="M550" s="298" t="s">
        <v>34</v>
      </c>
      <c r="N550" s="299" t="s">
        <v>49</v>
      </c>
      <c r="O550" s="49"/>
      <c r="P550" s="244">
        <f>O550*H550</f>
        <v>0</v>
      </c>
      <c r="Q550" s="244">
        <v>0.0061000000000000004</v>
      </c>
      <c r="R550" s="244">
        <f>Q550*H550</f>
        <v>0.50150539999999999</v>
      </c>
      <c r="S550" s="244">
        <v>0</v>
      </c>
      <c r="T550" s="245">
        <f>S550*H550</f>
        <v>0</v>
      </c>
      <c r="AR550" s="25" t="s">
        <v>531</v>
      </c>
      <c r="AT550" s="25" t="s">
        <v>445</v>
      </c>
      <c r="AU550" s="25" t="s">
        <v>88</v>
      </c>
      <c r="AY550" s="25" t="s">
        <v>191</v>
      </c>
      <c r="BE550" s="246">
        <f>IF(N550="základní",J550,0)</f>
        <v>0</v>
      </c>
      <c r="BF550" s="246">
        <f>IF(N550="snížená",J550,0)</f>
        <v>0</v>
      </c>
      <c r="BG550" s="246">
        <f>IF(N550="zákl. přenesená",J550,0)</f>
        <v>0</v>
      </c>
      <c r="BH550" s="246">
        <f>IF(N550="sníž. přenesená",J550,0)</f>
        <v>0</v>
      </c>
      <c r="BI550" s="246">
        <f>IF(N550="nulová",J550,0)</f>
        <v>0</v>
      </c>
      <c r="BJ550" s="25" t="s">
        <v>86</v>
      </c>
      <c r="BK550" s="246">
        <f>ROUND(I550*H550,2)</f>
        <v>0</v>
      </c>
      <c r="BL550" s="25" t="s">
        <v>267</v>
      </c>
      <c r="BM550" s="25" t="s">
        <v>1020</v>
      </c>
    </row>
    <row r="551" s="12" customFormat="1">
      <c r="B551" s="253"/>
      <c r="C551" s="254"/>
      <c r="D551" s="247" t="s">
        <v>312</v>
      </c>
      <c r="E551" s="254"/>
      <c r="F551" s="256" t="s">
        <v>1018</v>
      </c>
      <c r="G551" s="254"/>
      <c r="H551" s="257">
        <v>82.213999999999999</v>
      </c>
      <c r="I551" s="258"/>
      <c r="J551" s="254"/>
      <c r="K551" s="254"/>
      <c r="L551" s="259"/>
      <c r="M551" s="260"/>
      <c r="N551" s="261"/>
      <c r="O551" s="261"/>
      <c r="P551" s="261"/>
      <c r="Q551" s="261"/>
      <c r="R551" s="261"/>
      <c r="S551" s="261"/>
      <c r="T551" s="262"/>
      <c r="AT551" s="263" t="s">
        <v>312</v>
      </c>
      <c r="AU551" s="263" t="s">
        <v>88</v>
      </c>
      <c r="AV551" s="12" t="s">
        <v>88</v>
      </c>
      <c r="AW551" s="12" t="s">
        <v>6</v>
      </c>
      <c r="AX551" s="12" t="s">
        <v>86</v>
      </c>
      <c r="AY551" s="263" t="s">
        <v>191</v>
      </c>
    </row>
    <row r="552" s="1" customFormat="1" ht="16.5" customHeight="1">
      <c r="B552" s="48"/>
      <c r="C552" s="235" t="s">
        <v>1021</v>
      </c>
      <c r="D552" s="235" t="s">
        <v>194</v>
      </c>
      <c r="E552" s="236" t="s">
        <v>1022</v>
      </c>
      <c r="F552" s="237" t="s">
        <v>1023</v>
      </c>
      <c r="G552" s="238" t="s">
        <v>453</v>
      </c>
      <c r="H552" s="239">
        <v>108.67</v>
      </c>
      <c r="I552" s="240"/>
      <c r="J552" s="241">
        <f>ROUND(I552*H552,2)</f>
        <v>0</v>
      </c>
      <c r="K552" s="237" t="s">
        <v>198</v>
      </c>
      <c r="L552" s="74"/>
      <c r="M552" s="242" t="s">
        <v>34</v>
      </c>
      <c r="N552" s="243" t="s">
        <v>49</v>
      </c>
      <c r="O552" s="49"/>
      <c r="P552" s="244">
        <f>O552*H552</f>
        <v>0</v>
      </c>
      <c r="Q552" s="244">
        <v>0.0044999999999999997</v>
      </c>
      <c r="R552" s="244">
        <f>Q552*H552</f>
        <v>0.48901499999999998</v>
      </c>
      <c r="S552" s="244">
        <v>0</v>
      </c>
      <c r="T552" s="245">
        <f>S552*H552</f>
        <v>0</v>
      </c>
      <c r="AR552" s="25" t="s">
        <v>267</v>
      </c>
      <c r="AT552" s="25" t="s">
        <v>194</v>
      </c>
      <c r="AU552" s="25" t="s">
        <v>88</v>
      </c>
      <c r="AY552" s="25" t="s">
        <v>191</v>
      </c>
      <c r="BE552" s="246">
        <f>IF(N552="základní",J552,0)</f>
        <v>0</v>
      </c>
      <c r="BF552" s="246">
        <f>IF(N552="snížená",J552,0)</f>
        <v>0</v>
      </c>
      <c r="BG552" s="246">
        <f>IF(N552="zákl. přenesená",J552,0)</f>
        <v>0</v>
      </c>
      <c r="BH552" s="246">
        <f>IF(N552="sníž. přenesená",J552,0)</f>
        <v>0</v>
      </c>
      <c r="BI552" s="246">
        <f>IF(N552="nulová",J552,0)</f>
        <v>0</v>
      </c>
      <c r="BJ552" s="25" t="s">
        <v>86</v>
      </c>
      <c r="BK552" s="246">
        <f>ROUND(I552*H552,2)</f>
        <v>0</v>
      </c>
      <c r="BL552" s="25" t="s">
        <v>267</v>
      </c>
      <c r="BM552" s="25" t="s">
        <v>1024</v>
      </c>
    </row>
    <row r="553" s="1" customFormat="1">
      <c r="B553" s="48"/>
      <c r="C553" s="76"/>
      <c r="D553" s="247" t="s">
        <v>201</v>
      </c>
      <c r="E553" s="76"/>
      <c r="F553" s="248" t="s">
        <v>1025</v>
      </c>
      <c r="G553" s="76"/>
      <c r="H553" s="76"/>
      <c r="I553" s="205"/>
      <c r="J553" s="76"/>
      <c r="K553" s="76"/>
      <c r="L553" s="74"/>
      <c r="M553" s="249"/>
      <c r="N553" s="49"/>
      <c r="O553" s="49"/>
      <c r="P553" s="49"/>
      <c r="Q553" s="49"/>
      <c r="R553" s="49"/>
      <c r="S553" s="49"/>
      <c r="T553" s="97"/>
      <c r="AT553" s="25" t="s">
        <v>201</v>
      </c>
      <c r="AU553" s="25" t="s">
        <v>88</v>
      </c>
    </row>
    <row r="554" s="12" customFormat="1">
      <c r="B554" s="253"/>
      <c r="C554" s="254"/>
      <c r="D554" s="247" t="s">
        <v>312</v>
      </c>
      <c r="E554" s="255" t="s">
        <v>34</v>
      </c>
      <c r="F554" s="256" t="s">
        <v>1026</v>
      </c>
      <c r="G554" s="254"/>
      <c r="H554" s="257">
        <v>108.67</v>
      </c>
      <c r="I554" s="258"/>
      <c r="J554" s="254"/>
      <c r="K554" s="254"/>
      <c r="L554" s="259"/>
      <c r="M554" s="260"/>
      <c r="N554" s="261"/>
      <c r="O554" s="261"/>
      <c r="P554" s="261"/>
      <c r="Q554" s="261"/>
      <c r="R554" s="261"/>
      <c r="S554" s="261"/>
      <c r="T554" s="262"/>
      <c r="AT554" s="263" t="s">
        <v>312</v>
      </c>
      <c r="AU554" s="263" t="s">
        <v>88</v>
      </c>
      <c r="AV554" s="12" t="s">
        <v>88</v>
      </c>
      <c r="AW554" s="12" t="s">
        <v>41</v>
      </c>
      <c r="AX554" s="12" t="s">
        <v>78</v>
      </c>
      <c r="AY554" s="263" t="s">
        <v>191</v>
      </c>
    </row>
    <row r="555" s="13" customFormat="1">
      <c r="B555" s="264"/>
      <c r="C555" s="265"/>
      <c r="D555" s="247" t="s">
        <v>312</v>
      </c>
      <c r="E555" s="266" t="s">
        <v>34</v>
      </c>
      <c r="F555" s="267" t="s">
        <v>314</v>
      </c>
      <c r="G555" s="265"/>
      <c r="H555" s="268">
        <v>108.67</v>
      </c>
      <c r="I555" s="269"/>
      <c r="J555" s="265"/>
      <c r="K555" s="265"/>
      <c r="L555" s="270"/>
      <c r="M555" s="271"/>
      <c r="N555" s="272"/>
      <c r="O555" s="272"/>
      <c r="P555" s="272"/>
      <c r="Q555" s="272"/>
      <c r="R555" s="272"/>
      <c r="S555" s="272"/>
      <c r="T555" s="273"/>
      <c r="AT555" s="274" t="s">
        <v>312</v>
      </c>
      <c r="AU555" s="274" t="s">
        <v>88</v>
      </c>
      <c r="AV555" s="13" t="s">
        <v>211</v>
      </c>
      <c r="AW555" s="13" t="s">
        <v>41</v>
      </c>
      <c r="AX555" s="13" t="s">
        <v>86</v>
      </c>
      <c r="AY555" s="274" t="s">
        <v>191</v>
      </c>
    </row>
    <row r="556" s="1" customFormat="1" ht="16.5" customHeight="1">
      <c r="B556" s="48"/>
      <c r="C556" s="235" t="s">
        <v>1027</v>
      </c>
      <c r="D556" s="235" t="s">
        <v>194</v>
      </c>
      <c r="E556" s="236" t="s">
        <v>1028</v>
      </c>
      <c r="F556" s="237" t="s">
        <v>1029</v>
      </c>
      <c r="G556" s="238" t="s">
        <v>453</v>
      </c>
      <c r="H556" s="239">
        <v>477.49000000000001</v>
      </c>
      <c r="I556" s="240"/>
      <c r="J556" s="241">
        <f>ROUND(I556*H556,2)</f>
        <v>0</v>
      </c>
      <c r="K556" s="237" t="s">
        <v>198</v>
      </c>
      <c r="L556" s="74"/>
      <c r="M556" s="242" t="s">
        <v>34</v>
      </c>
      <c r="N556" s="243" t="s">
        <v>49</v>
      </c>
      <c r="O556" s="49"/>
      <c r="P556" s="244">
        <f>O556*H556</f>
        <v>0</v>
      </c>
      <c r="Q556" s="244">
        <v>0.0044999999999999997</v>
      </c>
      <c r="R556" s="244">
        <f>Q556*H556</f>
        <v>2.1487050000000001</v>
      </c>
      <c r="S556" s="244">
        <v>0</v>
      </c>
      <c r="T556" s="245">
        <f>S556*H556</f>
        <v>0</v>
      </c>
      <c r="AR556" s="25" t="s">
        <v>267</v>
      </c>
      <c r="AT556" s="25" t="s">
        <v>194</v>
      </c>
      <c r="AU556" s="25" t="s">
        <v>88</v>
      </c>
      <c r="AY556" s="25" t="s">
        <v>191</v>
      </c>
      <c r="BE556" s="246">
        <f>IF(N556="základní",J556,0)</f>
        <v>0</v>
      </c>
      <c r="BF556" s="246">
        <f>IF(N556="snížená",J556,0)</f>
        <v>0</v>
      </c>
      <c r="BG556" s="246">
        <f>IF(N556="zákl. přenesená",J556,0)</f>
        <v>0</v>
      </c>
      <c r="BH556" s="246">
        <f>IF(N556="sníž. přenesená",J556,0)</f>
        <v>0</v>
      </c>
      <c r="BI556" s="246">
        <f>IF(N556="nulová",J556,0)</f>
        <v>0</v>
      </c>
      <c r="BJ556" s="25" t="s">
        <v>86</v>
      </c>
      <c r="BK556" s="246">
        <f>ROUND(I556*H556,2)</f>
        <v>0</v>
      </c>
      <c r="BL556" s="25" t="s">
        <v>267</v>
      </c>
      <c r="BM556" s="25" t="s">
        <v>1030</v>
      </c>
    </row>
    <row r="557" s="1" customFormat="1">
      <c r="B557" s="48"/>
      <c r="C557" s="76"/>
      <c r="D557" s="247" t="s">
        <v>201</v>
      </c>
      <c r="E557" s="76"/>
      <c r="F557" s="248" t="s">
        <v>1031</v>
      </c>
      <c r="G557" s="76"/>
      <c r="H557" s="76"/>
      <c r="I557" s="205"/>
      <c r="J557" s="76"/>
      <c r="K557" s="76"/>
      <c r="L557" s="74"/>
      <c r="M557" s="249"/>
      <c r="N557" s="49"/>
      <c r="O557" s="49"/>
      <c r="P557" s="49"/>
      <c r="Q557" s="49"/>
      <c r="R557" s="49"/>
      <c r="S557" s="49"/>
      <c r="T557" s="97"/>
      <c r="AT557" s="25" t="s">
        <v>201</v>
      </c>
      <c r="AU557" s="25" t="s">
        <v>88</v>
      </c>
    </row>
    <row r="558" s="12" customFormat="1">
      <c r="B558" s="253"/>
      <c r="C558" s="254"/>
      <c r="D558" s="247" t="s">
        <v>312</v>
      </c>
      <c r="E558" s="255" t="s">
        <v>34</v>
      </c>
      <c r="F558" s="256" t="s">
        <v>1032</v>
      </c>
      <c r="G558" s="254"/>
      <c r="H558" s="257">
        <v>477.49000000000001</v>
      </c>
      <c r="I558" s="258"/>
      <c r="J558" s="254"/>
      <c r="K558" s="254"/>
      <c r="L558" s="259"/>
      <c r="M558" s="260"/>
      <c r="N558" s="261"/>
      <c r="O558" s="261"/>
      <c r="P558" s="261"/>
      <c r="Q558" s="261"/>
      <c r="R558" s="261"/>
      <c r="S558" s="261"/>
      <c r="T558" s="262"/>
      <c r="AT558" s="263" t="s">
        <v>312</v>
      </c>
      <c r="AU558" s="263" t="s">
        <v>88</v>
      </c>
      <c r="AV558" s="12" t="s">
        <v>88</v>
      </c>
      <c r="AW558" s="12" t="s">
        <v>41</v>
      </c>
      <c r="AX558" s="12" t="s">
        <v>78</v>
      </c>
      <c r="AY558" s="263" t="s">
        <v>191</v>
      </c>
    </row>
    <row r="559" s="13" customFormat="1">
      <c r="B559" s="264"/>
      <c r="C559" s="265"/>
      <c r="D559" s="247" t="s">
        <v>312</v>
      </c>
      <c r="E559" s="266" t="s">
        <v>34</v>
      </c>
      <c r="F559" s="267" t="s">
        <v>314</v>
      </c>
      <c r="G559" s="265"/>
      <c r="H559" s="268">
        <v>477.49000000000001</v>
      </c>
      <c r="I559" s="269"/>
      <c r="J559" s="265"/>
      <c r="K559" s="265"/>
      <c r="L559" s="270"/>
      <c r="M559" s="271"/>
      <c r="N559" s="272"/>
      <c r="O559" s="272"/>
      <c r="P559" s="272"/>
      <c r="Q559" s="272"/>
      <c r="R559" s="272"/>
      <c r="S559" s="272"/>
      <c r="T559" s="273"/>
      <c r="AT559" s="274" t="s">
        <v>312</v>
      </c>
      <c r="AU559" s="274" t="s">
        <v>88</v>
      </c>
      <c r="AV559" s="13" t="s">
        <v>211</v>
      </c>
      <c r="AW559" s="13" t="s">
        <v>41</v>
      </c>
      <c r="AX559" s="13" t="s">
        <v>86</v>
      </c>
      <c r="AY559" s="274" t="s">
        <v>191</v>
      </c>
    </row>
    <row r="560" s="1" customFormat="1" ht="16.5" customHeight="1">
      <c r="B560" s="48"/>
      <c r="C560" s="235" t="s">
        <v>1033</v>
      </c>
      <c r="D560" s="235" t="s">
        <v>194</v>
      </c>
      <c r="E560" s="236" t="s">
        <v>1034</v>
      </c>
      <c r="F560" s="237" t="s">
        <v>1035</v>
      </c>
      <c r="G560" s="238" t="s">
        <v>1036</v>
      </c>
      <c r="H560" s="311"/>
      <c r="I560" s="240"/>
      <c r="J560" s="241">
        <f>ROUND(I560*H560,2)</f>
        <v>0</v>
      </c>
      <c r="K560" s="237" t="s">
        <v>198</v>
      </c>
      <c r="L560" s="74"/>
      <c r="M560" s="242" t="s">
        <v>34</v>
      </c>
      <c r="N560" s="243" t="s">
        <v>49</v>
      </c>
      <c r="O560" s="49"/>
      <c r="P560" s="244">
        <f>O560*H560</f>
        <v>0</v>
      </c>
      <c r="Q560" s="244">
        <v>0</v>
      </c>
      <c r="R560" s="244">
        <f>Q560*H560</f>
        <v>0</v>
      </c>
      <c r="S560" s="244">
        <v>0</v>
      </c>
      <c r="T560" s="245">
        <f>S560*H560</f>
        <v>0</v>
      </c>
      <c r="AR560" s="25" t="s">
        <v>267</v>
      </c>
      <c r="AT560" s="25" t="s">
        <v>194</v>
      </c>
      <c r="AU560" s="25" t="s">
        <v>88</v>
      </c>
      <c r="AY560" s="25" t="s">
        <v>191</v>
      </c>
      <c r="BE560" s="246">
        <f>IF(N560="základní",J560,0)</f>
        <v>0</v>
      </c>
      <c r="BF560" s="246">
        <f>IF(N560="snížená",J560,0)</f>
        <v>0</v>
      </c>
      <c r="BG560" s="246">
        <f>IF(N560="zákl. přenesená",J560,0)</f>
        <v>0</v>
      </c>
      <c r="BH560" s="246">
        <f>IF(N560="sníž. přenesená",J560,0)</f>
        <v>0</v>
      </c>
      <c r="BI560" s="246">
        <f>IF(N560="nulová",J560,0)</f>
        <v>0</v>
      </c>
      <c r="BJ560" s="25" t="s">
        <v>86</v>
      </c>
      <c r="BK560" s="246">
        <f>ROUND(I560*H560,2)</f>
        <v>0</v>
      </c>
      <c r="BL560" s="25" t="s">
        <v>267</v>
      </c>
      <c r="BM560" s="25" t="s">
        <v>1037</v>
      </c>
    </row>
    <row r="561" s="11" customFormat="1" ht="29.88" customHeight="1">
      <c r="B561" s="219"/>
      <c r="C561" s="220"/>
      <c r="D561" s="221" t="s">
        <v>77</v>
      </c>
      <c r="E561" s="233" t="s">
        <v>1038</v>
      </c>
      <c r="F561" s="233" t="s">
        <v>1039</v>
      </c>
      <c r="G561" s="220"/>
      <c r="H561" s="220"/>
      <c r="I561" s="223"/>
      <c r="J561" s="234">
        <f>BK561</f>
        <v>0</v>
      </c>
      <c r="K561" s="220"/>
      <c r="L561" s="225"/>
      <c r="M561" s="226"/>
      <c r="N561" s="227"/>
      <c r="O561" s="227"/>
      <c r="P561" s="228">
        <f>SUM(P562:P601)</f>
        <v>0</v>
      </c>
      <c r="Q561" s="227"/>
      <c r="R561" s="228">
        <f>SUM(R562:R601)</f>
        <v>3.2668179999999998</v>
      </c>
      <c r="S561" s="227"/>
      <c r="T561" s="229">
        <f>SUM(T562:T601)</f>
        <v>0</v>
      </c>
      <c r="AR561" s="230" t="s">
        <v>88</v>
      </c>
      <c r="AT561" s="231" t="s">
        <v>77</v>
      </c>
      <c r="AU561" s="231" t="s">
        <v>86</v>
      </c>
      <c r="AY561" s="230" t="s">
        <v>191</v>
      </c>
      <c r="BK561" s="232">
        <f>SUM(BK562:BK601)</f>
        <v>0</v>
      </c>
    </row>
    <row r="562" s="1" customFormat="1" ht="25.5" customHeight="1">
      <c r="B562" s="48"/>
      <c r="C562" s="235" t="s">
        <v>1040</v>
      </c>
      <c r="D562" s="235" t="s">
        <v>194</v>
      </c>
      <c r="E562" s="236" t="s">
        <v>1041</v>
      </c>
      <c r="F562" s="237" t="s">
        <v>1042</v>
      </c>
      <c r="G562" s="238" t="s">
        <v>453</v>
      </c>
      <c r="H562" s="239">
        <v>94.614999999999995</v>
      </c>
      <c r="I562" s="240"/>
      <c r="J562" s="241">
        <f>ROUND(I562*H562,2)</f>
        <v>0</v>
      </c>
      <c r="K562" s="237" t="s">
        <v>198</v>
      </c>
      <c r="L562" s="74"/>
      <c r="M562" s="242" t="s">
        <v>34</v>
      </c>
      <c r="N562" s="243" t="s">
        <v>49</v>
      </c>
      <c r="O562" s="49"/>
      <c r="P562" s="244">
        <f>O562*H562</f>
        <v>0</v>
      </c>
      <c r="Q562" s="244">
        <v>0</v>
      </c>
      <c r="R562" s="244">
        <f>Q562*H562</f>
        <v>0</v>
      </c>
      <c r="S562" s="244">
        <v>0</v>
      </c>
      <c r="T562" s="245">
        <f>S562*H562</f>
        <v>0</v>
      </c>
      <c r="AR562" s="25" t="s">
        <v>267</v>
      </c>
      <c r="AT562" s="25" t="s">
        <v>194</v>
      </c>
      <c r="AU562" s="25" t="s">
        <v>88</v>
      </c>
      <c r="AY562" s="25" t="s">
        <v>191</v>
      </c>
      <c r="BE562" s="246">
        <f>IF(N562="základní",J562,0)</f>
        <v>0</v>
      </c>
      <c r="BF562" s="246">
        <f>IF(N562="snížená",J562,0)</f>
        <v>0</v>
      </c>
      <c r="BG562" s="246">
        <f>IF(N562="zákl. přenesená",J562,0)</f>
        <v>0</v>
      </c>
      <c r="BH562" s="246">
        <f>IF(N562="sníž. přenesená",J562,0)</f>
        <v>0</v>
      </c>
      <c r="BI562" s="246">
        <f>IF(N562="nulová",J562,0)</f>
        <v>0</v>
      </c>
      <c r="BJ562" s="25" t="s">
        <v>86</v>
      </c>
      <c r="BK562" s="246">
        <f>ROUND(I562*H562,2)</f>
        <v>0</v>
      </c>
      <c r="BL562" s="25" t="s">
        <v>267</v>
      </c>
      <c r="BM562" s="25" t="s">
        <v>1043</v>
      </c>
    </row>
    <row r="563" s="14" customFormat="1">
      <c r="B563" s="275"/>
      <c r="C563" s="276"/>
      <c r="D563" s="247" t="s">
        <v>312</v>
      </c>
      <c r="E563" s="277" t="s">
        <v>34</v>
      </c>
      <c r="F563" s="278" t="s">
        <v>419</v>
      </c>
      <c r="G563" s="276"/>
      <c r="H563" s="277" t="s">
        <v>34</v>
      </c>
      <c r="I563" s="279"/>
      <c r="J563" s="276"/>
      <c r="K563" s="276"/>
      <c r="L563" s="280"/>
      <c r="M563" s="281"/>
      <c r="N563" s="282"/>
      <c r="O563" s="282"/>
      <c r="P563" s="282"/>
      <c r="Q563" s="282"/>
      <c r="R563" s="282"/>
      <c r="S563" s="282"/>
      <c r="T563" s="283"/>
      <c r="AT563" s="284" t="s">
        <v>312</v>
      </c>
      <c r="AU563" s="284" t="s">
        <v>88</v>
      </c>
      <c r="AV563" s="14" t="s">
        <v>86</v>
      </c>
      <c r="AW563" s="14" t="s">
        <v>41</v>
      </c>
      <c r="AX563" s="14" t="s">
        <v>78</v>
      </c>
      <c r="AY563" s="284" t="s">
        <v>191</v>
      </c>
    </row>
    <row r="564" s="12" customFormat="1">
      <c r="B564" s="253"/>
      <c r="C564" s="254"/>
      <c r="D564" s="247" t="s">
        <v>312</v>
      </c>
      <c r="E564" s="255" t="s">
        <v>34</v>
      </c>
      <c r="F564" s="256" t="s">
        <v>1044</v>
      </c>
      <c r="G564" s="254"/>
      <c r="H564" s="257">
        <v>94.614999999999995</v>
      </c>
      <c r="I564" s="258"/>
      <c r="J564" s="254"/>
      <c r="K564" s="254"/>
      <c r="L564" s="259"/>
      <c r="M564" s="260"/>
      <c r="N564" s="261"/>
      <c r="O564" s="261"/>
      <c r="P564" s="261"/>
      <c r="Q564" s="261"/>
      <c r="R564" s="261"/>
      <c r="S564" s="261"/>
      <c r="T564" s="262"/>
      <c r="AT564" s="263" t="s">
        <v>312</v>
      </c>
      <c r="AU564" s="263" t="s">
        <v>88</v>
      </c>
      <c r="AV564" s="12" t="s">
        <v>88</v>
      </c>
      <c r="AW564" s="12" t="s">
        <v>41</v>
      </c>
      <c r="AX564" s="12" t="s">
        <v>78</v>
      </c>
      <c r="AY564" s="263" t="s">
        <v>191</v>
      </c>
    </row>
    <row r="565" s="13" customFormat="1">
      <c r="B565" s="264"/>
      <c r="C565" s="265"/>
      <c r="D565" s="247" t="s">
        <v>312</v>
      </c>
      <c r="E565" s="266" t="s">
        <v>34</v>
      </c>
      <c r="F565" s="267" t="s">
        <v>314</v>
      </c>
      <c r="G565" s="265"/>
      <c r="H565" s="268">
        <v>94.614999999999995</v>
      </c>
      <c r="I565" s="269"/>
      <c r="J565" s="265"/>
      <c r="K565" s="265"/>
      <c r="L565" s="270"/>
      <c r="M565" s="271"/>
      <c r="N565" s="272"/>
      <c r="O565" s="272"/>
      <c r="P565" s="272"/>
      <c r="Q565" s="272"/>
      <c r="R565" s="272"/>
      <c r="S565" s="272"/>
      <c r="T565" s="273"/>
      <c r="AT565" s="274" t="s">
        <v>312</v>
      </c>
      <c r="AU565" s="274" t="s">
        <v>88</v>
      </c>
      <c r="AV565" s="13" t="s">
        <v>211</v>
      </c>
      <c r="AW565" s="13" t="s">
        <v>41</v>
      </c>
      <c r="AX565" s="13" t="s">
        <v>86</v>
      </c>
      <c r="AY565" s="274" t="s">
        <v>191</v>
      </c>
    </row>
    <row r="566" s="1" customFormat="1" ht="16.5" customHeight="1">
      <c r="B566" s="48"/>
      <c r="C566" s="290" t="s">
        <v>1045</v>
      </c>
      <c r="D566" s="290" t="s">
        <v>445</v>
      </c>
      <c r="E566" s="291" t="s">
        <v>933</v>
      </c>
      <c r="F566" s="292" t="s">
        <v>934</v>
      </c>
      <c r="G566" s="293" t="s">
        <v>327</v>
      </c>
      <c r="H566" s="294">
        <v>0.028000000000000001</v>
      </c>
      <c r="I566" s="295"/>
      <c r="J566" s="296">
        <f>ROUND(I566*H566,2)</f>
        <v>0</v>
      </c>
      <c r="K566" s="292" t="s">
        <v>198</v>
      </c>
      <c r="L566" s="297"/>
      <c r="M566" s="298" t="s">
        <v>34</v>
      </c>
      <c r="N566" s="299" t="s">
        <v>49</v>
      </c>
      <c r="O566" s="49"/>
      <c r="P566" s="244">
        <f>O566*H566</f>
        <v>0</v>
      </c>
      <c r="Q566" s="244">
        <v>1</v>
      </c>
      <c r="R566" s="244">
        <f>Q566*H566</f>
        <v>0.028000000000000001</v>
      </c>
      <c r="S566" s="244">
        <v>0</v>
      </c>
      <c r="T566" s="245">
        <f>S566*H566</f>
        <v>0</v>
      </c>
      <c r="AR566" s="25" t="s">
        <v>531</v>
      </c>
      <c r="AT566" s="25" t="s">
        <v>445</v>
      </c>
      <c r="AU566" s="25" t="s">
        <v>88</v>
      </c>
      <c r="AY566" s="25" t="s">
        <v>191</v>
      </c>
      <c r="BE566" s="246">
        <f>IF(N566="základní",J566,0)</f>
        <v>0</v>
      </c>
      <c r="BF566" s="246">
        <f>IF(N566="snížená",J566,0)</f>
        <v>0</v>
      </c>
      <c r="BG566" s="246">
        <f>IF(N566="zákl. přenesená",J566,0)</f>
        <v>0</v>
      </c>
      <c r="BH566" s="246">
        <f>IF(N566="sníž. přenesená",J566,0)</f>
        <v>0</v>
      </c>
      <c r="BI566" s="246">
        <f>IF(N566="nulová",J566,0)</f>
        <v>0</v>
      </c>
      <c r="BJ566" s="25" t="s">
        <v>86</v>
      </c>
      <c r="BK566" s="246">
        <f>ROUND(I566*H566,2)</f>
        <v>0</v>
      </c>
      <c r="BL566" s="25" t="s">
        <v>267</v>
      </c>
      <c r="BM566" s="25" t="s">
        <v>1046</v>
      </c>
    </row>
    <row r="567" s="1" customFormat="1">
      <c r="B567" s="48"/>
      <c r="C567" s="76"/>
      <c r="D567" s="247" t="s">
        <v>201</v>
      </c>
      <c r="E567" s="76"/>
      <c r="F567" s="248" t="s">
        <v>936</v>
      </c>
      <c r="G567" s="76"/>
      <c r="H567" s="76"/>
      <c r="I567" s="205"/>
      <c r="J567" s="76"/>
      <c r="K567" s="76"/>
      <c r="L567" s="74"/>
      <c r="M567" s="249"/>
      <c r="N567" s="49"/>
      <c r="O567" s="49"/>
      <c r="P567" s="49"/>
      <c r="Q567" s="49"/>
      <c r="R567" s="49"/>
      <c r="S567" s="49"/>
      <c r="T567" s="97"/>
      <c r="AT567" s="25" t="s">
        <v>201</v>
      </c>
      <c r="AU567" s="25" t="s">
        <v>88</v>
      </c>
    </row>
    <row r="568" s="12" customFormat="1">
      <c r="B568" s="253"/>
      <c r="C568" s="254"/>
      <c r="D568" s="247" t="s">
        <v>312</v>
      </c>
      <c r="E568" s="254"/>
      <c r="F568" s="256" t="s">
        <v>1047</v>
      </c>
      <c r="G568" s="254"/>
      <c r="H568" s="257">
        <v>0.028000000000000001</v>
      </c>
      <c r="I568" s="258"/>
      <c r="J568" s="254"/>
      <c r="K568" s="254"/>
      <c r="L568" s="259"/>
      <c r="M568" s="260"/>
      <c r="N568" s="261"/>
      <c r="O568" s="261"/>
      <c r="P568" s="261"/>
      <c r="Q568" s="261"/>
      <c r="R568" s="261"/>
      <c r="S568" s="261"/>
      <c r="T568" s="262"/>
      <c r="AT568" s="263" t="s">
        <v>312</v>
      </c>
      <c r="AU568" s="263" t="s">
        <v>88</v>
      </c>
      <c r="AV568" s="12" t="s">
        <v>88</v>
      </c>
      <c r="AW568" s="12" t="s">
        <v>6</v>
      </c>
      <c r="AX568" s="12" t="s">
        <v>86</v>
      </c>
      <c r="AY568" s="263" t="s">
        <v>191</v>
      </c>
    </row>
    <row r="569" s="1" customFormat="1" ht="25.5" customHeight="1">
      <c r="B569" s="48"/>
      <c r="C569" s="235" t="s">
        <v>1048</v>
      </c>
      <c r="D569" s="235" t="s">
        <v>194</v>
      </c>
      <c r="E569" s="236" t="s">
        <v>1049</v>
      </c>
      <c r="F569" s="237" t="s">
        <v>1050</v>
      </c>
      <c r="G569" s="238" t="s">
        <v>453</v>
      </c>
      <c r="H569" s="239">
        <v>360.84399999999999</v>
      </c>
      <c r="I569" s="240"/>
      <c r="J569" s="241">
        <f>ROUND(I569*H569,2)</f>
        <v>0</v>
      </c>
      <c r="K569" s="237" t="s">
        <v>198</v>
      </c>
      <c r="L569" s="74"/>
      <c r="M569" s="242" t="s">
        <v>34</v>
      </c>
      <c r="N569" s="243" t="s">
        <v>49</v>
      </c>
      <c r="O569" s="49"/>
      <c r="P569" s="244">
        <f>O569*H569</f>
        <v>0</v>
      </c>
      <c r="Q569" s="244">
        <v>0</v>
      </c>
      <c r="R569" s="244">
        <f>Q569*H569</f>
        <v>0</v>
      </c>
      <c r="S569" s="244">
        <v>0</v>
      </c>
      <c r="T569" s="245">
        <f>S569*H569</f>
        <v>0</v>
      </c>
      <c r="AR569" s="25" t="s">
        <v>267</v>
      </c>
      <c r="AT569" s="25" t="s">
        <v>194</v>
      </c>
      <c r="AU569" s="25" t="s">
        <v>88</v>
      </c>
      <c r="AY569" s="25" t="s">
        <v>191</v>
      </c>
      <c r="BE569" s="246">
        <f>IF(N569="základní",J569,0)</f>
        <v>0</v>
      </c>
      <c r="BF569" s="246">
        <f>IF(N569="snížená",J569,0)</f>
        <v>0</v>
      </c>
      <c r="BG569" s="246">
        <f>IF(N569="zákl. přenesená",J569,0)</f>
        <v>0</v>
      </c>
      <c r="BH569" s="246">
        <f>IF(N569="sníž. přenesená",J569,0)</f>
        <v>0</v>
      </c>
      <c r="BI569" s="246">
        <f>IF(N569="nulová",J569,0)</f>
        <v>0</v>
      </c>
      <c r="BJ569" s="25" t="s">
        <v>86</v>
      </c>
      <c r="BK569" s="246">
        <f>ROUND(I569*H569,2)</f>
        <v>0</v>
      </c>
      <c r="BL569" s="25" t="s">
        <v>267</v>
      </c>
      <c r="BM569" s="25" t="s">
        <v>1051</v>
      </c>
    </row>
    <row r="570" s="14" customFormat="1">
      <c r="B570" s="275"/>
      <c r="C570" s="276"/>
      <c r="D570" s="247" t="s">
        <v>312</v>
      </c>
      <c r="E570" s="277" t="s">
        <v>34</v>
      </c>
      <c r="F570" s="278" t="s">
        <v>419</v>
      </c>
      <c r="G570" s="276"/>
      <c r="H570" s="277" t="s">
        <v>34</v>
      </c>
      <c r="I570" s="279"/>
      <c r="J570" s="276"/>
      <c r="K570" s="276"/>
      <c r="L570" s="280"/>
      <c r="M570" s="281"/>
      <c r="N570" s="282"/>
      <c r="O570" s="282"/>
      <c r="P570" s="282"/>
      <c r="Q570" s="282"/>
      <c r="R570" s="282"/>
      <c r="S570" s="282"/>
      <c r="T570" s="283"/>
      <c r="AT570" s="284" t="s">
        <v>312</v>
      </c>
      <c r="AU570" s="284" t="s">
        <v>88</v>
      </c>
      <c r="AV570" s="14" t="s">
        <v>86</v>
      </c>
      <c r="AW570" s="14" t="s">
        <v>41</v>
      </c>
      <c r="AX570" s="14" t="s">
        <v>78</v>
      </c>
      <c r="AY570" s="284" t="s">
        <v>191</v>
      </c>
    </row>
    <row r="571" s="12" customFormat="1">
      <c r="B571" s="253"/>
      <c r="C571" s="254"/>
      <c r="D571" s="247" t="s">
        <v>312</v>
      </c>
      <c r="E571" s="255" t="s">
        <v>34</v>
      </c>
      <c r="F571" s="256" t="s">
        <v>1052</v>
      </c>
      <c r="G571" s="254"/>
      <c r="H571" s="257">
        <v>204.34899999999999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AT571" s="263" t="s">
        <v>312</v>
      </c>
      <c r="AU571" s="263" t="s">
        <v>88</v>
      </c>
      <c r="AV571" s="12" t="s">
        <v>88</v>
      </c>
      <c r="AW571" s="12" t="s">
        <v>41</v>
      </c>
      <c r="AX571" s="12" t="s">
        <v>78</v>
      </c>
      <c r="AY571" s="263" t="s">
        <v>191</v>
      </c>
    </row>
    <row r="572" s="12" customFormat="1">
      <c r="B572" s="253"/>
      <c r="C572" s="254"/>
      <c r="D572" s="247" t="s">
        <v>312</v>
      </c>
      <c r="E572" s="255" t="s">
        <v>34</v>
      </c>
      <c r="F572" s="256" t="s">
        <v>1053</v>
      </c>
      <c r="G572" s="254"/>
      <c r="H572" s="257">
        <v>145.61500000000001</v>
      </c>
      <c r="I572" s="258"/>
      <c r="J572" s="254"/>
      <c r="K572" s="254"/>
      <c r="L572" s="259"/>
      <c r="M572" s="260"/>
      <c r="N572" s="261"/>
      <c r="O572" s="261"/>
      <c r="P572" s="261"/>
      <c r="Q572" s="261"/>
      <c r="R572" s="261"/>
      <c r="S572" s="261"/>
      <c r="T572" s="262"/>
      <c r="AT572" s="263" t="s">
        <v>312</v>
      </c>
      <c r="AU572" s="263" t="s">
        <v>88</v>
      </c>
      <c r="AV572" s="12" t="s">
        <v>88</v>
      </c>
      <c r="AW572" s="12" t="s">
        <v>41</v>
      </c>
      <c r="AX572" s="12" t="s">
        <v>78</v>
      </c>
      <c r="AY572" s="263" t="s">
        <v>191</v>
      </c>
    </row>
    <row r="573" s="12" customFormat="1">
      <c r="B573" s="253"/>
      <c r="C573" s="254"/>
      <c r="D573" s="247" t="s">
        <v>312</v>
      </c>
      <c r="E573" s="255" t="s">
        <v>34</v>
      </c>
      <c r="F573" s="256" t="s">
        <v>1054</v>
      </c>
      <c r="G573" s="254"/>
      <c r="H573" s="257">
        <v>10.880000000000001</v>
      </c>
      <c r="I573" s="258"/>
      <c r="J573" s="254"/>
      <c r="K573" s="254"/>
      <c r="L573" s="259"/>
      <c r="M573" s="260"/>
      <c r="N573" s="261"/>
      <c r="O573" s="261"/>
      <c r="P573" s="261"/>
      <c r="Q573" s="261"/>
      <c r="R573" s="261"/>
      <c r="S573" s="261"/>
      <c r="T573" s="262"/>
      <c r="AT573" s="263" t="s">
        <v>312</v>
      </c>
      <c r="AU573" s="263" t="s">
        <v>88</v>
      </c>
      <c r="AV573" s="12" t="s">
        <v>88</v>
      </c>
      <c r="AW573" s="12" t="s">
        <v>41</v>
      </c>
      <c r="AX573" s="12" t="s">
        <v>78</v>
      </c>
      <c r="AY573" s="263" t="s">
        <v>191</v>
      </c>
    </row>
    <row r="574" s="13" customFormat="1">
      <c r="B574" s="264"/>
      <c r="C574" s="265"/>
      <c r="D574" s="247" t="s">
        <v>312</v>
      </c>
      <c r="E574" s="266" t="s">
        <v>34</v>
      </c>
      <c r="F574" s="267" t="s">
        <v>314</v>
      </c>
      <c r="G574" s="265"/>
      <c r="H574" s="268">
        <v>360.84399999999999</v>
      </c>
      <c r="I574" s="269"/>
      <c r="J574" s="265"/>
      <c r="K574" s="265"/>
      <c r="L574" s="270"/>
      <c r="M574" s="271"/>
      <c r="N574" s="272"/>
      <c r="O574" s="272"/>
      <c r="P574" s="272"/>
      <c r="Q574" s="272"/>
      <c r="R574" s="272"/>
      <c r="S574" s="272"/>
      <c r="T574" s="273"/>
      <c r="AT574" s="274" t="s">
        <v>312</v>
      </c>
      <c r="AU574" s="274" t="s">
        <v>88</v>
      </c>
      <c r="AV574" s="13" t="s">
        <v>211</v>
      </c>
      <c r="AW574" s="13" t="s">
        <v>41</v>
      </c>
      <c r="AX574" s="13" t="s">
        <v>86</v>
      </c>
      <c r="AY574" s="274" t="s">
        <v>191</v>
      </c>
    </row>
    <row r="575" s="1" customFormat="1" ht="25.5" customHeight="1">
      <c r="B575" s="48"/>
      <c r="C575" s="290" t="s">
        <v>1055</v>
      </c>
      <c r="D575" s="290" t="s">
        <v>445</v>
      </c>
      <c r="E575" s="291" t="s">
        <v>1056</v>
      </c>
      <c r="F575" s="292" t="s">
        <v>1057</v>
      </c>
      <c r="G575" s="293" t="s">
        <v>453</v>
      </c>
      <c r="H575" s="294">
        <v>414.971</v>
      </c>
      <c r="I575" s="295"/>
      <c r="J575" s="296">
        <f>ROUND(I575*H575,2)</f>
        <v>0</v>
      </c>
      <c r="K575" s="292" t="s">
        <v>198</v>
      </c>
      <c r="L575" s="297"/>
      <c r="M575" s="298" t="s">
        <v>34</v>
      </c>
      <c r="N575" s="299" t="s">
        <v>49</v>
      </c>
      <c r="O575" s="49"/>
      <c r="P575" s="244">
        <f>O575*H575</f>
        <v>0</v>
      </c>
      <c r="Q575" s="244">
        <v>0.0030000000000000001</v>
      </c>
      <c r="R575" s="244">
        <f>Q575*H575</f>
        <v>1.2449129999999999</v>
      </c>
      <c r="S575" s="244">
        <v>0</v>
      </c>
      <c r="T575" s="245">
        <f>S575*H575</f>
        <v>0</v>
      </c>
      <c r="AR575" s="25" t="s">
        <v>531</v>
      </c>
      <c r="AT575" s="25" t="s">
        <v>445</v>
      </c>
      <c r="AU575" s="25" t="s">
        <v>88</v>
      </c>
      <c r="AY575" s="25" t="s">
        <v>191</v>
      </c>
      <c r="BE575" s="246">
        <f>IF(N575="základní",J575,0)</f>
        <v>0</v>
      </c>
      <c r="BF575" s="246">
        <f>IF(N575="snížená",J575,0)</f>
        <v>0</v>
      </c>
      <c r="BG575" s="246">
        <f>IF(N575="zákl. přenesená",J575,0)</f>
        <v>0</v>
      </c>
      <c r="BH575" s="246">
        <f>IF(N575="sníž. přenesená",J575,0)</f>
        <v>0</v>
      </c>
      <c r="BI575" s="246">
        <f>IF(N575="nulová",J575,0)</f>
        <v>0</v>
      </c>
      <c r="BJ575" s="25" t="s">
        <v>86</v>
      </c>
      <c r="BK575" s="246">
        <f>ROUND(I575*H575,2)</f>
        <v>0</v>
      </c>
      <c r="BL575" s="25" t="s">
        <v>267</v>
      </c>
      <c r="BM575" s="25" t="s">
        <v>1058</v>
      </c>
    </row>
    <row r="576" s="12" customFormat="1">
      <c r="B576" s="253"/>
      <c r="C576" s="254"/>
      <c r="D576" s="247" t="s">
        <v>312</v>
      </c>
      <c r="E576" s="254"/>
      <c r="F576" s="256" t="s">
        <v>1059</v>
      </c>
      <c r="G576" s="254"/>
      <c r="H576" s="257">
        <v>414.971</v>
      </c>
      <c r="I576" s="258"/>
      <c r="J576" s="254"/>
      <c r="K576" s="254"/>
      <c r="L576" s="259"/>
      <c r="M576" s="260"/>
      <c r="N576" s="261"/>
      <c r="O576" s="261"/>
      <c r="P576" s="261"/>
      <c r="Q576" s="261"/>
      <c r="R576" s="261"/>
      <c r="S576" s="261"/>
      <c r="T576" s="262"/>
      <c r="AT576" s="263" t="s">
        <v>312</v>
      </c>
      <c r="AU576" s="263" t="s">
        <v>88</v>
      </c>
      <c r="AV576" s="12" t="s">
        <v>88</v>
      </c>
      <c r="AW576" s="12" t="s">
        <v>6</v>
      </c>
      <c r="AX576" s="12" t="s">
        <v>86</v>
      </c>
      <c r="AY576" s="263" t="s">
        <v>191</v>
      </c>
    </row>
    <row r="577" s="1" customFormat="1" ht="25.5" customHeight="1">
      <c r="B577" s="48"/>
      <c r="C577" s="235" t="s">
        <v>1060</v>
      </c>
      <c r="D577" s="235" t="s">
        <v>194</v>
      </c>
      <c r="E577" s="236" t="s">
        <v>1061</v>
      </c>
      <c r="F577" s="237" t="s">
        <v>1062</v>
      </c>
      <c r="G577" s="238" t="s">
        <v>453</v>
      </c>
      <c r="H577" s="239">
        <v>360.84399999999999</v>
      </c>
      <c r="I577" s="240"/>
      <c r="J577" s="241">
        <f>ROUND(I577*H577,2)</f>
        <v>0</v>
      </c>
      <c r="K577" s="237" t="s">
        <v>356</v>
      </c>
      <c r="L577" s="74"/>
      <c r="M577" s="242" t="s">
        <v>34</v>
      </c>
      <c r="N577" s="243" t="s">
        <v>49</v>
      </c>
      <c r="O577" s="49"/>
      <c r="P577" s="244">
        <f>O577*H577</f>
        <v>0</v>
      </c>
      <c r="Q577" s="244">
        <v>0</v>
      </c>
      <c r="R577" s="244">
        <f>Q577*H577</f>
        <v>0</v>
      </c>
      <c r="S577" s="244">
        <v>0</v>
      </c>
      <c r="T577" s="245">
        <f>S577*H577</f>
        <v>0</v>
      </c>
      <c r="AR577" s="25" t="s">
        <v>267</v>
      </c>
      <c r="AT577" s="25" t="s">
        <v>194</v>
      </c>
      <c r="AU577" s="25" t="s">
        <v>88</v>
      </c>
      <c r="AY577" s="25" t="s">
        <v>191</v>
      </c>
      <c r="BE577" s="246">
        <f>IF(N577="základní",J577,0)</f>
        <v>0</v>
      </c>
      <c r="BF577" s="246">
        <f>IF(N577="snížená",J577,0)</f>
        <v>0</v>
      </c>
      <c r="BG577" s="246">
        <f>IF(N577="zákl. přenesená",J577,0)</f>
        <v>0</v>
      </c>
      <c r="BH577" s="246">
        <f>IF(N577="sníž. přenesená",J577,0)</f>
        <v>0</v>
      </c>
      <c r="BI577" s="246">
        <f>IF(N577="nulová",J577,0)</f>
        <v>0</v>
      </c>
      <c r="BJ577" s="25" t="s">
        <v>86</v>
      </c>
      <c r="BK577" s="246">
        <f>ROUND(I577*H577,2)</f>
        <v>0</v>
      </c>
      <c r="BL577" s="25" t="s">
        <v>267</v>
      </c>
      <c r="BM577" s="25" t="s">
        <v>1063</v>
      </c>
    </row>
    <row r="578" s="1" customFormat="1">
      <c r="B578" s="48"/>
      <c r="C578" s="76"/>
      <c r="D578" s="247" t="s">
        <v>201</v>
      </c>
      <c r="E578" s="76"/>
      <c r="F578" s="248" t="s">
        <v>1064</v>
      </c>
      <c r="G578" s="76"/>
      <c r="H578" s="76"/>
      <c r="I578" s="205"/>
      <c r="J578" s="76"/>
      <c r="K578" s="76"/>
      <c r="L578" s="74"/>
      <c r="M578" s="249"/>
      <c r="N578" s="49"/>
      <c r="O578" s="49"/>
      <c r="P578" s="49"/>
      <c r="Q578" s="49"/>
      <c r="R578" s="49"/>
      <c r="S578" s="49"/>
      <c r="T578" s="97"/>
      <c r="AT578" s="25" t="s">
        <v>201</v>
      </c>
      <c r="AU578" s="25" t="s">
        <v>88</v>
      </c>
    </row>
    <row r="579" s="14" customFormat="1">
      <c r="B579" s="275"/>
      <c r="C579" s="276"/>
      <c r="D579" s="247" t="s">
        <v>312</v>
      </c>
      <c r="E579" s="277" t="s">
        <v>34</v>
      </c>
      <c r="F579" s="278" t="s">
        <v>720</v>
      </c>
      <c r="G579" s="276"/>
      <c r="H579" s="277" t="s">
        <v>34</v>
      </c>
      <c r="I579" s="279"/>
      <c r="J579" s="276"/>
      <c r="K579" s="276"/>
      <c r="L579" s="280"/>
      <c r="M579" s="281"/>
      <c r="N579" s="282"/>
      <c r="O579" s="282"/>
      <c r="P579" s="282"/>
      <c r="Q579" s="282"/>
      <c r="R579" s="282"/>
      <c r="S579" s="282"/>
      <c r="T579" s="283"/>
      <c r="AT579" s="284" t="s">
        <v>312</v>
      </c>
      <c r="AU579" s="284" t="s">
        <v>88</v>
      </c>
      <c r="AV579" s="14" t="s">
        <v>86</v>
      </c>
      <c r="AW579" s="14" t="s">
        <v>41</v>
      </c>
      <c r="AX579" s="14" t="s">
        <v>78</v>
      </c>
      <c r="AY579" s="284" t="s">
        <v>191</v>
      </c>
    </row>
    <row r="580" s="14" customFormat="1">
      <c r="B580" s="275"/>
      <c r="C580" s="276"/>
      <c r="D580" s="247" t="s">
        <v>312</v>
      </c>
      <c r="E580" s="277" t="s">
        <v>34</v>
      </c>
      <c r="F580" s="278" t="s">
        <v>1065</v>
      </c>
      <c r="G580" s="276"/>
      <c r="H580" s="277" t="s">
        <v>34</v>
      </c>
      <c r="I580" s="279"/>
      <c r="J580" s="276"/>
      <c r="K580" s="276"/>
      <c r="L580" s="280"/>
      <c r="M580" s="281"/>
      <c r="N580" s="282"/>
      <c r="O580" s="282"/>
      <c r="P580" s="282"/>
      <c r="Q580" s="282"/>
      <c r="R580" s="282"/>
      <c r="S580" s="282"/>
      <c r="T580" s="283"/>
      <c r="AT580" s="284" t="s">
        <v>312</v>
      </c>
      <c r="AU580" s="284" t="s">
        <v>88</v>
      </c>
      <c r="AV580" s="14" t="s">
        <v>86</v>
      </c>
      <c r="AW580" s="14" t="s">
        <v>41</v>
      </c>
      <c r="AX580" s="14" t="s">
        <v>78</v>
      </c>
      <c r="AY580" s="284" t="s">
        <v>191</v>
      </c>
    </row>
    <row r="581" s="14" customFormat="1">
      <c r="B581" s="275"/>
      <c r="C581" s="276"/>
      <c r="D581" s="247" t="s">
        <v>312</v>
      </c>
      <c r="E581" s="277" t="s">
        <v>34</v>
      </c>
      <c r="F581" s="278" t="s">
        <v>1066</v>
      </c>
      <c r="G581" s="276"/>
      <c r="H581" s="277" t="s">
        <v>34</v>
      </c>
      <c r="I581" s="279"/>
      <c r="J581" s="276"/>
      <c r="K581" s="276"/>
      <c r="L581" s="280"/>
      <c r="M581" s="281"/>
      <c r="N581" s="282"/>
      <c r="O581" s="282"/>
      <c r="P581" s="282"/>
      <c r="Q581" s="282"/>
      <c r="R581" s="282"/>
      <c r="S581" s="282"/>
      <c r="T581" s="283"/>
      <c r="AT581" s="284" t="s">
        <v>312</v>
      </c>
      <c r="AU581" s="284" t="s">
        <v>88</v>
      </c>
      <c r="AV581" s="14" t="s">
        <v>86</v>
      </c>
      <c r="AW581" s="14" t="s">
        <v>41</v>
      </c>
      <c r="AX581" s="14" t="s">
        <v>78</v>
      </c>
      <c r="AY581" s="284" t="s">
        <v>191</v>
      </c>
    </row>
    <row r="582" s="14" customFormat="1">
      <c r="B582" s="275"/>
      <c r="C582" s="276"/>
      <c r="D582" s="247" t="s">
        <v>312</v>
      </c>
      <c r="E582" s="277" t="s">
        <v>34</v>
      </c>
      <c r="F582" s="278" t="s">
        <v>1067</v>
      </c>
      <c r="G582" s="276"/>
      <c r="H582" s="277" t="s">
        <v>34</v>
      </c>
      <c r="I582" s="279"/>
      <c r="J582" s="276"/>
      <c r="K582" s="276"/>
      <c r="L582" s="280"/>
      <c r="M582" s="281"/>
      <c r="N582" s="282"/>
      <c r="O582" s="282"/>
      <c r="P582" s="282"/>
      <c r="Q582" s="282"/>
      <c r="R582" s="282"/>
      <c r="S582" s="282"/>
      <c r="T582" s="283"/>
      <c r="AT582" s="284" t="s">
        <v>312</v>
      </c>
      <c r="AU582" s="284" t="s">
        <v>88</v>
      </c>
      <c r="AV582" s="14" t="s">
        <v>86</v>
      </c>
      <c r="AW582" s="14" t="s">
        <v>41</v>
      </c>
      <c r="AX582" s="14" t="s">
        <v>78</v>
      </c>
      <c r="AY582" s="284" t="s">
        <v>191</v>
      </c>
    </row>
    <row r="583" s="14" customFormat="1">
      <c r="B583" s="275"/>
      <c r="C583" s="276"/>
      <c r="D583" s="247" t="s">
        <v>312</v>
      </c>
      <c r="E583" s="277" t="s">
        <v>34</v>
      </c>
      <c r="F583" s="278" t="s">
        <v>1068</v>
      </c>
      <c r="G583" s="276"/>
      <c r="H583" s="277" t="s">
        <v>34</v>
      </c>
      <c r="I583" s="279"/>
      <c r="J583" s="276"/>
      <c r="K583" s="276"/>
      <c r="L583" s="280"/>
      <c r="M583" s="281"/>
      <c r="N583" s="282"/>
      <c r="O583" s="282"/>
      <c r="P583" s="282"/>
      <c r="Q583" s="282"/>
      <c r="R583" s="282"/>
      <c r="S583" s="282"/>
      <c r="T583" s="283"/>
      <c r="AT583" s="284" t="s">
        <v>312</v>
      </c>
      <c r="AU583" s="284" t="s">
        <v>88</v>
      </c>
      <c r="AV583" s="14" t="s">
        <v>86</v>
      </c>
      <c r="AW583" s="14" t="s">
        <v>41</v>
      </c>
      <c r="AX583" s="14" t="s">
        <v>78</v>
      </c>
      <c r="AY583" s="284" t="s">
        <v>191</v>
      </c>
    </row>
    <row r="584" s="12" customFormat="1">
      <c r="B584" s="253"/>
      <c r="C584" s="254"/>
      <c r="D584" s="247" t="s">
        <v>312</v>
      </c>
      <c r="E584" s="255" t="s">
        <v>34</v>
      </c>
      <c r="F584" s="256" t="s">
        <v>1052</v>
      </c>
      <c r="G584" s="254"/>
      <c r="H584" s="257">
        <v>204.34899999999999</v>
      </c>
      <c r="I584" s="258"/>
      <c r="J584" s="254"/>
      <c r="K584" s="254"/>
      <c r="L584" s="259"/>
      <c r="M584" s="260"/>
      <c r="N584" s="261"/>
      <c r="O584" s="261"/>
      <c r="P584" s="261"/>
      <c r="Q584" s="261"/>
      <c r="R584" s="261"/>
      <c r="S584" s="261"/>
      <c r="T584" s="262"/>
      <c r="AT584" s="263" t="s">
        <v>312</v>
      </c>
      <c r="AU584" s="263" t="s">
        <v>88</v>
      </c>
      <c r="AV584" s="12" t="s">
        <v>88</v>
      </c>
      <c r="AW584" s="12" t="s">
        <v>41</v>
      </c>
      <c r="AX584" s="12" t="s">
        <v>78</v>
      </c>
      <c r="AY584" s="263" t="s">
        <v>191</v>
      </c>
    </row>
    <row r="585" s="12" customFormat="1">
      <c r="B585" s="253"/>
      <c r="C585" s="254"/>
      <c r="D585" s="247" t="s">
        <v>312</v>
      </c>
      <c r="E585" s="255" t="s">
        <v>34</v>
      </c>
      <c r="F585" s="256" t="s">
        <v>1053</v>
      </c>
      <c r="G585" s="254"/>
      <c r="H585" s="257">
        <v>145.61500000000001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AT585" s="263" t="s">
        <v>312</v>
      </c>
      <c r="AU585" s="263" t="s">
        <v>88</v>
      </c>
      <c r="AV585" s="12" t="s">
        <v>88</v>
      </c>
      <c r="AW585" s="12" t="s">
        <v>41</v>
      </c>
      <c r="AX585" s="12" t="s">
        <v>78</v>
      </c>
      <c r="AY585" s="263" t="s">
        <v>191</v>
      </c>
    </row>
    <row r="586" s="12" customFormat="1">
      <c r="B586" s="253"/>
      <c r="C586" s="254"/>
      <c r="D586" s="247" t="s">
        <v>312</v>
      </c>
      <c r="E586" s="255" t="s">
        <v>34</v>
      </c>
      <c r="F586" s="256" t="s">
        <v>1069</v>
      </c>
      <c r="G586" s="254"/>
      <c r="H586" s="257">
        <v>10.880000000000001</v>
      </c>
      <c r="I586" s="258"/>
      <c r="J586" s="254"/>
      <c r="K586" s="254"/>
      <c r="L586" s="259"/>
      <c r="M586" s="260"/>
      <c r="N586" s="261"/>
      <c r="O586" s="261"/>
      <c r="P586" s="261"/>
      <c r="Q586" s="261"/>
      <c r="R586" s="261"/>
      <c r="S586" s="261"/>
      <c r="T586" s="262"/>
      <c r="AT586" s="263" t="s">
        <v>312</v>
      </c>
      <c r="AU586" s="263" t="s">
        <v>88</v>
      </c>
      <c r="AV586" s="12" t="s">
        <v>88</v>
      </c>
      <c r="AW586" s="12" t="s">
        <v>41</v>
      </c>
      <c r="AX586" s="12" t="s">
        <v>78</v>
      </c>
      <c r="AY586" s="263" t="s">
        <v>191</v>
      </c>
    </row>
    <row r="587" s="13" customFormat="1">
      <c r="B587" s="264"/>
      <c r="C587" s="265"/>
      <c r="D587" s="247" t="s">
        <v>312</v>
      </c>
      <c r="E587" s="266" t="s">
        <v>34</v>
      </c>
      <c r="F587" s="267" t="s">
        <v>314</v>
      </c>
      <c r="G587" s="265"/>
      <c r="H587" s="268">
        <v>360.84399999999999</v>
      </c>
      <c r="I587" s="269"/>
      <c r="J587" s="265"/>
      <c r="K587" s="265"/>
      <c r="L587" s="270"/>
      <c r="M587" s="271"/>
      <c r="N587" s="272"/>
      <c r="O587" s="272"/>
      <c r="P587" s="272"/>
      <c r="Q587" s="272"/>
      <c r="R587" s="272"/>
      <c r="S587" s="272"/>
      <c r="T587" s="273"/>
      <c r="AT587" s="274" t="s">
        <v>312</v>
      </c>
      <c r="AU587" s="274" t="s">
        <v>88</v>
      </c>
      <c r="AV587" s="13" t="s">
        <v>211</v>
      </c>
      <c r="AW587" s="13" t="s">
        <v>41</v>
      </c>
      <c r="AX587" s="13" t="s">
        <v>86</v>
      </c>
      <c r="AY587" s="274" t="s">
        <v>191</v>
      </c>
    </row>
    <row r="588" s="1" customFormat="1" ht="25.5" customHeight="1">
      <c r="B588" s="48"/>
      <c r="C588" s="235" t="s">
        <v>1070</v>
      </c>
      <c r="D588" s="235" t="s">
        <v>194</v>
      </c>
      <c r="E588" s="236" t="s">
        <v>1071</v>
      </c>
      <c r="F588" s="237" t="s">
        <v>1072</v>
      </c>
      <c r="G588" s="238" t="s">
        <v>453</v>
      </c>
      <c r="H588" s="239">
        <v>572.726</v>
      </c>
      <c r="I588" s="240"/>
      <c r="J588" s="241">
        <f>ROUND(I588*H588,2)</f>
        <v>0</v>
      </c>
      <c r="K588" s="237" t="s">
        <v>198</v>
      </c>
      <c r="L588" s="74"/>
      <c r="M588" s="242" t="s">
        <v>34</v>
      </c>
      <c r="N588" s="243" t="s">
        <v>49</v>
      </c>
      <c r="O588" s="49"/>
      <c r="P588" s="244">
        <f>O588*H588</f>
        <v>0</v>
      </c>
      <c r="Q588" s="244">
        <v>0</v>
      </c>
      <c r="R588" s="244">
        <f>Q588*H588</f>
        <v>0</v>
      </c>
      <c r="S588" s="244">
        <v>0</v>
      </c>
      <c r="T588" s="245">
        <f>S588*H588</f>
        <v>0</v>
      </c>
      <c r="AR588" s="25" t="s">
        <v>267</v>
      </c>
      <c r="AT588" s="25" t="s">
        <v>194</v>
      </c>
      <c r="AU588" s="25" t="s">
        <v>88</v>
      </c>
      <c r="AY588" s="25" t="s">
        <v>191</v>
      </c>
      <c r="BE588" s="246">
        <f>IF(N588="základní",J588,0)</f>
        <v>0</v>
      </c>
      <c r="BF588" s="246">
        <f>IF(N588="snížená",J588,0)</f>
        <v>0</v>
      </c>
      <c r="BG588" s="246">
        <f>IF(N588="zákl. přenesená",J588,0)</f>
        <v>0</v>
      </c>
      <c r="BH588" s="246">
        <f>IF(N588="sníž. přenesená",J588,0)</f>
        <v>0</v>
      </c>
      <c r="BI588" s="246">
        <f>IF(N588="nulová",J588,0)</f>
        <v>0</v>
      </c>
      <c r="BJ588" s="25" t="s">
        <v>86</v>
      </c>
      <c r="BK588" s="246">
        <f>ROUND(I588*H588,2)</f>
        <v>0</v>
      </c>
      <c r="BL588" s="25" t="s">
        <v>267</v>
      </c>
      <c r="BM588" s="25" t="s">
        <v>1073</v>
      </c>
    </row>
    <row r="589" s="14" customFormat="1">
      <c r="B589" s="275"/>
      <c r="C589" s="276"/>
      <c r="D589" s="247" t="s">
        <v>312</v>
      </c>
      <c r="E589" s="277" t="s">
        <v>34</v>
      </c>
      <c r="F589" s="278" t="s">
        <v>419</v>
      </c>
      <c r="G589" s="276"/>
      <c r="H589" s="277" t="s">
        <v>34</v>
      </c>
      <c r="I589" s="279"/>
      <c r="J589" s="276"/>
      <c r="K589" s="276"/>
      <c r="L589" s="280"/>
      <c r="M589" s="281"/>
      <c r="N589" s="282"/>
      <c r="O589" s="282"/>
      <c r="P589" s="282"/>
      <c r="Q589" s="282"/>
      <c r="R589" s="282"/>
      <c r="S589" s="282"/>
      <c r="T589" s="283"/>
      <c r="AT589" s="284" t="s">
        <v>312</v>
      </c>
      <c r="AU589" s="284" t="s">
        <v>88</v>
      </c>
      <c r="AV589" s="14" t="s">
        <v>86</v>
      </c>
      <c r="AW589" s="14" t="s">
        <v>41</v>
      </c>
      <c r="AX589" s="14" t="s">
        <v>78</v>
      </c>
      <c r="AY589" s="284" t="s">
        <v>191</v>
      </c>
    </row>
    <row r="590" s="12" customFormat="1">
      <c r="B590" s="253"/>
      <c r="C590" s="254"/>
      <c r="D590" s="247" t="s">
        <v>312</v>
      </c>
      <c r="E590" s="255" t="s">
        <v>34</v>
      </c>
      <c r="F590" s="256" t="s">
        <v>1074</v>
      </c>
      <c r="G590" s="254"/>
      <c r="H590" s="257">
        <v>572.726</v>
      </c>
      <c r="I590" s="258"/>
      <c r="J590" s="254"/>
      <c r="K590" s="254"/>
      <c r="L590" s="259"/>
      <c r="M590" s="260"/>
      <c r="N590" s="261"/>
      <c r="O590" s="261"/>
      <c r="P590" s="261"/>
      <c r="Q590" s="261"/>
      <c r="R590" s="261"/>
      <c r="S590" s="261"/>
      <c r="T590" s="262"/>
      <c r="AT590" s="263" t="s">
        <v>312</v>
      </c>
      <c r="AU590" s="263" t="s">
        <v>88</v>
      </c>
      <c r="AV590" s="12" t="s">
        <v>88</v>
      </c>
      <c r="AW590" s="12" t="s">
        <v>41</v>
      </c>
      <c r="AX590" s="12" t="s">
        <v>78</v>
      </c>
      <c r="AY590" s="263" t="s">
        <v>191</v>
      </c>
    </row>
    <row r="591" s="13" customFormat="1">
      <c r="B591" s="264"/>
      <c r="C591" s="265"/>
      <c r="D591" s="247" t="s">
        <v>312</v>
      </c>
      <c r="E591" s="266" t="s">
        <v>34</v>
      </c>
      <c r="F591" s="267" t="s">
        <v>314</v>
      </c>
      <c r="G591" s="265"/>
      <c r="H591" s="268">
        <v>572.726</v>
      </c>
      <c r="I591" s="269"/>
      <c r="J591" s="265"/>
      <c r="K591" s="265"/>
      <c r="L591" s="270"/>
      <c r="M591" s="271"/>
      <c r="N591" s="272"/>
      <c r="O591" s="272"/>
      <c r="P591" s="272"/>
      <c r="Q591" s="272"/>
      <c r="R591" s="272"/>
      <c r="S591" s="272"/>
      <c r="T591" s="273"/>
      <c r="AT591" s="274" t="s">
        <v>312</v>
      </c>
      <c r="AU591" s="274" t="s">
        <v>88</v>
      </c>
      <c r="AV591" s="13" t="s">
        <v>211</v>
      </c>
      <c r="AW591" s="13" t="s">
        <v>41</v>
      </c>
      <c r="AX591" s="13" t="s">
        <v>86</v>
      </c>
      <c r="AY591" s="274" t="s">
        <v>191</v>
      </c>
    </row>
    <row r="592" s="1" customFormat="1" ht="25.5" customHeight="1">
      <c r="B592" s="48"/>
      <c r="C592" s="290" t="s">
        <v>1075</v>
      </c>
      <c r="D592" s="290" t="s">
        <v>445</v>
      </c>
      <c r="E592" s="291" t="s">
        <v>1056</v>
      </c>
      <c r="F592" s="292" t="s">
        <v>1057</v>
      </c>
      <c r="G592" s="293" t="s">
        <v>453</v>
      </c>
      <c r="H592" s="294">
        <v>658.63499999999999</v>
      </c>
      <c r="I592" s="295"/>
      <c r="J592" s="296">
        <f>ROUND(I592*H592,2)</f>
        <v>0</v>
      </c>
      <c r="K592" s="292" t="s">
        <v>198</v>
      </c>
      <c r="L592" s="297"/>
      <c r="M592" s="298" t="s">
        <v>34</v>
      </c>
      <c r="N592" s="299" t="s">
        <v>49</v>
      </c>
      <c r="O592" s="49"/>
      <c r="P592" s="244">
        <f>O592*H592</f>
        <v>0</v>
      </c>
      <c r="Q592" s="244">
        <v>0.0030000000000000001</v>
      </c>
      <c r="R592" s="244">
        <f>Q592*H592</f>
        <v>1.975905</v>
      </c>
      <c r="S592" s="244">
        <v>0</v>
      </c>
      <c r="T592" s="245">
        <f>S592*H592</f>
        <v>0</v>
      </c>
      <c r="AR592" s="25" t="s">
        <v>531</v>
      </c>
      <c r="AT592" s="25" t="s">
        <v>445</v>
      </c>
      <c r="AU592" s="25" t="s">
        <v>88</v>
      </c>
      <c r="AY592" s="25" t="s">
        <v>191</v>
      </c>
      <c r="BE592" s="246">
        <f>IF(N592="základní",J592,0)</f>
        <v>0</v>
      </c>
      <c r="BF592" s="246">
        <f>IF(N592="snížená",J592,0)</f>
        <v>0</v>
      </c>
      <c r="BG592" s="246">
        <f>IF(N592="zákl. přenesená",J592,0)</f>
        <v>0</v>
      </c>
      <c r="BH592" s="246">
        <f>IF(N592="sníž. přenesená",J592,0)</f>
        <v>0</v>
      </c>
      <c r="BI592" s="246">
        <f>IF(N592="nulová",J592,0)</f>
        <v>0</v>
      </c>
      <c r="BJ592" s="25" t="s">
        <v>86</v>
      </c>
      <c r="BK592" s="246">
        <f>ROUND(I592*H592,2)</f>
        <v>0</v>
      </c>
      <c r="BL592" s="25" t="s">
        <v>267</v>
      </c>
      <c r="BM592" s="25" t="s">
        <v>1076</v>
      </c>
    </row>
    <row r="593" s="12" customFormat="1">
      <c r="B593" s="253"/>
      <c r="C593" s="254"/>
      <c r="D593" s="247" t="s">
        <v>312</v>
      </c>
      <c r="E593" s="254"/>
      <c r="F593" s="256" t="s">
        <v>1077</v>
      </c>
      <c r="G593" s="254"/>
      <c r="H593" s="257">
        <v>658.63499999999999</v>
      </c>
      <c r="I593" s="258"/>
      <c r="J593" s="254"/>
      <c r="K593" s="254"/>
      <c r="L593" s="259"/>
      <c r="M593" s="260"/>
      <c r="N593" s="261"/>
      <c r="O593" s="261"/>
      <c r="P593" s="261"/>
      <c r="Q593" s="261"/>
      <c r="R593" s="261"/>
      <c r="S593" s="261"/>
      <c r="T593" s="262"/>
      <c r="AT593" s="263" t="s">
        <v>312</v>
      </c>
      <c r="AU593" s="263" t="s">
        <v>88</v>
      </c>
      <c r="AV593" s="12" t="s">
        <v>88</v>
      </c>
      <c r="AW593" s="12" t="s">
        <v>6</v>
      </c>
      <c r="AX593" s="12" t="s">
        <v>86</v>
      </c>
      <c r="AY593" s="263" t="s">
        <v>191</v>
      </c>
    </row>
    <row r="594" s="1" customFormat="1" ht="25.5" customHeight="1">
      <c r="B594" s="48"/>
      <c r="C594" s="235" t="s">
        <v>1078</v>
      </c>
      <c r="D594" s="235" t="s">
        <v>194</v>
      </c>
      <c r="E594" s="236" t="s">
        <v>1079</v>
      </c>
      <c r="F594" s="237" t="s">
        <v>1080</v>
      </c>
      <c r="G594" s="238" t="s">
        <v>453</v>
      </c>
      <c r="H594" s="239">
        <v>51</v>
      </c>
      <c r="I594" s="240"/>
      <c r="J594" s="241">
        <f>ROUND(I594*H594,2)</f>
        <v>0</v>
      </c>
      <c r="K594" s="237" t="s">
        <v>198</v>
      </c>
      <c r="L594" s="74"/>
      <c r="M594" s="242" t="s">
        <v>34</v>
      </c>
      <c r="N594" s="243" t="s">
        <v>49</v>
      </c>
      <c r="O594" s="49"/>
      <c r="P594" s="244">
        <f>O594*H594</f>
        <v>0</v>
      </c>
      <c r="Q594" s="244">
        <v>0</v>
      </c>
      <c r="R594" s="244">
        <f>Q594*H594</f>
        <v>0</v>
      </c>
      <c r="S594" s="244">
        <v>0</v>
      </c>
      <c r="T594" s="245">
        <f>S594*H594</f>
        <v>0</v>
      </c>
      <c r="AR594" s="25" t="s">
        <v>267</v>
      </c>
      <c r="AT594" s="25" t="s">
        <v>194</v>
      </c>
      <c r="AU594" s="25" t="s">
        <v>88</v>
      </c>
      <c r="AY594" s="25" t="s">
        <v>191</v>
      </c>
      <c r="BE594" s="246">
        <f>IF(N594="základní",J594,0)</f>
        <v>0</v>
      </c>
      <c r="BF594" s="246">
        <f>IF(N594="snížená",J594,0)</f>
        <v>0</v>
      </c>
      <c r="BG594" s="246">
        <f>IF(N594="zákl. přenesená",J594,0)</f>
        <v>0</v>
      </c>
      <c r="BH594" s="246">
        <f>IF(N594="sníž. přenesená",J594,0)</f>
        <v>0</v>
      </c>
      <c r="BI594" s="246">
        <f>IF(N594="nulová",J594,0)</f>
        <v>0</v>
      </c>
      <c r="BJ594" s="25" t="s">
        <v>86</v>
      </c>
      <c r="BK594" s="246">
        <f>ROUND(I594*H594,2)</f>
        <v>0</v>
      </c>
      <c r="BL594" s="25" t="s">
        <v>267</v>
      </c>
      <c r="BM594" s="25" t="s">
        <v>1081</v>
      </c>
    </row>
    <row r="595" s="14" customFormat="1">
      <c r="B595" s="275"/>
      <c r="C595" s="276"/>
      <c r="D595" s="247" t="s">
        <v>312</v>
      </c>
      <c r="E595" s="277" t="s">
        <v>34</v>
      </c>
      <c r="F595" s="278" t="s">
        <v>419</v>
      </c>
      <c r="G595" s="276"/>
      <c r="H595" s="277" t="s">
        <v>34</v>
      </c>
      <c r="I595" s="279"/>
      <c r="J595" s="276"/>
      <c r="K595" s="276"/>
      <c r="L595" s="280"/>
      <c r="M595" s="281"/>
      <c r="N595" s="282"/>
      <c r="O595" s="282"/>
      <c r="P595" s="282"/>
      <c r="Q595" s="282"/>
      <c r="R595" s="282"/>
      <c r="S595" s="282"/>
      <c r="T595" s="283"/>
      <c r="AT595" s="284" t="s">
        <v>312</v>
      </c>
      <c r="AU595" s="284" t="s">
        <v>88</v>
      </c>
      <c r="AV595" s="14" t="s">
        <v>86</v>
      </c>
      <c r="AW595" s="14" t="s">
        <v>41</v>
      </c>
      <c r="AX595" s="14" t="s">
        <v>78</v>
      </c>
      <c r="AY595" s="284" t="s">
        <v>191</v>
      </c>
    </row>
    <row r="596" s="12" customFormat="1">
      <c r="B596" s="253"/>
      <c r="C596" s="254"/>
      <c r="D596" s="247" t="s">
        <v>312</v>
      </c>
      <c r="E596" s="255" t="s">
        <v>34</v>
      </c>
      <c r="F596" s="256" t="s">
        <v>1082</v>
      </c>
      <c r="G596" s="254"/>
      <c r="H596" s="257">
        <v>51</v>
      </c>
      <c r="I596" s="258"/>
      <c r="J596" s="254"/>
      <c r="K596" s="254"/>
      <c r="L596" s="259"/>
      <c r="M596" s="260"/>
      <c r="N596" s="261"/>
      <c r="O596" s="261"/>
      <c r="P596" s="261"/>
      <c r="Q596" s="261"/>
      <c r="R596" s="261"/>
      <c r="S596" s="261"/>
      <c r="T596" s="262"/>
      <c r="AT596" s="263" t="s">
        <v>312</v>
      </c>
      <c r="AU596" s="263" t="s">
        <v>88</v>
      </c>
      <c r="AV596" s="12" t="s">
        <v>88</v>
      </c>
      <c r="AW596" s="12" t="s">
        <v>41</v>
      </c>
      <c r="AX596" s="12" t="s">
        <v>78</v>
      </c>
      <c r="AY596" s="263" t="s">
        <v>191</v>
      </c>
    </row>
    <row r="597" s="13" customFormat="1">
      <c r="B597" s="264"/>
      <c r="C597" s="265"/>
      <c r="D597" s="247" t="s">
        <v>312</v>
      </c>
      <c r="E597" s="266" t="s">
        <v>34</v>
      </c>
      <c r="F597" s="267" t="s">
        <v>314</v>
      </c>
      <c r="G597" s="265"/>
      <c r="H597" s="268">
        <v>51</v>
      </c>
      <c r="I597" s="269"/>
      <c r="J597" s="265"/>
      <c r="K597" s="265"/>
      <c r="L597" s="270"/>
      <c r="M597" s="271"/>
      <c r="N597" s="272"/>
      <c r="O597" s="272"/>
      <c r="P597" s="272"/>
      <c r="Q597" s="272"/>
      <c r="R597" s="272"/>
      <c r="S597" s="272"/>
      <c r="T597" s="273"/>
      <c r="AT597" s="274" t="s">
        <v>312</v>
      </c>
      <c r="AU597" s="274" t="s">
        <v>88</v>
      </c>
      <c r="AV597" s="13" t="s">
        <v>211</v>
      </c>
      <c r="AW597" s="13" t="s">
        <v>41</v>
      </c>
      <c r="AX597" s="13" t="s">
        <v>86</v>
      </c>
      <c r="AY597" s="274" t="s">
        <v>191</v>
      </c>
    </row>
    <row r="598" s="1" customFormat="1" ht="16.5" customHeight="1">
      <c r="B598" s="48"/>
      <c r="C598" s="290" t="s">
        <v>1083</v>
      </c>
      <c r="D598" s="290" t="s">
        <v>445</v>
      </c>
      <c r="E598" s="291" t="s">
        <v>933</v>
      </c>
      <c r="F598" s="292" t="s">
        <v>934</v>
      </c>
      <c r="G598" s="293" t="s">
        <v>327</v>
      </c>
      <c r="H598" s="294">
        <v>0.017999999999999999</v>
      </c>
      <c r="I598" s="295"/>
      <c r="J598" s="296">
        <f>ROUND(I598*H598,2)</f>
        <v>0</v>
      </c>
      <c r="K598" s="292" t="s">
        <v>198</v>
      </c>
      <c r="L598" s="297"/>
      <c r="M598" s="298" t="s">
        <v>34</v>
      </c>
      <c r="N598" s="299" t="s">
        <v>49</v>
      </c>
      <c r="O598" s="49"/>
      <c r="P598" s="244">
        <f>O598*H598</f>
        <v>0</v>
      </c>
      <c r="Q598" s="244">
        <v>1</v>
      </c>
      <c r="R598" s="244">
        <f>Q598*H598</f>
        <v>0.017999999999999999</v>
      </c>
      <c r="S598" s="244">
        <v>0</v>
      </c>
      <c r="T598" s="245">
        <f>S598*H598</f>
        <v>0</v>
      </c>
      <c r="AR598" s="25" t="s">
        <v>531</v>
      </c>
      <c r="AT598" s="25" t="s">
        <v>445</v>
      </c>
      <c r="AU598" s="25" t="s">
        <v>88</v>
      </c>
      <c r="AY598" s="25" t="s">
        <v>191</v>
      </c>
      <c r="BE598" s="246">
        <f>IF(N598="základní",J598,0)</f>
        <v>0</v>
      </c>
      <c r="BF598" s="246">
        <f>IF(N598="snížená",J598,0)</f>
        <v>0</v>
      </c>
      <c r="BG598" s="246">
        <f>IF(N598="zákl. přenesená",J598,0)</f>
        <v>0</v>
      </c>
      <c r="BH598" s="246">
        <f>IF(N598="sníž. přenesená",J598,0)</f>
        <v>0</v>
      </c>
      <c r="BI598" s="246">
        <f>IF(N598="nulová",J598,0)</f>
        <v>0</v>
      </c>
      <c r="BJ598" s="25" t="s">
        <v>86</v>
      </c>
      <c r="BK598" s="246">
        <f>ROUND(I598*H598,2)</f>
        <v>0</v>
      </c>
      <c r="BL598" s="25" t="s">
        <v>267</v>
      </c>
      <c r="BM598" s="25" t="s">
        <v>1084</v>
      </c>
    </row>
    <row r="599" s="1" customFormat="1">
      <c r="B599" s="48"/>
      <c r="C599" s="76"/>
      <c r="D599" s="247" t="s">
        <v>201</v>
      </c>
      <c r="E599" s="76"/>
      <c r="F599" s="248" t="s">
        <v>936</v>
      </c>
      <c r="G599" s="76"/>
      <c r="H599" s="76"/>
      <c r="I599" s="205"/>
      <c r="J599" s="76"/>
      <c r="K599" s="76"/>
      <c r="L599" s="74"/>
      <c r="M599" s="249"/>
      <c r="N599" s="49"/>
      <c r="O599" s="49"/>
      <c r="P599" s="49"/>
      <c r="Q599" s="49"/>
      <c r="R599" s="49"/>
      <c r="S599" s="49"/>
      <c r="T599" s="97"/>
      <c r="AT599" s="25" t="s">
        <v>201</v>
      </c>
      <c r="AU599" s="25" t="s">
        <v>88</v>
      </c>
    </row>
    <row r="600" s="12" customFormat="1">
      <c r="B600" s="253"/>
      <c r="C600" s="254"/>
      <c r="D600" s="247" t="s">
        <v>312</v>
      </c>
      <c r="E600" s="254"/>
      <c r="F600" s="256" t="s">
        <v>1085</v>
      </c>
      <c r="G600" s="254"/>
      <c r="H600" s="257">
        <v>0.017999999999999999</v>
      </c>
      <c r="I600" s="258"/>
      <c r="J600" s="254"/>
      <c r="K600" s="254"/>
      <c r="L600" s="259"/>
      <c r="M600" s="260"/>
      <c r="N600" s="261"/>
      <c r="O600" s="261"/>
      <c r="P600" s="261"/>
      <c r="Q600" s="261"/>
      <c r="R600" s="261"/>
      <c r="S600" s="261"/>
      <c r="T600" s="262"/>
      <c r="AT600" s="263" t="s">
        <v>312</v>
      </c>
      <c r="AU600" s="263" t="s">
        <v>88</v>
      </c>
      <c r="AV600" s="12" t="s">
        <v>88</v>
      </c>
      <c r="AW600" s="12" t="s">
        <v>6</v>
      </c>
      <c r="AX600" s="12" t="s">
        <v>86</v>
      </c>
      <c r="AY600" s="263" t="s">
        <v>191</v>
      </c>
    </row>
    <row r="601" s="1" customFormat="1" ht="16.5" customHeight="1">
      <c r="B601" s="48"/>
      <c r="C601" s="235" t="s">
        <v>1086</v>
      </c>
      <c r="D601" s="235" t="s">
        <v>194</v>
      </c>
      <c r="E601" s="236" t="s">
        <v>1087</v>
      </c>
      <c r="F601" s="237" t="s">
        <v>1088</v>
      </c>
      <c r="G601" s="238" t="s">
        <v>1036</v>
      </c>
      <c r="H601" s="311"/>
      <c r="I601" s="240"/>
      <c r="J601" s="241">
        <f>ROUND(I601*H601,2)</f>
        <v>0</v>
      </c>
      <c r="K601" s="237" t="s">
        <v>198</v>
      </c>
      <c r="L601" s="74"/>
      <c r="M601" s="242" t="s">
        <v>34</v>
      </c>
      <c r="N601" s="243" t="s">
        <v>49</v>
      </c>
      <c r="O601" s="49"/>
      <c r="P601" s="244">
        <f>O601*H601</f>
        <v>0</v>
      </c>
      <c r="Q601" s="244">
        <v>0</v>
      </c>
      <c r="R601" s="244">
        <f>Q601*H601</f>
        <v>0</v>
      </c>
      <c r="S601" s="244">
        <v>0</v>
      </c>
      <c r="T601" s="245">
        <f>S601*H601</f>
        <v>0</v>
      </c>
      <c r="AR601" s="25" t="s">
        <v>267</v>
      </c>
      <c r="AT601" s="25" t="s">
        <v>194</v>
      </c>
      <c r="AU601" s="25" t="s">
        <v>88</v>
      </c>
      <c r="AY601" s="25" t="s">
        <v>191</v>
      </c>
      <c r="BE601" s="246">
        <f>IF(N601="základní",J601,0)</f>
        <v>0</v>
      </c>
      <c r="BF601" s="246">
        <f>IF(N601="snížená",J601,0)</f>
        <v>0</v>
      </c>
      <c r="BG601" s="246">
        <f>IF(N601="zákl. přenesená",J601,0)</f>
        <v>0</v>
      </c>
      <c r="BH601" s="246">
        <f>IF(N601="sníž. přenesená",J601,0)</f>
        <v>0</v>
      </c>
      <c r="BI601" s="246">
        <f>IF(N601="nulová",J601,0)</f>
        <v>0</v>
      </c>
      <c r="BJ601" s="25" t="s">
        <v>86</v>
      </c>
      <c r="BK601" s="246">
        <f>ROUND(I601*H601,2)</f>
        <v>0</v>
      </c>
      <c r="BL601" s="25" t="s">
        <v>267</v>
      </c>
      <c r="BM601" s="25" t="s">
        <v>1089</v>
      </c>
    </row>
    <row r="602" s="11" customFormat="1" ht="29.88" customHeight="1">
      <c r="B602" s="219"/>
      <c r="C602" s="220"/>
      <c r="D602" s="221" t="s">
        <v>77</v>
      </c>
      <c r="E602" s="233" t="s">
        <v>1090</v>
      </c>
      <c r="F602" s="233" t="s">
        <v>1091</v>
      </c>
      <c r="G602" s="220"/>
      <c r="H602" s="220"/>
      <c r="I602" s="223"/>
      <c r="J602" s="234">
        <f>BK602</f>
        <v>0</v>
      </c>
      <c r="K602" s="220"/>
      <c r="L602" s="225"/>
      <c r="M602" s="226"/>
      <c r="N602" s="227"/>
      <c r="O602" s="227"/>
      <c r="P602" s="228">
        <f>SUM(P603:P745)</f>
        <v>0</v>
      </c>
      <c r="Q602" s="227"/>
      <c r="R602" s="228">
        <f>SUM(R603:R745)</f>
        <v>25.090078480000003</v>
      </c>
      <c r="S602" s="227"/>
      <c r="T602" s="229">
        <f>SUM(T603:T745)</f>
        <v>0</v>
      </c>
      <c r="AR602" s="230" t="s">
        <v>88</v>
      </c>
      <c r="AT602" s="231" t="s">
        <v>77</v>
      </c>
      <c r="AU602" s="231" t="s">
        <v>86</v>
      </c>
      <c r="AY602" s="230" t="s">
        <v>191</v>
      </c>
      <c r="BK602" s="232">
        <f>SUM(BK603:BK745)</f>
        <v>0</v>
      </c>
    </row>
    <row r="603" s="1" customFormat="1" ht="25.5" customHeight="1">
      <c r="B603" s="48"/>
      <c r="C603" s="235" t="s">
        <v>1092</v>
      </c>
      <c r="D603" s="235" t="s">
        <v>194</v>
      </c>
      <c r="E603" s="236" t="s">
        <v>1093</v>
      </c>
      <c r="F603" s="237" t="s">
        <v>1094</v>
      </c>
      <c r="G603" s="238" t="s">
        <v>453</v>
      </c>
      <c r="H603" s="239">
        <v>325.91000000000003</v>
      </c>
      <c r="I603" s="240"/>
      <c r="J603" s="241">
        <f>ROUND(I603*H603,2)</f>
        <v>0</v>
      </c>
      <c r="K603" s="237" t="s">
        <v>198</v>
      </c>
      <c r="L603" s="74"/>
      <c r="M603" s="242" t="s">
        <v>34</v>
      </c>
      <c r="N603" s="243" t="s">
        <v>49</v>
      </c>
      <c r="O603" s="49"/>
      <c r="P603" s="244">
        <f>O603*H603</f>
        <v>0</v>
      </c>
      <c r="Q603" s="244">
        <v>0</v>
      </c>
      <c r="R603" s="244">
        <f>Q603*H603</f>
        <v>0</v>
      </c>
      <c r="S603" s="244">
        <v>0</v>
      </c>
      <c r="T603" s="245">
        <f>S603*H603</f>
        <v>0</v>
      </c>
      <c r="AR603" s="25" t="s">
        <v>267</v>
      </c>
      <c r="AT603" s="25" t="s">
        <v>194</v>
      </c>
      <c r="AU603" s="25" t="s">
        <v>88</v>
      </c>
      <c r="AY603" s="25" t="s">
        <v>191</v>
      </c>
      <c r="BE603" s="246">
        <f>IF(N603="základní",J603,0)</f>
        <v>0</v>
      </c>
      <c r="BF603" s="246">
        <f>IF(N603="snížená",J603,0)</f>
        <v>0</v>
      </c>
      <c r="BG603" s="246">
        <f>IF(N603="zákl. přenesená",J603,0)</f>
        <v>0</v>
      </c>
      <c r="BH603" s="246">
        <f>IF(N603="sníž. přenesená",J603,0)</f>
        <v>0</v>
      </c>
      <c r="BI603" s="246">
        <f>IF(N603="nulová",J603,0)</f>
        <v>0</v>
      </c>
      <c r="BJ603" s="25" t="s">
        <v>86</v>
      </c>
      <c r="BK603" s="246">
        <f>ROUND(I603*H603,2)</f>
        <v>0</v>
      </c>
      <c r="BL603" s="25" t="s">
        <v>267</v>
      </c>
      <c r="BM603" s="25" t="s">
        <v>1095</v>
      </c>
    </row>
    <row r="604" s="14" customFormat="1">
      <c r="B604" s="275"/>
      <c r="C604" s="276"/>
      <c r="D604" s="247" t="s">
        <v>312</v>
      </c>
      <c r="E604" s="277" t="s">
        <v>34</v>
      </c>
      <c r="F604" s="278" t="s">
        <v>742</v>
      </c>
      <c r="G604" s="276"/>
      <c r="H604" s="277" t="s">
        <v>34</v>
      </c>
      <c r="I604" s="279"/>
      <c r="J604" s="276"/>
      <c r="K604" s="276"/>
      <c r="L604" s="280"/>
      <c r="M604" s="281"/>
      <c r="N604" s="282"/>
      <c r="O604" s="282"/>
      <c r="P604" s="282"/>
      <c r="Q604" s="282"/>
      <c r="R604" s="282"/>
      <c r="S604" s="282"/>
      <c r="T604" s="283"/>
      <c r="AT604" s="284" t="s">
        <v>312</v>
      </c>
      <c r="AU604" s="284" t="s">
        <v>88</v>
      </c>
      <c r="AV604" s="14" t="s">
        <v>86</v>
      </c>
      <c r="AW604" s="14" t="s">
        <v>41</v>
      </c>
      <c r="AX604" s="14" t="s">
        <v>78</v>
      </c>
      <c r="AY604" s="284" t="s">
        <v>191</v>
      </c>
    </row>
    <row r="605" s="12" customFormat="1">
      <c r="B605" s="253"/>
      <c r="C605" s="254"/>
      <c r="D605" s="247" t="s">
        <v>312</v>
      </c>
      <c r="E605" s="255" t="s">
        <v>34</v>
      </c>
      <c r="F605" s="256" t="s">
        <v>1096</v>
      </c>
      <c r="G605" s="254"/>
      <c r="H605" s="257">
        <v>123.645</v>
      </c>
      <c r="I605" s="258"/>
      <c r="J605" s="254"/>
      <c r="K605" s="254"/>
      <c r="L605" s="259"/>
      <c r="M605" s="260"/>
      <c r="N605" s="261"/>
      <c r="O605" s="261"/>
      <c r="P605" s="261"/>
      <c r="Q605" s="261"/>
      <c r="R605" s="261"/>
      <c r="S605" s="261"/>
      <c r="T605" s="262"/>
      <c r="AT605" s="263" t="s">
        <v>312</v>
      </c>
      <c r="AU605" s="263" t="s">
        <v>88</v>
      </c>
      <c r="AV605" s="12" t="s">
        <v>88</v>
      </c>
      <c r="AW605" s="12" t="s">
        <v>41</v>
      </c>
      <c r="AX605" s="12" t="s">
        <v>78</v>
      </c>
      <c r="AY605" s="263" t="s">
        <v>191</v>
      </c>
    </row>
    <row r="606" s="12" customFormat="1">
      <c r="B606" s="253"/>
      <c r="C606" s="254"/>
      <c r="D606" s="247" t="s">
        <v>312</v>
      </c>
      <c r="E606" s="255" t="s">
        <v>34</v>
      </c>
      <c r="F606" s="256" t="s">
        <v>749</v>
      </c>
      <c r="G606" s="254"/>
      <c r="H606" s="257">
        <v>2.395</v>
      </c>
      <c r="I606" s="258"/>
      <c r="J606" s="254"/>
      <c r="K606" s="254"/>
      <c r="L606" s="259"/>
      <c r="M606" s="260"/>
      <c r="N606" s="261"/>
      <c r="O606" s="261"/>
      <c r="P606" s="261"/>
      <c r="Q606" s="261"/>
      <c r="R606" s="261"/>
      <c r="S606" s="261"/>
      <c r="T606" s="262"/>
      <c r="AT606" s="263" t="s">
        <v>312</v>
      </c>
      <c r="AU606" s="263" t="s">
        <v>88</v>
      </c>
      <c r="AV606" s="12" t="s">
        <v>88</v>
      </c>
      <c r="AW606" s="12" t="s">
        <v>41</v>
      </c>
      <c r="AX606" s="12" t="s">
        <v>78</v>
      </c>
      <c r="AY606" s="263" t="s">
        <v>191</v>
      </c>
    </row>
    <row r="607" s="12" customFormat="1">
      <c r="B607" s="253"/>
      <c r="C607" s="254"/>
      <c r="D607" s="247" t="s">
        <v>312</v>
      </c>
      <c r="E607" s="255" t="s">
        <v>34</v>
      </c>
      <c r="F607" s="256" t="s">
        <v>1097</v>
      </c>
      <c r="G607" s="254"/>
      <c r="H607" s="257">
        <v>53.869999999999997</v>
      </c>
      <c r="I607" s="258"/>
      <c r="J607" s="254"/>
      <c r="K607" s="254"/>
      <c r="L607" s="259"/>
      <c r="M607" s="260"/>
      <c r="N607" s="261"/>
      <c r="O607" s="261"/>
      <c r="P607" s="261"/>
      <c r="Q607" s="261"/>
      <c r="R607" s="261"/>
      <c r="S607" s="261"/>
      <c r="T607" s="262"/>
      <c r="AT607" s="263" t="s">
        <v>312</v>
      </c>
      <c r="AU607" s="263" t="s">
        <v>88</v>
      </c>
      <c r="AV607" s="12" t="s">
        <v>88</v>
      </c>
      <c r="AW607" s="12" t="s">
        <v>41</v>
      </c>
      <c r="AX607" s="12" t="s">
        <v>78</v>
      </c>
      <c r="AY607" s="263" t="s">
        <v>191</v>
      </c>
    </row>
    <row r="608" s="12" customFormat="1">
      <c r="B608" s="253"/>
      <c r="C608" s="254"/>
      <c r="D608" s="247" t="s">
        <v>312</v>
      </c>
      <c r="E608" s="255" t="s">
        <v>34</v>
      </c>
      <c r="F608" s="256" t="s">
        <v>751</v>
      </c>
      <c r="G608" s="254"/>
      <c r="H608" s="257">
        <v>146</v>
      </c>
      <c r="I608" s="258"/>
      <c r="J608" s="254"/>
      <c r="K608" s="254"/>
      <c r="L608" s="259"/>
      <c r="M608" s="260"/>
      <c r="N608" s="261"/>
      <c r="O608" s="261"/>
      <c r="P608" s="261"/>
      <c r="Q608" s="261"/>
      <c r="R608" s="261"/>
      <c r="S608" s="261"/>
      <c r="T608" s="262"/>
      <c r="AT608" s="263" t="s">
        <v>312</v>
      </c>
      <c r="AU608" s="263" t="s">
        <v>88</v>
      </c>
      <c r="AV608" s="12" t="s">
        <v>88</v>
      </c>
      <c r="AW608" s="12" t="s">
        <v>41</v>
      </c>
      <c r="AX608" s="12" t="s">
        <v>78</v>
      </c>
      <c r="AY608" s="263" t="s">
        <v>191</v>
      </c>
    </row>
    <row r="609" s="13" customFormat="1">
      <c r="B609" s="264"/>
      <c r="C609" s="265"/>
      <c r="D609" s="247" t="s">
        <v>312</v>
      </c>
      <c r="E609" s="266" t="s">
        <v>34</v>
      </c>
      <c r="F609" s="267" t="s">
        <v>314</v>
      </c>
      <c r="G609" s="265"/>
      <c r="H609" s="268">
        <v>325.91000000000003</v>
      </c>
      <c r="I609" s="269"/>
      <c r="J609" s="265"/>
      <c r="K609" s="265"/>
      <c r="L609" s="270"/>
      <c r="M609" s="271"/>
      <c r="N609" s="272"/>
      <c r="O609" s="272"/>
      <c r="P609" s="272"/>
      <c r="Q609" s="272"/>
      <c r="R609" s="272"/>
      <c r="S609" s="272"/>
      <c r="T609" s="273"/>
      <c r="AT609" s="274" t="s">
        <v>312</v>
      </c>
      <c r="AU609" s="274" t="s">
        <v>88</v>
      </c>
      <c r="AV609" s="13" t="s">
        <v>211</v>
      </c>
      <c r="AW609" s="13" t="s">
        <v>41</v>
      </c>
      <c r="AX609" s="13" t="s">
        <v>86</v>
      </c>
      <c r="AY609" s="274" t="s">
        <v>191</v>
      </c>
    </row>
    <row r="610" s="1" customFormat="1" ht="16.5" customHeight="1">
      <c r="B610" s="48"/>
      <c r="C610" s="290" t="s">
        <v>1098</v>
      </c>
      <c r="D610" s="290" t="s">
        <v>445</v>
      </c>
      <c r="E610" s="291" t="s">
        <v>1099</v>
      </c>
      <c r="F610" s="292" t="s">
        <v>1100</v>
      </c>
      <c r="G610" s="293" t="s">
        <v>453</v>
      </c>
      <c r="H610" s="294">
        <v>358.50099999999998</v>
      </c>
      <c r="I610" s="295"/>
      <c r="J610" s="296">
        <f>ROUND(I610*H610,2)</f>
        <v>0</v>
      </c>
      <c r="K610" s="292" t="s">
        <v>198</v>
      </c>
      <c r="L610" s="297"/>
      <c r="M610" s="298" t="s">
        <v>34</v>
      </c>
      <c r="N610" s="299" t="s">
        <v>49</v>
      </c>
      <c r="O610" s="49"/>
      <c r="P610" s="244">
        <f>O610*H610</f>
        <v>0</v>
      </c>
      <c r="Q610" s="244">
        <v>0.0047999999999999996</v>
      </c>
      <c r="R610" s="244">
        <f>Q610*H610</f>
        <v>1.7208047999999998</v>
      </c>
      <c r="S610" s="244">
        <v>0</v>
      </c>
      <c r="T610" s="245">
        <f>S610*H610</f>
        <v>0</v>
      </c>
      <c r="AR610" s="25" t="s">
        <v>531</v>
      </c>
      <c r="AT610" s="25" t="s">
        <v>445</v>
      </c>
      <c r="AU610" s="25" t="s">
        <v>88</v>
      </c>
      <c r="AY610" s="25" t="s">
        <v>191</v>
      </c>
      <c r="BE610" s="246">
        <f>IF(N610="základní",J610,0)</f>
        <v>0</v>
      </c>
      <c r="BF610" s="246">
        <f>IF(N610="snížená",J610,0)</f>
        <v>0</v>
      </c>
      <c r="BG610" s="246">
        <f>IF(N610="zákl. přenesená",J610,0)</f>
        <v>0</v>
      </c>
      <c r="BH610" s="246">
        <f>IF(N610="sníž. přenesená",J610,0)</f>
        <v>0</v>
      </c>
      <c r="BI610" s="246">
        <f>IF(N610="nulová",J610,0)</f>
        <v>0</v>
      </c>
      <c r="BJ610" s="25" t="s">
        <v>86</v>
      </c>
      <c r="BK610" s="246">
        <f>ROUND(I610*H610,2)</f>
        <v>0</v>
      </c>
      <c r="BL610" s="25" t="s">
        <v>267</v>
      </c>
      <c r="BM610" s="25" t="s">
        <v>1101</v>
      </c>
    </row>
    <row r="611" s="1" customFormat="1">
      <c r="B611" s="48"/>
      <c r="C611" s="76"/>
      <c r="D611" s="247" t="s">
        <v>201</v>
      </c>
      <c r="E611" s="76"/>
      <c r="F611" s="248" t="s">
        <v>1102</v>
      </c>
      <c r="G611" s="76"/>
      <c r="H611" s="76"/>
      <c r="I611" s="205"/>
      <c r="J611" s="76"/>
      <c r="K611" s="76"/>
      <c r="L611" s="74"/>
      <c r="M611" s="249"/>
      <c r="N611" s="49"/>
      <c r="O611" s="49"/>
      <c r="P611" s="49"/>
      <c r="Q611" s="49"/>
      <c r="R611" s="49"/>
      <c r="S611" s="49"/>
      <c r="T611" s="97"/>
      <c r="AT611" s="25" t="s">
        <v>201</v>
      </c>
      <c r="AU611" s="25" t="s">
        <v>88</v>
      </c>
    </row>
    <row r="612" s="12" customFormat="1">
      <c r="B612" s="253"/>
      <c r="C612" s="254"/>
      <c r="D612" s="247" t="s">
        <v>312</v>
      </c>
      <c r="E612" s="254"/>
      <c r="F612" s="256" t="s">
        <v>1103</v>
      </c>
      <c r="G612" s="254"/>
      <c r="H612" s="257">
        <v>358.50099999999998</v>
      </c>
      <c r="I612" s="258"/>
      <c r="J612" s="254"/>
      <c r="K612" s="254"/>
      <c r="L612" s="259"/>
      <c r="M612" s="260"/>
      <c r="N612" s="261"/>
      <c r="O612" s="261"/>
      <c r="P612" s="261"/>
      <c r="Q612" s="261"/>
      <c r="R612" s="261"/>
      <c r="S612" s="261"/>
      <c r="T612" s="262"/>
      <c r="AT612" s="263" t="s">
        <v>312</v>
      </c>
      <c r="AU612" s="263" t="s">
        <v>88</v>
      </c>
      <c r="AV612" s="12" t="s">
        <v>88</v>
      </c>
      <c r="AW612" s="12" t="s">
        <v>6</v>
      </c>
      <c r="AX612" s="12" t="s">
        <v>86</v>
      </c>
      <c r="AY612" s="263" t="s">
        <v>191</v>
      </c>
    </row>
    <row r="613" s="1" customFormat="1" ht="25.5" customHeight="1">
      <c r="B613" s="48"/>
      <c r="C613" s="235" t="s">
        <v>1104</v>
      </c>
      <c r="D613" s="235" t="s">
        <v>194</v>
      </c>
      <c r="E613" s="236" t="s">
        <v>1093</v>
      </c>
      <c r="F613" s="237" t="s">
        <v>1094</v>
      </c>
      <c r="G613" s="238" t="s">
        <v>453</v>
      </c>
      <c r="H613" s="239">
        <v>81.129999999999995</v>
      </c>
      <c r="I613" s="240"/>
      <c r="J613" s="241">
        <f>ROUND(I613*H613,2)</f>
        <v>0</v>
      </c>
      <c r="K613" s="237" t="s">
        <v>198</v>
      </c>
      <c r="L613" s="74"/>
      <c r="M613" s="242" t="s">
        <v>34</v>
      </c>
      <c r="N613" s="243" t="s">
        <v>49</v>
      </c>
      <c r="O613" s="49"/>
      <c r="P613" s="244">
        <f>O613*H613</f>
        <v>0</v>
      </c>
      <c r="Q613" s="244">
        <v>0</v>
      </c>
      <c r="R613" s="244">
        <f>Q613*H613</f>
        <v>0</v>
      </c>
      <c r="S613" s="244">
        <v>0</v>
      </c>
      <c r="T613" s="245">
        <f>S613*H613</f>
        <v>0</v>
      </c>
      <c r="AR613" s="25" t="s">
        <v>267</v>
      </c>
      <c r="AT613" s="25" t="s">
        <v>194</v>
      </c>
      <c r="AU613" s="25" t="s">
        <v>88</v>
      </c>
      <c r="AY613" s="25" t="s">
        <v>191</v>
      </c>
      <c r="BE613" s="246">
        <f>IF(N613="základní",J613,0)</f>
        <v>0</v>
      </c>
      <c r="BF613" s="246">
        <f>IF(N613="snížená",J613,0)</f>
        <v>0</v>
      </c>
      <c r="BG613" s="246">
        <f>IF(N613="zákl. přenesená",J613,0)</f>
        <v>0</v>
      </c>
      <c r="BH613" s="246">
        <f>IF(N613="sníž. přenesená",J613,0)</f>
        <v>0</v>
      </c>
      <c r="BI613" s="246">
        <f>IF(N613="nulová",J613,0)</f>
        <v>0</v>
      </c>
      <c r="BJ613" s="25" t="s">
        <v>86</v>
      </c>
      <c r="BK613" s="246">
        <f>ROUND(I613*H613,2)</f>
        <v>0</v>
      </c>
      <c r="BL613" s="25" t="s">
        <v>267</v>
      </c>
      <c r="BM613" s="25" t="s">
        <v>1105</v>
      </c>
    </row>
    <row r="614" s="14" customFormat="1">
      <c r="B614" s="275"/>
      <c r="C614" s="276"/>
      <c r="D614" s="247" t="s">
        <v>312</v>
      </c>
      <c r="E614" s="277" t="s">
        <v>34</v>
      </c>
      <c r="F614" s="278" t="s">
        <v>742</v>
      </c>
      <c r="G614" s="276"/>
      <c r="H614" s="277" t="s">
        <v>34</v>
      </c>
      <c r="I614" s="279"/>
      <c r="J614" s="276"/>
      <c r="K614" s="276"/>
      <c r="L614" s="280"/>
      <c r="M614" s="281"/>
      <c r="N614" s="282"/>
      <c r="O614" s="282"/>
      <c r="P614" s="282"/>
      <c r="Q614" s="282"/>
      <c r="R614" s="282"/>
      <c r="S614" s="282"/>
      <c r="T614" s="283"/>
      <c r="AT614" s="284" t="s">
        <v>312</v>
      </c>
      <c r="AU614" s="284" t="s">
        <v>88</v>
      </c>
      <c r="AV614" s="14" t="s">
        <v>86</v>
      </c>
      <c r="AW614" s="14" t="s">
        <v>41</v>
      </c>
      <c r="AX614" s="14" t="s">
        <v>78</v>
      </c>
      <c r="AY614" s="284" t="s">
        <v>191</v>
      </c>
    </row>
    <row r="615" s="12" customFormat="1">
      <c r="B615" s="253"/>
      <c r="C615" s="254"/>
      <c r="D615" s="247" t="s">
        <v>312</v>
      </c>
      <c r="E615" s="255" t="s">
        <v>34</v>
      </c>
      <c r="F615" s="256" t="s">
        <v>1106</v>
      </c>
      <c r="G615" s="254"/>
      <c r="H615" s="257">
        <v>63.920000000000002</v>
      </c>
      <c r="I615" s="258"/>
      <c r="J615" s="254"/>
      <c r="K615" s="254"/>
      <c r="L615" s="259"/>
      <c r="M615" s="260"/>
      <c r="N615" s="261"/>
      <c r="O615" s="261"/>
      <c r="P615" s="261"/>
      <c r="Q615" s="261"/>
      <c r="R615" s="261"/>
      <c r="S615" s="261"/>
      <c r="T615" s="262"/>
      <c r="AT615" s="263" t="s">
        <v>312</v>
      </c>
      <c r="AU615" s="263" t="s">
        <v>88</v>
      </c>
      <c r="AV615" s="12" t="s">
        <v>88</v>
      </c>
      <c r="AW615" s="12" t="s">
        <v>41</v>
      </c>
      <c r="AX615" s="12" t="s">
        <v>78</v>
      </c>
      <c r="AY615" s="263" t="s">
        <v>191</v>
      </c>
    </row>
    <row r="616" s="12" customFormat="1">
      <c r="B616" s="253"/>
      <c r="C616" s="254"/>
      <c r="D616" s="247" t="s">
        <v>312</v>
      </c>
      <c r="E616" s="255" t="s">
        <v>34</v>
      </c>
      <c r="F616" s="256" t="s">
        <v>1107</v>
      </c>
      <c r="G616" s="254"/>
      <c r="H616" s="257">
        <v>8.4700000000000006</v>
      </c>
      <c r="I616" s="258"/>
      <c r="J616" s="254"/>
      <c r="K616" s="254"/>
      <c r="L616" s="259"/>
      <c r="M616" s="260"/>
      <c r="N616" s="261"/>
      <c r="O616" s="261"/>
      <c r="P616" s="261"/>
      <c r="Q616" s="261"/>
      <c r="R616" s="261"/>
      <c r="S616" s="261"/>
      <c r="T616" s="262"/>
      <c r="AT616" s="263" t="s">
        <v>312</v>
      </c>
      <c r="AU616" s="263" t="s">
        <v>88</v>
      </c>
      <c r="AV616" s="12" t="s">
        <v>88</v>
      </c>
      <c r="AW616" s="12" t="s">
        <v>41</v>
      </c>
      <c r="AX616" s="12" t="s">
        <v>78</v>
      </c>
      <c r="AY616" s="263" t="s">
        <v>191</v>
      </c>
    </row>
    <row r="617" s="12" customFormat="1">
      <c r="B617" s="253"/>
      <c r="C617" s="254"/>
      <c r="D617" s="247" t="s">
        <v>312</v>
      </c>
      <c r="E617" s="255" t="s">
        <v>34</v>
      </c>
      <c r="F617" s="256" t="s">
        <v>753</v>
      </c>
      <c r="G617" s="254"/>
      <c r="H617" s="257">
        <v>8.7400000000000002</v>
      </c>
      <c r="I617" s="258"/>
      <c r="J617" s="254"/>
      <c r="K617" s="254"/>
      <c r="L617" s="259"/>
      <c r="M617" s="260"/>
      <c r="N617" s="261"/>
      <c r="O617" s="261"/>
      <c r="P617" s="261"/>
      <c r="Q617" s="261"/>
      <c r="R617" s="261"/>
      <c r="S617" s="261"/>
      <c r="T617" s="262"/>
      <c r="AT617" s="263" t="s">
        <v>312</v>
      </c>
      <c r="AU617" s="263" t="s">
        <v>88</v>
      </c>
      <c r="AV617" s="12" t="s">
        <v>88</v>
      </c>
      <c r="AW617" s="12" t="s">
        <v>41</v>
      </c>
      <c r="AX617" s="12" t="s">
        <v>78</v>
      </c>
      <c r="AY617" s="263" t="s">
        <v>191</v>
      </c>
    </row>
    <row r="618" s="13" customFormat="1">
      <c r="B618" s="264"/>
      <c r="C618" s="265"/>
      <c r="D618" s="247" t="s">
        <v>312</v>
      </c>
      <c r="E618" s="266" t="s">
        <v>34</v>
      </c>
      <c r="F618" s="267" t="s">
        <v>314</v>
      </c>
      <c r="G618" s="265"/>
      <c r="H618" s="268">
        <v>81.129999999999995</v>
      </c>
      <c r="I618" s="269"/>
      <c r="J618" s="265"/>
      <c r="K618" s="265"/>
      <c r="L618" s="270"/>
      <c r="M618" s="271"/>
      <c r="N618" s="272"/>
      <c r="O618" s="272"/>
      <c r="P618" s="272"/>
      <c r="Q618" s="272"/>
      <c r="R618" s="272"/>
      <c r="S618" s="272"/>
      <c r="T618" s="273"/>
      <c r="AT618" s="274" t="s">
        <v>312</v>
      </c>
      <c r="AU618" s="274" t="s">
        <v>88</v>
      </c>
      <c r="AV618" s="13" t="s">
        <v>211</v>
      </c>
      <c r="AW618" s="13" t="s">
        <v>41</v>
      </c>
      <c r="AX618" s="13" t="s">
        <v>86</v>
      </c>
      <c r="AY618" s="274" t="s">
        <v>191</v>
      </c>
    </row>
    <row r="619" s="1" customFormat="1" ht="16.5" customHeight="1">
      <c r="B619" s="48"/>
      <c r="C619" s="290" t="s">
        <v>1108</v>
      </c>
      <c r="D619" s="290" t="s">
        <v>445</v>
      </c>
      <c r="E619" s="291" t="s">
        <v>1109</v>
      </c>
      <c r="F619" s="292" t="s">
        <v>1110</v>
      </c>
      <c r="G619" s="293" t="s">
        <v>453</v>
      </c>
      <c r="H619" s="294">
        <v>89.242999999999995</v>
      </c>
      <c r="I619" s="295"/>
      <c r="J619" s="296">
        <f>ROUND(I619*H619,2)</f>
        <v>0</v>
      </c>
      <c r="K619" s="292" t="s">
        <v>198</v>
      </c>
      <c r="L619" s="297"/>
      <c r="M619" s="298" t="s">
        <v>34</v>
      </c>
      <c r="N619" s="299" t="s">
        <v>49</v>
      </c>
      <c r="O619" s="49"/>
      <c r="P619" s="244">
        <f>O619*H619</f>
        <v>0</v>
      </c>
      <c r="Q619" s="244">
        <v>0.0054000000000000003</v>
      </c>
      <c r="R619" s="244">
        <f>Q619*H619</f>
        <v>0.48191220000000001</v>
      </c>
      <c r="S619" s="244">
        <v>0</v>
      </c>
      <c r="T619" s="245">
        <f>S619*H619</f>
        <v>0</v>
      </c>
      <c r="AR619" s="25" t="s">
        <v>531</v>
      </c>
      <c r="AT619" s="25" t="s">
        <v>445</v>
      </c>
      <c r="AU619" s="25" t="s">
        <v>88</v>
      </c>
      <c r="AY619" s="25" t="s">
        <v>191</v>
      </c>
      <c r="BE619" s="246">
        <f>IF(N619="základní",J619,0)</f>
        <v>0</v>
      </c>
      <c r="BF619" s="246">
        <f>IF(N619="snížená",J619,0)</f>
        <v>0</v>
      </c>
      <c r="BG619" s="246">
        <f>IF(N619="zákl. přenesená",J619,0)</f>
        <v>0</v>
      </c>
      <c r="BH619" s="246">
        <f>IF(N619="sníž. přenesená",J619,0)</f>
        <v>0</v>
      </c>
      <c r="BI619" s="246">
        <f>IF(N619="nulová",J619,0)</f>
        <v>0</v>
      </c>
      <c r="BJ619" s="25" t="s">
        <v>86</v>
      </c>
      <c r="BK619" s="246">
        <f>ROUND(I619*H619,2)</f>
        <v>0</v>
      </c>
      <c r="BL619" s="25" t="s">
        <v>267</v>
      </c>
      <c r="BM619" s="25" t="s">
        <v>1111</v>
      </c>
    </row>
    <row r="620" s="1" customFormat="1">
      <c r="B620" s="48"/>
      <c r="C620" s="76"/>
      <c r="D620" s="247" t="s">
        <v>201</v>
      </c>
      <c r="E620" s="76"/>
      <c r="F620" s="248" t="s">
        <v>1102</v>
      </c>
      <c r="G620" s="76"/>
      <c r="H620" s="76"/>
      <c r="I620" s="205"/>
      <c r="J620" s="76"/>
      <c r="K620" s="76"/>
      <c r="L620" s="74"/>
      <c r="M620" s="249"/>
      <c r="N620" s="49"/>
      <c r="O620" s="49"/>
      <c r="P620" s="49"/>
      <c r="Q620" s="49"/>
      <c r="R620" s="49"/>
      <c r="S620" s="49"/>
      <c r="T620" s="97"/>
      <c r="AT620" s="25" t="s">
        <v>201</v>
      </c>
      <c r="AU620" s="25" t="s">
        <v>88</v>
      </c>
    </row>
    <row r="621" s="12" customFormat="1">
      <c r="B621" s="253"/>
      <c r="C621" s="254"/>
      <c r="D621" s="247" t="s">
        <v>312</v>
      </c>
      <c r="E621" s="254"/>
      <c r="F621" s="256" t="s">
        <v>1112</v>
      </c>
      <c r="G621" s="254"/>
      <c r="H621" s="257">
        <v>89.242999999999995</v>
      </c>
      <c r="I621" s="258"/>
      <c r="J621" s="254"/>
      <c r="K621" s="254"/>
      <c r="L621" s="259"/>
      <c r="M621" s="260"/>
      <c r="N621" s="261"/>
      <c r="O621" s="261"/>
      <c r="P621" s="261"/>
      <c r="Q621" s="261"/>
      <c r="R621" s="261"/>
      <c r="S621" s="261"/>
      <c r="T621" s="262"/>
      <c r="AT621" s="263" t="s">
        <v>312</v>
      </c>
      <c r="AU621" s="263" t="s">
        <v>88</v>
      </c>
      <c r="AV621" s="12" t="s">
        <v>88</v>
      </c>
      <c r="AW621" s="12" t="s">
        <v>6</v>
      </c>
      <c r="AX621" s="12" t="s">
        <v>86</v>
      </c>
      <c r="AY621" s="263" t="s">
        <v>191</v>
      </c>
    </row>
    <row r="622" s="1" customFormat="1" ht="25.5" customHeight="1">
      <c r="B622" s="48"/>
      <c r="C622" s="235" t="s">
        <v>1113</v>
      </c>
      <c r="D622" s="235" t="s">
        <v>194</v>
      </c>
      <c r="E622" s="236" t="s">
        <v>1093</v>
      </c>
      <c r="F622" s="237" t="s">
        <v>1094</v>
      </c>
      <c r="G622" s="238" t="s">
        <v>453</v>
      </c>
      <c r="H622" s="239">
        <v>18.190000000000001</v>
      </c>
      <c r="I622" s="240"/>
      <c r="J622" s="241">
        <f>ROUND(I622*H622,2)</f>
        <v>0</v>
      </c>
      <c r="K622" s="237" t="s">
        <v>198</v>
      </c>
      <c r="L622" s="74"/>
      <c r="M622" s="242" t="s">
        <v>34</v>
      </c>
      <c r="N622" s="243" t="s">
        <v>49</v>
      </c>
      <c r="O622" s="49"/>
      <c r="P622" s="244">
        <f>O622*H622</f>
        <v>0</v>
      </c>
      <c r="Q622" s="244">
        <v>0</v>
      </c>
      <c r="R622" s="244">
        <f>Q622*H622</f>
        <v>0</v>
      </c>
      <c r="S622" s="244">
        <v>0</v>
      </c>
      <c r="T622" s="245">
        <f>S622*H622</f>
        <v>0</v>
      </c>
      <c r="AR622" s="25" t="s">
        <v>267</v>
      </c>
      <c r="AT622" s="25" t="s">
        <v>194</v>
      </c>
      <c r="AU622" s="25" t="s">
        <v>88</v>
      </c>
      <c r="AY622" s="25" t="s">
        <v>191</v>
      </c>
      <c r="BE622" s="246">
        <f>IF(N622="základní",J622,0)</f>
        <v>0</v>
      </c>
      <c r="BF622" s="246">
        <f>IF(N622="snížená",J622,0)</f>
        <v>0</v>
      </c>
      <c r="BG622" s="246">
        <f>IF(N622="zákl. přenesená",J622,0)</f>
        <v>0</v>
      </c>
      <c r="BH622" s="246">
        <f>IF(N622="sníž. přenesená",J622,0)</f>
        <v>0</v>
      </c>
      <c r="BI622" s="246">
        <f>IF(N622="nulová",J622,0)</f>
        <v>0</v>
      </c>
      <c r="BJ622" s="25" t="s">
        <v>86</v>
      </c>
      <c r="BK622" s="246">
        <f>ROUND(I622*H622,2)</f>
        <v>0</v>
      </c>
      <c r="BL622" s="25" t="s">
        <v>267</v>
      </c>
      <c r="BM622" s="25" t="s">
        <v>1114</v>
      </c>
    </row>
    <row r="623" s="14" customFormat="1">
      <c r="B623" s="275"/>
      <c r="C623" s="276"/>
      <c r="D623" s="247" t="s">
        <v>312</v>
      </c>
      <c r="E623" s="277" t="s">
        <v>34</v>
      </c>
      <c r="F623" s="278" t="s">
        <v>742</v>
      </c>
      <c r="G623" s="276"/>
      <c r="H623" s="277" t="s">
        <v>34</v>
      </c>
      <c r="I623" s="279"/>
      <c r="J623" s="276"/>
      <c r="K623" s="276"/>
      <c r="L623" s="280"/>
      <c r="M623" s="281"/>
      <c r="N623" s="282"/>
      <c r="O623" s="282"/>
      <c r="P623" s="282"/>
      <c r="Q623" s="282"/>
      <c r="R623" s="282"/>
      <c r="S623" s="282"/>
      <c r="T623" s="283"/>
      <c r="AT623" s="284" t="s">
        <v>312</v>
      </c>
      <c r="AU623" s="284" t="s">
        <v>88</v>
      </c>
      <c r="AV623" s="14" t="s">
        <v>86</v>
      </c>
      <c r="AW623" s="14" t="s">
        <v>41</v>
      </c>
      <c r="AX623" s="14" t="s">
        <v>78</v>
      </c>
      <c r="AY623" s="284" t="s">
        <v>191</v>
      </c>
    </row>
    <row r="624" s="12" customFormat="1">
      <c r="B624" s="253"/>
      <c r="C624" s="254"/>
      <c r="D624" s="247" t="s">
        <v>312</v>
      </c>
      <c r="E624" s="255" t="s">
        <v>34</v>
      </c>
      <c r="F624" s="256" t="s">
        <v>743</v>
      </c>
      <c r="G624" s="254"/>
      <c r="H624" s="257">
        <v>18.190000000000001</v>
      </c>
      <c r="I624" s="258"/>
      <c r="J624" s="254"/>
      <c r="K624" s="254"/>
      <c r="L624" s="259"/>
      <c r="M624" s="260"/>
      <c r="N624" s="261"/>
      <c r="O624" s="261"/>
      <c r="P624" s="261"/>
      <c r="Q624" s="261"/>
      <c r="R624" s="261"/>
      <c r="S624" s="261"/>
      <c r="T624" s="262"/>
      <c r="AT624" s="263" t="s">
        <v>312</v>
      </c>
      <c r="AU624" s="263" t="s">
        <v>88</v>
      </c>
      <c r="AV624" s="12" t="s">
        <v>88</v>
      </c>
      <c r="AW624" s="12" t="s">
        <v>41</v>
      </c>
      <c r="AX624" s="12" t="s">
        <v>78</v>
      </c>
      <c r="AY624" s="263" t="s">
        <v>191</v>
      </c>
    </row>
    <row r="625" s="13" customFormat="1">
      <c r="B625" s="264"/>
      <c r="C625" s="265"/>
      <c r="D625" s="247" t="s">
        <v>312</v>
      </c>
      <c r="E625" s="266" t="s">
        <v>34</v>
      </c>
      <c r="F625" s="267" t="s">
        <v>314</v>
      </c>
      <c r="G625" s="265"/>
      <c r="H625" s="268">
        <v>18.190000000000001</v>
      </c>
      <c r="I625" s="269"/>
      <c r="J625" s="265"/>
      <c r="K625" s="265"/>
      <c r="L625" s="270"/>
      <c r="M625" s="271"/>
      <c r="N625" s="272"/>
      <c r="O625" s="272"/>
      <c r="P625" s="272"/>
      <c r="Q625" s="272"/>
      <c r="R625" s="272"/>
      <c r="S625" s="272"/>
      <c r="T625" s="273"/>
      <c r="AT625" s="274" t="s">
        <v>312</v>
      </c>
      <c r="AU625" s="274" t="s">
        <v>88</v>
      </c>
      <c r="AV625" s="13" t="s">
        <v>211</v>
      </c>
      <c r="AW625" s="13" t="s">
        <v>41</v>
      </c>
      <c r="AX625" s="13" t="s">
        <v>86</v>
      </c>
      <c r="AY625" s="274" t="s">
        <v>191</v>
      </c>
    </row>
    <row r="626" s="1" customFormat="1" ht="16.5" customHeight="1">
      <c r="B626" s="48"/>
      <c r="C626" s="290" t="s">
        <v>1115</v>
      </c>
      <c r="D626" s="290" t="s">
        <v>445</v>
      </c>
      <c r="E626" s="291" t="s">
        <v>1116</v>
      </c>
      <c r="F626" s="292" t="s">
        <v>1117</v>
      </c>
      <c r="G626" s="293" t="s">
        <v>453</v>
      </c>
      <c r="H626" s="294">
        <v>20.009</v>
      </c>
      <c r="I626" s="295"/>
      <c r="J626" s="296">
        <f>ROUND(I626*H626,2)</f>
        <v>0</v>
      </c>
      <c r="K626" s="292" t="s">
        <v>198</v>
      </c>
      <c r="L626" s="297"/>
      <c r="M626" s="298" t="s">
        <v>34</v>
      </c>
      <c r="N626" s="299" t="s">
        <v>49</v>
      </c>
      <c r="O626" s="49"/>
      <c r="P626" s="244">
        <f>O626*H626</f>
        <v>0</v>
      </c>
      <c r="Q626" s="244">
        <v>0.0041999999999999997</v>
      </c>
      <c r="R626" s="244">
        <f>Q626*H626</f>
        <v>0.084037799999999996</v>
      </c>
      <c r="S626" s="244">
        <v>0</v>
      </c>
      <c r="T626" s="245">
        <f>S626*H626</f>
        <v>0</v>
      </c>
      <c r="AR626" s="25" t="s">
        <v>531</v>
      </c>
      <c r="AT626" s="25" t="s">
        <v>445</v>
      </c>
      <c r="AU626" s="25" t="s">
        <v>88</v>
      </c>
      <c r="AY626" s="25" t="s">
        <v>191</v>
      </c>
      <c r="BE626" s="246">
        <f>IF(N626="základní",J626,0)</f>
        <v>0</v>
      </c>
      <c r="BF626" s="246">
        <f>IF(N626="snížená",J626,0)</f>
        <v>0</v>
      </c>
      <c r="BG626" s="246">
        <f>IF(N626="zákl. přenesená",J626,0)</f>
        <v>0</v>
      </c>
      <c r="BH626" s="246">
        <f>IF(N626="sníž. přenesená",J626,0)</f>
        <v>0</v>
      </c>
      <c r="BI626" s="246">
        <f>IF(N626="nulová",J626,0)</f>
        <v>0</v>
      </c>
      <c r="BJ626" s="25" t="s">
        <v>86</v>
      </c>
      <c r="BK626" s="246">
        <f>ROUND(I626*H626,2)</f>
        <v>0</v>
      </c>
      <c r="BL626" s="25" t="s">
        <v>267</v>
      </c>
      <c r="BM626" s="25" t="s">
        <v>1118</v>
      </c>
    </row>
    <row r="627" s="1" customFormat="1">
      <c r="B627" s="48"/>
      <c r="C627" s="76"/>
      <c r="D627" s="247" t="s">
        <v>201</v>
      </c>
      <c r="E627" s="76"/>
      <c r="F627" s="248" t="s">
        <v>1102</v>
      </c>
      <c r="G627" s="76"/>
      <c r="H627" s="76"/>
      <c r="I627" s="205"/>
      <c r="J627" s="76"/>
      <c r="K627" s="76"/>
      <c r="L627" s="74"/>
      <c r="M627" s="249"/>
      <c r="N627" s="49"/>
      <c r="O627" s="49"/>
      <c r="P627" s="49"/>
      <c r="Q627" s="49"/>
      <c r="R627" s="49"/>
      <c r="S627" s="49"/>
      <c r="T627" s="97"/>
      <c r="AT627" s="25" t="s">
        <v>201</v>
      </c>
      <c r="AU627" s="25" t="s">
        <v>88</v>
      </c>
    </row>
    <row r="628" s="12" customFormat="1">
      <c r="B628" s="253"/>
      <c r="C628" s="254"/>
      <c r="D628" s="247" t="s">
        <v>312</v>
      </c>
      <c r="E628" s="254"/>
      <c r="F628" s="256" t="s">
        <v>1119</v>
      </c>
      <c r="G628" s="254"/>
      <c r="H628" s="257">
        <v>20.009</v>
      </c>
      <c r="I628" s="258"/>
      <c r="J628" s="254"/>
      <c r="K628" s="254"/>
      <c r="L628" s="259"/>
      <c r="M628" s="260"/>
      <c r="N628" s="261"/>
      <c r="O628" s="261"/>
      <c r="P628" s="261"/>
      <c r="Q628" s="261"/>
      <c r="R628" s="261"/>
      <c r="S628" s="261"/>
      <c r="T628" s="262"/>
      <c r="AT628" s="263" t="s">
        <v>312</v>
      </c>
      <c r="AU628" s="263" t="s">
        <v>88</v>
      </c>
      <c r="AV628" s="12" t="s">
        <v>88</v>
      </c>
      <c r="AW628" s="12" t="s">
        <v>6</v>
      </c>
      <c r="AX628" s="12" t="s">
        <v>86</v>
      </c>
      <c r="AY628" s="263" t="s">
        <v>191</v>
      </c>
    </row>
    <row r="629" s="1" customFormat="1" ht="25.5" customHeight="1">
      <c r="B629" s="48"/>
      <c r="C629" s="235" t="s">
        <v>1120</v>
      </c>
      <c r="D629" s="235" t="s">
        <v>194</v>
      </c>
      <c r="E629" s="236" t="s">
        <v>1093</v>
      </c>
      <c r="F629" s="237" t="s">
        <v>1094</v>
      </c>
      <c r="G629" s="238" t="s">
        <v>453</v>
      </c>
      <c r="H629" s="239">
        <v>157.34</v>
      </c>
      <c r="I629" s="240"/>
      <c r="J629" s="241">
        <f>ROUND(I629*H629,2)</f>
        <v>0</v>
      </c>
      <c r="K629" s="237" t="s">
        <v>198</v>
      </c>
      <c r="L629" s="74"/>
      <c r="M629" s="242" t="s">
        <v>34</v>
      </c>
      <c r="N629" s="243" t="s">
        <v>49</v>
      </c>
      <c r="O629" s="49"/>
      <c r="P629" s="244">
        <f>O629*H629</f>
        <v>0</v>
      </c>
      <c r="Q629" s="244">
        <v>0</v>
      </c>
      <c r="R629" s="244">
        <f>Q629*H629</f>
        <v>0</v>
      </c>
      <c r="S629" s="244">
        <v>0</v>
      </c>
      <c r="T629" s="245">
        <f>S629*H629</f>
        <v>0</v>
      </c>
      <c r="AR629" s="25" t="s">
        <v>267</v>
      </c>
      <c r="AT629" s="25" t="s">
        <v>194</v>
      </c>
      <c r="AU629" s="25" t="s">
        <v>88</v>
      </c>
      <c r="AY629" s="25" t="s">
        <v>191</v>
      </c>
      <c r="BE629" s="246">
        <f>IF(N629="základní",J629,0)</f>
        <v>0</v>
      </c>
      <c r="BF629" s="246">
        <f>IF(N629="snížená",J629,0)</f>
        <v>0</v>
      </c>
      <c r="BG629" s="246">
        <f>IF(N629="zákl. přenesená",J629,0)</f>
        <v>0</v>
      </c>
      <c r="BH629" s="246">
        <f>IF(N629="sníž. přenesená",J629,0)</f>
        <v>0</v>
      </c>
      <c r="BI629" s="246">
        <f>IF(N629="nulová",J629,0)</f>
        <v>0</v>
      </c>
      <c r="BJ629" s="25" t="s">
        <v>86</v>
      </c>
      <c r="BK629" s="246">
        <f>ROUND(I629*H629,2)</f>
        <v>0</v>
      </c>
      <c r="BL629" s="25" t="s">
        <v>267</v>
      </c>
      <c r="BM629" s="25" t="s">
        <v>1121</v>
      </c>
    </row>
    <row r="630" s="14" customFormat="1">
      <c r="B630" s="275"/>
      <c r="C630" s="276"/>
      <c r="D630" s="247" t="s">
        <v>312</v>
      </c>
      <c r="E630" s="277" t="s">
        <v>34</v>
      </c>
      <c r="F630" s="278" t="s">
        <v>742</v>
      </c>
      <c r="G630" s="276"/>
      <c r="H630" s="277" t="s">
        <v>34</v>
      </c>
      <c r="I630" s="279"/>
      <c r="J630" s="276"/>
      <c r="K630" s="276"/>
      <c r="L630" s="280"/>
      <c r="M630" s="281"/>
      <c r="N630" s="282"/>
      <c r="O630" s="282"/>
      <c r="P630" s="282"/>
      <c r="Q630" s="282"/>
      <c r="R630" s="282"/>
      <c r="S630" s="282"/>
      <c r="T630" s="283"/>
      <c r="AT630" s="284" t="s">
        <v>312</v>
      </c>
      <c r="AU630" s="284" t="s">
        <v>88</v>
      </c>
      <c r="AV630" s="14" t="s">
        <v>86</v>
      </c>
      <c r="AW630" s="14" t="s">
        <v>41</v>
      </c>
      <c r="AX630" s="14" t="s">
        <v>78</v>
      </c>
      <c r="AY630" s="284" t="s">
        <v>191</v>
      </c>
    </row>
    <row r="631" s="12" customFormat="1">
      <c r="B631" s="253"/>
      <c r="C631" s="254"/>
      <c r="D631" s="247" t="s">
        <v>312</v>
      </c>
      <c r="E631" s="255" t="s">
        <v>34</v>
      </c>
      <c r="F631" s="256" t="s">
        <v>1122</v>
      </c>
      <c r="G631" s="254"/>
      <c r="H631" s="257">
        <v>112.59</v>
      </c>
      <c r="I631" s="258"/>
      <c r="J631" s="254"/>
      <c r="K631" s="254"/>
      <c r="L631" s="259"/>
      <c r="M631" s="260"/>
      <c r="N631" s="261"/>
      <c r="O631" s="261"/>
      <c r="P631" s="261"/>
      <c r="Q631" s="261"/>
      <c r="R631" s="261"/>
      <c r="S631" s="261"/>
      <c r="T631" s="262"/>
      <c r="AT631" s="263" t="s">
        <v>312</v>
      </c>
      <c r="AU631" s="263" t="s">
        <v>88</v>
      </c>
      <c r="AV631" s="12" t="s">
        <v>88</v>
      </c>
      <c r="AW631" s="12" t="s">
        <v>41</v>
      </c>
      <c r="AX631" s="12" t="s">
        <v>78</v>
      </c>
      <c r="AY631" s="263" t="s">
        <v>191</v>
      </c>
    </row>
    <row r="632" s="12" customFormat="1">
      <c r="B632" s="253"/>
      <c r="C632" s="254"/>
      <c r="D632" s="247" t="s">
        <v>312</v>
      </c>
      <c r="E632" s="255" t="s">
        <v>34</v>
      </c>
      <c r="F632" s="256" t="s">
        <v>1123</v>
      </c>
      <c r="G632" s="254"/>
      <c r="H632" s="257">
        <v>44.75</v>
      </c>
      <c r="I632" s="258"/>
      <c r="J632" s="254"/>
      <c r="K632" s="254"/>
      <c r="L632" s="259"/>
      <c r="M632" s="260"/>
      <c r="N632" s="261"/>
      <c r="O632" s="261"/>
      <c r="P632" s="261"/>
      <c r="Q632" s="261"/>
      <c r="R632" s="261"/>
      <c r="S632" s="261"/>
      <c r="T632" s="262"/>
      <c r="AT632" s="263" t="s">
        <v>312</v>
      </c>
      <c r="AU632" s="263" t="s">
        <v>88</v>
      </c>
      <c r="AV632" s="12" t="s">
        <v>88</v>
      </c>
      <c r="AW632" s="12" t="s">
        <v>41</v>
      </c>
      <c r="AX632" s="12" t="s">
        <v>78</v>
      </c>
      <c r="AY632" s="263" t="s">
        <v>191</v>
      </c>
    </row>
    <row r="633" s="13" customFormat="1">
      <c r="B633" s="264"/>
      <c r="C633" s="265"/>
      <c r="D633" s="247" t="s">
        <v>312</v>
      </c>
      <c r="E633" s="266" t="s">
        <v>34</v>
      </c>
      <c r="F633" s="267" t="s">
        <v>314</v>
      </c>
      <c r="G633" s="265"/>
      <c r="H633" s="268">
        <v>157.34</v>
      </c>
      <c r="I633" s="269"/>
      <c r="J633" s="265"/>
      <c r="K633" s="265"/>
      <c r="L633" s="270"/>
      <c r="M633" s="271"/>
      <c r="N633" s="272"/>
      <c r="O633" s="272"/>
      <c r="P633" s="272"/>
      <c r="Q633" s="272"/>
      <c r="R633" s="272"/>
      <c r="S633" s="272"/>
      <c r="T633" s="273"/>
      <c r="AT633" s="274" t="s">
        <v>312</v>
      </c>
      <c r="AU633" s="274" t="s">
        <v>88</v>
      </c>
      <c r="AV633" s="13" t="s">
        <v>211</v>
      </c>
      <c r="AW633" s="13" t="s">
        <v>41</v>
      </c>
      <c r="AX633" s="13" t="s">
        <v>86</v>
      </c>
      <c r="AY633" s="274" t="s">
        <v>191</v>
      </c>
    </row>
    <row r="634" s="1" customFormat="1" ht="25.5" customHeight="1">
      <c r="B634" s="48"/>
      <c r="C634" s="290" t="s">
        <v>1124</v>
      </c>
      <c r="D634" s="290" t="s">
        <v>445</v>
      </c>
      <c r="E634" s="291" t="s">
        <v>1125</v>
      </c>
      <c r="F634" s="292" t="s">
        <v>1126</v>
      </c>
      <c r="G634" s="293" t="s">
        <v>453</v>
      </c>
      <c r="H634" s="294">
        <v>173.07400000000001</v>
      </c>
      <c r="I634" s="295"/>
      <c r="J634" s="296">
        <f>ROUND(I634*H634,2)</f>
        <v>0</v>
      </c>
      <c r="K634" s="292" t="s">
        <v>198</v>
      </c>
      <c r="L634" s="297"/>
      <c r="M634" s="298" t="s">
        <v>34</v>
      </c>
      <c r="N634" s="299" t="s">
        <v>49</v>
      </c>
      <c r="O634" s="49"/>
      <c r="P634" s="244">
        <f>O634*H634</f>
        <v>0</v>
      </c>
      <c r="Q634" s="244">
        <v>0.0035000000000000001</v>
      </c>
      <c r="R634" s="244">
        <f>Q634*H634</f>
        <v>0.60575900000000005</v>
      </c>
      <c r="S634" s="244">
        <v>0</v>
      </c>
      <c r="T634" s="245">
        <f>S634*H634</f>
        <v>0</v>
      </c>
      <c r="AR634" s="25" t="s">
        <v>531</v>
      </c>
      <c r="AT634" s="25" t="s">
        <v>445</v>
      </c>
      <c r="AU634" s="25" t="s">
        <v>88</v>
      </c>
      <c r="AY634" s="25" t="s">
        <v>191</v>
      </c>
      <c r="BE634" s="246">
        <f>IF(N634="základní",J634,0)</f>
        <v>0</v>
      </c>
      <c r="BF634" s="246">
        <f>IF(N634="snížená",J634,0)</f>
        <v>0</v>
      </c>
      <c r="BG634" s="246">
        <f>IF(N634="zákl. přenesená",J634,0)</f>
        <v>0</v>
      </c>
      <c r="BH634" s="246">
        <f>IF(N634="sníž. přenesená",J634,0)</f>
        <v>0</v>
      </c>
      <c r="BI634" s="246">
        <f>IF(N634="nulová",J634,0)</f>
        <v>0</v>
      </c>
      <c r="BJ634" s="25" t="s">
        <v>86</v>
      </c>
      <c r="BK634" s="246">
        <f>ROUND(I634*H634,2)</f>
        <v>0</v>
      </c>
      <c r="BL634" s="25" t="s">
        <v>267</v>
      </c>
      <c r="BM634" s="25" t="s">
        <v>1127</v>
      </c>
    </row>
    <row r="635" s="12" customFormat="1">
      <c r="B635" s="253"/>
      <c r="C635" s="254"/>
      <c r="D635" s="247" t="s">
        <v>312</v>
      </c>
      <c r="E635" s="254"/>
      <c r="F635" s="256" t="s">
        <v>1128</v>
      </c>
      <c r="G635" s="254"/>
      <c r="H635" s="257">
        <v>173.07400000000001</v>
      </c>
      <c r="I635" s="258"/>
      <c r="J635" s="254"/>
      <c r="K635" s="254"/>
      <c r="L635" s="259"/>
      <c r="M635" s="260"/>
      <c r="N635" s="261"/>
      <c r="O635" s="261"/>
      <c r="P635" s="261"/>
      <c r="Q635" s="261"/>
      <c r="R635" s="261"/>
      <c r="S635" s="261"/>
      <c r="T635" s="262"/>
      <c r="AT635" s="263" t="s">
        <v>312</v>
      </c>
      <c r="AU635" s="263" t="s">
        <v>88</v>
      </c>
      <c r="AV635" s="12" t="s">
        <v>88</v>
      </c>
      <c r="AW635" s="12" t="s">
        <v>6</v>
      </c>
      <c r="AX635" s="12" t="s">
        <v>86</v>
      </c>
      <c r="AY635" s="263" t="s">
        <v>191</v>
      </c>
    </row>
    <row r="636" s="1" customFormat="1" ht="25.5" customHeight="1">
      <c r="B636" s="48"/>
      <c r="C636" s="235" t="s">
        <v>1129</v>
      </c>
      <c r="D636" s="235" t="s">
        <v>194</v>
      </c>
      <c r="E636" s="236" t="s">
        <v>1093</v>
      </c>
      <c r="F636" s="237" t="s">
        <v>1094</v>
      </c>
      <c r="G636" s="238" t="s">
        <v>453</v>
      </c>
      <c r="H636" s="239">
        <v>220.59999999999999</v>
      </c>
      <c r="I636" s="240"/>
      <c r="J636" s="241">
        <f>ROUND(I636*H636,2)</f>
        <v>0</v>
      </c>
      <c r="K636" s="237" t="s">
        <v>198</v>
      </c>
      <c r="L636" s="74"/>
      <c r="M636" s="242" t="s">
        <v>34</v>
      </c>
      <c r="N636" s="243" t="s">
        <v>49</v>
      </c>
      <c r="O636" s="49"/>
      <c r="P636" s="244">
        <f>O636*H636</f>
        <v>0</v>
      </c>
      <c r="Q636" s="244">
        <v>0</v>
      </c>
      <c r="R636" s="244">
        <f>Q636*H636</f>
        <v>0</v>
      </c>
      <c r="S636" s="244">
        <v>0</v>
      </c>
      <c r="T636" s="245">
        <f>S636*H636</f>
        <v>0</v>
      </c>
      <c r="AR636" s="25" t="s">
        <v>267</v>
      </c>
      <c r="AT636" s="25" t="s">
        <v>194</v>
      </c>
      <c r="AU636" s="25" t="s">
        <v>88</v>
      </c>
      <c r="AY636" s="25" t="s">
        <v>191</v>
      </c>
      <c r="BE636" s="246">
        <f>IF(N636="základní",J636,0)</f>
        <v>0</v>
      </c>
      <c r="BF636" s="246">
        <f>IF(N636="snížená",J636,0)</f>
        <v>0</v>
      </c>
      <c r="BG636" s="246">
        <f>IF(N636="zákl. přenesená",J636,0)</f>
        <v>0</v>
      </c>
      <c r="BH636" s="246">
        <f>IF(N636="sníž. přenesená",J636,0)</f>
        <v>0</v>
      </c>
      <c r="BI636" s="246">
        <f>IF(N636="nulová",J636,0)</f>
        <v>0</v>
      </c>
      <c r="BJ636" s="25" t="s">
        <v>86</v>
      </c>
      <c r="BK636" s="246">
        <f>ROUND(I636*H636,2)</f>
        <v>0</v>
      </c>
      <c r="BL636" s="25" t="s">
        <v>267</v>
      </c>
      <c r="BM636" s="25" t="s">
        <v>1130</v>
      </c>
    </row>
    <row r="637" s="14" customFormat="1">
      <c r="B637" s="275"/>
      <c r="C637" s="276"/>
      <c r="D637" s="247" t="s">
        <v>312</v>
      </c>
      <c r="E637" s="277" t="s">
        <v>34</v>
      </c>
      <c r="F637" s="278" t="s">
        <v>742</v>
      </c>
      <c r="G637" s="276"/>
      <c r="H637" s="277" t="s">
        <v>34</v>
      </c>
      <c r="I637" s="279"/>
      <c r="J637" s="276"/>
      <c r="K637" s="276"/>
      <c r="L637" s="280"/>
      <c r="M637" s="281"/>
      <c r="N637" s="282"/>
      <c r="O637" s="282"/>
      <c r="P637" s="282"/>
      <c r="Q637" s="282"/>
      <c r="R637" s="282"/>
      <c r="S637" s="282"/>
      <c r="T637" s="283"/>
      <c r="AT637" s="284" t="s">
        <v>312</v>
      </c>
      <c r="AU637" s="284" t="s">
        <v>88</v>
      </c>
      <c r="AV637" s="14" t="s">
        <v>86</v>
      </c>
      <c r="AW637" s="14" t="s">
        <v>41</v>
      </c>
      <c r="AX637" s="14" t="s">
        <v>78</v>
      </c>
      <c r="AY637" s="284" t="s">
        <v>191</v>
      </c>
    </row>
    <row r="638" s="12" customFormat="1">
      <c r="B638" s="253"/>
      <c r="C638" s="254"/>
      <c r="D638" s="247" t="s">
        <v>312</v>
      </c>
      <c r="E638" s="255" t="s">
        <v>34</v>
      </c>
      <c r="F638" s="256" t="s">
        <v>1131</v>
      </c>
      <c r="G638" s="254"/>
      <c r="H638" s="257">
        <v>220.59999999999999</v>
      </c>
      <c r="I638" s="258"/>
      <c r="J638" s="254"/>
      <c r="K638" s="254"/>
      <c r="L638" s="259"/>
      <c r="M638" s="260"/>
      <c r="N638" s="261"/>
      <c r="O638" s="261"/>
      <c r="P638" s="261"/>
      <c r="Q638" s="261"/>
      <c r="R638" s="261"/>
      <c r="S638" s="261"/>
      <c r="T638" s="262"/>
      <c r="AT638" s="263" t="s">
        <v>312</v>
      </c>
      <c r="AU638" s="263" t="s">
        <v>88</v>
      </c>
      <c r="AV638" s="12" t="s">
        <v>88</v>
      </c>
      <c r="AW638" s="12" t="s">
        <v>41</v>
      </c>
      <c r="AX638" s="12" t="s">
        <v>78</v>
      </c>
      <c r="AY638" s="263" t="s">
        <v>191</v>
      </c>
    </row>
    <row r="639" s="13" customFormat="1">
      <c r="B639" s="264"/>
      <c r="C639" s="265"/>
      <c r="D639" s="247" t="s">
        <v>312</v>
      </c>
      <c r="E639" s="266" t="s">
        <v>34</v>
      </c>
      <c r="F639" s="267" t="s">
        <v>314</v>
      </c>
      <c r="G639" s="265"/>
      <c r="H639" s="268">
        <v>220.59999999999999</v>
      </c>
      <c r="I639" s="269"/>
      <c r="J639" s="265"/>
      <c r="K639" s="265"/>
      <c r="L639" s="270"/>
      <c r="M639" s="271"/>
      <c r="N639" s="272"/>
      <c r="O639" s="272"/>
      <c r="P639" s="272"/>
      <c r="Q639" s="272"/>
      <c r="R639" s="272"/>
      <c r="S639" s="272"/>
      <c r="T639" s="273"/>
      <c r="AT639" s="274" t="s">
        <v>312</v>
      </c>
      <c r="AU639" s="274" t="s">
        <v>88</v>
      </c>
      <c r="AV639" s="13" t="s">
        <v>211</v>
      </c>
      <c r="AW639" s="13" t="s">
        <v>41</v>
      </c>
      <c r="AX639" s="13" t="s">
        <v>86</v>
      </c>
      <c r="AY639" s="274" t="s">
        <v>191</v>
      </c>
    </row>
    <row r="640" s="1" customFormat="1" ht="25.5" customHeight="1">
      <c r="B640" s="48"/>
      <c r="C640" s="290" t="s">
        <v>1132</v>
      </c>
      <c r="D640" s="290" t="s">
        <v>445</v>
      </c>
      <c r="E640" s="291" t="s">
        <v>1133</v>
      </c>
      <c r="F640" s="292" t="s">
        <v>1134</v>
      </c>
      <c r="G640" s="293" t="s">
        <v>453</v>
      </c>
      <c r="H640" s="294">
        <v>242.66</v>
      </c>
      <c r="I640" s="295"/>
      <c r="J640" s="296">
        <f>ROUND(I640*H640,2)</f>
        <v>0</v>
      </c>
      <c r="K640" s="292" t="s">
        <v>198</v>
      </c>
      <c r="L640" s="297"/>
      <c r="M640" s="298" t="s">
        <v>34</v>
      </c>
      <c r="N640" s="299" t="s">
        <v>49</v>
      </c>
      <c r="O640" s="49"/>
      <c r="P640" s="244">
        <f>O640*H640</f>
        <v>0</v>
      </c>
      <c r="Q640" s="244">
        <v>0.0040000000000000001</v>
      </c>
      <c r="R640" s="244">
        <f>Q640*H640</f>
        <v>0.97064000000000006</v>
      </c>
      <c r="S640" s="244">
        <v>0</v>
      </c>
      <c r="T640" s="245">
        <f>S640*H640</f>
        <v>0</v>
      </c>
      <c r="AR640" s="25" t="s">
        <v>531</v>
      </c>
      <c r="AT640" s="25" t="s">
        <v>445</v>
      </c>
      <c r="AU640" s="25" t="s">
        <v>88</v>
      </c>
      <c r="AY640" s="25" t="s">
        <v>191</v>
      </c>
      <c r="BE640" s="246">
        <f>IF(N640="základní",J640,0)</f>
        <v>0</v>
      </c>
      <c r="BF640" s="246">
        <f>IF(N640="snížená",J640,0)</f>
        <v>0</v>
      </c>
      <c r="BG640" s="246">
        <f>IF(N640="zákl. přenesená",J640,0)</f>
        <v>0</v>
      </c>
      <c r="BH640" s="246">
        <f>IF(N640="sníž. přenesená",J640,0)</f>
        <v>0</v>
      </c>
      <c r="BI640" s="246">
        <f>IF(N640="nulová",J640,0)</f>
        <v>0</v>
      </c>
      <c r="BJ640" s="25" t="s">
        <v>86</v>
      </c>
      <c r="BK640" s="246">
        <f>ROUND(I640*H640,2)</f>
        <v>0</v>
      </c>
      <c r="BL640" s="25" t="s">
        <v>267</v>
      </c>
      <c r="BM640" s="25" t="s">
        <v>1135</v>
      </c>
    </row>
    <row r="641" s="12" customFormat="1">
      <c r="B641" s="253"/>
      <c r="C641" s="254"/>
      <c r="D641" s="247" t="s">
        <v>312</v>
      </c>
      <c r="E641" s="254"/>
      <c r="F641" s="256" t="s">
        <v>1136</v>
      </c>
      <c r="G641" s="254"/>
      <c r="H641" s="257">
        <v>242.66</v>
      </c>
      <c r="I641" s="258"/>
      <c r="J641" s="254"/>
      <c r="K641" s="254"/>
      <c r="L641" s="259"/>
      <c r="M641" s="260"/>
      <c r="N641" s="261"/>
      <c r="O641" s="261"/>
      <c r="P641" s="261"/>
      <c r="Q641" s="261"/>
      <c r="R641" s="261"/>
      <c r="S641" s="261"/>
      <c r="T641" s="262"/>
      <c r="AT641" s="263" t="s">
        <v>312</v>
      </c>
      <c r="AU641" s="263" t="s">
        <v>88</v>
      </c>
      <c r="AV641" s="12" t="s">
        <v>88</v>
      </c>
      <c r="AW641" s="12" t="s">
        <v>6</v>
      </c>
      <c r="AX641" s="12" t="s">
        <v>86</v>
      </c>
      <c r="AY641" s="263" t="s">
        <v>191</v>
      </c>
    </row>
    <row r="642" s="1" customFormat="1" ht="25.5" customHeight="1">
      <c r="B642" s="48"/>
      <c r="C642" s="235" t="s">
        <v>1137</v>
      </c>
      <c r="D642" s="235" t="s">
        <v>194</v>
      </c>
      <c r="E642" s="236" t="s">
        <v>1138</v>
      </c>
      <c r="F642" s="237" t="s">
        <v>1139</v>
      </c>
      <c r="G642" s="238" t="s">
        <v>453</v>
      </c>
      <c r="H642" s="239">
        <v>15.912000000000001</v>
      </c>
      <c r="I642" s="240"/>
      <c r="J642" s="241">
        <f>ROUND(I642*H642,2)</f>
        <v>0</v>
      </c>
      <c r="K642" s="237" t="s">
        <v>198</v>
      </c>
      <c r="L642" s="74"/>
      <c r="M642" s="242" t="s">
        <v>34</v>
      </c>
      <c r="N642" s="243" t="s">
        <v>49</v>
      </c>
      <c r="O642" s="49"/>
      <c r="P642" s="244">
        <f>O642*H642</f>
        <v>0</v>
      </c>
      <c r="Q642" s="244">
        <v>0.0060000000000000001</v>
      </c>
      <c r="R642" s="244">
        <f>Q642*H642</f>
        <v>0.095472000000000001</v>
      </c>
      <c r="S642" s="244">
        <v>0</v>
      </c>
      <c r="T642" s="245">
        <f>S642*H642</f>
        <v>0</v>
      </c>
      <c r="AR642" s="25" t="s">
        <v>267</v>
      </c>
      <c r="AT642" s="25" t="s">
        <v>194</v>
      </c>
      <c r="AU642" s="25" t="s">
        <v>88</v>
      </c>
      <c r="AY642" s="25" t="s">
        <v>191</v>
      </c>
      <c r="BE642" s="246">
        <f>IF(N642="základní",J642,0)</f>
        <v>0</v>
      </c>
      <c r="BF642" s="246">
        <f>IF(N642="snížená",J642,0)</f>
        <v>0</v>
      </c>
      <c r="BG642" s="246">
        <f>IF(N642="zákl. přenesená",J642,0)</f>
        <v>0</v>
      </c>
      <c r="BH642" s="246">
        <f>IF(N642="sníž. přenesená",J642,0)</f>
        <v>0</v>
      </c>
      <c r="BI642" s="246">
        <f>IF(N642="nulová",J642,0)</f>
        <v>0</v>
      </c>
      <c r="BJ642" s="25" t="s">
        <v>86</v>
      </c>
      <c r="BK642" s="246">
        <f>ROUND(I642*H642,2)</f>
        <v>0</v>
      </c>
      <c r="BL642" s="25" t="s">
        <v>267</v>
      </c>
      <c r="BM642" s="25" t="s">
        <v>1140</v>
      </c>
    </row>
    <row r="643" s="14" customFormat="1">
      <c r="B643" s="275"/>
      <c r="C643" s="276"/>
      <c r="D643" s="247" t="s">
        <v>312</v>
      </c>
      <c r="E643" s="277" t="s">
        <v>34</v>
      </c>
      <c r="F643" s="278" t="s">
        <v>419</v>
      </c>
      <c r="G643" s="276"/>
      <c r="H643" s="277" t="s">
        <v>34</v>
      </c>
      <c r="I643" s="279"/>
      <c r="J643" s="276"/>
      <c r="K643" s="276"/>
      <c r="L643" s="280"/>
      <c r="M643" s="281"/>
      <c r="N643" s="282"/>
      <c r="O643" s="282"/>
      <c r="P643" s="282"/>
      <c r="Q643" s="282"/>
      <c r="R643" s="282"/>
      <c r="S643" s="282"/>
      <c r="T643" s="283"/>
      <c r="AT643" s="284" t="s">
        <v>312</v>
      </c>
      <c r="AU643" s="284" t="s">
        <v>88</v>
      </c>
      <c r="AV643" s="14" t="s">
        <v>86</v>
      </c>
      <c r="AW643" s="14" t="s">
        <v>41</v>
      </c>
      <c r="AX643" s="14" t="s">
        <v>78</v>
      </c>
      <c r="AY643" s="284" t="s">
        <v>191</v>
      </c>
    </row>
    <row r="644" s="12" customFormat="1">
      <c r="B644" s="253"/>
      <c r="C644" s="254"/>
      <c r="D644" s="247" t="s">
        <v>312</v>
      </c>
      <c r="E644" s="255" t="s">
        <v>34</v>
      </c>
      <c r="F644" s="256" t="s">
        <v>1141</v>
      </c>
      <c r="G644" s="254"/>
      <c r="H644" s="257">
        <v>15.912000000000001</v>
      </c>
      <c r="I644" s="258"/>
      <c r="J644" s="254"/>
      <c r="K644" s="254"/>
      <c r="L644" s="259"/>
      <c r="M644" s="260"/>
      <c r="N644" s="261"/>
      <c r="O644" s="261"/>
      <c r="P644" s="261"/>
      <c r="Q644" s="261"/>
      <c r="R644" s="261"/>
      <c r="S644" s="261"/>
      <c r="T644" s="262"/>
      <c r="AT644" s="263" t="s">
        <v>312</v>
      </c>
      <c r="AU644" s="263" t="s">
        <v>88</v>
      </c>
      <c r="AV644" s="12" t="s">
        <v>88</v>
      </c>
      <c r="AW644" s="12" t="s">
        <v>41</v>
      </c>
      <c r="AX644" s="12" t="s">
        <v>78</v>
      </c>
      <c r="AY644" s="263" t="s">
        <v>191</v>
      </c>
    </row>
    <row r="645" s="13" customFormat="1">
      <c r="B645" s="264"/>
      <c r="C645" s="265"/>
      <c r="D645" s="247" t="s">
        <v>312</v>
      </c>
      <c r="E645" s="266" t="s">
        <v>34</v>
      </c>
      <c r="F645" s="267" t="s">
        <v>314</v>
      </c>
      <c r="G645" s="265"/>
      <c r="H645" s="268">
        <v>15.912000000000001</v>
      </c>
      <c r="I645" s="269"/>
      <c r="J645" s="265"/>
      <c r="K645" s="265"/>
      <c r="L645" s="270"/>
      <c r="M645" s="271"/>
      <c r="N645" s="272"/>
      <c r="O645" s="272"/>
      <c r="P645" s="272"/>
      <c r="Q645" s="272"/>
      <c r="R645" s="272"/>
      <c r="S645" s="272"/>
      <c r="T645" s="273"/>
      <c r="AT645" s="274" t="s">
        <v>312</v>
      </c>
      <c r="AU645" s="274" t="s">
        <v>88</v>
      </c>
      <c r="AV645" s="13" t="s">
        <v>211</v>
      </c>
      <c r="AW645" s="13" t="s">
        <v>41</v>
      </c>
      <c r="AX645" s="13" t="s">
        <v>86</v>
      </c>
      <c r="AY645" s="274" t="s">
        <v>191</v>
      </c>
    </row>
    <row r="646" s="1" customFormat="1" ht="16.5" customHeight="1">
      <c r="B646" s="48"/>
      <c r="C646" s="290" t="s">
        <v>1142</v>
      </c>
      <c r="D646" s="290" t="s">
        <v>445</v>
      </c>
      <c r="E646" s="291" t="s">
        <v>1143</v>
      </c>
      <c r="F646" s="292" t="s">
        <v>1144</v>
      </c>
      <c r="G646" s="293" t="s">
        <v>453</v>
      </c>
      <c r="H646" s="294">
        <v>17.503</v>
      </c>
      <c r="I646" s="295"/>
      <c r="J646" s="296">
        <f>ROUND(I646*H646,2)</f>
        <v>0</v>
      </c>
      <c r="K646" s="292" t="s">
        <v>198</v>
      </c>
      <c r="L646" s="297"/>
      <c r="M646" s="298" t="s">
        <v>34</v>
      </c>
      <c r="N646" s="299" t="s">
        <v>49</v>
      </c>
      <c r="O646" s="49"/>
      <c r="P646" s="244">
        <f>O646*H646</f>
        <v>0</v>
      </c>
      <c r="Q646" s="244">
        <v>0.0023999999999999998</v>
      </c>
      <c r="R646" s="244">
        <f>Q646*H646</f>
        <v>0.042007199999999995</v>
      </c>
      <c r="S646" s="244">
        <v>0</v>
      </c>
      <c r="T646" s="245">
        <f>S646*H646</f>
        <v>0</v>
      </c>
      <c r="AR646" s="25" t="s">
        <v>531</v>
      </c>
      <c r="AT646" s="25" t="s">
        <v>445</v>
      </c>
      <c r="AU646" s="25" t="s">
        <v>88</v>
      </c>
      <c r="AY646" s="25" t="s">
        <v>191</v>
      </c>
      <c r="BE646" s="246">
        <f>IF(N646="základní",J646,0)</f>
        <v>0</v>
      </c>
      <c r="BF646" s="246">
        <f>IF(N646="snížená",J646,0)</f>
        <v>0</v>
      </c>
      <c r="BG646" s="246">
        <f>IF(N646="zákl. přenesená",J646,0)</f>
        <v>0</v>
      </c>
      <c r="BH646" s="246">
        <f>IF(N646="sníž. přenesená",J646,0)</f>
        <v>0</v>
      </c>
      <c r="BI646" s="246">
        <f>IF(N646="nulová",J646,0)</f>
        <v>0</v>
      </c>
      <c r="BJ646" s="25" t="s">
        <v>86</v>
      </c>
      <c r="BK646" s="246">
        <f>ROUND(I646*H646,2)</f>
        <v>0</v>
      </c>
      <c r="BL646" s="25" t="s">
        <v>267</v>
      </c>
      <c r="BM646" s="25" t="s">
        <v>1145</v>
      </c>
    </row>
    <row r="647" s="1" customFormat="1">
      <c r="B647" s="48"/>
      <c r="C647" s="76"/>
      <c r="D647" s="247" t="s">
        <v>201</v>
      </c>
      <c r="E647" s="76"/>
      <c r="F647" s="248" t="s">
        <v>1146</v>
      </c>
      <c r="G647" s="76"/>
      <c r="H647" s="76"/>
      <c r="I647" s="205"/>
      <c r="J647" s="76"/>
      <c r="K647" s="76"/>
      <c r="L647" s="74"/>
      <c r="M647" s="249"/>
      <c r="N647" s="49"/>
      <c r="O647" s="49"/>
      <c r="P647" s="49"/>
      <c r="Q647" s="49"/>
      <c r="R647" s="49"/>
      <c r="S647" s="49"/>
      <c r="T647" s="97"/>
      <c r="AT647" s="25" t="s">
        <v>201</v>
      </c>
      <c r="AU647" s="25" t="s">
        <v>88</v>
      </c>
    </row>
    <row r="648" s="12" customFormat="1">
      <c r="B648" s="253"/>
      <c r="C648" s="254"/>
      <c r="D648" s="247" t="s">
        <v>312</v>
      </c>
      <c r="E648" s="254"/>
      <c r="F648" s="256" t="s">
        <v>1147</v>
      </c>
      <c r="G648" s="254"/>
      <c r="H648" s="257">
        <v>17.503</v>
      </c>
      <c r="I648" s="258"/>
      <c r="J648" s="254"/>
      <c r="K648" s="254"/>
      <c r="L648" s="259"/>
      <c r="M648" s="260"/>
      <c r="N648" s="261"/>
      <c r="O648" s="261"/>
      <c r="P648" s="261"/>
      <c r="Q648" s="261"/>
      <c r="R648" s="261"/>
      <c r="S648" s="261"/>
      <c r="T648" s="262"/>
      <c r="AT648" s="263" t="s">
        <v>312</v>
      </c>
      <c r="AU648" s="263" t="s">
        <v>88</v>
      </c>
      <c r="AV648" s="12" t="s">
        <v>88</v>
      </c>
      <c r="AW648" s="12" t="s">
        <v>6</v>
      </c>
      <c r="AX648" s="12" t="s">
        <v>86</v>
      </c>
      <c r="AY648" s="263" t="s">
        <v>191</v>
      </c>
    </row>
    <row r="649" s="1" customFormat="1" ht="25.5" customHeight="1">
      <c r="B649" s="48"/>
      <c r="C649" s="235" t="s">
        <v>1148</v>
      </c>
      <c r="D649" s="235" t="s">
        <v>194</v>
      </c>
      <c r="E649" s="236" t="s">
        <v>1138</v>
      </c>
      <c r="F649" s="237" t="s">
        <v>1139</v>
      </c>
      <c r="G649" s="238" t="s">
        <v>453</v>
      </c>
      <c r="H649" s="239">
        <v>115.72</v>
      </c>
      <c r="I649" s="240"/>
      <c r="J649" s="241">
        <f>ROUND(I649*H649,2)</f>
        <v>0</v>
      </c>
      <c r="K649" s="237" t="s">
        <v>198</v>
      </c>
      <c r="L649" s="74"/>
      <c r="M649" s="242" t="s">
        <v>34</v>
      </c>
      <c r="N649" s="243" t="s">
        <v>49</v>
      </c>
      <c r="O649" s="49"/>
      <c r="P649" s="244">
        <f>O649*H649</f>
        <v>0</v>
      </c>
      <c r="Q649" s="244">
        <v>0.0060000000000000001</v>
      </c>
      <c r="R649" s="244">
        <f>Q649*H649</f>
        <v>0.69432000000000005</v>
      </c>
      <c r="S649" s="244">
        <v>0</v>
      </c>
      <c r="T649" s="245">
        <f>S649*H649</f>
        <v>0</v>
      </c>
      <c r="AR649" s="25" t="s">
        <v>267</v>
      </c>
      <c r="AT649" s="25" t="s">
        <v>194</v>
      </c>
      <c r="AU649" s="25" t="s">
        <v>88</v>
      </c>
      <c r="AY649" s="25" t="s">
        <v>191</v>
      </c>
      <c r="BE649" s="246">
        <f>IF(N649="základní",J649,0)</f>
        <v>0</v>
      </c>
      <c r="BF649" s="246">
        <f>IF(N649="snížená",J649,0)</f>
        <v>0</v>
      </c>
      <c r="BG649" s="246">
        <f>IF(N649="zákl. přenesená",J649,0)</f>
        <v>0</v>
      </c>
      <c r="BH649" s="246">
        <f>IF(N649="sníž. přenesená",J649,0)</f>
        <v>0</v>
      </c>
      <c r="BI649" s="246">
        <f>IF(N649="nulová",J649,0)</f>
        <v>0</v>
      </c>
      <c r="BJ649" s="25" t="s">
        <v>86</v>
      </c>
      <c r="BK649" s="246">
        <f>ROUND(I649*H649,2)</f>
        <v>0</v>
      </c>
      <c r="BL649" s="25" t="s">
        <v>267</v>
      </c>
      <c r="BM649" s="25" t="s">
        <v>1149</v>
      </c>
    </row>
    <row r="650" s="14" customFormat="1">
      <c r="B650" s="275"/>
      <c r="C650" s="276"/>
      <c r="D650" s="247" t="s">
        <v>312</v>
      </c>
      <c r="E650" s="277" t="s">
        <v>34</v>
      </c>
      <c r="F650" s="278" t="s">
        <v>419</v>
      </c>
      <c r="G650" s="276"/>
      <c r="H650" s="277" t="s">
        <v>34</v>
      </c>
      <c r="I650" s="279"/>
      <c r="J650" s="276"/>
      <c r="K650" s="276"/>
      <c r="L650" s="280"/>
      <c r="M650" s="281"/>
      <c r="N650" s="282"/>
      <c r="O650" s="282"/>
      <c r="P650" s="282"/>
      <c r="Q650" s="282"/>
      <c r="R650" s="282"/>
      <c r="S650" s="282"/>
      <c r="T650" s="283"/>
      <c r="AT650" s="284" t="s">
        <v>312</v>
      </c>
      <c r="AU650" s="284" t="s">
        <v>88</v>
      </c>
      <c r="AV650" s="14" t="s">
        <v>86</v>
      </c>
      <c r="AW650" s="14" t="s">
        <v>41</v>
      </c>
      <c r="AX650" s="14" t="s">
        <v>78</v>
      </c>
      <c r="AY650" s="284" t="s">
        <v>191</v>
      </c>
    </row>
    <row r="651" s="12" customFormat="1">
      <c r="B651" s="253"/>
      <c r="C651" s="254"/>
      <c r="D651" s="247" t="s">
        <v>312</v>
      </c>
      <c r="E651" s="255" t="s">
        <v>34</v>
      </c>
      <c r="F651" s="256" t="s">
        <v>1150</v>
      </c>
      <c r="G651" s="254"/>
      <c r="H651" s="257">
        <v>115.72</v>
      </c>
      <c r="I651" s="258"/>
      <c r="J651" s="254"/>
      <c r="K651" s="254"/>
      <c r="L651" s="259"/>
      <c r="M651" s="260"/>
      <c r="N651" s="261"/>
      <c r="O651" s="261"/>
      <c r="P651" s="261"/>
      <c r="Q651" s="261"/>
      <c r="R651" s="261"/>
      <c r="S651" s="261"/>
      <c r="T651" s="262"/>
      <c r="AT651" s="263" t="s">
        <v>312</v>
      </c>
      <c r="AU651" s="263" t="s">
        <v>88</v>
      </c>
      <c r="AV651" s="12" t="s">
        <v>88</v>
      </c>
      <c r="AW651" s="12" t="s">
        <v>41</v>
      </c>
      <c r="AX651" s="12" t="s">
        <v>78</v>
      </c>
      <c r="AY651" s="263" t="s">
        <v>191</v>
      </c>
    </row>
    <row r="652" s="13" customFormat="1">
      <c r="B652" s="264"/>
      <c r="C652" s="265"/>
      <c r="D652" s="247" t="s">
        <v>312</v>
      </c>
      <c r="E652" s="266" t="s">
        <v>34</v>
      </c>
      <c r="F652" s="267" t="s">
        <v>314</v>
      </c>
      <c r="G652" s="265"/>
      <c r="H652" s="268">
        <v>115.72</v>
      </c>
      <c r="I652" s="269"/>
      <c r="J652" s="265"/>
      <c r="K652" s="265"/>
      <c r="L652" s="270"/>
      <c r="M652" s="271"/>
      <c r="N652" s="272"/>
      <c r="O652" s="272"/>
      <c r="P652" s="272"/>
      <c r="Q652" s="272"/>
      <c r="R652" s="272"/>
      <c r="S652" s="272"/>
      <c r="T652" s="273"/>
      <c r="AT652" s="274" t="s">
        <v>312</v>
      </c>
      <c r="AU652" s="274" t="s">
        <v>88</v>
      </c>
      <c r="AV652" s="13" t="s">
        <v>211</v>
      </c>
      <c r="AW652" s="13" t="s">
        <v>41</v>
      </c>
      <c r="AX652" s="13" t="s">
        <v>86</v>
      </c>
      <c r="AY652" s="274" t="s">
        <v>191</v>
      </c>
    </row>
    <row r="653" s="1" customFormat="1" ht="16.5" customHeight="1">
      <c r="B653" s="48"/>
      <c r="C653" s="290" t="s">
        <v>1151</v>
      </c>
      <c r="D653" s="290" t="s">
        <v>445</v>
      </c>
      <c r="E653" s="291" t="s">
        <v>1152</v>
      </c>
      <c r="F653" s="292" t="s">
        <v>1153</v>
      </c>
      <c r="G653" s="293" t="s">
        <v>453</v>
      </c>
      <c r="H653" s="294">
        <v>127.292</v>
      </c>
      <c r="I653" s="295"/>
      <c r="J653" s="296">
        <f>ROUND(I653*H653,2)</f>
        <v>0</v>
      </c>
      <c r="K653" s="292" t="s">
        <v>198</v>
      </c>
      <c r="L653" s="297"/>
      <c r="M653" s="298" t="s">
        <v>34</v>
      </c>
      <c r="N653" s="299" t="s">
        <v>49</v>
      </c>
      <c r="O653" s="49"/>
      <c r="P653" s="244">
        <f>O653*H653</f>
        <v>0</v>
      </c>
      <c r="Q653" s="244">
        <v>0.0011999999999999999</v>
      </c>
      <c r="R653" s="244">
        <f>Q653*H653</f>
        <v>0.15275039999999998</v>
      </c>
      <c r="S653" s="244">
        <v>0</v>
      </c>
      <c r="T653" s="245">
        <f>S653*H653</f>
        <v>0</v>
      </c>
      <c r="AR653" s="25" t="s">
        <v>531</v>
      </c>
      <c r="AT653" s="25" t="s">
        <v>445</v>
      </c>
      <c r="AU653" s="25" t="s">
        <v>88</v>
      </c>
      <c r="AY653" s="25" t="s">
        <v>191</v>
      </c>
      <c r="BE653" s="246">
        <f>IF(N653="základní",J653,0)</f>
        <v>0</v>
      </c>
      <c r="BF653" s="246">
        <f>IF(N653="snížená",J653,0)</f>
        <v>0</v>
      </c>
      <c r="BG653" s="246">
        <f>IF(N653="zákl. přenesená",J653,0)</f>
        <v>0</v>
      </c>
      <c r="BH653" s="246">
        <f>IF(N653="sníž. přenesená",J653,0)</f>
        <v>0</v>
      </c>
      <c r="BI653" s="246">
        <f>IF(N653="nulová",J653,0)</f>
        <v>0</v>
      </c>
      <c r="BJ653" s="25" t="s">
        <v>86</v>
      </c>
      <c r="BK653" s="246">
        <f>ROUND(I653*H653,2)</f>
        <v>0</v>
      </c>
      <c r="BL653" s="25" t="s">
        <v>267</v>
      </c>
      <c r="BM653" s="25" t="s">
        <v>1154</v>
      </c>
    </row>
    <row r="654" s="1" customFormat="1">
      <c r="B654" s="48"/>
      <c r="C654" s="76"/>
      <c r="D654" s="247" t="s">
        <v>201</v>
      </c>
      <c r="E654" s="76"/>
      <c r="F654" s="248" t="s">
        <v>1155</v>
      </c>
      <c r="G654" s="76"/>
      <c r="H654" s="76"/>
      <c r="I654" s="205"/>
      <c r="J654" s="76"/>
      <c r="K654" s="76"/>
      <c r="L654" s="74"/>
      <c r="M654" s="249"/>
      <c r="N654" s="49"/>
      <c r="O654" s="49"/>
      <c r="P654" s="49"/>
      <c r="Q654" s="49"/>
      <c r="R654" s="49"/>
      <c r="S654" s="49"/>
      <c r="T654" s="97"/>
      <c r="AT654" s="25" t="s">
        <v>201</v>
      </c>
      <c r="AU654" s="25" t="s">
        <v>88</v>
      </c>
    </row>
    <row r="655" s="12" customFormat="1">
      <c r="B655" s="253"/>
      <c r="C655" s="254"/>
      <c r="D655" s="247" t="s">
        <v>312</v>
      </c>
      <c r="E655" s="254"/>
      <c r="F655" s="256" t="s">
        <v>1156</v>
      </c>
      <c r="G655" s="254"/>
      <c r="H655" s="257">
        <v>127.292</v>
      </c>
      <c r="I655" s="258"/>
      <c r="J655" s="254"/>
      <c r="K655" s="254"/>
      <c r="L655" s="259"/>
      <c r="M655" s="260"/>
      <c r="N655" s="261"/>
      <c r="O655" s="261"/>
      <c r="P655" s="261"/>
      <c r="Q655" s="261"/>
      <c r="R655" s="261"/>
      <c r="S655" s="261"/>
      <c r="T655" s="262"/>
      <c r="AT655" s="263" t="s">
        <v>312</v>
      </c>
      <c r="AU655" s="263" t="s">
        <v>88</v>
      </c>
      <c r="AV655" s="12" t="s">
        <v>88</v>
      </c>
      <c r="AW655" s="12" t="s">
        <v>6</v>
      </c>
      <c r="AX655" s="12" t="s">
        <v>86</v>
      </c>
      <c r="AY655" s="263" t="s">
        <v>191</v>
      </c>
    </row>
    <row r="656" s="1" customFormat="1" ht="25.5" customHeight="1">
      <c r="B656" s="48"/>
      <c r="C656" s="235" t="s">
        <v>1157</v>
      </c>
      <c r="D656" s="235" t="s">
        <v>194</v>
      </c>
      <c r="E656" s="236" t="s">
        <v>1138</v>
      </c>
      <c r="F656" s="237" t="s">
        <v>1139</v>
      </c>
      <c r="G656" s="238" t="s">
        <v>453</v>
      </c>
      <c r="H656" s="239">
        <v>34.716000000000001</v>
      </c>
      <c r="I656" s="240"/>
      <c r="J656" s="241">
        <f>ROUND(I656*H656,2)</f>
        <v>0</v>
      </c>
      <c r="K656" s="237" t="s">
        <v>198</v>
      </c>
      <c r="L656" s="74"/>
      <c r="M656" s="242" t="s">
        <v>34</v>
      </c>
      <c r="N656" s="243" t="s">
        <v>49</v>
      </c>
      <c r="O656" s="49"/>
      <c r="P656" s="244">
        <f>O656*H656</f>
        <v>0</v>
      </c>
      <c r="Q656" s="244">
        <v>0.0060000000000000001</v>
      </c>
      <c r="R656" s="244">
        <f>Q656*H656</f>
        <v>0.20829600000000001</v>
      </c>
      <c r="S656" s="244">
        <v>0</v>
      </c>
      <c r="T656" s="245">
        <f>S656*H656</f>
        <v>0</v>
      </c>
      <c r="AR656" s="25" t="s">
        <v>267</v>
      </c>
      <c r="AT656" s="25" t="s">
        <v>194</v>
      </c>
      <c r="AU656" s="25" t="s">
        <v>88</v>
      </c>
      <c r="AY656" s="25" t="s">
        <v>191</v>
      </c>
      <c r="BE656" s="246">
        <f>IF(N656="základní",J656,0)</f>
        <v>0</v>
      </c>
      <c r="BF656" s="246">
        <f>IF(N656="snížená",J656,0)</f>
        <v>0</v>
      </c>
      <c r="BG656" s="246">
        <f>IF(N656="zákl. přenesená",J656,0)</f>
        <v>0</v>
      </c>
      <c r="BH656" s="246">
        <f>IF(N656="sníž. přenesená",J656,0)</f>
        <v>0</v>
      </c>
      <c r="BI656" s="246">
        <f>IF(N656="nulová",J656,0)</f>
        <v>0</v>
      </c>
      <c r="BJ656" s="25" t="s">
        <v>86</v>
      </c>
      <c r="BK656" s="246">
        <f>ROUND(I656*H656,2)</f>
        <v>0</v>
      </c>
      <c r="BL656" s="25" t="s">
        <v>267</v>
      </c>
      <c r="BM656" s="25" t="s">
        <v>1158</v>
      </c>
    </row>
    <row r="657" s="14" customFormat="1">
      <c r="B657" s="275"/>
      <c r="C657" s="276"/>
      <c r="D657" s="247" t="s">
        <v>312</v>
      </c>
      <c r="E657" s="277" t="s">
        <v>34</v>
      </c>
      <c r="F657" s="278" t="s">
        <v>419</v>
      </c>
      <c r="G657" s="276"/>
      <c r="H657" s="277" t="s">
        <v>34</v>
      </c>
      <c r="I657" s="279"/>
      <c r="J657" s="276"/>
      <c r="K657" s="276"/>
      <c r="L657" s="280"/>
      <c r="M657" s="281"/>
      <c r="N657" s="282"/>
      <c r="O657" s="282"/>
      <c r="P657" s="282"/>
      <c r="Q657" s="282"/>
      <c r="R657" s="282"/>
      <c r="S657" s="282"/>
      <c r="T657" s="283"/>
      <c r="AT657" s="284" t="s">
        <v>312</v>
      </c>
      <c r="AU657" s="284" t="s">
        <v>88</v>
      </c>
      <c r="AV657" s="14" t="s">
        <v>86</v>
      </c>
      <c r="AW657" s="14" t="s">
        <v>41</v>
      </c>
      <c r="AX657" s="14" t="s">
        <v>78</v>
      </c>
      <c r="AY657" s="284" t="s">
        <v>191</v>
      </c>
    </row>
    <row r="658" s="12" customFormat="1">
      <c r="B658" s="253"/>
      <c r="C658" s="254"/>
      <c r="D658" s="247" t="s">
        <v>312</v>
      </c>
      <c r="E658" s="255" t="s">
        <v>34</v>
      </c>
      <c r="F658" s="256" t="s">
        <v>1159</v>
      </c>
      <c r="G658" s="254"/>
      <c r="H658" s="257">
        <v>34.716000000000001</v>
      </c>
      <c r="I658" s="258"/>
      <c r="J658" s="254"/>
      <c r="K658" s="254"/>
      <c r="L658" s="259"/>
      <c r="M658" s="260"/>
      <c r="N658" s="261"/>
      <c r="O658" s="261"/>
      <c r="P658" s="261"/>
      <c r="Q658" s="261"/>
      <c r="R658" s="261"/>
      <c r="S658" s="261"/>
      <c r="T658" s="262"/>
      <c r="AT658" s="263" t="s">
        <v>312</v>
      </c>
      <c r="AU658" s="263" t="s">
        <v>88</v>
      </c>
      <c r="AV658" s="12" t="s">
        <v>88</v>
      </c>
      <c r="AW658" s="12" t="s">
        <v>41</v>
      </c>
      <c r="AX658" s="12" t="s">
        <v>78</v>
      </c>
      <c r="AY658" s="263" t="s">
        <v>191</v>
      </c>
    </row>
    <row r="659" s="13" customFormat="1">
      <c r="B659" s="264"/>
      <c r="C659" s="265"/>
      <c r="D659" s="247" t="s">
        <v>312</v>
      </c>
      <c r="E659" s="266" t="s">
        <v>34</v>
      </c>
      <c r="F659" s="267" t="s">
        <v>314</v>
      </c>
      <c r="G659" s="265"/>
      <c r="H659" s="268">
        <v>34.716000000000001</v>
      </c>
      <c r="I659" s="269"/>
      <c r="J659" s="265"/>
      <c r="K659" s="265"/>
      <c r="L659" s="270"/>
      <c r="M659" s="271"/>
      <c r="N659" s="272"/>
      <c r="O659" s="272"/>
      <c r="P659" s="272"/>
      <c r="Q659" s="272"/>
      <c r="R659" s="272"/>
      <c r="S659" s="272"/>
      <c r="T659" s="273"/>
      <c r="AT659" s="274" t="s">
        <v>312</v>
      </c>
      <c r="AU659" s="274" t="s">
        <v>88</v>
      </c>
      <c r="AV659" s="13" t="s">
        <v>211</v>
      </c>
      <c r="AW659" s="13" t="s">
        <v>41</v>
      </c>
      <c r="AX659" s="13" t="s">
        <v>86</v>
      </c>
      <c r="AY659" s="274" t="s">
        <v>191</v>
      </c>
    </row>
    <row r="660" s="1" customFormat="1" ht="16.5" customHeight="1">
      <c r="B660" s="48"/>
      <c r="C660" s="290" t="s">
        <v>1160</v>
      </c>
      <c r="D660" s="290" t="s">
        <v>445</v>
      </c>
      <c r="E660" s="291" t="s">
        <v>1161</v>
      </c>
      <c r="F660" s="292" t="s">
        <v>1162</v>
      </c>
      <c r="G660" s="293" t="s">
        <v>309</v>
      </c>
      <c r="H660" s="294">
        <v>4.9640000000000004</v>
      </c>
      <c r="I660" s="295"/>
      <c r="J660" s="296">
        <f>ROUND(I660*H660,2)</f>
        <v>0</v>
      </c>
      <c r="K660" s="292" t="s">
        <v>198</v>
      </c>
      <c r="L660" s="297"/>
      <c r="M660" s="298" t="s">
        <v>34</v>
      </c>
      <c r="N660" s="299" t="s">
        <v>49</v>
      </c>
      <c r="O660" s="49"/>
      <c r="P660" s="244">
        <f>O660*H660</f>
        <v>0</v>
      </c>
      <c r="Q660" s="244">
        <v>0.029999999999999999</v>
      </c>
      <c r="R660" s="244">
        <f>Q660*H660</f>
        <v>0.14892</v>
      </c>
      <c r="S660" s="244">
        <v>0</v>
      </c>
      <c r="T660" s="245">
        <f>S660*H660</f>
        <v>0</v>
      </c>
      <c r="AR660" s="25" t="s">
        <v>531</v>
      </c>
      <c r="AT660" s="25" t="s">
        <v>445</v>
      </c>
      <c r="AU660" s="25" t="s">
        <v>88</v>
      </c>
      <c r="AY660" s="25" t="s">
        <v>191</v>
      </c>
      <c r="BE660" s="246">
        <f>IF(N660="základní",J660,0)</f>
        <v>0</v>
      </c>
      <c r="BF660" s="246">
        <f>IF(N660="snížená",J660,0)</f>
        <v>0</v>
      </c>
      <c r="BG660" s="246">
        <f>IF(N660="zákl. přenesená",J660,0)</f>
        <v>0</v>
      </c>
      <c r="BH660" s="246">
        <f>IF(N660="sníž. přenesená",J660,0)</f>
        <v>0</v>
      </c>
      <c r="BI660" s="246">
        <f>IF(N660="nulová",J660,0)</f>
        <v>0</v>
      </c>
      <c r="BJ660" s="25" t="s">
        <v>86</v>
      </c>
      <c r="BK660" s="246">
        <f>ROUND(I660*H660,2)</f>
        <v>0</v>
      </c>
      <c r="BL660" s="25" t="s">
        <v>267</v>
      </c>
      <c r="BM660" s="25" t="s">
        <v>1163</v>
      </c>
    </row>
    <row r="661" s="1" customFormat="1">
      <c r="B661" s="48"/>
      <c r="C661" s="76"/>
      <c r="D661" s="247" t="s">
        <v>201</v>
      </c>
      <c r="E661" s="76"/>
      <c r="F661" s="248" t="s">
        <v>1146</v>
      </c>
      <c r="G661" s="76"/>
      <c r="H661" s="76"/>
      <c r="I661" s="205"/>
      <c r="J661" s="76"/>
      <c r="K661" s="76"/>
      <c r="L661" s="74"/>
      <c r="M661" s="249"/>
      <c r="N661" s="49"/>
      <c r="O661" s="49"/>
      <c r="P661" s="49"/>
      <c r="Q661" s="49"/>
      <c r="R661" s="49"/>
      <c r="S661" s="49"/>
      <c r="T661" s="97"/>
      <c r="AT661" s="25" t="s">
        <v>201</v>
      </c>
      <c r="AU661" s="25" t="s">
        <v>88</v>
      </c>
    </row>
    <row r="662" s="12" customFormat="1">
      <c r="B662" s="253"/>
      <c r="C662" s="254"/>
      <c r="D662" s="247" t="s">
        <v>312</v>
      </c>
      <c r="E662" s="254"/>
      <c r="F662" s="256" t="s">
        <v>1164</v>
      </c>
      <c r="G662" s="254"/>
      <c r="H662" s="257">
        <v>4.9640000000000004</v>
      </c>
      <c r="I662" s="258"/>
      <c r="J662" s="254"/>
      <c r="K662" s="254"/>
      <c r="L662" s="259"/>
      <c r="M662" s="260"/>
      <c r="N662" s="261"/>
      <c r="O662" s="261"/>
      <c r="P662" s="261"/>
      <c r="Q662" s="261"/>
      <c r="R662" s="261"/>
      <c r="S662" s="261"/>
      <c r="T662" s="262"/>
      <c r="AT662" s="263" t="s">
        <v>312</v>
      </c>
      <c r="AU662" s="263" t="s">
        <v>88</v>
      </c>
      <c r="AV662" s="12" t="s">
        <v>88</v>
      </c>
      <c r="AW662" s="12" t="s">
        <v>6</v>
      </c>
      <c r="AX662" s="12" t="s">
        <v>86</v>
      </c>
      <c r="AY662" s="263" t="s">
        <v>191</v>
      </c>
    </row>
    <row r="663" s="1" customFormat="1" ht="25.5" customHeight="1">
      <c r="B663" s="48"/>
      <c r="C663" s="235" t="s">
        <v>1165</v>
      </c>
      <c r="D663" s="235" t="s">
        <v>194</v>
      </c>
      <c r="E663" s="236" t="s">
        <v>1138</v>
      </c>
      <c r="F663" s="237" t="s">
        <v>1139</v>
      </c>
      <c r="G663" s="238" t="s">
        <v>453</v>
      </c>
      <c r="H663" s="239">
        <v>26.66</v>
      </c>
      <c r="I663" s="240"/>
      <c r="J663" s="241">
        <f>ROUND(I663*H663,2)</f>
        <v>0</v>
      </c>
      <c r="K663" s="237" t="s">
        <v>198</v>
      </c>
      <c r="L663" s="74"/>
      <c r="M663" s="242" t="s">
        <v>34</v>
      </c>
      <c r="N663" s="243" t="s">
        <v>49</v>
      </c>
      <c r="O663" s="49"/>
      <c r="P663" s="244">
        <f>O663*H663</f>
        <v>0</v>
      </c>
      <c r="Q663" s="244">
        <v>0.0060000000000000001</v>
      </c>
      <c r="R663" s="244">
        <f>Q663*H663</f>
        <v>0.15995999999999999</v>
      </c>
      <c r="S663" s="244">
        <v>0</v>
      </c>
      <c r="T663" s="245">
        <f>S663*H663</f>
        <v>0</v>
      </c>
      <c r="AR663" s="25" t="s">
        <v>267</v>
      </c>
      <c r="AT663" s="25" t="s">
        <v>194</v>
      </c>
      <c r="AU663" s="25" t="s">
        <v>88</v>
      </c>
      <c r="AY663" s="25" t="s">
        <v>191</v>
      </c>
      <c r="BE663" s="246">
        <f>IF(N663="základní",J663,0)</f>
        <v>0</v>
      </c>
      <c r="BF663" s="246">
        <f>IF(N663="snížená",J663,0)</f>
        <v>0</v>
      </c>
      <c r="BG663" s="246">
        <f>IF(N663="zákl. přenesená",J663,0)</f>
        <v>0</v>
      </c>
      <c r="BH663" s="246">
        <f>IF(N663="sníž. přenesená",J663,0)</f>
        <v>0</v>
      </c>
      <c r="BI663" s="246">
        <f>IF(N663="nulová",J663,0)</f>
        <v>0</v>
      </c>
      <c r="BJ663" s="25" t="s">
        <v>86</v>
      </c>
      <c r="BK663" s="246">
        <f>ROUND(I663*H663,2)</f>
        <v>0</v>
      </c>
      <c r="BL663" s="25" t="s">
        <v>267</v>
      </c>
      <c r="BM663" s="25" t="s">
        <v>1166</v>
      </c>
    </row>
    <row r="664" s="14" customFormat="1">
      <c r="B664" s="275"/>
      <c r="C664" s="276"/>
      <c r="D664" s="247" t="s">
        <v>312</v>
      </c>
      <c r="E664" s="277" t="s">
        <v>34</v>
      </c>
      <c r="F664" s="278" t="s">
        <v>419</v>
      </c>
      <c r="G664" s="276"/>
      <c r="H664" s="277" t="s">
        <v>34</v>
      </c>
      <c r="I664" s="279"/>
      <c r="J664" s="276"/>
      <c r="K664" s="276"/>
      <c r="L664" s="280"/>
      <c r="M664" s="281"/>
      <c r="N664" s="282"/>
      <c r="O664" s="282"/>
      <c r="P664" s="282"/>
      <c r="Q664" s="282"/>
      <c r="R664" s="282"/>
      <c r="S664" s="282"/>
      <c r="T664" s="283"/>
      <c r="AT664" s="284" t="s">
        <v>312</v>
      </c>
      <c r="AU664" s="284" t="s">
        <v>88</v>
      </c>
      <c r="AV664" s="14" t="s">
        <v>86</v>
      </c>
      <c r="AW664" s="14" t="s">
        <v>41</v>
      </c>
      <c r="AX664" s="14" t="s">
        <v>78</v>
      </c>
      <c r="AY664" s="284" t="s">
        <v>191</v>
      </c>
    </row>
    <row r="665" s="12" customFormat="1">
      <c r="B665" s="253"/>
      <c r="C665" s="254"/>
      <c r="D665" s="247" t="s">
        <v>312</v>
      </c>
      <c r="E665" s="255" t="s">
        <v>34</v>
      </c>
      <c r="F665" s="256" t="s">
        <v>1167</v>
      </c>
      <c r="G665" s="254"/>
      <c r="H665" s="257">
        <v>26.66</v>
      </c>
      <c r="I665" s="258"/>
      <c r="J665" s="254"/>
      <c r="K665" s="254"/>
      <c r="L665" s="259"/>
      <c r="M665" s="260"/>
      <c r="N665" s="261"/>
      <c r="O665" s="261"/>
      <c r="P665" s="261"/>
      <c r="Q665" s="261"/>
      <c r="R665" s="261"/>
      <c r="S665" s="261"/>
      <c r="T665" s="262"/>
      <c r="AT665" s="263" t="s">
        <v>312</v>
      </c>
      <c r="AU665" s="263" t="s">
        <v>88</v>
      </c>
      <c r="AV665" s="12" t="s">
        <v>88</v>
      </c>
      <c r="AW665" s="12" t="s">
        <v>41</v>
      </c>
      <c r="AX665" s="12" t="s">
        <v>78</v>
      </c>
      <c r="AY665" s="263" t="s">
        <v>191</v>
      </c>
    </row>
    <row r="666" s="13" customFormat="1">
      <c r="B666" s="264"/>
      <c r="C666" s="265"/>
      <c r="D666" s="247" t="s">
        <v>312</v>
      </c>
      <c r="E666" s="266" t="s">
        <v>34</v>
      </c>
      <c r="F666" s="267" t="s">
        <v>314</v>
      </c>
      <c r="G666" s="265"/>
      <c r="H666" s="268">
        <v>26.66</v>
      </c>
      <c r="I666" s="269"/>
      <c r="J666" s="265"/>
      <c r="K666" s="265"/>
      <c r="L666" s="270"/>
      <c r="M666" s="271"/>
      <c r="N666" s="272"/>
      <c r="O666" s="272"/>
      <c r="P666" s="272"/>
      <c r="Q666" s="272"/>
      <c r="R666" s="272"/>
      <c r="S666" s="272"/>
      <c r="T666" s="273"/>
      <c r="AT666" s="274" t="s">
        <v>312</v>
      </c>
      <c r="AU666" s="274" t="s">
        <v>88</v>
      </c>
      <c r="AV666" s="13" t="s">
        <v>211</v>
      </c>
      <c r="AW666" s="13" t="s">
        <v>41</v>
      </c>
      <c r="AX666" s="13" t="s">
        <v>86</v>
      </c>
      <c r="AY666" s="274" t="s">
        <v>191</v>
      </c>
    </row>
    <row r="667" s="1" customFormat="1" ht="16.5" customHeight="1">
      <c r="B667" s="48"/>
      <c r="C667" s="290" t="s">
        <v>1168</v>
      </c>
      <c r="D667" s="290" t="s">
        <v>445</v>
      </c>
      <c r="E667" s="291" t="s">
        <v>1169</v>
      </c>
      <c r="F667" s="292" t="s">
        <v>1170</v>
      </c>
      <c r="G667" s="293" t="s">
        <v>453</v>
      </c>
      <c r="H667" s="294">
        <v>29.326000000000001</v>
      </c>
      <c r="I667" s="295"/>
      <c r="J667" s="296">
        <f>ROUND(I667*H667,2)</f>
        <v>0</v>
      </c>
      <c r="K667" s="292" t="s">
        <v>198</v>
      </c>
      <c r="L667" s="297"/>
      <c r="M667" s="298" t="s">
        <v>34</v>
      </c>
      <c r="N667" s="299" t="s">
        <v>49</v>
      </c>
      <c r="O667" s="49"/>
      <c r="P667" s="244">
        <f>O667*H667</f>
        <v>0</v>
      </c>
      <c r="Q667" s="244">
        <v>0.0089999999999999993</v>
      </c>
      <c r="R667" s="244">
        <f>Q667*H667</f>
        <v>0.263934</v>
      </c>
      <c r="S667" s="244">
        <v>0</v>
      </c>
      <c r="T667" s="245">
        <f>S667*H667</f>
        <v>0</v>
      </c>
      <c r="AR667" s="25" t="s">
        <v>531</v>
      </c>
      <c r="AT667" s="25" t="s">
        <v>445</v>
      </c>
      <c r="AU667" s="25" t="s">
        <v>88</v>
      </c>
      <c r="AY667" s="25" t="s">
        <v>191</v>
      </c>
      <c r="BE667" s="246">
        <f>IF(N667="základní",J667,0)</f>
        <v>0</v>
      </c>
      <c r="BF667" s="246">
        <f>IF(N667="snížená",J667,0)</f>
        <v>0</v>
      </c>
      <c r="BG667" s="246">
        <f>IF(N667="zákl. přenesená",J667,0)</f>
        <v>0</v>
      </c>
      <c r="BH667" s="246">
        <f>IF(N667="sníž. přenesená",J667,0)</f>
        <v>0</v>
      </c>
      <c r="BI667" s="246">
        <f>IF(N667="nulová",J667,0)</f>
        <v>0</v>
      </c>
      <c r="BJ667" s="25" t="s">
        <v>86</v>
      </c>
      <c r="BK667" s="246">
        <f>ROUND(I667*H667,2)</f>
        <v>0</v>
      </c>
      <c r="BL667" s="25" t="s">
        <v>267</v>
      </c>
      <c r="BM667" s="25" t="s">
        <v>1171</v>
      </c>
    </row>
    <row r="668" s="12" customFormat="1">
      <c r="B668" s="253"/>
      <c r="C668" s="254"/>
      <c r="D668" s="247" t="s">
        <v>312</v>
      </c>
      <c r="E668" s="254"/>
      <c r="F668" s="256" t="s">
        <v>1172</v>
      </c>
      <c r="G668" s="254"/>
      <c r="H668" s="257">
        <v>29.326000000000001</v>
      </c>
      <c r="I668" s="258"/>
      <c r="J668" s="254"/>
      <c r="K668" s="254"/>
      <c r="L668" s="259"/>
      <c r="M668" s="260"/>
      <c r="N668" s="261"/>
      <c r="O668" s="261"/>
      <c r="P668" s="261"/>
      <c r="Q668" s="261"/>
      <c r="R668" s="261"/>
      <c r="S668" s="261"/>
      <c r="T668" s="262"/>
      <c r="AT668" s="263" t="s">
        <v>312</v>
      </c>
      <c r="AU668" s="263" t="s">
        <v>88</v>
      </c>
      <c r="AV668" s="12" t="s">
        <v>88</v>
      </c>
      <c r="AW668" s="12" t="s">
        <v>6</v>
      </c>
      <c r="AX668" s="12" t="s">
        <v>86</v>
      </c>
      <c r="AY668" s="263" t="s">
        <v>191</v>
      </c>
    </row>
    <row r="669" s="1" customFormat="1" ht="25.5" customHeight="1">
      <c r="B669" s="48"/>
      <c r="C669" s="235" t="s">
        <v>1173</v>
      </c>
      <c r="D669" s="235" t="s">
        <v>194</v>
      </c>
      <c r="E669" s="236" t="s">
        <v>1138</v>
      </c>
      <c r="F669" s="237" t="s">
        <v>1139</v>
      </c>
      <c r="G669" s="238" t="s">
        <v>453</v>
      </c>
      <c r="H669" s="239">
        <v>51</v>
      </c>
      <c r="I669" s="240"/>
      <c r="J669" s="241">
        <f>ROUND(I669*H669,2)</f>
        <v>0</v>
      </c>
      <c r="K669" s="237" t="s">
        <v>198</v>
      </c>
      <c r="L669" s="74"/>
      <c r="M669" s="242" t="s">
        <v>34</v>
      </c>
      <c r="N669" s="243" t="s">
        <v>49</v>
      </c>
      <c r="O669" s="49"/>
      <c r="P669" s="244">
        <f>O669*H669</f>
        <v>0</v>
      </c>
      <c r="Q669" s="244">
        <v>0.0060000000000000001</v>
      </c>
      <c r="R669" s="244">
        <f>Q669*H669</f>
        <v>0.30599999999999999</v>
      </c>
      <c r="S669" s="244">
        <v>0</v>
      </c>
      <c r="T669" s="245">
        <f>S669*H669</f>
        <v>0</v>
      </c>
      <c r="AR669" s="25" t="s">
        <v>267</v>
      </c>
      <c r="AT669" s="25" t="s">
        <v>194</v>
      </c>
      <c r="AU669" s="25" t="s">
        <v>88</v>
      </c>
      <c r="AY669" s="25" t="s">
        <v>191</v>
      </c>
      <c r="BE669" s="246">
        <f>IF(N669="základní",J669,0)</f>
        <v>0</v>
      </c>
      <c r="BF669" s="246">
        <f>IF(N669="snížená",J669,0)</f>
        <v>0</v>
      </c>
      <c r="BG669" s="246">
        <f>IF(N669="zákl. přenesená",J669,0)</f>
        <v>0</v>
      </c>
      <c r="BH669" s="246">
        <f>IF(N669="sníž. přenesená",J669,0)</f>
        <v>0</v>
      </c>
      <c r="BI669" s="246">
        <f>IF(N669="nulová",J669,0)</f>
        <v>0</v>
      </c>
      <c r="BJ669" s="25" t="s">
        <v>86</v>
      </c>
      <c r="BK669" s="246">
        <f>ROUND(I669*H669,2)</f>
        <v>0</v>
      </c>
      <c r="BL669" s="25" t="s">
        <v>267</v>
      </c>
      <c r="BM669" s="25" t="s">
        <v>1174</v>
      </c>
    </row>
    <row r="670" s="14" customFormat="1">
      <c r="B670" s="275"/>
      <c r="C670" s="276"/>
      <c r="D670" s="247" t="s">
        <v>312</v>
      </c>
      <c r="E670" s="277" t="s">
        <v>34</v>
      </c>
      <c r="F670" s="278" t="s">
        <v>419</v>
      </c>
      <c r="G670" s="276"/>
      <c r="H670" s="277" t="s">
        <v>34</v>
      </c>
      <c r="I670" s="279"/>
      <c r="J670" s="276"/>
      <c r="K670" s="276"/>
      <c r="L670" s="280"/>
      <c r="M670" s="281"/>
      <c r="N670" s="282"/>
      <c r="O670" s="282"/>
      <c r="P670" s="282"/>
      <c r="Q670" s="282"/>
      <c r="R670" s="282"/>
      <c r="S670" s="282"/>
      <c r="T670" s="283"/>
      <c r="AT670" s="284" t="s">
        <v>312</v>
      </c>
      <c r="AU670" s="284" t="s">
        <v>88</v>
      </c>
      <c r="AV670" s="14" t="s">
        <v>86</v>
      </c>
      <c r="AW670" s="14" t="s">
        <v>41</v>
      </c>
      <c r="AX670" s="14" t="s">
        <v>78</v>
      </c>
      <c r="AY670" s="284" t="s">
        <v>191</v>
      </c>
    </row>
    <row r="671" s="12" customFormat="1">
      <c r="B671" s="253"/>
      <c r="C671" s="254"/>
      <c r="D671" s="247" t="s">
        <v>312</v>
      </c>
      <c r="E671" s="255" t="s">
        <v>34</v>
      </c>
      <c r="F671" s="256" t="s">
        <v>1082</v>
      </c>
      <c r="G671" s="254"/>
      <c r="H671" s="257">
        <v>51</v>
      </c>
      <c r="I671" s="258"/>
      <c r="J671" s="254"/>
      <c r="K671" s="254"/>
      <c r="L671" s="259"/>
      <c r="M671" s="260"/>
      <c r="N671" s="261"/>
      <c r="O671" s="261"/>
      <c r="P671" s="261"/>
      <c r="Q671" s="261"/>
      <c r="R671" s="261"/>
      <c r="S671" s="261"/>
      <c r="T671" s="262"/>
      <c r="AT671" s="263" t="s">
        <v>312</v>
      </c>
      <c r="AU671" s="263" t="s">
        <v>88</v>
      </c>
      <c r="AV671" s="12" t="s">
        <v>88</v>
      </c>
      <c r="AW671" s="12" t="s">
        <v>41</v>
      </c>
      <c r="AX671" s="12" t="s">
        <v>78</v>
      </c>
      <c r="AY671" s="263" t="s">
        <v>191</v>
      </c>
    </row>
    <row r="672" s="13" customFormat="1">
      <c r="B672" s="264"/>
      <c r="C672" s="265"/>
      <c r="D672" s="247" t="s">
        <v>312</v>
      </c>
      <c r="E672" s="266" t="s">
        <v>34</v>
      </c>
      <c r="F672" s="267" t="s">
        <v>314</v>
      </c>
      <c r="G672" s="265"/>
      <c r="H672" s="268">
        <v>51</v>
      </c>
      <c r="I672" s="269"/>
      <c r="J672" s="265"/>
      <c r="K672" s="265"/>
      <c r="L672" s="270"/>
      <c r="M672" s="271"/>
      <c r="N672" s="272"/>
      <c r="O672" s="272"/>
      <c r="P672" s="272"/>
      <c r="Q672" s="272"/>
      <c r="R672" s="272"/>
      <c r="S672" s="272"/>
      <c r="T672" s="273"/>
      <c r="AT672" s="274" t="s">
        <v>312</v>
      </c>
      <c r="AU672" s="274" t="s">
        <v>88</v>
      </c>
      <c r="AV672" s="13" t="s">
        <v>211</v>
      </c>
      <c r="AW672" s="13" t="s">
        <v>41</v>
      </c>
      <c r="AX672" s="13" t="s">
        <v>86</v>
      </c>
      <c r="AY672" s="274" t="s">
        <v>191</v>
      </c>
    </row>
    <row r="673" s="1" customFormat="1" ht="16.5" customHeight="1">
      <c r="B673" s="48"/>
      <c r="C673" s="290" t="s">
        <v>1175</v>
      </c>
      <c r="D673" s="290" t="s">
        <v>445</v>
      </c>
      <c r="E673" s="291" t="s">
        <v>1176</v>
      </c>
      <c r="F673" s="292" t="s">
        <v>1177</v>
      </c>
      <c r="G673" s="293" t="s">
        <v>453</v>
      </c>
      <c r="H673" s="294">
        <v>56.100000000000001</v>
      </c>
      <c r="I673" s="295"/>
      <c r="J673" s="296">
        <f>ROUND(I673*H673,2)</f>
        <v>0</v>
      </c>
      <c r="K673" s="292" t="s">
        <v>198</v>
      </c>
      <c r="L673" s="297"/>
      <c r="M673" s="298" t="s">
        <v>34</v>
      </c>
      <c r="N673" s="299" t="s">
        <v>49</v>
      </c>
      <c r="O673" s="49"/>
      <c r="P673" s="244">
        <f>O673*H673</f>
        <v>0</v>
      </c>
      <c r="Q673" s="244">
        <v>0.0030000000000000001</v>
      </c>
      <c r="R673" s="244">
        <f>Q673*H673</f>
        <v>0.16830000000000001</v>
      </c>
      <c r="S673" s="244">
        <v>0</v>
      </c>
      <c r="T673" s="245">
        <f>S673*H673</f>
        <v>0</v>
      </c>
      <c r="AR673" s="25" t="s">
        <v>531</v>
      </c>
      <c r="AT673" s="25" t="s">
        <v>445</v>
      </c>
      <c r="AU673" s="25" t="s">
        <v>88</v>
      </c>
      <c r="AY673" s="25" t="s">
        <v>191</v>
      </c>
      <c r="BE673" s="246">
        <f>IF(N673="základní",J673,0)</f>
        <v>0</v>
      </c>
      <c r="BF673" s="246">
        <f>IF(N673="snížená",J673,0)</f>
        <v>0</v>
      </c>
      <c r="BG673" s="246">
        <f>IF(N673="zákl. přenesená",J673,0)</f>
        <v>0</v>
      </c>
      <c r="BH673" s="246">
        <f>IF(N673="sníž. přenesená",J673,0)</f>
        <v>0</v>
      </c>
      <c r="BI673" s="246">
        <f>IF(N673="nulová",J673,0)</f>
        <v>0</v>
      </c>
      <c r="BJ673" s="25" t="s">
        <v>86</v>
      </c>
      <c r="BK673" s="246">
        <f>ROUND(I673*H673,2)</f>
        <v>0</v>
      </c>
      <c r="BL673" s="25" t="s">
        <v>267</v>
      </c>
      <c r="BM673" s="25" t="s">
        <v>1178</v>
      </c>
    </row>
    <row r="674" s="1" customFormat="1">
      <c r="B674" s="48"/>
      <c r="C674" s="76"/>
      <c r="D674" s="247" t="s">
        <v>201</v>
      </c>
      <c r="E674" s="76"/>
      <c r="F674" s="248" t="s">
        <v>1146</v>
      </c>
      <c r="G674" s="76"/>
      <c r="H674" s="76"/>
      <c r="I674" s="205"/>
      <c r="J674" s="76"/>
      <c r="K674" s="76"/>
      <c r="L674" s="74"/>
      <c r="M674" s="249"/>
      <c r="N674" s="49"/>
      <c r="O674" s="49"/>
      <c r="P674" s="49"/>
      <c r="Q674" s="49"/>
      <c r="R674" s="49"/>
      <c r="S674" s="49"/>
      <c r="T674" s="97"/>
      <c r="AT674" s="25" t="s">
        <v>201</v>
      </c>
      <c r="AU674" s="25" t="s">
        <v>88</v>
      </c>
    </row>
    <row r="675" s="12" customFormat="1">
      <c r="B675" s="253"/>
      <c r="C675" s="254"/>
      <c r="D675" s="247" t="s">
        <v>312</v>
      </c>
      <c r="E675" s="254"/>
      <c r="F675" s="256" t="s">
        <v>1179</v>
      </c>
      <c r="G675" s="254"/>
      <c r="H675" s="257">
        <v>56.100000000000001</v>
      </c>
      <c r="I675" s="258"/>
      <c r="J675" s="254"/>
      <c r="K675" s="254"/>
      <c r="L675" s="259"/>
      <c r="M675" s="260"/>
      <c r="N675" s="261"/>
      <c r="O675" s="261"/>
      <c r="P675" s="261"/>
      <c r="Q675" s="261"/>
      <c r="R675" s="261"/>
      <c r="S675" s="261"/>
      <c r="T675" s="262"/>
      <c r="AT675" s="263" t="s">
        <v>312</v>
      </c>
      <c r="AU675" s="263" t="s">
        <v>88</v>
      </c>
      <c r="AV675" s="12" t="s">
        <v>88</v>
      </c>
      <c r="AW675" s="12" t="s">
        <v>6</v>
      </c>
      <c r="AX675" s="12" t="s">
        <v>86</v>
      </c>
      <c r="AY675" s="263" t="s">
        <v>191</v>
      </c>
    </row>
    <row r="676" s="1" customFormat="1" ht="25.5" customHeight="1">
      <c r="B676" s="48"/>
      <c r="C676" s="235" t="s">
        <v>1180</v>
      </c>
      <c r="D676" s="235" t="s">
        <v>194</v>
      </c>
      <c r="E676" s="236" t="s">
        <v>1181</v>
      </c>
      <c r="F676" s="237" t="s">
        <v>1182</v>
      </c>
      <c r="G676" s="238" t="s">
        <v>453</v>
      </c>
      <c r="H676" s="239">
        <v>77.75</v>
      </c>
      <c r="I676" s="240"/>
      <c r="J676" s="241">
        <f>ROUND(I676*H676,2)</f>
        <v>0</v>
      </c>
      <c r="K676" s="237" t="s">
        <v>198</v>
      </c>
      <c r="L676" s="74"/>
      <c r="M676" s="242" t="s">
        <v>34</v>
      </c>
      <c r="N676" s="243" t="s">
        <v>49</v>
      </c>
      <c r="O676" s="49"/>
      <c r="P676" s="244">
        <f>O676*H676</f>
        <v>0</v>
      </c>
      <c r="Q676" s="244">
        <v>0</v>
      </c>
      <c r="R676" s="244">
        <f>Q676*H676</f>
        <v>0</v>
      </c>
      <c r="S676" s="244">
        <v>0</v>
      </c>
      <c r="T676" s="245">
        <f>S676*H676</f>
        <v>0</v>
      </c>
      <c r="AR676" s="25" t="s">
        <v>267</v>
      </c>
      <c r="AT676" s="25" t="s">
        <v>194</v>
      </c>
      <c r="AU676" s="25" t="s">
        <v>88</v>
      </c>
      <c r="AY676" s="25" t="s">
        <v>191</v>
      </c>
      <c r="BE676" s="246">
        <f>IF(N676="základní",J676,0)</f>
        <v>0</v>
      </c>
      <c r="BF676" s="246">
        <f>IF(N676="snížená",J676,0)</f>
        <v>0</v>
      </c>
      <c r="BG676" s="246">
        <f>IF(N676="zákl. přenesená",J676,0)</f>
        <v>0</v>
      </c>
      <c r="BH676" s="246">
        <f>IF(N676="sníž. přenesená",J676,0)</f>
        <v>0</v>
      </c>
      <c r="BI676" s="246">
        <f>IF(N676="nulová",J676,0)</f>
        <v>0</v>
      </c>
      <c r="BJ676" s="25" t="s">
        <v>86</v>
      </c>
      <c r="BK676" s="246">
        <f>ROUND(I676*H676,2)</f>
        <v>0</v>
      </c>
      <c r="BL676" s="25" t="s">
        <v>267</v>
      </c>
      <c r="BM676" s="25" t="s">
        <v>1183</v>
      </c>
    </row>
    <row r="677" s="14" customFormat="1">
      <c r="B677" s="275"/>
      <c r="C677" s="276"/>
      <c r="D677" s="247" t="s">
        <v>312</v>
      </c>
      <c r="E677" s="277" t="s">
        <v>34</v>
      </c>
      <c r="F677" s="278" t="s">
        <v>419</v>
      </c>
      <c r="G677" s="276"/>
      <c r="H677" s="277" t="s">
        <v>34</v>
      </c>
      <c r="I677" s="279"/>
      <c r="J677" s="276"/>
      <c r="K677" s="276"/>
      <c r="L677" s="280"/>
      <c r="M677" s="281"/>
      <c r="N677" s="282"/>
      <c r="O677" s="282"/>
      <c r="P677" s="282"/>
      <c r="Q677" s="282"/>
      <c r="R677" s="282"/>
      <c r="S677" s="282"/>
      <c r="T677" s="283"/>
      <c r="AT677" s="284" t="s">
        <v>312</v>
      </c>
      <c r="AU677" s="284" t="s">
        <v>88</v>
      </c>
      <c r="AV677" s="14" t="s">
        <v>86</v>
      </c>
      <c r="AW677" s="14" t="s">
        <v>41</v>
      </c>
      <c r="AX677" s="14" t="s">
        <v>78</v>
      </c>
      <c r="AY677" s="284" t="s">
        <v>191</v>
      </c>
    </row>
    <row r="678" s="12" customFormat="1">
      <c r="B678" s="253"/>
      <c r="C678" s="254"/>
      <c r="D678" s="247" t="s">
        <v>312</v>
      </c>
      <c r="E678" s="255" t="s">
        <v>34</v>
      </c>
      <c r="F678" s="256" t="s">
        <v>732</v>
      </c>
      <c r="G678" s="254"/>
      <c r="H678" s="257">
        <v>77.75</v>
      </c>
      <c r="I678" s="258"/>
      <c r="J678" s="254"/>
      <c r="K678" s="254"/>
      <c r="L678" s="259"/>
      <c r="M678" s="260"/>
      <c r="N678" s="261"/>
      <c r="O678" s="261"/>
      <c r="P678" s="261"/>
      <c r="Q678" s="261"/>
      <c r="R678" s="261"/>
      <c r="S678" s="261"/>
      <c r="T678" s="262"/>
      <c r="AT678" s="263" t="s">
        <v>312</v>
      </c>
      <c r="AU678" s="263" t="s">
        <v>88</v>
      </c>
      <c r="AV678" s="12" t="s">
        <v>88</v>
      </c>
      <c r="AW678" s="12" t="s">
        <v>41</v>
      </c>
      <c r="AX678" s="12" t="s">
        <v>78</v>
      </c>
      <c r="AY678" s="263" t="s">
        <v>191</v>
      </c>
    </row>
    <row r="679" s="13" customFormat="1">
      <c r="B679" s="264"/>
      <c r="C679" s="265"/>
      <c r="D679" s="247" t="s">
        <v>312</v>
      </c>
      <c r="E679" s="266" t="s">
        <v>34</v>
      </c>
      <c r="F679" s="267" t="s">
        <v>314</v>
      </c>
      <c r="G679" s="265"/>
      <c r="H679" s="268">
        <v>77.75</v>
      </c>
      <c r="I679" s="269"/>
      <c r="J679" s="265"/>
      <c r="K679" s="265"/>
      <c r="L679" s="270"/>
      <c r="M679" s="271"/>
      <c r="N679" s="272"/>
      <c r="O679" s="272"/>
      <c r="P679" s="272"/>
      <c r="Q679" s="272"/>
      <c r="R679" s="272"/>
      <c r="S679" s="272"/>
      <c r="T679" s="273"/>
      <c r="AT679" s="274" t="s">
        <v>312</v>
      </c>
      <c r="AU679" s="274" t="s">
        <v>88</v>
      </c>
      <c r="AV679" s="13" t="s">
        <v>211</v>
      </c>
      <c r="AW679" s="13" t="s">
        <v>41</v>
      </c>
      <c r="AX679" s="13" t="s">
        <v>86</v>
      </c>
      <c r="AY679" s="274" t="s">
        <v>191</v>
      </c>
    </row>
    <row r="680" s="1" customFormat="1" ht="16.5" customHeight="1">
      <c r="B680" s="48"/>
      <c r="C680" s="290" t="s">
        <v>1184</v>
      </c>
      <c r="D680" s="290" t="s">
        <v>445</v>
      </c>
      <c r="E680" s="291" t="s">
        <v>1185</v>
      </c>
      <c r="F680" s="292" t="s">
        <v>1186</v>
      </c>
      <c r="G680" s="293" t="s">
        <v>453</v>
      </c>
      <c r="H680" s="294">
        <v>85.525000000000006</v>
      </c>
      <c r="I680" s="295"/>
      <c r="J680" s="296">
        <f>ROUND(I680*H680,2)</f>
        <v>0</v>
      </c>
      <c r="K680" s="292" t="s">
        <v>198</v>
      </c>
      <c r="L680" s="297"/>
      <c r="M680" s="298" t="s">
        <v>34</v>
      </c>
      <c r="N680" s="299" t="s">
        <v>49</v>
      </c>
      <c r="O680" s="49"/>
      <c r="P680" s="244">
        <f>O680*H680</f>
        <v>0</v>
      </c>
      <c r="Q680" s="244">
        <v>0.0042599999999999999</v>
      </c>
      <c r="R680" s="244">
        <f>Q680*H680</f>
        <v>0.36433650000000001</v>
      </c>
      <c r="S680" s="244">
        <v>0</v>
      </c>
      <c r="T680" s="245">
        <f>S680*H680</f>
        <v>0</v>
      </c>
      <c r="AR680" s="25" t="s">
        <v>531</v>
      </c>
      <c r="AT680" s="25" t="s">
        <v>445</v>
      </c>
      <c r="AU680" s="25" t="s">
        <v>88</v>
      </c>
      <c r="AY680" s="25" t="s">
        <v>191</v>
      </c>
      <c r="BE680" s="246">
        <f>IF(N680="základní",J680,0)</f>
        <v>0</v>
      </c>
      <c r="BF680" s="246">
        <f>IF(N680="snížená",J680,0)</f>
        <v>0</v>
      </c>
      <c r="BG680" s="246">
        <f>IF(N680="zákl. přenesená",J680,0)</f>
        <v>0</v>
      </c>
      <c r="BH680" s="246">
        <f>IF(N680="sníž. přenesená",J680,0)</f>
        <v>0</v>
      </c>
      <c r="BI680" s="246">
        <f>IF(N680="nulová",J680,0)</f>
        <v>0</v>
      </c>
      <c r="BJ680" s="25" t="s">
        <v>86</v>
      </c>
      <c r="BK680" s="246">
        <f>ROUND(I680*H680,2)</f>
        <v>0</v>
      </c>
      <c r="BL680" s="25" t="s">
        <v>267</v>
      </c>
      <c r="BM680" s="25" t="s">
        <v>1187</v>
      </c>
    </row>
    <row r="681" s="12" customFormat="1">
      <c r="B681" s="253"/>
      <c r="C681" s="254"/>
      <c r="D681" s="247" t="s">
        <v>312</v>
      </c>
      <c r="E681" s="254"/>
      <c r="F681" s="256" t="s">
        <v>1188</v>
      </c>
      <c r="G681" s="254"/>
      <c r="H681" s="257">
        <v>85.525000000000006</v>
      </c>
      <c r="I681" s="258"/>
      <c r="J681" s="254"/>
      <c r="K681" s="254"/>
      <c r="L681" s="259"/>
      <c r="M681" s="260"/>
      <c r="N681" s="261"/>
      <c r="O681" s="261"/>
      <c r="P681" s="261"/>
      <c r="Q681" s="261"/>
      <c r="R681" s="261"/>
      <c r="S681" s="261"/>
      <c r="T681" s="262"/>
      <c r="AT681" s="263" t="s">
        <v>312</v>
      </c>
      <c r="AU681" s="263" t="s">
        <v>88</v>
      </c>
      <c r="AV681" s="12" t="s">
        <v>88</v>
      </c>
      <c r="AW681" s="12" t="s">
        <v>6</v>
      </c>
      <c r="AX681" s="12" t="s">
        <v>86</v>
      </c>
      <c r="AY681" s="263" t="s">
        <v>191</v>
      </c>
    </row>
    <row r="682" s="1" customFormat="1" ht="16.5" customHeight="1">
      <c r="B682" s="48"/>
      <c r="C682" s="235" t="s">
        <v>1189</v>
      </c>
      <c r="D682" s="235" t="s">
        <v>194</v>
      </c>
      <c r="E682" s="236" t="s">
        <v>1190</v>
      </c>
      <c r="F682" s="237" t="s">
        <v>1191</v>
      </c>
      <c r="G682" s="238" t="s">
        <v>453</v>
      </c>
      <c r="H682" s="239">
        <v>155.5</v>
      </c>
      <c r="I682" s="240"/>
      <c r="J682" s="241">
        <f>ROUND(I682*H682,2)</f>
        <v>0</v>
      </c>
      <c r="K682" s="237" t="s">
        <v>198</v>
      </c>
      <c r="L682" s="74"/>
      <c r="M682" s="242" t="s">
        <v>34</v>
      </c>
      <c r="N682" s="243" t="s">
        <v>49</v>
      </c>
      <c r="O682" s="49"/>
      <c r="P682" s="244">
        <f>O682*H682</f>
        <v>0</v>
      </c>
      <c r="Q682" s="244">
        <v>1.0000000000000001E-05</v>
      </c>
      <c r="R682" s="244">
        <f>Q682*H682</f>
        <v>0.0015550000000000002</v>
      </c>
      <c r="S682" s="244">
        <v>0</v>
      </c>
      <c r="T682" s="245">
        <f>S682*H682</f>
        <v>0</v>
      </c>
      <c r="AR682" s="25" t="s">
        <v>267</v>
      </c>
      <c r="AT682" s="25" t="s">
        <v>194</v>
      </c>
      <c r="AU682" s="25" t="s">
        <v>88</v>
      </c>
      <c r="AY682" s="25" t="s">
        <v>191</v>
      </c>
      <c r="BE682" s="246">
        <f>IF(N682="základní",J682,0)</f>
        <v>0</v>
      </c>
      <c r="BF682" s="246">
        <f>IF(N682="snížená",J682,0)</f>
        <v>0</v>
      </c>
      <c r="BG682" s="246">
        <f>IF(N682="zákl. přenesená",J682,0)</f>
        <v>0</v>
      </c>
      <c r="BH682" s="246">
        <f>IF(N682="sníž. přenesená",J682,0)</f>
        <v>0</v>
      </c>
      <c r="BI682" s="246">
        <f>IF(N682="nulová",J682,0)</f>
        <v>0</v>
      </c>
      <c r="BJ682" s="25" t="s">
        <v>86</v>
      </c>
      <c r="BK682" s="246">
        <f>ROUND(I682*H682,2)</f>
        <v>0</v>
      </c>
      <c r="BL682" s="25" t="s">
        <v>267</v>
      </c>
      <c r="BM682" s="25" t="s">
        <v>1192</v>
      </c>
    </row>
    <row r="683" s="14" customFormat="1">
      <c r="B683" s="275"/>
      <c r="C683" s="276"/>
      <c r="D683" s="247" t="s">
        <v>312</v>
      </c>
      <c r="E683" s="277" t="s">
        <v>34</v>
      </c>
      <c r="F683" s="278" t="s">
        <v>419</v>
      </c>
      <c r="G683" s="276"/>
      <c r="H683" s="277" t="s">
        <v>34</v>
      </c>
      <c r="I683" s="279"/>
      <c r="J683" s="276"/>
      <c r="K683" s="276"/>
      <c r="L683" s="280"/>
      <c r="M683" s="281"/>
      <c r="N683" s="282"/>
      <c r="O683" s="282"/>
      <c r="P683" s="282"/>
      <c r="Q683" s="282"/>
      <c r="R683" s="282"/>
      <c r="S683" s="282"/>
      <c r="T683" s="283"/>
      <c r="AT683" s="284" t="s">
        <v>312</v>
      </c>
      <c r="AU683" s="284" t="s">
        <v>88</v>
      </c>
      <c r="AV683" s="14" t="s">
        <v>86</v>
      </c>
      <c r="AW683" s="14" t="s">
        <v>41</v>
      </c>
      <c r="AX683" s="14" t="s">
        <v>78</v>
      </c>
      <c r="AY683" s="284" t="s">
        <v>191</v>
      </c>
    </row>
    <row r="684" s="12" customFormat="1">
      <c r="B684" s="253"/>
      <c r="C684" s="254"/>
      <c r="D684" s="247" t="s">
        <v>312</v>
      </c>
      <c r="E684" s="255" t="s">
        <v>34</v>
      </c>
      <c r="F684" s="256" t="s">
        <v>1193</v>
      </c>
      <c r="G684" s="254"/>
      <c r="H684" s="257">
        <v>155.5</v>
      </c>
      <c r="I684" s="258"/>
      <c r="J684" s="254"/>
      <c r="K684" s="254"/>
      <c r="L684" s="259"/>
      <c r="M684" s="260"/>
      <c r="N684" s="261"/>
      <c r="O684" s="261"/>
      <c r="P684" s="261"/>
      <c r="Q684" s="261"/>
      <c r="R684" s="261"/>
      <c r="S684" s="261"/>
      <c r="T684" s="262"/>
      <c r="AT684" s="263" t="s">
        <v>312</v>
      </c>
      <c r="AU684" s="263" t="s">
        <v>88</v>
      </c>
      <c r="AV684" s="12" t="s">
        <v>88</v>
      </c>
      <c r="AW684" s="12" t="s">
        <v>41</v>
      </c>
      <c r="AX684" s="12" t="s">
        <v>78</v>
      </c>
      <c r="AY684" s="263" t="s">
        <v>191</v>
      </c>
    </row>
    <row r="685" s="13" customFormat="1">
      <c r="B685" s="264"/>
      <c r="C685" s="265"/>
      <c r="D685" s="247" t="s">
        <v>312</v>
      </c>
      <c r="E685" s="266" t="s">
        <v>34</v>
      </c>
      <c r="F685" s="267" t="s">
        <v>314</v>
      </c>
      <c r="G685" s="265"/>
      <c r="H685" s="268">
        <v>155.5</v>
      </c>
      <c r="I685" s="269"/>
      <c r="J685" s="265"/>
      <c r="K685" s="265"/>
      <c r="L685" s="270"/>
      <c r="M685" s="271"/>
      <c r="N685" s="272"/>
      <c r="O685" s="272"/>
      <c r="P685" s="272"/>
      <c r="Q685" s="272"/>
      <c r="R685" s="272"/>
      <c r="S685" s="272"/>
      <c r="T685" s="273"/>
      <c r="AT685" s="274" t="s">
        <v>312</v>
      </c>
      <c r="AU685" s="274" t="s">
        <v>88</v>
      </c>
      <c r="AV685" s="13" t="s">
        <v>211</v>
      </c>
      <c r="AW685" s="13" t="s">
        <v>41</v>
      </c>
      <c r="AX685" s="13" t="s">
        <v>86</v>
      </c>
      <c r="AY685" s="274" t="s">
        <v>191</v>
      </c>
    </row>
    <row r="686" s="1" customFormat="1" ht="16.5" customHeight="1">
      <c r="B686" s="48"/>
      <c r="C686" s="290" t="s">
        <v>1194</v>
      </c>
      <c r="D686" s="290" t="s">
        <v>445</v>
      </c>
      <c r="E686" s="291" t="s">
        <v>1195</v>
      </c>
      <c r="F686" s="292" t="s">
        <v>1196</v>
      </c>
      <c r="G686" s="293" t="s">
        <v>453</v>
      </c>
      <c r="H686" s="294">
        <v>171.05000000000001</v>
      </c>
      <c r="I686" s="295"/>
      <c r="J686" s="296">
        <f>ROUND(I686*H686,2)</f>
        <v>0</v>
      </c>
      <c r="K686" s="292" t="s">
        <v>198</v>
      </c>
      <c r="L686" s="297"/>
      <c r="M686" s="298" t="s">
        <v>34</v>
      </c>
      <c r="N686" s="299" t="s">
        <v>49</v>
      </c>
      <c r="O686" s="49"/>
      <c r="P686" s="244">
        <f>O686*H686</f>
        <v>0</v>
      </c>
      <c r="Q686" s="244">
        <v>0.00017000000000000001</v>
      </c>
      <c r="R686" s="244">
        <f>Q686*H686</f>
        <v>0.029078500000000004</v>
      </c>
      <c r="S686" s="244">
        <v>0</v>
      </c>
      <c r="T686" s="245">
        <f>S686*H686</f>
        <v>0</v>
      </c>
      <c r="AR686" s="25" t="s">
        <v>531</v>
      </c>
      <c r="AT686" s="25" t="s">
        <v>445</v>
      </c>
      <c r="AU686" s="25" t="s">
        <v>88</v>
      </c>
      <c r="AY686" s="25" t="s">
        <v>191</v>
      </c>
      <c r="BE686" s="246">
        <f>IF(N686="základní",J686,0)</f>
        <v>0</v>
      </c>
      <c r="BF686" s="246">
        <f>IF(N686="snížená",J686,0)</f>
        <v>0</v>
      </c>
      <c r="BG686" s="246">
        <f>IF(N686="zákl. přenesená",J686,0)</f>
        <v>0</v>
      </c>
      <c r="BH686" s="246">
        <f>IF(N686="sníž. přenesená",J686,0)</f>
        <v>0</v>
      </c>
      <c r="BI686" s="246">
        <f>IF(N686="nulová",J686,0)</f>
        <v>0</v>
      </c>
      <c r="BJ686" s="25" t="s">
        <v>86</v>
      </c>
      <c r="BK686" s="246">
        <f>ROUND(I686*H686,2)</f>
        <v>0</v>
      </c>
      <c r="BL686" s="25" t="s">
        <v>267</v>
      </c>
      <c r="BM686" s="25" t="s">
        <v>1197</v>
      </c>
    </row>
    <row r="687" s="12" customFormat="1">
      <c r="B687" s="253"/>
      <c r="C687" s="254"/>
      <c r="D687" s="247" t="s">
        <v>312</v>
      </c>
      <c r="E687" s="254"/>
      <c r="F687" s="256" t="s">
        <v>1198</v>
      </c>
      <c r="G687" s="254"/>
      <c r="H687" s="257">
        <v>171.05000000000001</v>
      </c>
      <c r="I687" s="258"/>
      <c r="J687" s="254"/>
      <c r="K687" s="254"/>
      <c r="L687" s="259"/>
      <c r="M687" s="260"/>
      <c r="N687" s="261"/>
      <c r="O687" s="261"/>
      <c r="P687" s="261"/>
      <c r="Q687" s="261"/>
      <c r="R687" s="261"/>
      <c r="S687" s="261"/>
      <c r="T687" s="262"/>
      <c r="AT687" s="263" t="s">
        <v>312</v>
      </c>
      <c r="AU687" s="263" t="s">
        <v>88</v>
      </c>
      <c r="AV687" s="12" t="s">
        <v>88</v>
      </c>
      <c r="AW687" s="12" t="s">
        <v>6</v>
      </c>
      <c r="AX687" s="12" t="s">
        <v>86</v>
      </c>
      <c r="AY687" s="263" t="s">
        <v>191</v>
      </c>
    </row>
    <row r="688" s="1" customFormat="1" ht="25.5" customHeight="1">
      <c r="B688" s="48"/>
      <c r="C688" s="235" t="s">
        <v>1199</v>
      </c>
      <c r="D688" s="235" t="s">
        <v>194</v>
      </c>
      <c r="E688" s="236" t="s">
        <v>1200</v>
      </c>
      <c r="F688" s="237" t="s">
        <v>1201</v>
      </c>
      <c r="G688" s="238" t="s">
        <v>453</v>
      </c>
      <c r="H688" s="239">
        <v>572.726</v>
      </c>
      <c r="I688" s="240"/>
      <c r="J688" s="241">
        <f>ROUND(I688*H688,2)</f>
        <v>0</v>
      </c>
      <c r="K688" s="237" t="s">
        <v>198</v>
      </c>
      <c r="L688" s="74"/>
      <c r="M688" s="242" t="s">
        <v>34</v>
      </c>
      <c r="N688" s="243" t="s">
        <v>49</v>
      </c>
      <c r="O688" s="49"/>
      <c r="P688" s="244">
        <f>O688*H688</f>
        <v>0</v>
      </c>
      <c r="Q688" s="244">
        <v>0.0020400000000000001</v>
      </c>
      <c r="R688" s="244">
        <f>Q688*H688</f>
        <v>1.1683610400000002</v>
      </c>
      <c r="S688" s="244">
        <v>0</v>
      </c>
      <c r="T688" s="245">
        <f>S688*H688</f>
        <v>0</v>
      </c>
      <c r="AR688" s="25" t="s">
        <v>267</v>
      </c>
      <c r="AT688" s="25" t="s">
        <v>194</v>
      </c>
      <c r="AU688" s="25" t="s">
        <v>88</v>
      </c>
      <c r="AY688" s="25" t="s">
        <v>191</v>
      </c>
      <c r="BE688" s="246">
        <f>IF(N688="základní",J688,0)</f>
        <v>0</v>
      </c>
      <c r="BF688" s="246">
        <f>IF(N688="snížená",J688,0)</f>
        <v>0</v>
      </c>
      <c r="BG688" s="246">
        <f>IF(N688="zákl. přenesená",J688,0)</f>
        <v>0</v>
      </c>
      <c r="BH688" s="246">
        <f>IF(N688="sníž. přenesená",J688,0)</f>
        <v>0</v>
      </c>
      <c r="BI688" s="246">
        <f>IF(N688="nulová",J688,0)</f>
        <v>0</v>
      </c>
      <c r="BJ688" s="25" t="s">
        <v>86</v>
      </c>
      <c r="BK688" s="246">
        <f>ROUND(I688*H688,2)</f>
        <v>0</v>
      </c>
      <c r="BL688" s="25" t="s">
        <v>267</v>
      </c>
      <c r="BM688" s="25" t="s">
        <v>1202</v>
      </c>
    </row>
    <row r="689" s="14" customFormat="1">
      <c r="B689" s="275"/>
      <c r="C689" s="276"/>
      <c r="D689" s="247" t="s">
        <v>312</v>
      </c>
      <c r="E689" s="277" t="s">
        <v>34</v>
      </c>
      <c r="F689" s="278" t="s">
        <v>419</v>
      </c>
      <c r="G689" s="276"/>
      <c r="H689" s="277" t="s">
        <v>34</v>
      </c>
      <c r="I689" s="279"/>
      <c r="J689" s="276"/>
      <c r="K689" s="276"/>
      <c r="L689" s="280"/>
      <c r="M689" s="281"/>
      <c r="N689" s="282"/>
      <c r="O689" s="282"/>
      <c r="P689" s="282"/>
      <c r="Q689" s="282"/>
      <c r="R689" s="282"/>
      <c r="S689" s="282"/>
      <c r="T689" s="283"/>
      <c r="AT689" s="284" t="s">
        <v>312</v>
      </c>
      <c r="AU689" s="284" t="s">
        <v>88</v>
      </c>
      <c r="AV689" s="14" t="s">
        <v>86</v>
      </c>
      <c r="AW689" s="14" t="s">
        <v>41</v>
      </c>
      <c r="AX689" s="14" t="s">
        <v>78</v>
      </c>
      <c r="AY689" s="284" t="s">
        <v>191</v>
      </c>
    </row>
    <row r="690" s="12" customFormat="1">
      <c r="B690" s="253"/>
      <c r="C690" s="254"/>
      <c r="D690" s="247" t="s">
        <v>312</v>
      </c>
      <c r="E690" s="255" t="s">
        <v>34</v>
      </c>
      <c r="F690" s="256" t="s">
        <v>1074</v>
      </c>
      <c r="G690" s="254"/>
      <c r="H690" s="257">
        <v>572.726</v>
      </c>
      <c r="I690" s="258"/>
      <c r="J690" s="254"/>
      <c r="K690" s="254"/>
      <c r="L690" s="259"/>
      <c r="M690" s="260"/>
      <c r="N690" s="261"/>
      <c r="O690" s="261"/>
      <c r="P690" s="261"/>
      <c r="Q690" s="261"/>
      <c r="R690" s="261"/>
      <c r="S690" s="261"/>
      <c r="T690" s="262"/>
      <c r="AT690" s="263" t="s">
        <v>312</v>
      </c>
      <c r="AU690" s="263" t="s">
        <v>88</v>
      </c>
      <c r="AV690" s="12" t="s">
        <v>88</v>
      </c>
      <c r="AW690" s="12" t="s">
        <v>41</v>
      </c>
      <c r="AX690" s="12" t="s">
        <v>78</v>
      </c>
      <c r="AY690" s="263" t="s">
        <v>191</v>
      </c>
    </row>
    <row r="691" s="13" customFormat="1">
      <c r="B691" s="264"/>
      <c r="C691" s="265"/>
      <c r="D691" s="247" t="s">
        <v>312</v>
      </c>
      <c r="E691" s="266" t="s">
        <v>34</v>
      </c>
      <c r="F691" s="267" t="s">
        <v>314</v>
      </c>
      <c r="G691" s="265"/>
      <c r="H691" s="268">
        <v>572.726</v>
      </c>
      <c r="I691" s="269"/>
      <c r="J691" s="265"/>
      <c r="K691" s="265"/>
      <c r="L691" s="270"/>
      <c r="M691" s="271"/>
      <c r="N691" s="272"/>
      <c r="O691" s="272"/>
      <c r="P691" s="272"/>
      <c r="Q691" s="272"/>
      <c r="R691" s="272"/>
      <c r="S691" s="272"/>
      <c r="T691" s="273"/>
      <c r="AT691" s="274" t="s">
        <v>312</v>
      </c>
      <c r="AU691" s="274" t="s">
        <v>88</v>
      </c>
      <c r="AV691" s="13" t="s">
        <v>211</v>
      </c>
      <c r="AW691" s="13" t="s">
        <v>41</v>
      </c>
      <c r="AX691" s="13" t="s">
        <v>86</v>
      </c>
      <c r="AY691" s="274" t="s">
        <v>191</v>
      </c>
    </row>
    <row r="692" s="1" customFormat="1" ht="16.5" customHeight="1">
      <c r="B692" s="48"/>
      <c r="C692" s="290" t="s">
        <v>1203</v>
      </c>
      <c r="D692" s="290" t="s">
        <v>445</v>
      </c>
      <c r="E692" s="291" t="s">
        <v>1204</v>
      </c>
      <c r="F692" s="292" t="s">
        <v>1205</v>
      </c>
      <c r="G692" s="293" t="s">
        <v>453</v>
      </c>
      <c r="H692" s="294">
        <v>629.99900000000002</v>
      </c>
      <c r="I692" s="295"/>
      <c r="J692" s="296">
        <f>ROUND(I692*H692,2)</f>
        <v>0</v>
      </c>
      <c r="K692" s="292" t="s">
        <v>356</v>
      </c>
      <c r="L692" s="297"/>
      <c r="M692" s="298" t="s">
        <v>34</v>
      </c>
      <c r="N692" s="299" t="s">
        <v>49</v>
      </c>
      <c r="O692" s="49"/>
      <c r="P692" s="244">
        <f>O692*H692</f>
        <v>0</v>
      </c>
      <c r="Q692" s="244">
        <v>0.0183</v>
      </c>
      <c r="R692" s="244">
        <f>Q692*H692</f>
        <v>11.528981700000001</v>
      </c>
      <c r="S692" s="244">
        <v>0</v>
      </c>
      <c r="T692" s="245">
        <f>S692*H692</f>
        <v>0</v>
      </c>
      <c r="AR692" s="25" t="s">
        <v>531</v>
      </c>
      <c r="AT692" s="25" t="s">
        <v>445</v>
      </c>
      <c r="AU692" s="25" t="s">
        <v>88</v>
      </c>
      <c r="AY692" s="25" t="s">
        <v>191</v>
      </c>
      <c r="BE692" s="246">
        <f>IF(N692="základní",J692,0)</f>
        <v>0</v>
      </c>
      <c r="BF692" s="246">
        <f>IF(N692="snížená",J692,0)</f>
        <v>0</v>
      </c>
      <c r="BG692" s="246">
        <f>IF(N692="zákl. přenesená",J692,0)</f>
        <v>0</v>
      </c>
      <c r="BH692" s="246">
        <f>IF(N692="sníž. přenesená",J692,0)</f>
        <v>0</v>
      </c>
      <c r="BI692" s="246">
        <f>IF(N692="nulová",J692,0)</f>
        <v>0</v>
      </c>
      <c r="BJ692" s="25" t="s">
        <v>86</v>
      </c>
      <c r="BK692" s="246">
        <f>ROUND(I692*H692,2)</f>
        <v>0</v>
      </c>
      <c r="BL692" s="25" t="s">
        <v>267</v>
      </c>
      <c r="BM692" s="25" t="s">
        <v>1206</v>
      </c>
    </row>
    <row r="693" s="12" customFormat="1">
      <c r="B693" s="253"/>
      <c r="C693" s="254"/>
      <c r="D693" s="247" t="s">
        <v>312</v>
      </c>
      <c r="E693" s="254"/>
      <c r="F693" s="256" t="s">
        <v>1207</v>
      </c>
      <c r="G693" s="254"/>
      <c r="H693" s="257">
        <v>629.99900000000002</v>
      </c>
      <c r="I693" s="258"/>
      <c r="J693" s="254"/>
      <c r="K693" s="254"/>
      <c r="L693" s="259"/>
      <c r="M693" s="260"/>
      <c r="N693" s="261"/>
      <c r="O693" s="261"/>
      <c r="P693" s="261"/>
      <c r="Q693" s="261"/>
      <c r="R693" s="261"/>
      <c r="S693" s="261"/>
      <c r="T693" s="262"/>
      <c r="AT693" s="263" t="s">
        <v>312</v>
      </c>
      <c r="AU693" s="263" t="s">
        <v>88</v>
      </c>
      <c r="AV693" s="12" t="s">
        <v>88</v>
      </c>
      <c r="AW693" s="12" t="s">
        <v>6</v>
      </c>
      <c r="AX693" s="12" t="s">
        <v>86</v>
      </c>
      <c r="AY693" s="263" t="s">
        <v>191</v>
      </c>
    </row>
    <row r="694" s="1" customFormat="1" ht="25.5" customHeight="1">
      <c r="B694" s="48"/>
      <c r="C694" s="235" t="s">
        <v>1208</v>
      </c>
      <c r="D694" s="235" t="s">
        <v>194</v>
      </c>
      <c r="E694" s="236" t="s">
        <v>1209</v>
      </c>
      <c r="F694" s="237" t="s">
        <v>1210</v>
      </c>
      <c r="G694" s="238" t="s">
        <v>453</v>
      </c>
      <c r="H694" s="239">
        <v>355.37799999999999</v>
      </c>
      <c r="I694" s="240"/>
      <c r="J694" s="241">
        <f>ROUND(I694*H694,2)</f>
        <v>0</v>
      </c>
      <c r="K694" s="237" t="s">
        <v>198</v>
      </c>
      <c r="L694" s="74"/>
      <c r="M694" s="242" t="s">
        <v>34</v>
      </c>
      <c r="N694" s="243" t="s">
        <v>49</v>
      </c>
      <c r="O694" s="49"/>
      <c r="P694" s="244">
        <f>O694*H694</f>
        <v>0</v>
      </c>
      <c r="Q694" s="244">
        <v>0.00116</v>
      </c>
      <c r="R694" s="244">
        <f>Q694*H694</f>
        <v>0.41223847999999996</v>
      </c>
      <c r="S694" s="244">
        <v>0</v>
      </c>
      <c r="T694" s="245">
        <f>S694*H694</f>
        <v>0</v>
      </c>
      <c r="AR694" s="25" t="s">
        <v>267</v>
      </c>
      <c r="AT694" s="25" t="s">
        <v>194</v>
      </c>
      <c r="AU694" s="25" t="s">
        <v>88</v>
      </c>
      <c r="AY694" s="25" t="s">
        <v>191</v>
      </c>
      <c r="BE694" s="246">
        <f>IF(N694="základní",J694,0)</f>
        <v>0</v>
      </c>
      <c r="BF694" s="246">
        <f>IF(N694="snížená",J694,0)</f>
        <v>0</v>
      </c>
      <c r="BG694" s="246">
        <f>IF(N694="zákl. přenesená",J694,0)</f>
        <v>0</v>
      </c>
      <c r="BH694" s="246">
        <f>IF(N694="sníž. přenesená",J694,0)</f>
        <v>0</v>
      </c>
      <c r="BI694" s="246">
        <f>IF(N694="nulová",J694,0)</f>
        <v>0</v>
      </c>
      <c r="BJ694" s="25" t="s">
        <v>86</v>
      </c>
      <c r="BK694" s="246">
        <f>ROUND(I694*H694,2)</f>
        <v>0</v>
      </c>
      <c r="BL694" s="25" t="s">
        <v>267</v>
      </c>
      <c r="BM694" s="25" t="s">
        <v>1211</v>
      </c>
    </row>
    <row r="695" s="14" customFormat="1">
      <c r="B695" s="275"/>
      <c r="C695" s="276"/>
      <c r="D695" s="247" t="s">
        <v>312</v>
      </c>
      <c r="E695" s="277" t="s">
        <v>34</v>
      </c>
      <c r="F695" s="278" t="s">
        <v>419</v>
      </c>
      <c r="G695" s="276"/>
      <c r="H695" s="277" t="s">
        <v>34</v>
      </c>
      <c r="I695" s="279"/>
      <c r="J695" s="276"/>
      <c r="K695" s="276"/>
      <c r="L695" s="280"/>
      <c r="M695" s="281"/>
      <c r="N695" s="282"/>
      <c r="O695" s="282"/>
      <c r="P695" s="282"/>
      <c r="Q695" s="282"/>
      <c r="R695" s="282"/>
      <c r="S695" s="282"/>
      <c r="T695" s="283"/>
      <c r="AT695" s="284" t="s">
        <v>312</v>
      </c>
      <c r="AU695" s="284" t="s">
        <v>88</v>
      </c>
      <c r="AV695" s="14" t="s">
        <v>86</v>
      </c>
      <c r="AW695" s="14" t="s">
        <v>41</v>
      </c>
      <c r="AX695" s="14" t="s">
        <v>78</v>
      </c>
      <c r="AY695" s="284" t="s">
        <v>191</v>
      </c>
    </row>
    <row r="696" s="12" customFormat="1">
      <c r="B696" s="253"/>
      <c r="C696" s="254"/>
      <c r="D696" s="247" t="s">
        <v>312</v>
      </c>
      <c r="E696" s="255" t="s">
        <v>34</v>
      </c>
      <c r="F696" s="256" t="s">
        <v>1212</v>
      </c>
      <c r="G696" s="254"/>
      <c r="H696" s="257">
        <v>355.37799999999999</v>
      </c>
      <c r="I696" s="258"/>
      <c r="J696" s="254"/>
      <c r="K696" s="254"/>
      <c r="L696" s="259"/>
      <c r="M696" s="260"/>
      <c r="N696" s="261"/>
      <c r="O696" s="261"/>
      <c r="P696" s="261"/>
      <c r="Q696" s="261"/>
      <c r="R696" s="261"/>
      <c r="S696" s="261"/>
      <c r="T696" s="262"/>
      <c r="AT696" s="263" t="s">
        <v>312</v>
      </c>
      <c r="AU696" s="263" t="s">
        <v>88</v>
      </c>
      <c r="AV696" s="12" t="s">
        <v>88</v>
      </c>
      <c r="AW696" s="12" t="s">
        <v>41</v>
      </c>
      <c r="AX696" s="12" t="s">
        <v>78</v>
      </c>
      <c r="AY696" s="263" t="s">
        <v>191</v>
      </c>
    </row>
    <row r="697" s="13" customFormat="1">
      <c r="B697" s="264"/>
      <c r="C697" s="265"/>
      <c r="D697" s="247" t="s">
        <v>312</v>
      </c>
      <c r="E697" s="266" t="s">
        <v>34</v>
      </c>
      <c r="F697" s="267" t="s">
        <v>314</v>
      </c>
      <c r="G697" s="265"/>
      <c r="H697" s="268">
        <v>355.37799999999999</v>
      </c>
      <c r="I697" s="269"/>
      <c r="J697" s="265"/>
      <c r="K697" s="265"/>
      <c r="L697" s="270"/>
      <c r="M697" s="271"/>
      <c r="N697" s="272"/>
      <c r="O697" s="272"/>
      <c r="P697" s="272"/>
      <c r="Q697" s="272"/>
      <c r="R697" s="272"/>
      <c r="S697" s="272"/>
      <c r="T697" s="273"/>
      <c r="AT697" s="274" t="s">
        <v>312</v>
      </c>
      <c r="AU697" s="274" t="s">
        <v>88</v>
      </c>
      <c r="AV697" s="13" t="s">
        <v>211</v>
      </c>
      <c r="AW697" s="13" t="s">
        <v>41</v>
      </c>
      <c r="AX697" s="13" t="s">
        <v>86</v>
      </c>
      <c r="AY697" s="274" t="s">
        <v>191</v>
      </c>
    </row>
    <row r="698" s="1" customFormat="1" ht="16.5" customHeight="1">
      <c r="B698" s="48"/>
      <c r="C698" s="290" t="s">
        <v>1213</v>
      </c>
      <c r="D698" s="290" t="s">
        <v>445</v>
      </c>
      <c r="E698" s="291" t="s">
        <v>1214</v>
      </c>
      <c r="F698" s="292" t="s">
        <v>1215</v>
      </c>
      <c r="G698" s="293" t="s">
        <v>453</v>
      </c>
      <c r="H698" s="294">
        <v>390.916</v>
      </c>
      <c r="I698" s="295"/>
      <c r="J698" s="296">
        <f>ROUND(I698*H698,2)</f>
        <v>0</v>
      </c>
      <c r="K698" s="292" t="s">
        <v>198</v>
      </c>
      <c r="L698" s="297"/>
      <c r="M698" s="298" t="s">
        <v>34</v>
      </c>
      <c r="N698" s="299" t="s">
        <v>49</v>
      </c>
      <c r="O698" s="49"/>
      <c r="P698" s="244">
        <f>O698*H698</f>
        <v>0</v>
      </c>
      <c r="Q698" s="244">
        <v>0.0089999999999999993</v>
      </c>
      <c r="R698" s="244">
        <f>Q698*H698</f>
        <v>3.5182439999999997</v>
      </c>
      <c r="S698" s="244">
        <v>0</v>
      </c>
      <c r="T698" s="245">
        <f>S698*H698</f>
        <v>0</v>
      </c>
      <c r="AR698" s="25" t="s">
        <v>531</v>
      </c>
      <c r="AT698" s="25" t="s">
        <v>445</v>
      </c>
      <c r="AU698" s="25" t="s">
        <v>88</v>
      </c>
      <c r="AY698" s="25" t="s">
        <v>191</v>
      </c>
      <c r="BE698" s="246">
        <f>IF(N698="základní",J698,0)</f>
        <v>0</v>
      </c>
      <c r="BF698" s="246">
        <f>IF(N698="snížená",J698,0)</f>
        <v>0</v>
      </c>
      <c r="BG698" s="246">
        <f>IF(N698="zákl. přenesená",J698,0)</f>
        <v>0</v>
      </c>
      <c r="BH698" s="246">
        <f>IF(N698="sníž. přenesená",J698,0)</f>
        <v>0</v>
      </c>
      <c r="BI698" s="246">
        <f>IF(N698="nulová",J698,0)</f>
        <v>0</v>
      </c>
      <c r="BJ698" s="25" t="s">
        <v>86</v>
      </c>
      <c r="BK698" s="246">
        <f>ROUND(I698*H698,2)</f>
        <v>0</v>
      </c>
      <c r="BL698" s="25" t="s">
        <v>267</v>
      </c>
      <c r="BM698" s="25" t="s">
        <v>1216</v>
      </c>
    </row>
    <row r="699" s="12" customFormat="1">
      <c r="B699" s="253"/>
      <c r="C699" s="254"/>
      <c r="D699" s="247" t="s">
        <v>312</v>
      </c>
      <c r="E699" s="254"/>
      <c r="F699" s="256" t="s">
        <v>1217</v>
      </c>
      <c r="G699" s="254"/>
      <c r="H699" s="257">
        <v>390.916</v>
      </c>
      <c r="I699" s="258"/>
      <c r="J699" s="254"/>
      <c r="K699" s="254"/>
      <c r="L699" s="259"/>
      <c r="M699" s="260"/>
      <c r="N699" s="261"/>
      <c r="O699" s="261"/>
      <c r="P699" s="261"/>
      <c r="Q699" s="261"/>
      <c r="R699" s="261"/>
      <c r="S699" s="261"/>
      <c r="T699" s="262"/>
      <c r="AT699" s="263" t="s">
        <v>312</v>
      </c>
      <c r="AU699" s="263" t="s">
        <v>88</v>
      </c>
      <c r="AV699" s="12" t="s">
        <v>88</v>
      </c>
      <c r="AW699" s="12" t="s">
        <v>6</v>
      </c>
      <c r="AX699" s="12" t="s">
        <v>86</v>
      </c>
      <c r="AY699" s="263" t="s">
        <v>191</v>
      </c>
    </row>
    <row r="700" s="1" customFormat="1" ht="25.5" customHeight="1">
      <c r="B700" s="48"/>
      <c r="C700" s="235" t="s">
        <v>1218</v>
      </c>
      <c r="D700" s="235" t="s">
        <v>194</v>
      </c>
      <c r="E700" s="236" t="s">
        <v>1209</v>
      </c>
      <c r="F700" s="237" t="s">
        <v>1210</v>
      </c>
      <c r="G700" s="238" t="s">
        <v>453</v>
      </c>
      <c r="H700" s="239">
        <v>177.68899999999999</v>
      </c>
      <c r="I700" s="240"/>
      <c r="J700" s="241">
        <f>ROUND(I700*H700,2)</f>
        <v>0</v>
      </c>
      <c r="K700" s="237" t="s">
        <v>198</v>
      </c>
      <c r="L700" s="74"/>
      <c r="M700" s="242" t="s">
        <v>34</v>
      </c>
      <c r="N700" s="243" t="s">
        <v>49</v>
      </c>
      <c r="O700" s="49"/>
      <c r="P700" s="244">
        <f>O700*H700</f>
        <v>0</v>
      </c>
      <c r="Q700" s="244">
        <v>0.00116</v>
      </c>
      <c r="R700" s="244">
        <f>Q700*H700</f>
        <v>0.20611923999999998</v>
      </c>
      <c r="S700" s="244">
        <v>0</v>
      </c>
      <c r="T700" s="245">
        <f>S700*H700</f>
        <v>0</v>
      </c>
      <c r="AR700" s="25" t="s">
        <v>267</v>
      </c>
      <c r="AT700" s="25" t="s">
        <v>194</v>
      </c>
      <c r="AU700" s="25" t="s">
        <v>88</v>
      </c>
      <c r="AY700" s="25" t="s">
        <v>191</v>
      </c>
      <c r="BE700" s="246">
        <f>IF(N700="základní",J700,0)</f>
        <v>0</v>
      </c>
      <c r="BF700" s="246">
        <f>IF(N700="snížená",J700,0)</f>
        <v>0</v>
      </c>
      <c r="BG700" s="246">
        <f>IF(N700="zákl. přenesená",J700,0)</f>
        <v>0</v>
      </c>
      <c r="BH700" s="246">
        <f>IF(N700="sníž. přenesená",J700,0)</f>
        <v>0</v>
      </c>
      <c r="BI700" s="246">
        <f>IF(N700="nulová",J700,0)</f>
        <v>0</v>
      </c>
      <c r="BJ700" s="25" t="s">
        <v>86</v>
      </c>
      <c r="BK700" s="246">
        <f>ROUND(I700*H700,2)</f>
        <v>0</v>
      </c>
      <c r="BL700" s="25" t="s">
        <v>267</v>
      </c>
      <c r="BM700" s="25" t="s">
        <v>1219</v>
      </c>
    </row>
    <row r="701" s="14" customFormat="1">
      <c r="B701" s="275"/>
      <c r="C701" s="276"/>
      <c r="D701" s="247" t="s">
        <v>312</v>
      </c>
      <c r="E701" s="277" t="s">
        <v>34</v>
      </c>
      <c r="F701" s="278" t="s">
        <v>419</v>
      </c>
      <c r="G701" s="276"/>
      <c r="H701" s="277" t="s">
        <v>34</v>
      </c>
      <c r="I701" s="279"/>
      <c r="J701" s="276"/>
      <c r="K701" s="276"/>
      <c r="L701" s="280"/>
      <c r="M701" s="281"/>
      <c r="N701" s="282"/>
      <c r="O701" s="282"/>
      <c r="P701" s="282"/>
      <c r="Q701" s="282"/>
      <c r="R701" s="282"/>
      <c r="S701" s="282"/>
      <c r="T701" s="283"/>
      <c r="AT701" s="284" t="s">
        <v>312</v>
      </c>
      <c r="AU701" s="284" t="s">
        <v>88</v>
      </c>
      <c r="AV701" s="14" t="s">
        <v>86</v>
      </c>
      <c r="AW701" s="14" t="s">
        <v>41</v>
      </c>
      <c r="AX701" s="14" t="s">
        <v>78</v>
      </c>
      <c r="AY701" s="284" t="s">
        <v>191</v>
      </c>
    </row>
    <row r="702" s="12" customFormat="1">
      <c r="B702" s="253"/>
      <c r="C702" s="254"/>
      <c r="D702" s="247" t="s">
        <v>312</v>
      </c>
      <c r="E702" s="255" t="s">
        <v>34</v>
      </c>
      <c r="F702" s="256" t="s">
        <v>1220</v>
      </c>
      <c r="G702" s="254"/>
      <c r="H702" s="257">
        <v>177.68899999999999</v>
      </c>
      <c r="I702" s="258"/>
      <c r="J702" s="254"/>
      <c r="K702" s="254"/>
      <c r="L702" s="259"/>
      <c r="M702" s="260"/>
      <c r="N702" s="261"/>
      <c r="O702" s="261"/>
      <c r="P702" s="261"/>
      <c r="Q702" s="261"/>
      <c r="R702" s="261"/>
      <c r="S702" s="261"/>
      <c r="T702" s="262"/>
      <c r="AT702" s="263" t="s">
        <v>312</v>
      </c>
      <c r="AU702" s="263" t="s">
        <v>88</v>
      </c>
      <c r="AV702" s="12" t="s">
        <v>88</v>
      </c>
      <c r="AW702" s="12" t="s">
        <v>41</v>
      </c>
      <c r="AX702" s="12" t="s">
        <v>78</v>
      </c>
      <c r="AY702" s="263" t="s">
        <v>191</v>
      </c>
    </row>
    <row r="703" s="13" customFormat="1">
      <c r="B703" s="264"/>
      <c r="C703" s="265"/>
      <c r="D703" s="247" t="s">
        <v>312</v>
      </c>
      <c r="E703" s="266" t="s">
        <v>34</v>
      </c>
      <c r="F703" s="267" t="s">
        <v>314</v>
      </c>
      <c r="G703" s="265"/>
      <c r="H703" s="268">
        <v>177.68899999999999</v>
      </c>
      <c r="I703" s="269"/>
      <c r="J703" s="265"/>
      <c r="K703" s="265"/>
      <c r="L703" s="270"/>
      <c r="M703" s="271"/>
      <c r="N703" s="272"/>
      <c r="O703" s="272"/>
      <c r="P703" s="272"/>
      <c r="Q703" s="272"/>
      <c r="R703" s="272"/>
      <c r="S703" s="272"/>
      <c r="T703" s="273"/>
      <c r="AT703" s="274" t="s">
        <v>312</v>
      </c>
      <c r="AU703" s="274" t="s">
        <v>88</v>
      </c>
      <c r="AV703" s="13" t="s">
        <v>211</v>
      </c>
      <c r="AW703" s="13" t="s">
        <v>41</v>
      </c>
      <c r="AX703" s="13" t="s">
        <v>86</v>
      </c>
      <c r="AY703" s="274" t="s">
        <v>191</v>
      </c>
    </row>
    <row r="704" s="1" customFormat="1" ht="16.5" customHeight="1">
      <c r="B704" s="48"/>
      <c r="C704" s="290" t="s">
        <v>1221</v>
      </c>
      <c r="D704" s="290" t="s">
        <v>445</v>
      </c>
      <c r="E704" s="291" t="s">
        <v>1222</v>
      </c>
      <c r="F704" s="292" t="s">
        <v>1223</v>
      </c>
      <c r="G704" s="293" t="s">
        <v>453</v>
      </c>
      <c r="H704" s="294">
        <v>195.458</v>
      </c>
      <c r="I704" s="295"/>
      <c r="J704" s="296">
        <f>ROUND(I704*H704,2)</f>
        <v>0</v>
      </c>
      <c r="K704" s="292" t="s">
        <v>356</v>
      </c>
      <c r="L704" s="297"/>
      <c r="M704" s="298" t="s">
        <v>34</v>
      </c>
      <c r="N704" s="299" t="s">
        <v>49</v>
      </c>
      <c r="O704" s="49"/>
      <c r="P704" s="244">
        <f>O704*H704</f>
        <v>0</v>
      </c>
      <c r="Q704" s="244">
        <v>0.0018</v>
      </c>
      <c r="R704" s="244">
        <f>Q704*H704</f>
        <v>0.35182439999999998</v>
      </c>
      <c r="S704" s="244">
        <v>0</v>
      </c>
      <c r="T704" s="245">
        <f>S704*H704</f>
        <v>0</v>
      </c>
      <c r="AR704" s="25" t="s">
        <v>531</v>
      </c>
      <c r="AT704" s="25" t="s">
        <v>445</v>
      </c>
      <c r="AU704" s="25" t="s">
        <v>88</v>
      </c>
      <c r="AY704" s="25" t="s">
        <v>191</v>
      </c>
      <c r="BE704" s="246">
        <f>IF(N704="základní",J704,0)</f>
        <v>0</v>
      </c>
      <c r="BF704" s="246">
        <f>IF(N704="snížená",J704,0)</f>
        <v>0</v>
      </c>
      <c r="BG704" s="246">
        <f>IF(N704="zákl. přenesená",J704,0)</f>
        <v>0</v>
      </c>
      <c r="BH704" s="246">
        <f>IF(N704="sníž. přenesená",J704,0)</f>
        <v>0</v>
      </c>
      <c r="BI704" s="246">
        <f>IF(N704="nulová",J704,0)</f>
        <v>0</v>
      </c>
      <c r="BJ704" s="25" t="s">
        <v>86</v>
      </c>
      <c r="BK704" s="246">
        <f>ROUND(I704*H704,2)</f>
        <v>0</v>
      </c>
      <c r="BL704" s="25" t="s">
        <v>267</v>
      </c>
      <c r="BM704" s="25" t="s">
        <v>1224</v>
      </c>
    </row>
    <row r="705" s="1" customFormat="1">
      <c r="B705" s="48"/>
      <c r="C705" s="76"/>
      <c r="D705" s="247" t="s">
        <v>201</v>
      </c>
      <c r="E705" s="76"/>
      <c r="F705" s="248" t="s">
        <v>1225</v>
      </c>
      <c r="G705" s="76"/>
      <c r="H705" s="76"/>
      <c r="I705" s="205"/>
      <c r="J705" s="76"/>
      <c r="K705" s="76"/>
      <c r="L705" s="74"/>
      <c r="M705" s="249"/>
      <c r="N705" s="49"/>
      <c r="O705" s="49"/>
      <c r="P705" s="49"/>
      <c r="Q705" s="49"/>
      <c r="R705" s="49"/>
      <c r="S705" s="49"/>
      <c r="T705" s="97"/>
      <c r="AT705" s="25" t="s">
        <v>201</v>
      </c>
      <c r="AU705" s="25" t="s">
        <v>88</v>
      </c>
    </row>
    <row r="706" s="12" customFormat="1">
      <c r="B706" s="253"/>
      <c r="C706" s="254"/>
      <c r="D706" s="247" t="s">
        <v>312</v>
      </c>
      <c r="E706" s="254"/>
      <c r="F706" s="256" t="s">
        <v>1226</v>
      </c>
      <c r="G706" s="254"/>
      <c r="H706" s="257">
        <v>195.458</v>
      </c>
      <c r="I706" s="258"/>
      <c r="J706" s="254"/>
      <c r="K706" s="254"/>
      <c r="L706" s="259"/>
      <c r="M706" s="260"/>
      <c r="N706" s="261"/>
      <c r="O706" s="261"/>
      <c r="P706" s="261"/>
      <c r="Q706" s="261"/>
      <c r="R706" s="261"/>
      <c r="S706" s="261"/>
      <c r="T706" s="262"/>
      <c r="AT706" s="263" t="s">
        <v>312</v>
      </c>
      <c r="AU706" s="263" t="s">
        <v>88</v>
      </c>
      <c r="AV706" s="12" t="s">
        <v>88</v>
      </c>
      <c r="AW706" s="12" t="s">
        <v>6</v>
      </c>
      <c r="AX706" s="12" t="s">
        <v>86</v>
      </c>
      <c r="AY706" s="263" t="s">
        <v>191</v>
      </c>
    </row>
    <row r="707" s="1" customFormat="1" ht="25.5" customHeight="1">
      <c r="B707" s="48"/>
      <c r="C707" s="235" t="s">
        <v>1227</v>
      </c>
      <c r="D707" s="235" t="s">
        <v>194</v>
      </c>
      <c r="E707" s="236" t="s">
        <v>1209</v>
      </c>
      <c r="F707" s="237" t="s">
        <v>1210</v>
      </c>
      <c r="G707" s="238" t="s">
        <v>453</v>
      </c>
      <c r="H707" s="239">
        <v>10.880000000000001</v>
      </c>
      <c r="I707" s="240"/>
      <c r="J707" s="241">
        <f>ROUND(I707*H707,2)</f>
        <v>0</v>
      </c>
      <c r="K707" s="237" t="s">
        <v>198</v>
      </c>
      <c r="L707" s="74"/>
      <c r="M707" s="242" t="s">
        <v>34</v>
      </c>
      <c r="N707" s="243" t="s">
        <v>49</v>
      </c>
      <c r="O707" s="49"/>
      <c r="P707" s="244">
        <f>O707*H707</f>
        <v>0</v>
      </c>
      <c r="Q707" s="244">
        <v>0.00116</v>
      </c>
      <c r="R707" s="244">
        <f>Q707*H707</f>
        <v>0.012620800000000002</v>
      </c>
      <c r="S707" s="244">
        <v>0</v>
      </c>
      <c r="T707" s="245">
        <f>S707*H707</f>
        <v>0</v>
      </c>
      <c r="AR707" s="25" t="s">
        <v>267</v>
      </c>
      <c r="AT707" s="25" t="s">
        <v>194</v>
      </c>
      <c r="AU707" s="25" t="s">
        <v>88</v>
      </c>
      <c r="AY707" s="25" t="s">
        <v>191</v>
      </c>
      <c r="BE707" s="246">
        <f>IF(N707="základní",J707,0)</f>
        <v>0</v>
      </c>
      <c r="BF707" s="246">
        <f>IF(N707="snížená",J707,0)</f>
        <v>0</v>
      </c>
      <c r="BG707" s="246">
        <f>IF(N707="zákl. přenesená",J707,0)</f>
        <v>0</v>
      </c>
      <c r="BH707" s="246">
        <f>IF(N707="sníž. přenesená",J707,0)</f>
        <v>0</v>
      </c>
      <c r="BI707" s="246">
        <f>IF(N707="nulová",J707,0)</f>
        <v>0</v>
      </c>
      <c r="BJ707" s="25" t="s">
        <v>86</v>
      </c>
      <c r="BK707" s="246">
        <f>ROUND(I707*H707,2)</f>
        <v>0</v>
      </c>
      <c r="BL707" s="25" t="s">
        <v>267</v>
      </c>
      <c r="BM707" s="25" t="s">
        <v>1228</v>
      </c>
    </row>
    <row r="708" s="14" customFormat="1">
      <c r="B708" s="275"/>
      <c r="C708" s="276"/>
      <c r="D708" s="247" t="s">
        <v>312</v>
      </c>
      <c r="E708" s="277" t="s">
        <v>34</v>
      </c>
      <c r="F708" s="278" t="s">
        <v>419</v>
      </c>
      <c r="G708" s="276"/>
      <c r="H708" s="277" t="s">
        <v>34</v>
      </c>
      <c r="I708" s="279"/>
      <c r="J708" s="276"/>
      <c r="K708" s="276"/>
      <c r="L708" s="280"/>
      <c r="M708" s="281"/>
      <c r="N708" s="282"/>
      <c r="O708" s="282"/>
      <c r="P708" s="282"/>
      <c r="Q708" s="282"/>
      <c r="R708" s="282"/>
      <c r="S708" s="282"/>
      <c r="T708" s="283"/>
      <c r="AT708" s="284" t="s">
        <v>312</v>
      </c>
      <c r="AU708" s="284" t="s">
        <v>88</v>
      </c>
      <c r="AV708" s="14" t="s">
        <v>86</v>
      </c>
      <c r="AW708" s="14" t="s">
        <v>41</v>
      </c>
      <c r="AX708" s="14" t="s">
        <v>78</v>
      </c>
      <c r="AY708" s="284" t="s">
        <v>191</v>
      </c>
    </row>
    <row r="709" s="12" customFormat="1">
      <c r="B709" s="253"/>
      <c r="C709" s="254"/>
      <c r="D709" s="247" t="s">
        <v>312</v>
      </c>
      <c r="E709" s="255" t="s">
        <v>34</v>
      </c>
      <c r="F709" s="256" t="s">
        <v>1069</v>
      </c>
      <c r="G709" s="254"/>
      <c r="H709" s="257">
        <v>10.880000000000001</v>
      </c>
      <c r="I709" s="258"/>
      <c r="J709" s="254"/>
      <c r="K709" s="254"/>
      <c r="L709" s="259"/>
      <c r="M709" s="260"/>
      <c r="N709" s="261"/>
      <c r="O709" s="261"/>
      <c r="P709" s="261"/>
      <c r="Q709" s="261"/>
      <c r="R709" s="261"/>
      <c r="S709" s="261"/>
      <c r="T709" s="262"/>
      <c r="AT709" s="263" t="s">
        <v>312</v>
      </c>
      <c r="AU709" s="263" t="s">
        <v>88</v>
      </c>
      <c r="AV709" s="12" t="s">
        <v>88</v>
      </c>
      <c r="AW709" s="12" t="s">
        <v>41</v>
      </c>
      <c r="AX709" s="12" t="s">
        <v>78</v>
      </c>
      <c r="AY709" s="263" t="s">
        <v>191</v>
      </c>
    </row>
    <row r="710" s="13" customFormat="1">
      <c r="B710" s="264"/>
      <c r="C710" s="265"/>
      <c r="D710" s="247" t="s">
        <v>312</v>
      </c>
      <c r="E710" s="266" t="s">
        <v>34</v>
      </c>
      <c r="F710" s="267" t="s">
        <v>314</v>
      </c>
      <c r="G710" s="265"/>
      <c r="H710" s="268">
        <v>10.880000000000001</v>
      </c>
      <c r="I710" s="269"/>
      <c r="J710" s="265"/>
      <c r="K710" s="265"/>
      <c r="L710" s="270"/>
      <c r="M710" s="271"/>
      <c r="N710" s="272"/>
      <c r="O710" s="272"/>
      <c r="P710" s="272"/>
      <c r="Q710" s="272"/>
      <c r="R710" s="272"/>
      <c r="S710" s="272"/>
      <c r="T710" s="273"/>
      <c r="AT710" s="274" t="s">
        <v>312</v>
      </c>
      <c r="AU710" s="274" t="s">
        <v>88</v>
      </c>
      <c r="AV710" s="13" t="s">
        <v>211</v>
      </c>
      <c r="AW710" s="13" t="s">
        <v>41</v>
      </c>
      <c r="AX710" s="13" t="s">
        <v>86</v>
      </c>
      <c r="AY710" s="274" t="s">
        <v>191</v>
      </c>
    </row>
    <row r="711" s="1" customFormat="1" ht="16.5" customHeight="1">
      <c r="B711" s="48"/>
      <c r="C711" s="290" t="s">
        <v>1229</v>
      </c>
      <c r="D711" s="290" t="s">
        <v>445</v>
      </c>
      <c r="E711" s="291" t="s">
        <v>1230</v>
      </c>
      <c r="F711" s="292" t="s">
        <v>1231</v>
      </c>
      <c r="G711" s="293" t="s">
        <v>453</v>
      </c>
      <c r="H711" s="294">
        <v>11.968</v>
      </c>
      <c r="I711" s="295"/>
      <c r="J711" s="296">
        <f>ROUND(I711*H711,2)</f>
        <v>0</v>
      </c>
      <c r="K711" s="292" t="s">
        <v>356</v>
      </c>
      <c r="L711" s="297"/>
      <c r="M711" s="298" t="s">
        <v>34</v>
      </c>
      <c r="N711" s="299" t="s">
        <v>49</v>
      </c>
      <c r="O711" s="49"/>
      <c r="P711" s="244">
        <f>O711*H711</f>
        <v>0</v>
      </c>
      <c r="Q711" s="244">
        <v>0.0018</v>
      </c>
      <c r="R711" s="244">
        <f>Q711*H711</f>
        <v>0.0215424</v>
      </c>
      <c r="S711" s="244">
        <v>0</v>
      </c>
      <c r="T711" s="245">
        <f>S711*H711</f>
        <v>0</v>
      </c>
      <c r="AR711" s="25" t="s">
        <v>531</v>
      </c>
      <c r="AT711" s="25" t="s">
        <v>445</v>
      </c>
      <c r="AU711" s="25" t="s">
        <v>88</v>
      </c>
      <c r="AY711" s="25" t="s">
        <v>191</v>
      </c>
      <c r="BE711" s="246">
        <f>IF(N711="základní",J711,0)</f>
        <v>0</v>
      </c>
      <c r="BF711" s="246">
        <f>IF(N711="snížená",J711,0)</f>
        <v>0</v>
      </c>
      <c r="BG711" s="246">
        <f>IF(N711="zákl. přenesená",J711,0)</f>
        <v>0</v>
      </c>
      <c r="BH711" s="246">
        <f>IF(N711="sníž. přenesená",J711,0)</f>
        <v>0</v>
      </c>
      <c r="BI711" s="246">
        <f>IF(N711="nulová",J711,0)</f>
        <v>0</v>
      </c>
      <c r="BJ711" s="25" t="s">
        <v>86</v>
      </c>
      <c r="BK711" s="246">
        <f>ROUND(I711*H711,2)</f>
        <v>0</v>
      </c>
      <c r="BL711" s="25" t="s">
        <v>267</v>
      </c>
      <c r="BM711" s="25" t="s">
        <v>1232</v>
      </c>
    </row>
    <row r="712" s="1" customFormat="1">
      <c r="B712" s="48"/>
      <c r="C712" s="76"/>
      <c r="D712" s="247" t="s">
        <v>201</v>
      </c>
      <c r="E712" s="76"/>
      <c r="F712" s="248" t="s">
        <v>1225</v>
      </c>
      <c r="G712" s="76"/>
      <c r="H712" s="76"/>
      <c r="I712" s="205"/>
      <c r="J712" s="76"/>
      <c r="K712" s="76"/>
      <c r="L712" s="74"/>
      <c r="M712" s="249"/>
      <c r="N712" s="49"/>
      <c r="O712" s="49"/>
      <c r="P712" s="49"/>
      <c r="Q712" s="49"/>
      <c r="R712" s="49"/>
      <c r="S712" s="49"/>
      <c r="T712" s="97"/>
      <c r="AT712" s="25" t="s">
        <v>201</v>
      </c>
      <c r="AU712" s="25" t="s">
        <v>88</v>
      </c>
    </row>
    <row r="713" s="12" customFormat="1">
      <c r="B713" s="253"/>
      <c r="C713" s="254"/>
      <c r="D713" s="247" t="s">
        <v>312</v>
      </c>
      <c r="E713" s="254"/>
      <c r="F713" s="256" t="s">
        <v>1233</v>
      </c>
      <c r="G713" s="254"/>
      <c r="H713" s="257">
        <v>11.968</v>
      </c>
      <c r="I713" s="258"/>
      <c r="J713" s="254"/>
      <c r="K713" s="254"/>
      <c r="L713" s="259"/>
      <c r="M713" s="260"/>
      <c r="N713" s="261"/>
      <c r="O713" s="261"/>
      <c r="P713" s="261"/>
      <c r="Q713" s="261"/>
      <c r="R713" s="261"/>
      <c r="S713" s="261"/>
      <c r="T713" s="262"/>
      <c r="AT713" s="263" t="s">
        <v>312</v>
      </c>
      <c r="AU713" s="263" t="s">
        <v>88</v>
      </c>
      <c r="AV713" s="12" t="s">
        <v>88</v>
      </c>
      <c r="AW713" s="12" t="s">
        <v>6</v>
      </c>
      <c r="AX713" s="12" t="s">
        <v>86</v>
      </c>
      <c r="AY713" s="263" t="s">
        <v>191</v>
      </c>
    </row>
    <row r="714" s="1" customFormat="1" ht="16.5" customHeight="1">
      <c r="B714" s="48"/>
      <c r="C714" s="235" t="s">
        <v>1234</v>
      </c>
      <c r="D714" s="235" t="s">
        <v>194</v>
      </c>
      <c r="E714" s="236" t="s">
        <v>1235</v>
      </c>
      <c r="F714" s="237" t="s">
        <v>1236</v>
      </c>
      <c r="G714" s="238" t="s">
        <v>553</v>
      </c>
      <c r="H714" s="239">
        <v>95.819999999999993</v>
      </c>
      <c r="I714" s="240"/>
      <c r="J714" s="241">
        <f>ROUND(I714*H714,2)</f>
        <v>0</v>
      </c>
      <c r="K714" s="237" t="s">
        <v>198</v>
      </c>
      <c r="L714" s="74"/>
      <c r="M714" s="242" t="s">
        <v>34</v>
      </c>
      <c r="N714" s="243" t="s">
        <v>49</v>
      </c>
      <c r="O714" s="49"/>
      <c r="P714" s="244">
        <f>O714*H714</f>
        <v>0</v>
      </c>
      <c r="Q714" s="244">
        <v>0</v>
      </c>
      <c r="R714" s="244">
        <f>Q714*H714</f>
        <v>0</v>
      </c>
      <c r="S714" s="244">
        <v>0</v>
      </c>
      <c r="T714" s="245">
        <f>S714*H714</f>
        <v>0</v>
      </c>
      <c r="AR714" s="25" t="s">
        <v>267</v>
      </c>
      <c r="AT714" s="25" t="s">
        <v>194</v>
      </c>
      <c r="AU714" s="25" t="s">
        <v>88</v>
      </c>
      <c r="AY714" s="25" t="s">
        <v>191</v>
      </c>
      <c r="BE714" s="246">
        <f>IF(N714="základní",J714,0)</f>
        <v>0</v>
      </c>
      <c r="BF714" s="246">
        <f>IF(N714="snížená",J714,0)</f>
        <v>0</v>
      </c>
      <c r="BG714" s="246">
        <f>IF(N714="zákl. přenesená",J714,0)</f>
        <v>0</v>
      </c>
      <c r="BH714" s="246">
        <f>IF(N714="sníž. přenesená",J714,0)</f>
        <v>0</v>
      </c>
      <c r="BI714" s="246">
        <f>IF(N714="nulová",J714,0)</f>
        <v>0</v>
      </c>
      <c r="BJ714" s="25" t="s">
        <v>86</v>
      </c>
      <c r="BK714" s="246">
        <f>ROUND(I714*H714,2)</f>
        <v>0</v>
      </c>
      <c r="BL714" s="25" t="s">
        <v>267</v>
      </c>
      <c r="BM714" s="25" t="s">
        <v>1237</v>
      </c>
    </row>
    <row r="715" s="14" customFormat="1">
      <c r="B715" s="275"/>
      <c r="C715" s="276"/>
      <c r="D715" s="247" t="s">
        <v>312</v>
      </c>
      <c r="E715" s="277" t="s">
        <v>34</v>
      </c>
      <c r="F715" s="278" t="s">
        <v>419</v>
      </c>
      <c r="G715" s="276"/>
      <c r="H715" s="277" t="s">
        <v>34</v>
      </c>
      <c r="I715" s="279"/>
      <c r="J715" s="276"/>
      <c r="K715" s="276"/>
      <c r="L715" s="280"/>
      <c r="M715" s="281"/>
      <c r="N715" s="282"/>
      <c r="O715" s="282"/>
      <c r="P715" s="282"/>
      <c r="Q715" s="282"/>
      <c r="R715" s="282"/>
      <c r="S715" s="282"/>
      <c r="T715" s="283"/>
      <c r="AT715" s="284" t="s">
        <v>312</v>
      </c>
      <c r="AU715" s="284" t="s">
        <v>88</v>
      </c>
      <c r="AV715" s="14" t="s">
        <v>86</v>
      </c>
      <c r="AW715" s="14" t="s">
        <v>41</v>
      </c>
      <c r="AX715" s="14" t="s">
        <v>78</v>
      </c>
      <c r="AY715" s="284" t="s">
        <v>191</v>
      </c>
    </row>
    <row r="716" s="12" customFormat="1">
      <c r="B716" s="253"/>
      <c r="C716" s="254"/>
      <c r="D716" s="247" t="s">
        <v>312</v>
      </c>
      <c r="E716" s="255" t="s">
        <v>34</v>
      </c>
      <c r="F716" s="256" t="s">
        <v>1238</v>
      </c>
      <c r="G716" s="254"/>
      <c r="H716" s="257">
        <v>95.819999999999993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AT716" s="263" t="s">
        <v>312</v>
      </c>
      <c r="AU716" s="263" t="s">
        <v>88</v>
      </c>
      <c r="AV716" s="12" t="s">
        <v>88</v>
      </c>
      <c r="AW716" s="12" t="s">
        <v>41</v>
      </c>
      <c r="AX716" s="12" t="s">
        <v>78</v>
      </c>
      <c r="AY716" s="263" t="s">
        <v>191</v>
      </c>
    </row>
    <row r="717" s="13" customFormat="1">
      <c r="B717" s="264"/>
      <c r="C717" s="265"/>
      <c r="D717" s="247" t="s">
        <v>312</v>
      </c>
      <c r="E717" s="266" t="s">
        <v>34</v>
      </c>
      <c r="F717" s="267" t="s">
        <v>314</v>
      </c>
      <c r="G717" s="265"/>
      <c r="H717" s="268">
        <v>95.819999999999993</v>
      </c>
      <c r="I717" s="269"/>
      <c r="J717" s="265"/>
      <c r="K717" s="265"/>
      <c r="L717" s="270"/>
      <c r="M717" s="271"/>
      <c r="N717" s="272"/>
      <c r="O717" s="272"/>
      <c r="P717" s="272"/>
      <c r="Q717" s="272"/>
      <c r="R717" s="272"/>
      <c r="S717" s="272"/>
      <c r="T717" s="273"/>
      <c r="AT717" s="274" t="s">
        <v>312</v>
      </c>
      <c r="AU717" s="274" t="s">
        <v>88</v>
      </c>
      <c r="AV717" s="13" t="s">
        <v>211</v>
      </c>
      <c r="AW717" s="13" t="s">
        <v>41</v>
      </c>
      <c r="AX717" s="13" t="s">
        <v>86</v>
      </c>
      <c r="AY717" s="274" t="s">
        <v>191</v>
      </c>
    </row>
    <row r="718" s="1" customFormat="1" ht="16.5" customHeight="1">
      <c r="B718" s="48"/>
      <c r="C718" s="290" t="s">
        <v>1239</v>
      </c>
      <c r="D718" s="290" t="s">
        <v>445</v>
      </c>
      <c r="E718" s="291" t="s">
        <v>1240</v>
      </c>
      <c r="F718" s="292" t="s">
        <v>1241</v>
      </c>
      <c r="G718" s="293" t="s">
        <v>257</v>
      </c>
      <c r="H718" s="294">
        <v>105.402</v>
      </c>
      <c r="I718" s="295"/>
      <c r="J718" s="296">
        <f>ROUND(I718*H718,2)</f>
        <v>0</v>
      </c>
      <c r="K718" s="292" t="s">
        <v>198</v>
      </c>
      <c r="L718" s="297"/>
      <c r="M718" s="298" t="s">
        <v>34</v>
      </c>
      <c r="N718" s="299" t="s">
        <v>49</v>
      </c>
      <c r="O718" s="49"/>
      <c r="P718" s="244">
        <f>O718*H718</f>
        <v>0</v>
      </c>
      <c r="Q718" s="244">
        <v>0.00055000000000000003</v>
      </c>
      <c r="R718" s="244">
        <f>Q718*H718</f>
        <v>0.057971100000000005</v>
      </c>
      <c r="S718" s="244">
        <v>0</v>
      </c>
      <c r="T718" s="245">
        <f>S718*H718</f>
        <v>0</v>
      </c>
      <c r="AR718" s="25" t="s">
        <v>531</v>
      </c>
      <c r="AT718" s="25" t="s">
        <v>445</v>
      </c>
      <c r="AU718" s="25" t="s">
        <v>88</v>
      </c>
      <c r="AY718" s="25" t="s">
        <v>191</v>
      </c>
      <c r="BE718" s="246">
        <f>IF(N718="základní",J718,0)</f>
        <v>0</v>
      </c>
      <c r="BF718" s="246">
        <f>IF(N718="snížená",J718,0)</f>
        <v>0</v>
      </c>
      <c r="BG718" s="246">
        <f>IF(N718="zákl. přenesená",J718,0)</f>
        <v>0</v>
      </c>
      <c r="BH718" s="246">
        <f>IF(N718="sníž. přenesená",J718,0)</f>
        <v>0</v>
      </c>
      <c r="BI718" s="246">
        <f>IF(N718="nulová",J718,0)</f>
        <v>0</v>
      </c>
      <c r="BJ718" s="25" t="s">
        <v>86</v>
      </c>
      <c r="BK718" s="246">
        <f>ROUND(I718*H718,2)</f>
        <v>0</v>
      </c>
      <c r="BL718" s="25" t="s">
        <v>267</v>
      </c>
      <c r="BM718" s="25" t="s">
        <v>1242</v>
      </c>
    </row>
    <row r="719" s="12" customFormat="1">
      <c r="B719" s="253"/>
      <c r="C719" s="254"/>
      <c r="D719" s="247" t="s">
        <v>312</v>
      </c>
      <c r="E719" s="254"/>
      <c r="F719" s="256" t="s">
        <v>1243</v>
      </c>
      <c r="G719" s="254"/>
      <c r="H719" s="257">
        <v>105.402</v>
      </c>
      <c r="I719" s="258"/>
      <c r="J719" s="254"/>
      <c r="K719" s="254"/>
      <c r="L719" s="259"/>
      <c r="M719" s="260"/>
      <c r="N719" s="261"/>
      <c r="O719" s="261"/>
      <c r="P719" s="261"/>
      <c r="Q719" s="261"/>
      <c r="R719" s="261"/>
      <c r="S719" s="261"/>
      <c r="T719" s="262"/>
      <c r="AT719" s="263" t="s">
        <v>312</v>
      </c>
      <c r="AU719" s="263" t="s">
        <v>88</v>
      </c>
      <c r="AV719" s="12" t="s">
        <v>88</v>
      </c>
      <c r="AW719" s="12" t="s">
        <v>6</v>
      </c>
      <c r="AX719" s="12" t="s">
        <v>86</v>
      </c>
      <c r="AY719" s="263" t="s">
        <v>191</v>
      </c>
    </row>
    <row r="720" s="1" customFormat="1" ht="25.5" customHeight="1">
      <c r="B720" s="48"/>
      <c r="C720" s="235" t="s">
        <v>1244</v>
      </c>
      <c r="D720" s="235" t="s">
        <v>194</v>
      </c>
      <c r="E720" s="236" t="s">
        <v>1245</v>
      </c>
      <c r="F720" s="237" t="s">
        <v>1246</v>
      </c>
      <c r="G720" s="238" t="s">
        <v>453</v>
      </c>
      <c r="H720" s="239">
        <v>10.880000000000001</v>
      </c>
      <c r="I720" s="240"/>
      <c r="J720" s="241">
        <f>ROUND(I720*H720,2)</f>
        <v>0</v>
      </c>
      <c r="K720" s="237" t="s">
        <v>198</v>
      </c>
      <c r="L720" s="74"/>
      <c r="M720" s="242" t="s">
        <v>34</v>
      </c>
      <c r="N720" s="243" t="s">
        <v>49</v>
      </c>
      <c r="O720" s="49"/>
      <c r="P720" s="244">
        <f>O720*H720</f>
        <v>0</v>
      </c>
      <c r="Q720" s="244">
        <v>0.0020400000000000001</v>
      </c>
      <c r="R720" s="244">
        <f>Q720*H720</f>
        <v>0.022195200000000002</v>
      </c>
      <c r="S720" s="244">
        <v>0</v>
      </c>
      <c r="T720" s="245">
        <f>S720*H720</f>
        <v>0</v>
      </c>
      <c r="AR720" s="25" t="s">
        <v>267</v>
      </c>
      <c r="AT720" s="25" t="s">
        <v>194</v>
      </c>
      <c r="AU720" s="25" t="s">
        <v>88</v>
      </c>
      <c r="AY720" s="25" t="s">
        <v>191</v>
      </c>
      <c r="BE720" s="246">
        <f>IF(N720="základní",J720,0)</f>
        <v>0</v>
      </c>
      <c r="BF720" s="246">
        <f>IF(N720="snížená",J720,0)</f>
        <v>0</v>
      </c>
      <c r="BG720" s="246">
        <f>IF(N720="zákl. přenesená",J720,0)</f>
        <v>0</v>
      </c>
      <c r="BH720" s="246">
        <f>IF(N720="sníž. přenesená",J720,0)</f>
        <v>0</v>
      </c>
      <c r="BI720" s="246">
        <f>IF(N720="nulová",J720,0)</f>
        <v>0</v>
      </c>
      <c r="BJ720" s="25" t="s">
        <v>86</v>
      </c>
      <c r="BK720" s="246">
        <f>ROUND(I720*H720,2)</f>
        <v>0</v>
      </c>
      <c r="BL720" s="25" t="s">
        <v>267</v>
      </c>
      <c r="BM720" s="25" t="s">
        <v>1247</v>
      </c>
    </row>
    <row r="721" s="14" customFormat="1">
      <c r="B721" s="275"/>
      <c r="C721" s="276"/>
      <c r="D721" s="247" t="s">
        <v>312</v>
      </c>
      <c r="E721" s="277" t="s">
        <v>34</v>
      </c>
      <c r="F721" s="278" t="s">
        <v>419</v>
      </c>
      <c r="G721" s="276"/>
      <c r="H721" s="277" t="s">
        <v>34</v>
      </c>
      <c r="I721" s="279"/>
      <c r="J721" s="276"/>
      <c r="K721" s="276"/>
      <c r="L721" s="280"/>
      <c r="M721" s="281"/>
      <c r="N721" s="282"/>
      <c r="O721" s="282"/>
      <c r="P721" s="282"/>
      <c r="Q721" s="282"/>
      <c r="R721" s="282"/>
      <c r="S721" s="282"/>
      <c r="T721" s="283"/>
      <c r="AT721" s="284" t="s">
        <v>312</v>
      </c>
      <c r="AU721" s="284" t="s">
        <v>88</v>
      </c>
      <c r="AV721" s="14" t="s">
        <v>86</v>
      </c>
      <c r="AW721" s="14" t="s">
        <v>41</v>
      </c>
      <c r="AX721" s="14" t="s">
        <v>78</v>
      </c>
      <c r="AY721" s="284" t="s">
        <v>191</v>
      </c>
    </row>
    <row r="722" s="12" customFormat="1">
      <c r="B722" s="253"/>
      <c r="C722" s="254"/>
      <c r="D722" s="247" t="s">
        <v>312</v>
      </c>
      <c r="E722" s="255" t="s">
        <v>34</v>
      </c>
      <c r="F722" s="256" t="s">
        <v>1069</v>
      </c>
      <c r="G722" s="254"/>
      <c r="H722" s="257">
        <v>10.880000000000001</v>
      </c>
      <c r="I722" s="258"/>
      <c r="J722" s="254"/>
      <c r="K722" s="254"/>
      <c r="L722" s="259"/>
      <c r="M722" s="260"/>
      <c r="N722" s="261"/>
      <c r="O722" s="261"/>
      <c r="P722" s="261"/>
      <c r="Q722" s="261"/>
      <c r="R722" s="261"/>
      <c r="S722" s="261"/>
      <c r="T722" s="262"/>
      <c r="AT722" s="263" t="s">
        <v>312</v>
      </c>
      <c r="AU722" s="263" t="s">
        <v>88</v>
      </c>
      <c r="AV722" s="12" t="s">
        <v>88</v>
      </c>
      <c r="AW722" s="12" t="s">
        <v>41</v>
      </c>
      <c r="AX722" s="12" t="s">
        <v>78</v>
      </c>
      <c r="AY722" s="263" t="s">
        <v>191</v>
      </c>
    </row>
    <row r="723" s="13" customFormat="1">
      <c r="B723" s="264"/>
      <c r="C723" s="265"/>
      <c r="D723" s="247" t="s">
        <v>312</v>
      </c>
      <c r="E723" s="266" t="s">
        <v>34</v>
      </c>
      <c r="F723" s="267" t="s">
        <v>314</v>
      </c>
      <c r="G723" s="265"/>
      <c r="H723" s="268">
        <v>10.880000000000001</v>
      </c>
      <c r="I723" s="269"/>
      <c r="J723" s="265"/>
      <c r="K723" s="265"/>
      <c r="L723" s="270"/>
      <c r="M723" s="271"/>
      <c r="N723" s="272"/>
      <c r="O723" s="272"/>
      <c r="P723" s="272"/>
      <c r="Q723" s="272"/>
      <c r="R723" s="272"/>
      <c r="S723" s="272"/>
      <c r="T723" s="273"/>
      <c r="AT723" s="274" t="s">
        <v>312</v>
      </c>
      <c r="AU723" s="274" t="s">
        <v>88</v>
      </c>
      <c r="AV723" s="13" t="s">
        <v>211</v>
      </c>
      <c r="AW723" s="13" t="s">
        <v>41</v>
      </c>
      <c r="AX723" s="13" t="s">
        <v>86</v>
      </c>
      <c r="AY723" s="274" t="s">
        <v>191</v>
      </c>
    </row>
    <row r="724" s="1" customFormat="1" ht="16.5" customHeight="1">
      <c r="B724" s="48"/>
      <c r="C724" s="290" t="s">
        <v>1248</v>
      </c>
      <c r="D724" s="290" t="s">
        <v>445</v>
      </c>
      <c r="E724" s="291" t="s">
        <v>1249</v>
      </c>
      <c r="F724" s="292" t="s">
        <v>1250</v>
      </c>
      <c r="G724" s="293" t="s">
        <v>453</v>
      </c>
      <c r="H724" s="294">
        <v>1.1970000000000001</v>
      </c>
      <c r="I724" s="295"/>
      <c r="J724" s="296">
        <f>ROUND(I724*H724,2)</f>
        <v>0</v>
      </c>
      <c r="K724" s="292" t="s">
        <v>356</v>
      </c>
      <c r="L724" s="297"/>
      <c r="M724" s="298" t="s">
        <v>34</v>
      </c>
      <c r="N724" s="299" t="s">
        <v>49</v>
      </c>
      <c r="O724" s="49"/>
      <c r="P724" s="244">
        <f>O724*H724</f>
        <v>0</v>
      </c>
      <c r="Q724" s="244">
        <v>0.0018</v>
      </c>
      <c r="R724" s="244">
        <f>Q724*H724</f>
        <v>0.0021546</v>
      </c>
      <c r="S724" s="244">
        <v>0</v>
      </c>
      <c r="T724" s="245">
        <f>S724*H724</f>
        <v>0</v>
      </c>
      <c r="AR724" s="25" t="s">
        <v>531</v>
      </c>
      <c r="AT724" s="25" t="s">
        <v>445</v>
      </c>
      <c r="AU724" s="25" t="s">
        <v>88</v>
      </c>
      <c r="AY724" s="25" t="s">
        <v>191</v>
      </c>
      <c r="BE724" s="246">
        <f>IF(N724="základní",J724,0)</f>
        <v>0</v>
      </c>
      <c r="BF724" s="246">
        <f>IF(N724="snížená",J724,0)</f>
        <v>0</v>
      </c>
      <c r="BG724" s="246">
        <f>IF(N724="zákl. přenesená",J724,0)</f>
        <v>0</v>
      </c>
      <c r="BH724" s="246">
        <f>IF(N724="sníž. přenesená",J724,0)</f>
        <v>0</v>
      </c>
      <c r="BI724" s="246">
        <f>IF(N724="nulová",J724,0)</f>
        <v>0</v>
      </c>
      <c r="BJ724" s="25" t="s">
        <v>86</v>
      </c>
      <c r="BK724" s="246">
        <f>ROUND(I724*H724,2)</f>
        <v>0</v>
      </c>
      <c r="BL724" s="25" t="s">
        <v>267</v>
      </c>
      <c r="BM724" s="25" t="s">
        <v>1251</v>
      </c>
    </row>
    <row r="725" s="1" customFormat="1">
      <c r="B725" s="48"/>
      <c r="C725" s="76"/>
      <c r="D725" s="247" t="s">
        <v>201</v>
      </c>
      <c r="E725" s="76"/>
      <c r="F725" s="248" t="s">
        <v>1225</v>
      </c>
      <c r="G725" s="76"/>
      <c r="H725" s="76"/>
      <c r="I725" s="205"/>
      <c r="J725" s="76"/>
      <c r="K725" s="76"/>
      <c r="L725" s="74"/>
      <c r="M725" s="249"/>
      <c r="N725" s="49"/>
      <c r="O725" s="49"/>
      <c r="P725" s="49"/>
      <c r="Q725" s="49"/>
      <c r="R725" s="49"/>
      <c r="S725" s="49"/>
      <c r="T725" s="97"/>
      <c r="AT725" s="25" t="s">
        <v>201</v>
      </c>
      <c r="AU725" s="25" t="s">
        <v>88</v>
      </c>
    </row>
    <row r="726" s="12" customFormat="1">
      <c r="B726" s="253"/>
      <c r="C726" s="254"/>
      <c r="D726" s="247" t="s">
        <v>312</v>
      </c>
      <c r="E726" s="254"/>
      <c r="F726" s="256" t="s">
        <v>1252</v>
      </c>
      <c r="G726" s="254"/>
      <c r="H726" s="257">
        <v>1.1970000000000001</v>
      </c>
      <c r="I726" s="258"/>
      <c r="J726" s="254"/>
      <c r="K726" s="254"/>
      <c r="L726" s="259"/>
      <c r="M726" s="260"/>
      <c r="N726" s="261"/>
      <c r="O726" s="261"/>
      <c r="P726" s="261"/>
      <c r="Q726" s="261"/>
      <c r="R726" s="261"/>
      <c r="S726" s="261"/>
      <c r="T726" s="262"/>
      <c r="AT726" s="263" t="s">
        <v>312</v>
      </c>
      <c r="AU726" s="263" t="s">
        <v>88</v>
      </c>
      <c r="AV726" s="12" t="s">
        <v>88</v>
      </c>
      <c r="AW726" s="12" t="s">
        <v>6</v>
      </c>
      <c r="AX726" s="12" t="s">
        <v>86</v>
      </c>
      <c r="AY726" s="263" t="s">
        <v>191</v>
      </c>
    </row>
    <row r="727" s="1" customFormat="1" ht="25.5" customHeight="1">
      <c r="B727" s="48"/>
      <c r="C727" s="235" t="s">
        <v>1253</v>
      </c>
      <c r="D727" s="235" t="s">
        <v>194</v>
      </c>
      <c r="E727" s="236" t="s">
        <v>1254</v>
      </c>
      <c r="F727" s="237" t="s">
        <v>1255</v>
      </c>
      <c r="G727" s="238" t="s">
        <v>453</v>
      </c>
      <c r="H727" s="239">
        <v>94.614999999999995</v>
      </c>
      <c r="I727" s="240"/>
      <c r="J727" s="241">
        <f>ROUND(I727*H727,2)</f>
        <v>0</v>
      </c>
      <c r="K727" s="237" t="s">
        <v>198</v>
      </c>
      <c r="L727" s="74"/>
      <c r="M727" s="242" t="s">
        <v>34</v>
      </c>
      <c r="N727" s="243" t="s">
        <v>49</v>
      </c>
      <c r="O727" s="49"/>
      <c r="P727" s="244">
        <f>O727*H727</f>
        <v>0</v>
      </c>
      <c r="Q727" s="244">
        <v>0.0010200000000000001</v>
      </c>
      <c r="R727" s="244">
        <f>Q727*H727</f>
        <v>0.096507300000000004</v>
      </c>
      <c r="S727" s="244">
        <v>0</v>
      </c>
      <c r="T727" s="245">
        <f>S727*H727</f>
        <v>0</v>
      </c>
      <c r="AR727" s="25" t="s">
        <v>267</v>
      </c>
      <c r="AT727" s="25" t="s">
        <v>194</v>
      </c>
      <c r="AU727" s="25" t="s">
        <v>88</v>
      </c>
      <c r="AY727" s="25" t="s">
        <v>191</v>
      </c>
      <c r="BE727" s="246">
        <f>IF(N727="základní",J727,0)</f>
        <v>0</v>
      </c>
      <c r="BF727" s="246">
        <f>IF(N727="snížená",J727,0)</f>
        <v>0</v>
      </c>
      <c r="BG727" s="246">
        <f>IF(N727="zákl. přenesená",J727,0)</f>
        <v>0</v>
      </c>
      <c r="BH727" s="246">
        <f>IF(N727="sníž. přenesená",J727,0)</f>
        <v>0</v>
      </c>
      <c r="BI727" s="246">
        <f>IF(N727="nulová",J727,0)</f>
        <v>0</v>
      </c>
      <c r="BJ727" s="25" t="s">
        <v>86</v>
      </c>
      <c r="BK727" s="246">
        <f>ROUND(I727*H727,2)</f>
        <v>0</v>
      </c>
      <c r="BL727" s="25" t="s">
        <v>267</v>
      </c>
      <c r="BM727" s="25" t="s">
        <v>1256</v>
      </c>
    </row>
    <row r="728" s="14" customFormat="1">
      <c r="B728" s="275"/>
      <c r="C728" s="276"/>
      <c r="D728" s="247" t="s">
        <v>312</v>
      </c>
      <c r="E728" s="277" t="s">
        <v>34</v>
      </c>
      <c r="F728" s="278" t="s">
        <v>419</v>
      </c>
      <c r="G728" s="276"/>
      <c r="H728" s="277" t="s">
        <v>34</v>
      </c>
      <c r="I728" s="279"/>
      <c r="J728" s="276"/>
      <c r="K728" s="276"/>
      <c r="L728" s="280"/>
      <c r="M728" s="281"/>
      <c r="N728" s="282"/>
      <c r="O728" s="282"/>
      <c r="P728" s="282"/>
      <c r="Q728" s="282"/>
      <c r="R728" s="282"/>
      <c r="S728" s="282"/>
      <c r="T728" s="283"/>
      <c r="AT728" s="284" t="s">
        <v>312</v>
      </c>
      <c r="AU728" s="284" t="s">
        <v>88</v>
      </c>
      <c r="AV728" s="14" t="s">
        <v>86</v>
      </c>
      <c r="AW728" s="14" t="s">
        <v>41</v>
      </c>
      <c r="AX728" s="14" t="s">
        <v>78</v>
      </c>
      <c r="AY728" s="284" t="s">
        <v>191</v>
      </c>
    </row>
    <row r="729" s="12" customFormat="1">
      <c r="B729" s="253"/>
      <c r="C729" s="254"/>
      <c r="D729" s="247" t="s">
        <v>312</v>
      </c>
      <c r="E729" s="255" t="s">
        <v>34</v>
      </c>
      <c r="F729" s="256" t="s">
        <v>1257</v>
      </c>
      <c r="G729" s="254"/>
      <c r="H729" s="257">
        <v>94.614999999999995</v>
      </c>
      <c r="I729" s="258"/>
      <c r="J729" s="254"/>
      <c r="K729" s="254"/>
      <c r="L729" s="259"/>
      <c r="M729" s="260"/>
      <c r="N729" s="261"/>
      <c r="O729" s="261"/>
      <c r="P729" s="261"/>
      <c r="Q729" s="261"/>
      <c r="R729" s="261"/>
      <c r="S729" s="261"/>
      <c r="T729" s="262"/>
      <c r="AT729" s="263" t="s">
        <v>312</v>
      </c>
      <c r="AU729" s="263" t="s">
        <v>88</v>
      </c>
      <c r="AV729" s="12" t="s">
        <v>88</v>
      </c>
      <c r="AW729" s="12" t="s">
        <v>41</v>
      </c>
      <c r="AX729" s="12" t="s">
        <v>78</v>
      </c>
      <c r="AY729" s="263" t="s">
        <v>191</v>
      </c>
    </row>
    <row r="730" s="13" customFormat="1">
      <c r="B730" s="264"/>
      <c r="C730" s="265"/>
      <c r="D730" s="247" t="s">
        <v>312</v>
      </c>
      <c r="E730" s="266" t="s">
        <v>34</v>
      </c>
      <c r="F730" s="267" t="s">
        <v>314</v>
      </c>
      <c r="G730" s="265"/>
      <c r="H730" s="268">
        <v>94.614999999999995</v>
      </c>
      <c r="I730" s="269"/>
      <c r="J730" s="265"/>
      <c r="K730" s="265"/>
      <c r="L730" s="270"/>
      <c r="M730" s="271"/>
      <c r="N730" s="272"/>
      <c r="O730" s="272"/>
      <c r="P730" s="272"/>
      <c r="Q730" s="272"/>
      <c r="R730" s="272"/>
      <c r="S730" s="272"/>
      <c r="T730" s="273"/>
      <c r="AT730" s="274" t="s">
        <v>312</v>
      </c>
      <c r="AU730" s="274" t="s">
        <v>88</v>
      </c>
      <c r="AV730" s="13" t="s">
        <v>211</v>
      </c>
      <c r="AW730" s="13" t="s">
        <v>41</v>
      </c>
      <c r="AX730" s="13" t="s">
        <v>86</v>
      </c>
      <c r="AY730" s="274" t="s">
        <v>191</v>
      </c>
    </row>
    <row r="731" s="1" customFormat="1" ht="16.5" customHeight="1">
      <c r="B731" s="48"/>
      <c r="C731" s="290" t="s">
        <v>1258</v>
      </c>
      <c r="D731" s="290" t="s">
        <v>445</v>
      </c>
      <c r="E731" s="291" t="s">
        <v>1259</v>
      </c>
      <c r="F731" s="292" t="s">
        <v>1260</v>
      </c>
      <c r="G731" s="293" t="s">
        <v>309</v>
      </c>
      <c r="H731" s="294">
        <v>9.4619999999999997</v>
      </c>
      <c r="I731" s="295"/>
      <c r="J731" s="296">
        <f>ROUND(I731*H731,2)</f>
        <v>0</v>
      </c>
      <c r="K731" s="292" t="s">
        <v>198</v>
      </c>
      <c r="L731" s="297"/>
      <c r="M731" s="298" t="s">
        <v>34</v>
      </c>
      <c r="N731" s="299" t="s">
        <v>49</v>
      </c>
      <c r="O731" s="49"/>
      <c r="P731" s="244">
        <f>O731*H731</f>
        <v>0</v>
      </c>
      <c r="Q731" s="244">
        <v>0.025000000000000001</v>
      </c>
      <c r="R731" s="244">
        <f>Q731*H731</f>
        <v>0.23655000000000001</v>
      </c>
      <c r="S731" s="244">
        <v>0</v>
      </c>
      <c r="T731" s="245">
        <f>S731*H731</f>
        <v>0</v>
      </c>
      <c r="AR731" s="25" t="s">
        <v>531</v>
      </c>
      <c r="AT731" s="25" t="s">
        <v>445</v>
      </c>
      <c r="AU731" s="25" t="s">
        <v>88</v>
      </c>
      <c r="AY731" s="25" t="s">
        <v>191</v>
      </c>
      <c r="BE731" s="246">
        <f>IF(N731="základní",J731,0)</f>
        <v>0</v>
      </c>
      <c r="BF731" s="246">
        <f>IF(N731="snížená",J731,0)</f>
        <v>0</v>
      </c>
      <c r="BG731" s="246">
        <f>IF(N731="zákl. přenesená",J731,0)</f>
        <v>0</v>
      </c>
      <c r="BH731" s="246">
        <f>IF(N731="sníž. přenesená",J731,0)</f>
        <v>0</v>
      </c>
      <c r="BI731" s="246">
        <f>IF(N731="nulová",J731,0)</f>
        <v>0</v>
      </c>
      <c r="BJ731" s="25" t="s">
        <v>86</v>
      </c>
      <c r="BK731" s="246">
        <f>ROUND(I731*H731,2)</f>
        <v>0</v>
      </c>
      <c r="BL731" s="25" t="s">
        <v>267</v>
      </c>
      <c r="BM731" s="25" t="s">
        <v>1261</v>
      </c>
    </row>
    <row r="732" s="12" customFormat="1">
      <c r="B732" s="253"/>
      <c r="C732" s="254"/>
      <c r="D732" s="247" t="s">
        <v>312</v>
      </c>
      <c r="E732" s="254"/>
      <c r="F732" s="256" t="s">
        <v>1262</v>
      </c>
      <c r="G732" s="254"/>
      <c r="H732" s="257">
        <v>9.4619999999999997</v>
      </c>
      <c r="I732" s="258"/>
      <c r="J732" s="254"/>
      <c r="K732" s="254"/>
      <c r="L732" s="259"/>
      <c r="M732" s="260"/>
      <c r="N732" s="261"/>
      <c r="O732" s="261"/>
      <c r="P732" s="261"/>
      <c r="Q732" s="261"/>
      <c r="R732" s="261"/>
      <c r="S732" s="261"/>
      <c r="T732" s="262"/>
      <c r="AT732" s="263" t="s">
        <v>312</v>
      </c>
      <c r="AU732" s="263" t="s">
        <v>88</v>
      </c>
      <c r="AV732" s="12" t="s">
        <v>88</v>
      </c>
      <c r="AW732" s="12" t="s">
        <v>6</v>
      </c>
      <c r="AX732" s="12" t="s">
        <v>86</v>
      </c>
      <c r="AY732" s="263" t="s">
        <v>191</v>
      </c>
    </row>
    <row r="733" s="1" customFormat="1" ht="25.5" customHeight="1">
      <c r="B733" s="48"/>
      <c r="C733" s="235" t="s">
        <v>1263</v>
      </c>
      <c r="D733" s="235" t="s">
        <v>194</v>
      </c>
      <c r="E733" s="236" t="s">
        <v>1254</v>
      </c>
      <c r="F733" s="237" t="s">
        <v>1255</v>
      </c>
      <c r="G733" s="238" t="s">
        <v>453</v>
      </c>
      <c r="H733" s="239">
        <v>94.614999999999995</v>
      </c>
      <c r="I733" s="240"/>
      <c r="J733" s="241">
        <f>ROUND(I733*H733,2)</f>
        <v>0</v>
      </c>
      <c r="K733" s="237" t="s">
        <v>198</v>
      </c>
      <c r="L733" s="74"/>
      <c r="M733" s="242" t="s">
        <v>34</v>
      </c>
      <c r="N733" s="243" t="s">
        <v>49</v>
      </c>
      <c r="O733" s="49"/>
      <c r="P733" s="244">
        <f>O733*H733</f>
        <v>0</v>
      </c>
      <c r="Q733" s="244">
        <v>0.0010200000000000001</v>
      </c>
      <c r="R733" s="244">
        <f>Q733*H733</f>
        <v>0.096507300000000004</v>
      </c>
      <c r="S733" s="244">
        <v>0</v>
      </c>
      <c r="T733" s="245">
        <f>S733*H733</f>
        <v>0</v>
      </c>
      <c r="AR733" s="25" t="s">
        <v>267</v>
      </c>
      <c r="AT733" s="25" t="s">
        <v>194</v>
      </c>
      <c r="AU733" s="25" t="s">
        <v>88</v>
      </c>
      <c r="AY733" s="25" t="s">
        <v>191</v>
      </c>
      <c r="BE733" s="246">
        <f>IF(N733="základní",J733,0)</f>
        <v>0</v>
      </c>
      <c r="BF733" s="246">
        <f>IF(N733="snížená",J733,0)</f>
        <v>0</v>
      </c>
      <c r="BG733" s="246">
        <f>IF(N733="zákl. přenesená",J733,0)</f>
        <v>0</v>
      </c>
      <c r="BH733" s="246">
        <f>IF(N733="sníž. přenesená",J733,0)</f>
        <v>0</v>
      </c>
      <c r="BI733" s="246">
        <f>IF(N733="nulová",J733,0)</f>
        <v>0</v>
      </c>
      <c r="BJ733" s="25" t="s">
        <v>86</v>
      </c>
      <c r="BK733" s="246">
        <f>ROUND(I733*H733,2)</f>
        <v>0</v>
      </c>
      <c r="BL733" s="25" t="s">
        <v>267</v>
      </c>
      <c r="BM733" s="25" t="s">
        <v>1264</v>
      </c>
    </row>
    <row r="734" s="14" customFormat="1">
      <c r="B734" s="275"/>
      <c r="C734" s="276"/>
      <c r="D734" s="247" t="s">
        <v>312</v>
      </c>
      <c r="E734" s="277" t="s">
        <v>34</v>
      </c>
      <c r="F734" s="278" t="s">
        <v>419</v>
      </c>
      <c r="G734" s="276"/>
      <c r="H734" s="277" t="s">
        <v>34</v>
      </c>
      <c r="I734" s="279"/>
      <c r="J734" s="276"/>
      <c r="K734" s="276"/>
      <c r="L734" s="280"/>
      <c r="M734" s="281"/>
      <c r="N734" s="282"/>
      <c r="O734" s="282"/>
      <c r="P734" s="282"/>
      <c r="Q734" s="282"/>
      <c r="R734" s="282"/>
      <c r="S734" s="282"/>
      <c r="T734" s="283"/>
      <c r="AT734" s="284" t="s">
        <v>312</v>
      </c>
      <c r="AU734" s="284" t="s">
        <v>88</v>
      </c>
      <c r="AV734" s="14" t="s">
        <v>86</v>
      </c>
      <c r="AW734" s="14" t="s">
        <v>41</v>
      </c>
      <c r="AX734" s="14" t="s">
        <v>78</v>
      </c>
      <c r="AY734" s="284" t="s">
        <v>191</v>
      </c>
    </row>
    <row r="735" s="12" customFormat="1">
      <c r="B735" s="253"/>
      <c r="C735" s="254"/>
      <c r="D735" s="247" t="s">
        <v>312</v>
      </c>
      <c r="E735" s="255" t="s">
        <v>34</v>
      </c>
      <c r="F735" s="256" t="s">
        <v>1265</v>
      </c>
      <c r="G735" s="254"/>
      <c r="H735" s="257">
        <v>94.614999999999995</v>
      </c>
      <c r="I735" s="258"/>
      <c r="J735" s="254"/>
      <c r="K735" s="254"/>
      <c r="L735" s="259"/>
      <c r="M735" s="260"/>
      <c r="N735" s="261"/>
      <c r="O735" s="261"/>
      <c r="P735" s="261"/>
      <c r="Q735" s="261"/>
      <c r="R735" s="261"/>
      <c r="S735" s="261"/>
      <c r="T735" s="262"/>
      <c r="AT735" s="263" t="s">
        <v>312</v>
      </c>
      <c r="AU735" s="263" t="s">
        <v>88</v>
      </c>
      <c r="AV735" s="12" t="s">
        <v>88</v>
      </c>
      <c r="AW735" s="12" t="s">
        <v>41</v>
      </c>
      <c r="AX735" s="12" t="s">
        <v>78</v>
      </c>
      <c r="AY735" s="263" t="s">
        <v>191</v>
      </c>
    </row>
    <row r="736" s="13" customFormat="1">
      <c r="B736" s="264"/>
      <c r="C736" s="265"/>
      <c r="D736" s="247" t="s">
        <v>312</v>
      </c>
      <c r="E736" s="266" t="s">
        <v>34</v>
      </c>
      <c r="F736" s="267" t="s">
        <v>314</v>
      </c>
      <c r="G736" s="265"/>
      <c r="H736" s="268">
        <v>94.614999999999995</v>
      </c>
      <c r="I736" s="269"/>
      <c r="J736" s="265"/>
      <c r="K736" s="265"/>
      <c r="L736" s="270"/>
      <c r="M736" s="271"/>
      <c r="N736" s="272"/>
      <c r="O736" s="272"/>
      <c r="P736" s="272"/>
      <c r="Q736" s="272"/>
      <c r="R736" s="272"/>
      <c r="S736" s="272"/>
      <c r="T736" s="273"/>
      <c r="AT736" s="274" t="s">
        <v>312</v>
      </c>
      <c r="AU736" s="274" t="s">
        <v>88</v>
      </c>
      <c r="AV736" s="13" t="s">
        <v>211</v>
      </c>
      <c r="AW736" s="13" t="s">
        <v>41</v>
      </c>
      <c r="AX736" s="13" t="s">
        <v>86</v>
      </c>
      <c r="AY736" s="274" t="s">
        <v>191</v>
      </c>
    </row>
    <row r="737" s="1" customFormat="1" ht="16.5" customHeight="1">
      <c r="B737" s="48"/>
      <c r="C737" s="290" t="s">
        <v>1266</v>
      </c>
      <c r="D737" s="290" t="s">
        <v>445</v>
      </c>
      <c r="E737" s="291" t="s">
        <v>1161</v>
      </c>
      <c r="F737" s="292" t="s">
        <v>1162</v>
      </c>
      <c r="G737" s="293" t="s">
        <v>309</v>
      </c>
      <c r="H737" s="294">
        <v>24.978000000000002</v>
      </c>
      <c r="I737" s="295"/>
      <c r="J737" s="296">
        <f>ROUND(I737*H737,2)</f>
        <v>0</v>
      </c>
      <c r="K737" s="292" t="s">
        <v>198</v>
      </c>
      <c r="L737" s="297"/>
      <c r="M737" s="298" t="s">
        <v>34</v>
      </c>
      <c r="N737" s="299" t="s">
        <v>49</v>
      </c>
      <c r="O737" s="49"/>
      <c r="P737" s="244">
        <f>O737*H737</f>
        <v>0</v>
      </c>
      <c r="Q737" s="244">
        <v>0.029999999999999999</v>
      </c>
      <c r="R737" s="244">
        <f>Q737*H737</f>
        <v>0.74934000000000001</v>
      </c>
      <c r="S737" s="244">
        <v>0</v>
      </c>
      <c r="T737" s="245">
        <f>S737*H737</f>
        <v>0</v>
      </c>
      <c r="AR737" s="25" t="s">
        <v>531</v>
      </c>
      <c r="AT737" s="25" t="s">
        <v>445</v>
      </c>
      <c r="AU737" s="25" t="s">
        <v>88</v>
      </c>
      <c r="AY737" s="25" t="s">
        <v>191</v>
      </c>
      <c r="BE737" s="246">
        <f>IF(N737="základní",J737,0)</f>
        <v>0</v>
      </c>
      <c r="BF737" s="246">
        <f>IF(N737="snížená",J737,0)</f>
        <v>0</v>
      </c>
      <c r="BG737" s="246">
        <f>IF(N737="zákl. přenesená",J737,0)</f>
        <v>0</v>
      </c>
      <c r="BH737" s="246">
        <f>IF(N737="sníž. přenesená",J737,0)</f>
        <v>0</v>
      </c>
      <c r="BI737" s="246">
        <f>IF(N737="nulová",J737,0)</f>
        <v>0</v>
      </c>
      <c r="BJ737" s="25" t="s">
        <v>86</v>
      </c>
      <c r="BK737" s="246">
        <f>ROUND(I737*H737,2)</f>
        <v>0</v>
      </c>
      <c r="BL737" s="25" t="s">
        <v>267</v>
      </c>
      <c r="BM737" s="25" t="s">
        <v>1267</v>
      </c>
    </row>
    <row r="738" s="1" customFormat="1">
      <c r="B738" s="48"/>
      <c r="C738" s="76"/>
      <c r="D738" s="247" t="s">
        <v>201</v>
      </c>
      <c r="E738" s="76"/>
      <c r="F738" s="248" t="s">
        <v>1146</v>
      </c>
      <c r="G738" s="76"/>
      <c r="H738" s="76"/>
      <c r="I738" s="205"/>
      <c r="J738" s="76"/>
      <c r="K738" s="76"/>
      <c r="L738" s="74"/>
      <c r="M738" s="249"/>
      <c r="N738" s="49"/>
      <c r="O738" s="49"/>
      <c r="P738" s="49"/>
      <c r="Q738" s="49"/>
      <c r="R738" s="49"/>
      <c r="S738" s="49"/>
      <c r="T738" s="97"/>
      <c r="AT738" s="25" t="s">
        <v>201</v>
      </c>
      <c r="AU738" s="25" t="s">
        <v>88</v>
      </c>
    </row>
    <row r="739" s="12" customFormat="1">
      <c r="B739" s="253"/>
      <c r="C739" s="254"/>
      <c r="D739" s="247" t="s">
        <v>312</v>
      </c>
      <c r="E739" s="254"/>
      <c r="F739" s="256" t="s">
        <v>1268</v>
      </c>
      <c r="G739" s="254"/>
      <c r="H739" s="257">
        <v>24.978000000000002</v>
      </c>
      <c r="I739" s="258"/>
      <c r="J739" s="254"/>
      <c r="K739" s="254"/>
      <c r="L739" s="259"/>
      <c r="M739" s="260"/>
      <c r="N739" s="261"/>
      <c r="O739" s="261"/>
      <c r="P739" s="261"/>
      <c r="Q739" s="261"/>
      <c r="R739" s="261"/>
      <c r="S739" s="261"/>
      <c r="T739" s="262"/>
      <c r="AT739" s="263" t="s">
        <v>312</v>
      </c>
      <c r="AU739" s="263" t="s">
        <v>88</v>
      </c>
      <c r="AV739" s="12" t="s">
        <v>88</v>
      </c>
      <c r="AW739" s="12" t="s">
        <v>6</v>
      </c>
      <c r="AX739" s="12" t="s">
        <v>86</v>
      </c>
      <c r="AY739" s="263" t="s">
        <v>191</v>
      </c>
    </row>
    <row r="740" s="1" customFormat="1" ht="25.5" customHeight="1">
      <c r="B740" s="48"/>
      <c r="C740" s="235" t="s">
        <v>1269</v>
      </c>
      <c r="D740" s="235" t="s">
        <v>194</v>
      </c>
      <c r="E740" s="236" t="s">
        <v>1270</v>
      </c>
      <c r="F740" s="237" t="s">
        <v>1271</v>
      </c>
      <c r="G740" s="238" t="s">
        <v>453</v>
      </c>
      <c r="H740" s="239">
        <v>923.64599999999996</v>
      </c>
      <c r="I740" s="240"/>
      <c r="J740" s="241">
        <f>ROUND(I740*H740,2)</f>
        <v>0</v>
      </c>
      <c r="K740" s="237" t="s">
        <v>356</v>
      </c>
      <c r="L740" s="74"/>
      <c r="M740" s="242" t="s">
        <v>34</v>
      </c>
      <c r="N740" s="243" t="s">
        <v>49</v>
      </c>
      <c r="O740" s="49"/>
      <c r="P740" s="244">
        <f>O740*H740</f>
        <v>0</v>
      </c>
      <c r="Q740" s="244">
        <v>0.00012</v>
      </c>
      <c r="R740" s="244">
        <f>Q740*H740</f>
        <v>0.11083752</v>
      </c>
      <c r="S740" s="244">
        <v>0</v>
      </c>
      <c r="T740" s="245">
        <f>S740*H740</f>
        <v>0</v>
      </c>
      <c r="AR740" s="25" t="s">
        <v>267</v>
      </c>
      <c r="AT740" s="25" t="s">
        <v>194</v>
      </c>
      <c r="AU740" s="25" t="s">
        <v>88</v>
      </c>
      <c r="AY740" s="25" t="s">
        <v>191</v>
      </c>
      <c r="BE740" s="246">
        <f>IF(N740="základní",J740,0)</f>
        <v>0</v>
      </c>
      <c r="BF740" s="246">
        <f>IF(N740="snížená",J740,0)</f>
        <v>0</v>
      </c>
      <c r="BG740" s="246">
        <f>IF(N740="zákl. přenesená",J740,0)</f>
        <v>0</v>
      </c>
      <c r="BH740" s="246">
        <f>IF(N740="sníž. přenesená",J740,0)</f>
        <v>0</v>
      </c>
      <c r="BI740" s="246">
        <f>IF(N740="nulová",J740,0)</f>
        <v>0</v>
      </c>
      <c r="BJ740" s="25" t="s">
        <v>86</v>
      </c>
      <c r="BK740" s="246">
        <f>ROUND(I740*H740,2)</f>
        <v>0</v>
      </c>
      <c r="BL740" s="25" t="s">
        <v>267</v>
      </c>
      <c r="BM740" s="25" t="s">
        <v>1272</v>
      </c>
    </row>
    <row r="741" s="14" customFormat="1">
      <c r="B741" s="275"/>
      <c r="C741" s="276"/>
      <c r="D741" s="247" t="s">
        <v>312</v>
      </c>
      <c r="E741" s="277" t="s">
        <v>34</v>
      </c>
      <c r="F741" s="278" t="s">
        <v>720</v>
      </c>
      <c r="G741" s="276"/>
      <c r="H741" s="277" t="s">
        <v>34</v>
      </c>
      <c r="I741" s="279"/>
      <c r="J741" s="276"/>
      <c r="K741" s="276"/>
      <c r="L741" s="280"/>
      <c r="M741" s="281"/>
      <c r="N741" s="282"/>
      <c r="O741" s="282"/>
      <c r="P741" s="282"/>
      <c r="Q741" s="282"/>
      <c r="R741" s="282"/>
      <c r="S741" s="282"/>
      <c r="T741" s="283"/>
      <c r="AT741" s="284" t="s">
        <v>312</v>
      </c>
      <c r="AU741" s="284" t="s">
        <v>88</v>
      </c>
      <c r="AV741" s="14" t="s">
        <v>86</v>
      </c>
      <c r="AW741" s="14" t="s">
        <v>41</v>
      </c>
      <c r="AX741" s="14" t="s">
        <v>78</v>
      </c>
      <c r="AY741" s="284" t="s">
        <v>191</v>
      </c>
    </row>
    <row r="742" s="14" customFormat="1">
      <c r="B742" s="275"/>
      <c r="C742" s="276"/>
      <c r="D742" s="247" t="s">
        <v>312</v>
      </c>
      <c r="E742" s="277" t="s">
        <v>34</v>
      </c>
      <c r="F742" s="278" t="s">
        <v>1273</v>
      </c>
      <c r="G742" s="276"/>
      <c r="H742" s="277" t="s">
        <v>34</v>
      </c>
      <c r="I742" s="279"/>
      <c r="J742" s="276"/>
      <c r="K742" s="276"/>
      <c r="L742" s="280"/>
      <c r="M742" s="281"/>
      <c r="N742" s="282"/>
      <c r="O742" s="282"/>
      <c r="P742" s="282"/>
      <c r="Q742" s="282"/>
      <c r="R742" s="282"/>
      <c r="S742" s="282"/>
      <c r="T742" s="283"/>
      <c r="AT742" s="284" t="s">
        <v>312</v>
      </c>
      <c r="AU742" s="284" t="s">
        <v>88</v>
      </c>
      <c r="AV742" s="14" t="s">
        <v>86</v>
      </c>
      <c r="AW742" s="14" t="s">
        <v>41</v>
      </c>
      <c r="AX742" s="14" t="s">
        <v>78</v>
      </c>
      <c r="AY742" s="284" t="s">
        <v>191</v>
      </c>
    </row>
    <row r="743" s="12" customFormat="1">
      <c r="B743" s="253"/>
      <c r="C743" s="254"/>
      <c r="D743" s="247" t="s">
        <v>312</v>
      </c>
      <c r="E743" s="255" t="s">
        <v>34</v>
      </c>
      <c r="F743" s="256" t="s">
        <v>1274</v>
      </c>
      <c r="G743" s="254"/>
      <c r="H743" s="257">
        <v>923.64599999999996</v>
      </c>
      <c r="I743" s="258"/>
      <c r="J743" s="254"/>
      <c r="K743" s="254"/>
      <c r="L743" s="259"/>
      <c r="M743" s="260"/>
      <c r="N743" s="261"/>
      <c r="O743" s="261"/>
      <c r="P743" s="261"/>
      <c r="Q743" s="261"/>
      <c r="R743" s="261"/>
      <c r="S743" s="261"/>
      <c r="T743" s="262"/>
      <c r="AT743" s="263" t="s">
        <v>312</v>
      </c>
      <c r="AU743" s="263" t="s">
        <v>88</v>
      </c>
      <c r="AV743" s="12" t="s">
        <v>88</v>
      </c>
      <c r="AW743" s="12" t="s">
        <v>41</v>
      </c>
      <c r="AX743" s="12" t="s">
        <v>78</v>
      </c>
      <c r="AY743" s="263" t="s">
        <v>191</v>
      </c>
    </row>
    <row r="744" s="13" customFormat="1">
      <c r="B744" s="264"/>
      <c r="C744" s="265"/>
      <c r="D744" s="247" t="s">
        <v>312</v>
      </c>
      <c r="E744" s="266" t="s">
        <v>34</v>
      </c>
      <c r="F744" s="267" t="s">
        <v>314</v>
      </c>
      <c r="G744" s="265"/>
      <c r="H744" s="268">
        <v>923.64599999999996</v>
      </c>
      <c r="I744" s="269"/>
      <c r="J744" s="265"/>
      <c r="K744" s="265"/>
      <c r="L744" s="270"/>
      <c r="M744" s="271"/>
      <c r="N744" s="272"/>
      <c r="O744" s="272"/>
      <c r="P744" s="272"/>
      <c r="Q744" s="272"/>
      <c r="R744" s="272"/>
      <c r="S744" s="272"/>
      <c r="T744" s="273"/>
      <c r="AT744" s="274" t="s">
        <v>312</v>
      </c>
      <c r="AU744" s="274" t="s">
        <v>88</v>
      </c>
      <c r="AV744" s="13" t="s">
        <v>211</v>
      </c>
      <c r="AW744" s="13" t="s">
        <v>41</v>
      </c>
      <c r="AX744" s="13" t="s">
        <v>86</v>
      </c>
      <c r="AY744" s="274" t="s">
        <v>191</v>
      </c>
    </row>
    <row r="745" s="1" customFormat="1" ht="16.5" customHeight="1">
      <c r="B745" s="48"/>
      <c r="C745" s="235" t="s">
        <v>1275</v>
      </c>
      <c r="D745" s="235" t="s">
        <v>194</v>
      </c>
      <c r="E745" s="236" t="s">
        <v>1276</v>
      </c>
      <c r="F745" s="237" t="s">
        <v>1277</v>
      </c>
      <c r="G745" s="238" t="s">
        <v>1036</v>
      </c>
      <c r="H745" s="311"/>
      <c r="I745" s="240"/>
      <c r="J745" s="241">
        <f>ROUND(I745*H745,2)</f>
        <v>0</v>
      </c>
      <c r="K745" s="237" t="s">
        <v>198</v>
      </c>
      <c r="L745" s="74"/>
      <c r="M745" s="242" t="s">
        <v>34</v>
      </c>
      <c r="N745" s="243" t="s">
        <v>49</v>
      </c>
      <c r="O745" s="49"/>
      <c r="P745" s="244">
        <f>O745*H745</f>
        <v>0</v>
      </c>
      <c r="Q745" s="244">
        <v>0</v>
      </c>
      <c r="R745" s="244">
        <f>Q745*H745</f>
        <v>0</v>
      </c>
      <c r="S745" s="244">
        <v>0</v>
      </c>
      <c r="T745" s="245">
        <f>S745*H745</f>
        <v>0</v>
      </c>
      <c r="AR745" s="25" t="s">
        <v>267</v>
      </c>
      <c r="AT745" s="25" t="s">
        <v>194</v>
      </c>
      <c r="AU745" s="25" t="s">
        <v>88</v>
      </c>
      <c r="AY745" s="25" t="s">
        <v>191</v>
      </c>
      <c r="BE745" s="246">
        <f>IF(N745="základní",J745,0)</f>
        <v>0</v>
      </c>
      <c r="BF745" s="246">
        <f>IF(N745="snížená",J745,0)</f>
        <v>0</v>
      </c>
      <c r="BG745" s="246">
        <f>IF(N745="zákl. přenesená",J745,0)</f>
        <v>0</v>
      </c>
      <c r="BH745" s="246">
        <f>IF(N745="sníž. přenesená",J745,0)</f>
        <v>0</v>
      </c>
      <c r="BI745" s="246">
        <f>IF(N745="nulová",J745,0)</f>
        <v>0</v>
      </c>
      <c r="BJ745" s="25" t="s">
        <v>86</v>
      </c>
      <c r="BK745" s="246">
        <f>ROUND(I745*H745,2)</f>
        <v>0</v>
      </c>
      <c r="BL745" s="25" t="s">
        <v>267</v>
      </c>
      <c r="BM745" s="25" t="s">
        <v>1278</v>
      </c>
    </row>
    <row r="746" s="11" customFormat="1" ht="29.88" customHeight="1">
      <c r="B746" s="219"/>
      <c r="C746" s="220"/>
      <c r="D746" s="221" t="s">
        <v>77</v>
      </c>
      <c r="E746" s="233" t="s">
        <v>1279</v>
      </c>
      <c r="F746" s="233" t="s">
        <v>1280</v>
      </c>
      <c r="G746" s="220"/>
      <c r="H746" s="220"/>
      <c r="I746" s="223"/>
      <c r="J746" s="234">
        <f>BK746</f>
        <v>0</v>
      </c>
      <c r="K746" s="220"/>
      <c r="L746" s="225"/>
      <c r="M746" s="226"/>
      <c r="N746" s="227"/>
      <c r="O746" s="227"/>
      <c r="P746" s="228">
        <f>SUM(P747:P768)</f>
        <v>0</v>
      </c>
      <c r="Q746" s="227"/>
      <c r="R746" s="228">
        <f>SUM(R747:R768)</f>
        <v>12.903872569999999</v>
      </c>
      <c r="S746" s="227"/>
      <c r="T746" s="229">
        <f>SUM(T747:T768)</f>
        <v>0</v>
      </c>
      <c r="AR746" s="230" t="s">
        <v>88</v>
      </c>
      <c r="AT746" s="231" t="s">
        <v>77</v>
      </c>
      <c r="AU746" s="231" t="s">
        <v>86</v>
      </c>
      <c r="AY746" s="230" t="s">
        <v>191</v>
      </c>
      <c r="BK746" s="232">
        <f>SUM(BK747:BK768)</f>
        <v>0</v>
      </c>
    </row>
    <row r="747" s="1" customFormat="1" ht="16.5" customHeight="1">
      <c r="B747" s="48"/>
      <c r="C747" s="235" t="s">
        <v>1281</v>
      </c>
      <c r="D747" s="235" t="s">
        <v>194</v>
      </c>
      <c r="E747" s="236" t="s">
        <v>1282</v>
      </c>
      <c r="F747" s="237" t="s">
        <v>1283</v>
      </c>
      <c r="G747" s="238" t="s">
        <v>309</v>
      </c>
      <c r="H747" s="239">
        <v>18.823</v>
      </c>
      <c r="I747" s="240"/>
      <c r="J747" s="241">
        <f>ROUND(I747*H747,2)</f>
        <v>0</v>
      </c>
      <c r="K747" s="237" t="s">
        <v>198</v>
      </c>
      <c r="L747" s="74"/>
      <c r="M747" s="242" t="s">
        <v>34</v>
      </c>
      <c r="N747" s="243" t="s">
        <v>49</v>
      </c>
      <c r="O747" s="49"/>
      <c r="P747" s="244">
        <f>O747*H747</f>
        <v>0</v>
      </c>
      <c r="Q747" s="244">
        <v>0.00122</v>
      </c>
      <c r="R747" s="244">
        <f>Q747*H747</f>
        <v>0.022964059999999998</v>
      </c>
      <c r="S747" s="244">
        <v>0</v>
      </c>
      <c r="T747" s="245">
        <f>S747*H747</f>
        <v>0</v>
      </c>
      <c r="AR747" s="25" t="s">
        <v>267</v>
      </c>
      <c r="AT747" s="25" t="s">
        <v>194</v>
      </c>
      <c r="AU747" s="25" t="s">
        <v>88</v>
      </c>
      <c r="AY747" s="25" t="s">
        <v>191</v>
      </c>
      <c r="BE747" s="246">
        <f>IF(N747="základní",J747,0)</f>
        <v>0</v>
      </c>
      <c r="BF747" s="246">
        <f>IF(N747="snížená",J747,0)</f>
        <v>0</v>
      </c>
      <c r="BG747" s="246">
        <f>IF(N747="zákl. přenesená",J747,0)</f>
        <v>0</v>
      </c>
      <c r="BH747" s="246">
        <f>IF(N747="sníž. přenesená",J747,0)</f>
        <v>0</v>
      </c>
      <c r="BI747" s="246">
        <f>IF(N747="nulová",J747,0)</f>
        <v>0</v>
      </c>
      <c r="BJ747" s="25" t="s">
        <v>86</v>
      </c>
      <c r="BK747" s="246">
        <f>ROUND(I747*H747,2)</f>
        <v>0</v>
      </c>
      <c r="BL747" s="25" t="s">
        <v>267</v>
      </c>
      <c r="BM747" s="25" t="s">
        <v>1284</v>
      </c>
    </row>
    <row r="748" s="12" customFormat="1">
      <c r="B748" s="253"/>
      <c r="C748" s="254"/>
      <c r="D748" s="247" t="s">
        <v>312</v>
      </c>
      <c r="E748" s="255" t="s">
        <v>34</v>
      </c>
      <c r="F748" s="256" t="s">
        <v>1285</v>
      </c>
      <c r="G748" s="254"/>
      <c r="H748" s="257">
        <v>18.823</v>
      </c>
      <c r="I748" s="258"/>
      <c r="J748" s="254"/>
      <c r="K748" s="254"/>
      <c r="L748" s="259"/>
      <c r="M748" s="260"/>
      <c r="N748" s="261"/>
      <c r="O748" s="261"/>
      <c r="P748" s="261"/>
      <c r="Q748" s="261"/>
      <c r="R748" s="261"/>
      <c r="S748" s="261"/>
      <c r="T748" s="262"/>
      <c r="AT748" s="263" t="s">
        <v>312</v>
      </c>
      <c r="AU748" s="263" t="s">
        <v>88</v>
      </c>
      <c r="AV748" s="12" t="s">
        <v>88</v>
      </c>
      <c r="AW748" s="12" t="s">
        <v>41</v>
      </c>
      <c r="AX748" s="12" t="s">
        <v>78</v>
      </c>
      <c r="AY748" s="263" t="s">
        <v>191</v>
      </c>
    </row>
    <row r="749" s="13" customFormat="1">
      <c r="B749" s="264"/>
      <c r="C749" s="265"/>
      <c r="D749" s="247" t="s">
        <v>312</v>
      </c>
      <c r="E749" s="266" t="s">
        <v>34</v>
      </c>
      <c r="F749" s="267" t="s">
        <v>314</v>
      </c>
      <c r="G749" s="265"/>
      <c r="H749" s="268">
        <v>18.823</v>
      </c>
      <c r="I749" s="269"/>
      <c r="J749" s="265"/>
      <c r="K749" s="265"/>
      <c r="L749" s="270"/>
      <c r="M749" s="271"/>
      <c r="N749" s="272"/>
      <c r="O749" s="272"/>
      <c r="P749" s="272"/>
      <c r="Q749" s="272"/>
      <c r="R749" s="272"/>
      <c r="S749" s="272"/>
      <c r="T749" s="273"/>
      <c r="AT749" s="274" t="s">
        <v>312</v>
      </c>
      <c r="AU749" s="274" t="s">
        <v>88</v>
      </c>
      <c r="AV749" s="13" t="s">
        <v>211</v>
      </c>
      <c r="AW749" s="13" t="s">
        <v>41</v>
      </c>
      <c r="AX749" s="13" t="s">
        <v>86</v>
      </c>
      <c r="AY749" s="274" t="s">
        <v>191</v>
      </c>
    </row>
    <row r="750" s="1" customFormat="1" ht="25.5" customHeight="1">
      <c r="B750" s="48"/>
      <c r="C750" s="235" t="s">
        <v>1286</v>
      </c>
      <c r="D750" s="235" t="s">
        <v>194</v>
      </c>
      <c r="E750" s="236" t="s">
        <v>1287</v>
      </c>
      <c r="F750" s="237" t="s">
        <v>1288</v>
      </c>
      <c r="G750" s="238" t="s">
        <v>453</v>
      </c>
      <c r="H750" s="239">
        <v>286.363</v>
      </c>
      <c r="I750" s="240"/>
      <c r="J750" s="241">
        <f>ROUND(I750*H750,2)</f>
        <v>0</v>
      </c>
      <c r="K750" s="237" t="s">
        <v>198</v>
      </c>
      <c r="L750" s="74"/>
      <c r="M750" s="242" t="s">
        <v>34</v>
      </c>
      <c r="N750" s="243" t="s">
        <v>49</v>
      </c>
      <c r="O750" s="49"/>
      <c r="P750" s="244">
        <f>O750*H750</f>
        <v>0</v>
      </c>
      <c r="Q750" s="244">
        <v>0</v>
      </c>
      <c r="R750" s="244">
        <f>Q750*H750</f>
        <v>0</v>
      </c>
      <c r="S750" s="244">
        <v>0</v>
      </c>
      <c r="T750" s="245">
        <f>S750*H750</f>
        <v>0</v>
      </c>
      <c r="AR750" s="25" t="s">
        <v>267</v>
      </c>
      <c r="AT750" s="25" t="s">
        <v>194</v>
      </c>
      <c r="AU750" s="25" t="s">
        <v>88</v>
      </c>
      <c r="AY750" s="25" t="s">
        <v>191</v>
      </c>
      <c r="BE750" s="246">
        <f>IF(N750="základní",J750,0)</f>
        <v>0</v>
      </c>
      <c r="BF750" s="246">
        <f>IF(N750="snížená",J750,0)</f>
        <v>0</v>
      </c>
      <c r="BG750" s="246">
        <f>IF(N750="zákl. přenesená",J750,0)</f>
        <v>0</v>
      </c>
      <c r="BH750" s="246">
        <f>IF(N750="sníž. přenesená",J750,0)</f>
        <v>0</v>
      </c>
      <c r="BI750" s="246">
        <f>IF(N750="nulová",J750,0)</f>
        <v>0</v>
      </c>
      <c r="BJ750" s="25" t="s">
        <v>86</v>
      </c>
      <c r="BK750" s="246">
        <f>ROUND(I750*H750,2)</f>
        <v>0</v>
      </c>
      <c r="BL750" s="25" t="s">
        <v>267</v>
      </c>
      <c r="BM750" s="25" t="s">
        <v>1289</v>
      </c>
    </row>
    <row r="751" s="14" customFormat="1">
      <c r="B751" s="275"/>
      <c r="C751" s="276"/>
      <c r="D751" s="247" t="s">
        <v>312</v>
      </c>
      <c r="E751" s="277" t="s">
        <v>34</v>
      </c>
      <c r="F751" s="278" t="s">
        <v>419</v>
      </c>
      <c r="G751" s="276"/>
      <c r="H751" s="277" t="s">
        <v>34</v>
      </c>
      <c r="I751" s="279"/>
      <c r="J751" s="276"/>
      <c r="K751" s="276"/>
      <c r="L751" s="280"/>
      <c r="M751" s="281"/>
      <c r="N751" s="282"/>
      <c r="O751" s="282"/>
      <c r="P751" s="282"/>
      <c r="Q751" s="282"/>
      <c r="R751" s="282"/>
      <c r="S751" s="282"/>
      <c r="T751" s="283"/>
      <c r="AT751" s="284" t="s">
        <v>312</v>
      </c>
      <c r="AU751" s="284" t="s">
        <v>88</v>
      </c>
      <c r="AV751" s="14" t="s">
        <v>86</v>
      </c>
      <c r="AW751" s="14" t="s">
        <v>41</v>
      </c>
      <c r="AX751" s="14" t="s">
        <v>78</v>
      </c>
      <c r="AY751" s="284" t="s">
        <v>191</v>
      </c>
    </row>
    <row r="752" s="12" customFormat="1">
      <c r="B752" s="253"/>
      <c r="C752" s="254"/>
      <c r="D752" s="247" t="s">
        <v>312</v>
      </c>
      <c r="E752" s="255" t="s">
        <v>34</v>
      </c>
      <c r="F752" s="256" t="s">
        <v>1290</v>
      </c>
      <c r="G752" s="254"/>
      <c r="H752" s="257">
        <v>286.363</v>
      </c>
      <c r="I752" s="258"/>
      <c r="J752" s="254"/>
      <c r="K752" s="254"/>
      <c r="L752" s="259"/>
      <c r="M752" s="260"/>
      <c r="N752" s="261"/>
      <c r="O752" s="261"/>
      <c r="P752" s="261"/>
      <c r="Q752" s="261"/>
      <c r="R752" s="261"/>
      <c r="S752" s="261"/>
      <c r="T752" s="262"/>
      <c r="AT752" s="263" t="s">
        <v>312</v>
      </c>
      <c r="AU752" s="263" t="s">
        <v>88</v>
      </c>
      <c r="AV752" s="12" t="s">
        <v>88</v>
      </c>
      <c r="AW752" s="12" t="s">
        <v>41</v>
      </c>
      <c r="AX752" s="12" t="s">
        <v>78</v>
      </c>
      <c r="AY752" s="263" t="s">
        <v>191</v>
      </c>
    </row>
    <row r="753" s="13" customFormat="1">
      <c r="B753" s="264"/>
      <c r="C753" s="265"/>
      <c r="D753" s="247" t="s">
        <v>312</v>
      </c>
      <c r="E753" s="266" t="s">
        <v>34</v>
      </c>
      <c r="F753" s="267" t="s">
        <v>314</v>
      </c>
      <c r="G753" s="265"/>
      <c r="H753" s="268">
        <v>286.363</v>
      </c>
      <c r="I753" s="269"/>
      <c r="J753" s="265"/>
      <c r="K753" s="265"/>
      <c r="L753" s="270"/>
      <c r="M753" s="271"/>
      <c r="N753" s="272"/>
      <c r="O753" s="272"/>
      <c r="P753" s="272"/>
      <c r="Q753" s="272"/>
      <c r="R753" s="272"/>
      <c r="S753" s="272"/>
      <c r="T753" s="273"/>
      <c r="AT753" s="274" t="s">
        <v>312</v>
      </c>
      <c r="AU753" s="274" t="s">
        <v>88</v>
      </c>
      <c r="AV753" s="13" t="s">
        <v>211</v>
      </c>
      <c r="AW753" s="13" t="s">
        <v>41</v>
      </c>
      <c r="AX753" s="13" t="s">
        <v>86</v>
      </c>
      <c r="AY753" s="274" t="s">
        <v>191</v>
      </c>
    </row>
    <row r="754" s="1" customFormat="1" ht="16.5" customHeight="1">
      <c r="B754" s="48"/>
      <c r="C754" s="290" t="s">
        <v>1291</v>
      </c>
      <c r="D754" s="290" t="s">
        <v>445</v>
      </c>
      <c r="E754" s="291" t="s">
        <v>1292</v>
      </c>
      <c r="F754" s="292" t="s">
        <v>1293</v>
      </c>
      <c r="G754" s="293" t="s">
        <v>309</v>
      </c>
      <c r="H754" s="294">
        <v>12.6</v>
      </c>
      <c r="I754" s="295"/>
      <c r="J754" s="296">
        <f>ROUND(I754*H754,2)</f>
        <v>0</v>
      </c>
      <c r="K754" s="292" t="s">
        <v>198</v>
      </c>
      <c r="L754" s="297"/>
      <c r="M754" s="298" t="s">
        <v>34</v>
      </c>
      <c r="N754" s="299" t="s">
        <v>49</v>
      </c>
      <c r="O754" s="49"/>
      <c r="P754" s="244">
        <f>O754*H754</f>
        <v>0</v>
      </c>
      <c r="Q754" s="244">
        <v>0.55000000000000004</v>
      </c>
      <c r="R754" s="244">
        <f>Q754*H754</f>
        <v>6.9300000000000006</v>
      </c>
      <c r="S754" s="244">
        <v>0</v>
      </c>
      <c r="T754" s="245">
        <f>S754*H754</f>
        <v>0</v>
      </c>
      <c r="AR754" s="25" t="s">
        <v>531</v>
      </c>
      <c r="AT754" s="25" t="s">
        <v>445</v>
      </c>
      <c r="AU754" s="25" t="s">
        <v>88</v>
      </c>
      <c r="AY754" s="25" t="s">
        <v>191</v>
      </c>
      <c r="BE754" s="246">
        <f>IF(N754="základní",J754,0)</f>
        <v>0</v>
      </c>
      <c r="BF754" s="246">
        <f>IF(N754="snížená",J754,0)</f>
        <v>0</v>
      </c>
      <c r="BG754" s="246">
        <f>IF(N754="zákl. přenesená",J754,0)</f>
        <v>0</v>
      </c>
      <c r="BH754" s="246">
        <f>IF(N754="sníž. přenesená",J754,0)</f>
        <v>0</v>
      </c>
      <c r="BI754" s="246">
        <f>IF(N754="nulová",J754,0)</f>
        <v>0</v>
      </c>
      <c r="BJ754" s="25" t="s">
        <v>86</v>
      </c>
      <c r="BK754" s="246">
        <f>ROUND(I754*H754,2)</f>
        <v>0</v>
      </c>
      <c r="BL754" s="25" t="s">
        <v>267</v>
      </c>
      <c r="BM754" s="25" t="s">
        <v>1294</v>
      </c>
    </row>
    <row r="755" s="12" customFormat="1">
      <c r="B755" s="253"/>
      <c r="C755" s="254"/>
      <c r="D755" s="247" t="s">
        <v>312</v>
      </c>
      <c r="E755" s="254"/>
      <c r="F755" s="256" t="s">
        <v>1295</v>
      </c>
      <c r="G755" s="254"/>
      <c r="H755" s="257">
        <v>12.6</v>
      </c>
      <c r="I755" s="258"/>
      <c r="J755" s="254"/>
      <c r="K755" s="254"/>
      <c r="L755" s="259"/>
      <c r="M755" s="260"/>
      <c r="N755" s="261"/>
      <c r="O755" s="261"/>
      <c r="P755" s="261"/>
      <c r="Q755" s="261"/>
      <c r="R755" s="261"/>
      <c r="S755" s="261"/>
      <c r="T755" s="262"/>
      <c r="AT755" s="263" t="s">
        <v>312</v>
      </c>
      <c r="AU755" s="263" t="s">
        <v>88</v>
      </c>
      <c r="AV755" s="12" t="s">
        <v>88</v>
      </c>
      <c r="AW755" s="12" t="s">
        <v>6</v>
      </c>
      <c r="AX755" s="12" t="s">
        <v>86</v>
      </c>
      <c r="AY755" s="263" t="s">
        <v>191</v>
      </c>
    </row>
    <row r="756" s="1" customFormat="1" ht="25.5" customHeight="1">
      <c r="B756" s="48"/>
      <c r="C756" s="235" t="s">
        <v>1296</v>
      </c>
      <c r="D756" s="235" t="s">
        <v>194</v>
      </c>
      <c r="E756" s="236" t="s">
        <v>1287</v>
      </c>
      <c r="F756" s="237" t="s">
        <v>1288</v>
      </c>
      <c r="G756" s="238" t="s">
        <v>453</v>
      </c>
      <c r="H756" s="239">
        <v>188.56899999999999</v>
      </c>
      <c r="I756" s="240"/>
      <c r="J756" s="241">
        <f>ROUND(I756*H756,2)</f>
        <v>0</v>
      </c>
      <c r="K756" s="237" t="s">
        <v>198</v>
      </c>
      <c r="L756" s="74"/>
      <c r="M756" s="242" t="s">
        <v>34</v>
      </c>
      <c r="N756" s="243" t="s">
        <v>49</v>
      </c>
      <c r="O756" s="49"/>
      <c r="P756" s="244">
        <f>O756*H756</f>
        <v>0</v>
      </c>
      <c r="Q756" s="244">
        <v>0</v>
      </c>
      <c r="R756" s="244">
        <f>Q756*H756</f>
        <v>0</v>
      </c>
      <c r="S756" s="244">
        <v>0</v>
      </c>
      <c r="T756" s="245">
        <f>S756*H756</f>
        <v>0</v>
      </c>
      <c r="AR756" s="25" t="s">
        <v>267</v>
      </c>
      <c r="AT756" s="25" t="s">
        <v>194</v>
      </c>
      <c r="AU756" s="25" t="s">
        <v>88</v>
      </c>
      <c r="AY756" s="25" t="s">
        <v>191</v>
      </c>
      <c r="BE756" s="246">
        <f>IF(N756="základní",J756,0)</f>
        <v>0</v>
      </c>
      <c r="BF756" s="246">
        <f>IF(N756="snížená",J756,0)</f>
        <v>0</v>
      </c>
      <c r="BG756" s="246">
        <f>IF(N756="zákl. přenesená",J756,0)</f>
        <v>0</v>
      </c>
      <c r="BH756" s="246">
        <f>IF(N756="sníž. přenesená",J756,0)</f>
        <v>0</v>
      </c>
      <c r="BI756" s="246">
        <f>IF(N756="nulová",J756,0)</f>
        <v>0</v>
      </c>
      <c r="BJ756" s="25" t="s">
        <v>86</v>
      </c>
      <c r="BK756" s="246">
        <f>ROUND(I756*H756,2)</f>
        <v>0</v>
      </c>
      <c r="BL756" s="25" t="s">
        <v>267</v>
      </c>
      <c r="BM756" s="25" t="s">
        <v>1297</v>
      </c>
    </row>
    <row r="757" s="14" customFormat="1">
      <c r="B757" s="275"/>
      <c r="C757" s="276"/>
      <c r="D757" s="247" t="s">
        <v>312</v>
      </c>
      <c r="E757" s="277" t="s">
        <v>34</v>
      </c>
      <c r="F757" s="278" t="s">
        <v>419</v>
      </c>
      <c r="G757" s="276"/>
      <c r="H757" s="277" t="s">
        <v>34</v>
      </c>
      <c r="I757" s="279"/>
      <c r="J757" s="276"/>
      <c r="K757" s="276"/>
      <c r="L757" s="280"/>
      <c r="M757" s="281"/>
      <c r="N757" s="282"/>
      <c r="O757" s="282"/>
      <c r="P757" s="282"/>
      <c r="Q757" s="282"/>
      <c r="R757" s="282"/>
      <c r="S757" s="282"/>
      <c r="T757" s="283"/>
      <c r="AT757" s="284" t="s">
        <v>312</v>
      </c>
      <c r="AU757" s="284" t="s">
        <v>88</v>
      </c>
      <c r="AV757" s="14" t="s">
        <v>86</v>
      </c>
      <c r="AW757" s="14" t="s">
        <v>41</v>
      </c>
      <c r="AX757" s="14" t="s">
        <v>78</v>
      </c>
      <c r="AY757" s="284" t="s">
        <v>191</v>
      </c>
    </row>
    <row r="758" s="12" customFormat="1">
      <c r="B758" s="253"/>
      <c r="C758" s="254"/>
      <c r="D758" s="247" t="s">
        <v>312</v>
      </c>
      <c r="E758" s="255" t="s">
        <v>34</v>
      </c>
      <c r="F758" s="256" t="s">
        <v>1298</v>
      </c>
      <c r="G758" s="254"/>
      <c r="H758" s="257">
        <v>177.68899999999999</v>
      </c>
      <c r="I758" s="258"/>
      <c r="J758" s="254"/>
      <c r="K758" s="254"/>
      <c r="L758" s="259"/>
      <c r="M758" s="260"/>
      <c r="N758" s="261"/>
      <c r="O758" s="261"/>
      <c r="P758" s="261"/>
      <c r="Q758" s="261"/>
      <c r="R758" s="261"/>
      <c r="S758" s="261"/>
      <c r="T758" s="262"/>
      <c r="AT758" s="263" t="s">
        <v>312</v>
      </c>
      <c r="AU758" s="263" t="s">
        <v>88</v>
      </c>
      <c r="AV758" s="12" t="s">
        <v>88</v>
      </c>
      <c r="AW758" s="12" t="s">
        <v>41</v>
      </c>
      <c r="AX758" s="12" t="s">
        <v>78</v>
      </c>
      <c r="AY758" s="263" t="s">
        <v>191</v>
      </c>
    </row>
    <row r="759" s="12" customFormat="1">
      <c r="B759" s="253"/>
      <c r="C759" s="254"/>
      <c r="D759" s="247" t="s">
        <v>312</v>
      </c>
      <c r="E759" s="255" t="s">
        <v>34</v>
      </c>
      <c r="F759" s="256" t="s">
        <v>1054</v>
      </c>
      <c r="G759" s="254"/>
      <c r="H759" s="257">
        <v>10.880000000000001</v>
      </c>
      <c r="I759" s="258"/>
      <c r="J759" s="254"/>
      <c r="K759" s="254"/>
      <c r="L759" s="259"/>
      <c r="M759" s="260"/>
      <c r="N759" s="261"/>
      <c r="O759" s="261"/>
      <c r="P759" s="261"/>
      <c r="Q759" s="261"/>
      <c r="R759" s="261"/>
      <c r="S759" s="261"/>
      <c r="T759" s="262"/>
      <c r="AT759" s="263" t="s">
        <v>312</v>
      </c>
      <c r="AU759" s="263" t="s">
        <v>88</v>
      </c>
      <c r="AV759" s="12" t="s">
        <v>88</v>
      </c>
      <c r="AW759" s="12" t="s">
        <v>41</v>
      </c>
      <c r="AX759" s="12" t="s">
        <v>78</v>
      </c>
      <c r="AY759" s="263" t="s">
        <v>191</v>
      </c>
    </row>
    <row r="760" s="13" customFormat="1">
      <c r="B760" s="264"/>
      <c r="C760" s="265"/>
      <c r="D760" s="247" t="s">
        <v>312</v>
      </c>
      <c r="E760" s="266" t="s">
        <v>34</v>
      </c>
      <c r="F760" s="267" t="s">
        <v>314</v>
      </c>
      <c r="G760" s="265"/>
      <c r="H760" s="268">
        <v>188.56899999999999</v>
      </c>
      <c r="I760" s="269"/>
      <c r="J760" s="265"/>
      <c r="K760" s="265"/>
      <c r="L760" s="270"/>
      <c r="M760" s="271"/>
      <c r="N760" s="272"/>
      <c r="O760" s="272"/>
      <c r="P760" s="272"/>
      <c r="Q760" s="272"/>
      <c r="R760" s="272"/>
      <c r="S760" s="272"/>
      <c r="T760" s="273"/>
      <c r="AT760" s="274" t="s">
        <v>312</v>
      </c>
      <c r="AU760" s="274" t="s">
        <v>88</v>
      </c>
      <c r="AV760" s="13" t="s">
        <v>211</v>
      </c>
      <c r="AW760" s="13" t="s">
        <v>41</v>
      </c>
      <c r="AX760" s="13" t="s">
        <v>86</v>
      </c>
      <c r="AY760" s="274" t="s">
        <v>191</v>
      </c>
    </row>
    <row r="761" s="1" customFormat="1" ht="16.5" customHeight="1">
      <c r="B761" s="48"/>
      <c r="C761" s="290" t="s">
        <v>1299</v>
      </c>
      <c r="D761" s="290" t="s">
        <v>445</v>
      </c>
      <c r="E761" s="291" t="s">
        <v>1300</v>
      </c>
      <c r="F761" s="292" t="s">
        <v>1301</v>
      </c>
      <c r="G761" s="293" t="s">
        <v>309</v>
      </c>
      <c r="H761" s="294">
        <v>6.2229999999999999</v>
      </c>
      <c r="I761" s="295"/>
      <c r="J761" s="296">
        <f>ROUND(I761*H761,2)</f>
        <v>0</v>
      </c>
      <c r="K761" s="292" t="s">
        <v>198</v>
      </c>
      <c r="L761" s="297"/>
      <c r="M761" s="298" t="s">
        <v>34</v>
      </c>
      <c r="N761" s="299" t="s">
        <v>49</v>
      </c>
      <c r="O761" s="49"/>
      <c r="P761" s="244">
        <f>O761*H761</f>
        <v>0</v>
      </c>
      <c r="Q761" s="244">
        <v>0.55000000000000004</v>
      </c>
      <c r="R761" s="244">
        <f>Q761*H761</f>
        <v>3.4226500000000004</v>
      </c>
      <c r="S761" s="244">
        <v>0</v>
      </c>
      <c r="T761" s="245">
        <f>S761*H761</f>
        <v>0</v>
      </c>
      <c r="AR761" s="25" t="s">
        <v>531</v>
      </c>
      <c r="AT761" s="25" t="s">
        <v>445</v>
      </c>
      <c r="AU761" s="25" t="s">
        <v>88</v>
      </c>
      <c r="AY761" s="25" t="s">
        <v>191</v>
      </c>
      <c r="BE761" s="246">
        <f>IF(N761="základní",J761,0)</f>
        <v>0</v>
      </c>
      <c r="BF761" s="246">
        <f>IF(N761="snížená",J761,0)</f>
        <v>0</v>
      </c>
      <c r="BG761" s="246">
        <f>IF(N761="zákl. přenesená",J761,0)</f>
        <v>0</v>
      </c>
      <c r="BH761" s="246">
        <f>IF(N761="sníž. přenesená",J761,0)</f>
        <v>0</v>
      </c>
      <c r="BI761" s="246">
        <f>IF(N761="nulová",J761,0)</f>
        <v>0</v>
      </c>
      <c r="BJ761" s="25" t="s">
        <v>86</v>
      </c>
      <c r="BK761" s="246">
        <f>ROUND(I761*H761,2)</f>
        <v>0</v>
      </c>
      <c r="BL761" s="25" t="s">
        <v>267</v>
      </c>
      <c r="BM761" s="25" t="s">
        <v>1302</v>
      </c>
    </row>
    <row r="762" s="12" customFormat="1">
      <c r="B762" s="253"/>
      <c r="C762" s="254"/>
      <c r="D762" s="247" t="s">
        <v>312</v>
      </c>
      <c r="E762" s="254"/>
      <c r="F762" s="256" t="s">
        <v>1303</v>
      </c>
      <c r="G762" s="254"/>
      <c r="H762" s="257">
        <v>6.2229999999999999</v>
      </c>
      <c r="I762" s="258"/>
      <c r="J762" s="254"/>
      <c r="K762" s="254"/>
      <c r="L762" s="259"/>
      <c r="M762" s="260"/>
      <c r="N762" s="261"/>
      <c r="O762" s="261"/>
      <c r="P762" s="261"/>
      <c r="Q762" s="261"/>
      <c r="R762" s="261"/>
      <c r="S762" s="261"/>
      <c r="T762" s="262"/>
      <c r="AT762" s="263" t="s">
        <v>312</v>
      </c>
      <c r="AU762" s="263" t="s">
        <v>88</v>
      </c>
      <c r="AV762" s="12" t="s">
        <v>88</v>
      </c>
      <c r="AW762" s="12" t="s">
        <v>6</v>
      </c>
      <c r="AX762" s="12" t="s">
        <v>86</v>
      </c>
      <c r="AY762" s="263" t="s">
        <v>191</v>
      </c>
    </row>
    <row r="763" s="1" customFormat="1" ht="16.5" customHeight="1">
      <c r="B763" s="48"/>
      <c r="C763" s="235" t="s">
        <v>1304</v>
      </c>
      <c r="D763" s="235" t="s">
        <v>194</v>
      </c>
      <c r="E763" s="236" t="s">
        <v>1305</v>
      </c>
      <c r="F763" s="237" t="s">
        <v>1306</v>
      </c>
      <c r="G763" s="238" t="s">
        <v>309</v>
      </c>
      <c r="H763" s="239">
        <v>18.823</v>
      </c>
      <c r="I763" s="240"/>
      <c r="J763" s="241">
        <f>ROUND(I763*H763,2)</f>
        <v>0</v>
      </c>
      <c r="K763" s="237" t="s">
        <v>198</v>
      </c>
      <c r="L763" s="74"/>
      <c r="M763" s="242" t="s">
        <v>34</v>
      </c>
      <c r="N763" s="243" t="s">
        <v>49</v>
      </c>
      <c r="O763" s="49"/>
      <c r="P763" s="244">
        <f>O763*H763</f>
        <v>0</v>
      </c>
      <c r="Q763" s="244">
        <v>0.023369999999999998</v>
      </c>
      <c r="R763" s="244">
        <f>Q763*H763</f>
        <v>0.43989350999999999</v>
      </c>
      <c r="S763" s="244">
        <v>0</v>
      </c>
      <c r="T763" s="245">
        <f>S763*H763</f>
        <v>0</v>
      </c>
      <c r="AR763" s="25" t="s">
        <v>267</v>
      </c>
      <c r="AT763" s="25" t="s">
        <v>194</v>
      </c>
      <c r="AU763" s="25" t="s">
        <v>88</v>
      </c>
      <c r="AY763" s="25" t="s">
        <v>191</v>
      </c>
      <c r="BE763" s="246">
        <f>IF(N763="základní",J763,0)</f>
        <v>0</v>
      </c>
      <c r="BF763" s="246">
        <f>IF(N763="snížená",J763,0)</f>
        <v>0</v>
      </c>
      <c r="BG763" s="246">
        <f>IF(N763="zákl. přenesená",J763,0)</f>
        <v>0</v>
      </c>
      <c r="BH763" s="246">
        <f>IF(N763="sníž. přenesená",J763,0)</f>
        <v>0</v>
      </c>
      <c r="BI763" s="246">
        <f>IF(N763="nulová",J763,0)</f>
        <v>0</v>
      </c>
      <c r="BJ763" s="25" t="s">
        <v>86</v>
      </c>
      <c r="BK763" s="246">
        <f>ROUND(I763*H763,2)</f>
        <v>0</v>
      </c>
      <c r="BL763" s="25" t="s">
        <v>267</v>
      </c>
      <c r="BM763" s="25" t="s">
        <v>1307</v>
      </c>
    </row>
    <row r="764" s="1" customFormat="1" ht="25.5" customHeight="1">
      <c r="B764" s="48"/>
      <c r="C764" s="235" t="s">
        <v>1308</v>
      </c>
      <c r="D764" s="235" t="s">
        <v>194</v>
      </c>
      <c r="E764" s="236" t="s">
        <v>1309</v>
      </c>
      <c r="F764" s="237" t="s">
        <v>1310</v>
      </c>
      <c r="G764" s="238" t="s">
        <v>453</v>
      </c>
      <c r="H764" s="239">
        <v>155.5</v>
      </c>
      <c r="I764" s="240"/>
      <c r="J764" s="241">
        <f>ROUND(I764*H764,2)</f>
        <v>0</v>
      </c>
      <c r="K764" s="237" t="s">
        <v>198</v>
      </c>
      <c r="L764" s="74"/>
      <c r="M764" s="242" t="s">
        <v>34</v>
      </c>
      <c r="N764" s="243" t="s">
        <v>49</v>
      </c>
      <c r="O764" s="49"/>
      <c r="P764" s="244">
        <f>O764*H764</f>
        <v>0</v>
      </c>
      <c r="Q764" s="244">
        <v>0.013429999999999999</v>
      </c>
      <c r="R764" s="244">
        <f>Q764*H764</f>
        <v>2.088365</v>
      </c>
      <c r="S764" s="244">
        <v>0</v>
      </c>
      <c r="T764" s="245">
        <f>S764*H764</f>
        <v>0</v>
      </c>
      <c r="AR764" s="25" t="s">
        <v>267</v>
      </c>
      <c r="AT764" s="25" t="s">
        <v>194</v>
      </c>
      <c r="AU764" s="25" t="s">
        <v>88</v>
      </c>
      <c r="AY764" s="25" t="s">
        <v>191</v>
      </c>
      <c r="BE764" s="246">
        <f>IF(N764="základní",J764,0)</f>
        <v>0</v>
      </c>
      <c r="BF764" s="246">
        <f>IF(N764="snížená",J764,0)</f>
        <v>0</v>
      </c>
      <c r="BG764" s="246">
        <f>IF(N764="zákl. přenesená",J764,0)</f>
        <v>0</v>
      </c>
      <c r="BH764" s="246">
        <f>IF(N764="sníž. přenesená",J764,0)</f>
        <v>0</v>
      </c>
      <c r="BI764" s="246">
        <f>IF(N764="nulová",J764,0)</f>
        <v>0</v>
      </c>
      <c r="BJ764" s="25" t="s">
        <v>86</v>
      </c>
      <c r="BK764" s="246">
        <f>ROUND(I764*H764,2)</f>
        <v>0</v>
      </c>
      <c r="BL764" s="25" t="s">
        <v>267</v>
      </c>
      <c r="BM764" s="25" t="s">
        <v>1311</v>
      </c>
    </row>
    <row r="765" s="14" customFormat="1">
      <c r="B765" s="275"/>
      <c r="C765" s="276"/>
      <c r="D765" s="247" t="s">
        <v>312</v>
      </c>
      <c r="E765" s="277" t="s">
        <v>34</v>
      </c>
      <c r="F765" s="278" t="s">
        <v>419</v>
      </c>
      <c r="G765" s="276"/>
      <c r="H765" s="277" t="s">
        <v>34</v>
      </c>
      <c r="I765" s="279"/>
      <c r="J765" s="276"/>
      <c r="K765" s="276"/>
      <c r="L765" s="280"/>
      <c r="M765" s="281"/>
      <c r="N765" s="282"/>
      <c r="O765" s="282"/>
      <c r="P765" s="282"/>
      <c r="Q765" s="282"/>
      <c r="R765" s="282"/>
      <c r="S765" s="282"/>
      <c r="T765" s="283"/>
      <c r="AT765" s="284" t="s">
        <v>312</v>
      </c>
      <c r="AU765" s="284" t="s">
        <v>88</v>
      </c>
      <c r="AV765" s="14" t="s">
        <v>86</v>
      </c>
      <c r="AW765" s="14" t="s">
        <v>41</v>
      </c>
      <c r="AX765" s="14" t="s">
        <v>78</v>
      </c>
      <c r="AY765" s="284" t="s">
        <v>191</v>
      </c>
    </row>
    <row r="766" s="12" customFormat="1">
      <c r="B766" s="253"/>
      <c r="C766" s="254"/>
      <c r="D766" s="247" t="s">
        <v>312</v>
      </c>
      <c r="E766" s="255" t="s">
        <v>34</v>
      </c>
      <c r="F766" s="256" t="s">
        <v>1312</v>
      </c>
      <c r="G766" s="254"/>
      <c r="H766" s="257">
        <v>155.5</v>
      </c>
      <c r="I766" s="258"/>
      <c r="J766" s="254"/>
      <c r="K766" s="254"/>
      <c r="L766" s="259"/>
      <c r="M766" s="260"/>
      <c r="N766" s="261"/>
      <c r="O766" s="261"/>
      <c r="P766" s="261"/>
      <c r="Q766" s="261"/>
      <c r="R766" s="261"/>
      <c r="S766" s="261"/>
      <c r="T766" s="262"/>
      <c r="AT766" s="263" t="s">
        <v>312</v>
      </c>
      <c r="AU766" s="263" t="s">
        <v>88</v>
      </c>
      <c r="AV766" s="12" t="s">
        <v>88</v>
      </c>
      <c r="AW766" s="12" t="s">
        <v>41</v>
      </c>
      <c r="AX766" s="12" t="s">
        <v>78</v>
      </c>
      <c r="AY766" s="263" t="s">
        <v>191</v>
      </c>
    </row>
    <row r="767" s="13" customFormat="1">
      <c r="B767" s="264"/>
      <c r="C767" s="265"/>
      <c r="D767" s="247" t="s">
        <v>312</v>
      </c>
      <c r="E767" s="266" t="s">
        <v>34</v>
      </c>
      <c r="F767" s="267" t="s">
        <v>314</v>
      </c>
      <c r="G767" s="265"/>
      <c r="H767" s="268">
        <v>155.5</v>
      </c>
      <c r="I767" s="269"/>
      <c r="J767" s="265"/>
      <c r="K767" s="265"/>
      <c r="L767" s="270"/>
      <c r="M767" s="271"/>
      <c r="N767" s="272"/>
      <c r="O767" s="272"/>
      <c r="P767" s="272"/>
      <c r="Q767" s="272"/>
      <c r="R767" s="272"/>
      <c r="S767" s="272"/>
      <c r="T767" s="273"/>
      <c r="AT767" s="274" t="s">
        <v>312</v>
      </c>
      <c r="AU767" s="274" t="s">
        <v>88</v>
      </c>
      <c r="AV767" s="13" t="s">
        <v>211</v>
      </c>
      <c r="AW767" s="13" t="s">
        <v>41</v>
      </c>
      <c r="AX767" s="13" t="s">
        <v>86</v>
      </c>
      <c r="AY767" s="274" t="s">
        <v>191</v>
      </c>
    </row>
    <row r="768" s="1" customFormat="1" ht="16.5" customHeight="1">
      <c r="B768" s="48"/>
      <c r="C768" s="235" t="s">
        <v>1313</v>
      </c>
      <c r="D768" s="235" t="s">
        <v>194</v>
      </c>
      <c r="E768" s="236" t="s">
        <v>1314</v>
      </c>
      <c r="F768" s="237" t="s">
        <v>1315</v>
      </c>
      <c r="G768" s="238" t="s">
        <v>1036</v>
      </c>
      <c r="H768" s="311"/>
      <c r="I768" s="240"/>
      <c r="J768" s="241">
        <f>ROUND(I768*H768,2)</f>
        <v>0</v>
      </c>
      <c r="K768" s="237" t="s">
        <v>198</v>
      </c>
      <c r="L768" s="74"/>
      <c r="M768" s="242" t="s">
        <v>34</v>
      </c>
      <c r="N768" s="243" t="s">
        <v>49</v>
      </c>
      <c r="O768" s="49"/>
      <c r="P768" s="244">
        <f>O768*H768</f>
        <v>0</v>
      </c>
      <c r="Q768" s="244">
        <v>0</v>
      </c>
      <c r="R768" s="244">
        <f>Q768*H768</f>
        <v>0</v>
      </c>
      <c r="S768" s="244">
        <v>0</v>
      </c>
      <c r="T768" s="245">
        <f>S768*H768</f>
        <v>0</v>
      </c>
      <c r="AR768" s="25" t="s">
        <v>267</v>
      </c>
      <c r="AT768" s="25" t="s">
        <v>194</v>
      </c>
      <c r="AU768" s="25" t="s">
        <v>88</v>
      </c>
      <c r="AY768" s="25" t="s">
        <v>191</v>
      </c>
      <c r="BE768" s="246">
        <f>IF(N768="základní",J768,0)</f>
        <v>0</v>
      </c>
      <c r="BF768" s="246">
        <f>IF(N768="snížená",J768,0)</f>
        <v>0</v>
      </c>
      <c r="BG768" s="246">
        <f>IF(N768="zákl. přenesená",J768,0)</f>
        <v>0</v>
      </c>
      <c r="BH768" s="246">
        <f>IF(N768="sníž. přenesená",J768,0)</f>
        <v>0</v>
      </c>
      <c r="BI768" s="246">
        <f>IF(N768="nulová",J768,0)</f>
        <v>0</v>
      </c>
      <c r="BJ768" s="25" t="s">
        <v>86</v>
      </c>
      <c r="BK768" s="246">
        <f>ROUND(I768*H768,2)</f>
        <v>0</v>
      </c>
      <c r="BL768" s="25" t="s">
        <v>267</v>
      </c>
      <c r="BM768" s="25" t="s">
        <v>1316</v>
      </c>
    </row>
    <row r="769" s="11" customFormat="1" ht="29.88" customHeight="1">
      <c r="B769" s="219"/>
      <c r="C769" s="220"/>
      <c r="D769" s="221" t="s">
        <v>77</v>
      </c>
      <c r="E769" s="233" t="s">
        <v>1317</v>
      </c>
      <c r="F769" s="233" t="s">
        <v>1318</v>
      </c>
      <c r="G769" s="220"/>
      <c r="H769" s="220"/>
      <c r="I769" s="223"/>
      <c r="J769" s="234">
        <f>BK769</f>
        <v>0</v>
      </c>
      <c r="K769" s="220"/>
      <c r="L769" s="225"/>
      <c r="M769" s="226"/>
      <c r="N769" s="227"/>
      <c r="O769" s="227"/>
      <c r="P769" s="228">
        <f>SUM(P770:P842)</f>
        <v>0</v>
      </c>
      <c r="Q769" s="227"/>
      <c r="R769" s="228">
        <f>SUM(R770:R842)</f>
        <v>40.96963667</v>
      </c>
      <c r="S769" s="227"/>
      <c r="T769" s="229">
        <f>SUM(T770:T842)</f>
        <v>0</v>
      </c>
      <c r="AR769" s="230" t="s">
        <v>88</v>
      </c>
      <c r="AT769" s="231" t="s">
        <v>77</v>
      </c>
      <c r="AU769" s="231" t="s">
        <v>86</v>
      </c>
      <c r="AY769" s="230" t="s">
        <v>191</v>
      </c>
      <c r="BK769" s="232">
        <f>SUM(BK770:BK842)</f>
        <v>0</v>
      </c>
    </row>
    <row r="770" s="1" customFormat="1" ht="16.5" customHeight="1">
      <c r="B770" s="48"/>
      <c r="C770" s="235" t="s">
        <v>1319</v>
      </c>
      <c r="D770" s="235" t="s">
        <v>194</v>
      </c>
      <c r="E770" s="236" t="s">
        <v>1320</v>
      </c>
      <c r="F770" s="237" t="s">
        <v>1321</v>
      </c>
      <c r="G770" s="238" t="s">
        <v>453</v>
      </c>
      <c r="H770" s="239">
        <v>75</v>
      </c>
      <c r="I770" s="240"/>
      <c r="J770" s="241">
        <f>ROUND(I770*H770,2)</f>
        <v>0</v>
      </c>
      <c r="K770" s="237" t="s">
        <v>356</v>
      </c>
      <c r="L770" s="74"/>
      <c r="M770" s="242" t="s">
        <v>34</v>
      </c>
      <c r="N770" s="243" t="s">
        <v>49</v>
      </c>
      <c r="O770" s="49"/>
      <c r="P770" s="244">
        <f>O770*H770</f>
        <v>0</v>
      </c>
      <c r="Q770" s="244">
        <v>0</v>
      </c>
      <c r="R770" s="244">
        <f>Q770*H770</f>
        <v>0</v>
      </c>
      <c r="S770" s="244">
        <v>0</v>
      </c>
      <c r="T770" s="245">
        <f>S770*H770</f>
        <v>0</v>
      </c>
      <c r="AR770" s="25" t="s">
        <v>267</v>
      </c>
      <c r="AT770" s="25" t="s">
        <v>194</v>
      </c>
      <c r="AU770" s="25" t="s">
        <v>88</v>
      </c>
      <c r="AY770" s="25" t="s">
        <v>191</v>
      </c>
      <c r="BE770" s="246">
        <f>IF(N770="základní",J770,0)</f>
        <v>0</v>
      </c>
      <c r="BF770" s="246">
        <f>IF(N770="snížená",J770,0)</f>
        <v>0</v>
      </c>
      <c r="BG770" s="246">
        <f>IF(N770="zákl. přenesená",J770,0)</f>
        <v>0</v>
      </c>
      <c r="BH770" s="246">
        <f>IF(N770="sníž. přenesená",J770,0)</f>
        <v>0</v>
      </c>
      <c r="BI770" s="246">
        <f>IF(N770="nulová",J770,0)</f>
        <v>0</v>
      </c>
      <c r="BJ770" s="25" t="s">
        <v>86</v>
      </c>
      <c r="BK770" s="246">
        <f>ROUND(I770*H770,2)</f>
        <v>0</v>
      </c>
      <c r="BL770" s="25" t="s">
        <v>267</v>
      </c>
      <c r="BM770" s="25" t="s">
        <v>1322</v>
      </c>
    </row>
    <row r="771" s="1" customFormat="1">
      <c r="B771" s="48"/>
      <c r="C771" s="76"/>
      <c r="D771" s="247" t="s">
        <v>201</v>
      </c>
      <c r="E771" s="76"/>
      <c r="F771" s="248" t="s">
        <v>1323</v>
      </c>
      <c r="G771" s="76"/>
      <c r="H771" s="76"/>
      <c r="I771" s="205"/>
      <c r="J771" s="76"/>
      <c r="K771" s="76"/>
      <c r="L771" s="74"/>
      <c r="M771" s="249"/>
      <c r="N771" s="49"/>
      <c r="O771" s="49"/>
      <c r="P771" s="49"/>
      <c r="Q771" s="49"/>
      <c r="R771" s="49"/>
      <c r="S771" s="49"/>
      <c r="T771" s="97"/>
      <c r="AT771" s="25" t="s">
        <v>201</v>
      </c>
      <c r="AU771" s="25" t="s">
        <v>88</v>
      </c>
    </row>
    <row r="772" s="14" customFormat="1">
      <c r="B772" s="275"/>
      <c r="C772" s="276"/>
      <c r="D772" s="247" t="s">
        <v>312</v>
      </c>
      <c r="E772" s="277" t="s">
        <v>34</v>
      </c>
      <c r="F772" s="278" t="s">
        <v>571</v>
      </c>
      <c r="G772" s="276"/>
      <c r="H772" s="277" t="s">
        <v>34</v>
      </c>
      <c r="I772" s="279"/>
      <c r="J772" s="276"/>
      <c r="K772" s="276"/>
      <c r="L772" s="280"/>
      <c r="M772" s="281"/>
      <c r="N772" s="282"/>
      <c r="O772" s="282"/>
      <c r="P772" s="282"/>
      <c r="Q772" s="282"/>
      <c r="R772" s="282"/>
      <c r="S772" s="282"/>
      <c r="T772" s="283"/>
      <c r="AT772" s="284" t="s">
        <v>312</v>
      </c>
      <c r="AU772" s="284" t="s">
        <v>88</v>
      </c>
      <c r="AV772" s="14" t="s">
        <v>86</v>
      </c>
      <c r="AW772" s="14" t="s">
        <v>41</v>
      </c>
      <c r="AX772" s="14" t="s">
        <v>78</v>
      </c>
      <c r="AY772" s="284" t="s">
        <v>191</v>
      </c>
    </row>
    <row r="773" s="12" customFormat="1">
      <c r="B773" s="253"/>
      <c r="C773" s="254"/>
      <c r="D773" s="247" t="s">
        <v>312</v>
      </c>
      <c r="E773" s="255" t="s">
        <v>34</v>
      </c>
      <c r="F773" s="256" t="s">
        <v>1324</v>
      </c>
      <c r="G773" s="254"/>
      <c r="H773" s="257">
        <v>75</v>
      </c>
      <c r="I773" s="258"/>
      <c r="J773" s="254"/>
      <c r="K773" s="254"/>
      <c r="L773" s="259"/>
      <c r="M773" s="260"/>
      <c r="N773" s="261"/>
      <c r="O773" s="261"/>
      <c r="P773" s="261"/>
      <c r="Q773" s="261"/>
      <c r="R773" s="261"/>
      <c r="S773" s="261"/>
      <c r="T773" s="262"/>
      <c r="AT773" s="263" t="s">
        <v>312</v>
      </c>
      <c r="AU773" s="263" t="s">
        <v>88</v>
      </c>
      <c r="AV773" s="12" t="s">
        <v>88</v>
      </c>
      <c r="AW773" s="12" t="s">
        <v>41</v>
      </c>
      <c r="AX773" s="12" t="s">
        <v>78</v>
      </c>
      <c r="AY773" s="263" t="s">
        <v>191</v>
      </c>
    </row>
    <row r="774" s="13" customFormat="1">
      <c r="B774" s="264"/>
      <c r="C774" s="265"/>
      <c r="D774" s="247" t="s">
        <v>312</v>
      </c>
      <c r="E774" s="266" t="s">
        <v>34</v>
      </c>
      <c r="F774" s="267" t="s">
        <v>314</v>
      </c>
      <c r="G774" s="265"/>
      <c r="H774" s="268">
        <v>75</v>
      </c>
      <c r="I774" s="269"/>
      <c r="J774" s="265"/>
      <c r="K774" s="265"/>
      <c r="L774" s="270"/>
      <c r="M774" s="271"/>
      <c r="N774" s="272"/>
      <c r="O774" s="272"/>
      <c r="P774" s="272"/>
      <c r="Q774" s="272"/>
      <c r="R774" s="272"/>
      <c r="S774" s="272"/>
      <c r="T774" s="273"/>
      <c r="AT774" s="274" t="s">
        <v>312</v>
      </c>
      <c r="AU774" s="274" t="s">
        <v>88</v>
      </c>
      <c r="AV774" s="13" t="s">
        <v>211</v>
      </c>
      <c r="AW774" s="13" t="s">
        <v>41</v>
      </c>
      <c r="AX774" s="13" t="s">
        <v>86</v>
      </c>
      <c r="AY774" s="274" t="s">
        <v>191</v>
      </c>
    </row>
    <row r="775" s="1" customFormat="1" ht="25.5" customHeight="1">
      <c r="B775" s="48"/>
      <c r="C775" s="235" t="s">
        <v>1325</v>
      </c>
      <c r="D775" s="235" t="s">
        <v>194</v>
      </c>
      <c r="E775" s="236" t="s">
        <v>1326</v>
      </c>
      <c r="F775" s="237" t="s">
        <v>1327</v>
      </c>
      <c r="G775" s="238" t="s">
        <v>453</v>
      </c>
      <c r="H775" s="239">
        <v>75</v>
      </c>
      <c r="I775" s="240"/>
      <c r="J775" s="241">
        <f>ROUND(I775*H775,2)</f>
        <v>0</v>
      </c>
      <c r="K775" s="237" t="s">
        <v>356</v>
      </c>
      <c r="L775" s="74"/>
      <c r="M775" s="242" t="s">
        <v>34</v>
      </c>
      <c r="N775" s="243" t="s">
        <v>49</v>
      </c>
      <c r="O775" s="49"/>
      <c r="P775" s="244">
        <f>O775*H775</f>
        <v>0</v>
      </c>
      <c r="Q775" s="244">
        <v>0</v>
      </c>
      <c r="R775" s="244">
        <f>Q775*H775</f>
        <v>0</v>
      </c>
      <c r="S775" s="244">
        <v>0</v>
      </c>
      <c r="T775" s="245">
        <f>S775*H775</f>
        <v>0</v>
      </c>
      <c r="AR775" s="25" t="s">
        <v>267</v>
      </c>
      <c r="AT775" s="25" t="s">
        <v>194</v>
      </c>
      <c r="AU775" s="25" t="s">
        <v>88</v>
      </c>
      <c r="AY775" s="25" t="s">
        <v>191</v>
      </c>
      <c r="BE775" s="246">
        <f>IF(N775="základní",J775,0)</f>
        <v>0</v>
      </c>
      <c r="BF775" s="246">
        <f>IF(N775="snížená",J775,0)</f>
        <v>0</v>
      </c>
      <c r="BG775" s="246">
        <f>IF(N775="zákl. přenesená",J775,0)</f>
        <v>0</v>
      </c>
      <c r="BH775" s="246">
        <f>IF(N775="sníž. přenesená",J775,0)</f>
        <v>0</v>
      </c>
      <c r="BI775" s="246">
        <f>IF(N775="nulová",J775,0)</f>
        <v>0</v>
      </c>
      <c r="BJ775" s="25" t="s">
        <v>86</v>
      </c>
      <c r="BK775" s="246">
        <f>ROUND(I775*H775,2)</f>
        <v>0</v>
      </c>
      <c r="BL775" s="25" t="s">
        <v>267</v>
      </c>
      <c r="BM775" s="25" t="s">
        <v>1328</v>
      </c>
    </row>
    <row r="776" s="1" customFormat="1">
      <c r="B776" s="48"/>
      <c r="C776" s="76"/>
      <c r="D776" s="247" t="s">
        <v>201</v>
      </c>
      <c r="E776" s="76"/>
      <c r="F776" s="248" t="s">
        <v>1323</v>
      </c>
      <c r="G776" s="76"/>
      <c r="H776" s="76"/>
      <c r="I776" s="205"/>
      <c r="J776" s="76"/>
      <c r="K776" s="76"/>
      <c r="L776" s="74"/>
      <c r="M776" s="249"/>
      <c r="N776" s="49"/>
      <c r="O776" s="49"/>
      <c r="P776" s="49"/>
      <c r="Q776" s="49"/>
      <c r="R776" s="49"/>
      <c r="S776" s="49"/>
      <c r="T776" s="97"/>
      <c r="AT776" s="25" t="s">
        <v>201</v>
      </c>
      <c r="AU776" s="25" t="s">
        <v>88</v>
      </c>
    </row>
    <row r="777" s="14" customFormat="1">
      <c r="B777" s="275"/>
      <c r="C777" s="276"/>
      <c r="D777" s="247" t="s">
        <v>312</v>
      </c>
      <c r="E777" s="277" t="s">
        <v>34</v>
      </c>
      <c r="F777" s="278" t="s">
        <v>571</v>
      </c>
      <c r="G777" s="276"/>
      <c r="H777" s="277" t="s">
        <v>34</v>
      </c>
      <c r="I777" s="279"/>
      <c r="J777" s="276"/>
      <c r="K777" s="276"/>
      <c r="L777" s="280"/>
      <c r="M777" s="281"/>
      <c r="N777" s="282"/>
      <c r="O777" s="282"/>
      <c r="P777" s="282"/>
      <c r="Q777" s="282"/>
      <c r="R777" s="282"/>
      <c r="S777" s="282"/>
      <c r="T777" s="283"/>
      <c r="AT777" s="284" t="s">
        <v>312</v>
      </c>
      <c r="AU777" s="284" t="s">
        <v>88</v>
      </c>
      <c r="AV777" s="14" t="s">
        <v>86</v>
      </c>
      <c r="AW777" s="14" t="s">
        <v>41</v>
      </c>
      <c r="AX777" s="14" t="s">
        <v>78</v>
      </c>
      <c r="AY777" s="284" t="s">
        <v>191</v>
      </c>
    </row>
    <row r="778" s="12" customFormat="1">
      <c r="B778" s="253"/>
      <c r="C778" s="254"/>
      <c r="D778" s="247" t="s">
        <v>312</v>
      </c>
      <c r="E778" s="255" t="s">
        <v>34</v>
      </c>
      <c r="F778" s="256" t="s">
        <v>1324</v>
      </c>
      <c r="G778" s="254"/>
      <c r="H778" s="257">
        <v>75</v>
      </c>
      <c r="I778" s="258"/>
      <c r="J778" s="254"/>
      <c r="K778" s="254"/>
      <c r="L778" s="259"/>
      <c r="M778" s="260"/>
      <c r="N778" s="261"/>
      <c r="O778" s="261"/>
      <c r="P778" s="261"/>
      <c r="Q778" s="261"/>
      <c r="R778" s="261"/>
      <c r="S778" s="261"/>
      <c r="T778" s="262"/>
      <c r="AT778" s="263" t="s">
        <v>312</v>
      </c>
      <c r="AU778" s="263" t="s">
        <v>88</v>
      </c>
      <c r="AV778" s="12" t="s">
        <v>88</v>
      </c>
      <c r="AW778" s="12" t="s">
        <v>41</v>
      </c>
      <c r="AX778" s="12" t="s">
        <v>78</v>
      </c>
      <c r="AY778" s="263" t="s">
        <v>191</v>
      </c>
    </row>
    <row r="779" s="13" customFormat="1">
      <c r="B779" s="264"/>
      <c r="C779" s="265"/>
      <c r="D779" s="247" t="s">
        <v>312</v>
      </c>
      <c r="E779" s="266" t="s">
        <v>34</v>
      </c>
      <c r="F779" s="267" t="s">
        <v>314</v>
      </c>
      <c r="G779" s="265"/>
      <c r="H779" s="268">
        <v>75</v>
      </c>
      <c r="I779" s="269"/>
      <c r="J779" s="265"/>
      <c r="K779" s="265"/>
      <c r="L779" s="270"/>
      <c r="M779" s="271"/>
      <c r="N779" s="272"/>
      <c r="O779" s="272"/>
      <c r="P779" s="272"/>
      <c r="Q779" s="272"/>
      <c r="R779" s="272"/>
      <c r="S779" s="272"/>
      <c r="T779" s="273"/>
      <c r="AT779" s="274" t="s">
        <v>312</v>
      </c>
      <c r="AU779" s="274" t="s">
        <v>88</v>
      </c>
      <c r="AV779" s="13" t="s">
        <v>211</v>
      </c>
      <c r="AW779" s="13" t="s">
        <v>41</v>
      </c>
      <c r="AX779" s="13" t="s">
        <v>86</v>
      </c>
      <c r="AY779" s="274" t="s">
        <v>191</v>
      </c>
    </row>
    <row r="780" s="1" customFormat="1" ht="25.5" customHeight="1">
      <c r="B780" s="48"/>
      <c r="C780" s="235" t="s">
        <v>1329</v>
      </c>
      <c r="D780" s="235" t="s">
        <v>194</v>
      </c>
      <c r="E780" s="236" t="s">
        <v>1330</v>
      </c>
      <c r="F780" s="237" t="s">
        <v>1331</v>
      </c>
      <c r="G780" s="238" t="s">
        <v>453</v>
      </c>
      <c r="H780" s="239">
        <v>35</v>
      </c>
      <c r="I780" s="240"/>
      <c r="J780" s="241">
        <f>ROUND(I780*H780,2)</f>
        <v>0</v>
      </c>
      <c r="K780" s="237" t="s">
        <v>356</v>
      </c>
      <c r="L780" s="74"/>
      <c r="M780" s="242" t="s">
        <v>34</v>
      </c>
      <c r="N780" s="243" t="s">
        <v>49</v>
      </c>
      <c r="O780" s="49"/>
      <c r="P780" s="244">
        <f>O780*H780</f>
        <v>0</v>
      </c>
      <c r="Q780" s="244">
        <v>0</v>
      </c>
      <c r="R780" s="244">
        <f>Q780*H780</f>
        <v>0</v>
      </c>
      <c r="S780" s="244">
        <v>0</v>
      </c>
      <c r="T780" s="245">
        <f>S780*H780</f>
        <v>0</v>
      </c>
      <c r="AR780" s="25" t="s">
        <v>267</v>
      </c>
      <c r="AT780" s="25" t="s">
        <v>194</v>
      </c>
      <c r="AU780" s="25" t="s">
        <v>88</v>
      </c>
      <c r="AY780" s="25" t="s">
        <v>191</v>
      </c>
      <c r="BE780" s="246">
        <f>IF(N780="základní",J780,0)</f>
        <v>0</v>
      </c>
      <c r="BF780" s="246">
        <f>IF(N780="snížená",J780,0)</f>
        <v>0</v>
      </c>
      <c r="BG780" s="246">
        <f>IF(N780="zákl. přenesená",J780,0)</f>
        <v>0</v>
      </c>
      <c r="BH780" s="246">
        <f>IF(N780="sníž. přenesená",J780,0)</f>
        <v>0</v>
      </c>
      <c r="BI780" s="246">
        <f>IF(N780="nulová",J780,0)</f>
        <v>0</v>
      </c>
      <c r="BJ780" s="25" t="s">
        <v>86</v>
      </c>
      <c r="BK780" s="246">
        <f>ROUND(I780*H780,2)</f>
        <v>0</v>
      </c>
      <c r="BL780" s="25" t="s">
        <v>267</v>
      </c>
      <c r="BM780" s="25" t="s">
        <v>1332</v>
      </c>
    </row>
    <row r="781" s="1" customFormat="1">
      <c r="B781" s="48"/>
      <c r="C781" s="76"/>
      <c r="D781" s="247" t="s">
        <v>201</v>
      </c>
      <c r="E781" s="76"/>
      <c r="F781" s="248" t="s">
        <v>1323</v>
      </c>
      <c r="G781" s="76"/>
      <c r="H781" s="76"/>
      <c r="I781" s="205"/>
      <c r="J781" s="76"/>
      <c r="K781" s="76"/>
      <c r="L781" s="74"/>
      <c r="M781" s="249"/>
      <c r="N781" s="49"/>
      <c r="O781" s="49"/>
      <c r="P781" s="49"/>
      <c r="Q781" s="49"/>
      <c r="R781" s="49"/>
      <c r="S781" s="49"/>
      <c r="T781" s="97"/>
      <c r="AT781" s="25" t="s">
        <v>201</v>
      </c>
      <c r="AU781" s="25" t="s">
        <v>88</v>
      </c>
    </row>
    <row r="782" s="14" customFormat="1">
      <c r="B782" s="275"/>
      <c r="C782" s="276"/>
      <c r="D782" s="247" t="s">
        <v>312</v>
      </c>
      <c r="E782" s="277" t="s">
        <v>34</v>
      </c>
      <c r="F782" s="278" t="s">
        <v>571</v>
      </c>
      <c r="G782" s="276"/>
      <c r="H782" s="277" t="s">
        <v>34</v>
      </c>
      <c r="I782" s="279"/>
      <c r="J782" s="276"/>
      <c r="K782" s="276"/>
      <c r="L782" s="280"/>
      <c r="M782" s="281"/>
      <c r="N782" s="282"/>
      <c r="O782" s="282"/>
      <c r="P782" s="282"/>
      <c r="Q782" s="282"/>
      <c r="R782" s="282"/>
      <c r="S782" s="282"/>
      <c r="T782" s="283"/>
      <c r="AT782" s="284" t="s">
        <v>312</v>
      </c>
      <c r="AU782" s="284" t="s">
        <v>88</v>
      </c>
      <c r="AV782" s="14" t="s">
        <v>86</v>
      </c>
      <c r="AW782" s="14" t="s">
        <v>41</v>
      </c>
      <c r="AX782" s="14" t="s">
        <v>78</v>
      </c>
      <c r="AY782" s="284" t="s">
        <v>191</v>
      </c>
    </row>
    <row r="783" s="12" customFormat="1">
      <c r="B783" s="253"/>
      <c r="C783" s="254"/>
      <c r="D783" s="247" t="s">
        <v>312</v>
      </c>
      <c r="E783" s="255" t="s">
        <v>34</v>
      </c>
      <c r="F783" s="256" t="s">
        <v>1333</v>
      </c>
      <c r="G783" s="254"/>
      <c r="H783" s="257">
        <v>35</v>
      </c>
      <c r="I783" s="258"/>
      <c r="J783" s="254"/>
      <c r="K783" s="254"/>
      <c r="L783" s="259"/>
      <c r="M783" s="260"/>
      <c r="N783" s="261"/>
      <c r="O783" s="261"/>
      <c r="P783" s="261"/>
      <c r="Q783" s="261"/>
      <c r="R783" s="261"/>
      <c r="S783" s="261"/>
      <c r="T783" s="262"/>
      <c r="AT783" s="263" t="s">
        <v>312</v>
      </c>
      <c r="AU783" s="263" t="s">
        <v>88</v>
      </c>
      <c r="AV783" s="12" t="s">
        <v>88</v>
      </c>
      <c r="AW783" s="12" t="s">
        <v>41</v>
      </c>
      <c r="AX783" s="12" t="s">
        <v>78</v>
      </c>
      <c r="AY783" s="263" t="s">
        <v>191</v>
      </c>
    </row>
    <row r="784" s="13" customFormat="1">
      <c r="B784" s="264"/>
      <c r="C784" s="265"/>
      <c r="D784" s="247" t="s">
        <v>312</v>
      </c>
      <c r="E784" s="266" t="s">
        <v>34</v>
      </c>
      <c r="F784" s="267" t="s">
        <v>314</v>
      </c>
      <c r="G784" s="265"/>
      <c r="H784" s="268">
        <v>35</v>
      </c>
      <c r="I784" s="269"/>
      <c r="J784" s="265"/>
      <c r="K784" s="265"/>
      <c r="L784" s="270"/>
      <c r="M784" s="271"/>
      <c r="N784" s="272"/>
      <c r="O784" s="272"/>
      <c r="P784" s="272"/>
      <c r="Q784" s="272"/>
      <c r="R784" s="272"/>
      <c r="S784" s="272"/>
      <c r="T784" s="273"/>
      <c r="AT784" s="274" t="s">
        <v>312</v>
      </c>
      <c r="AU784" s="274" t="s">
        <v>88</v>
      </c>
      <c r="AV784" s="13" t="s">
        <v>211</v>
      </c>
      <c r="AW784" s="13" t="s">
        <v>41</v>
      </c>
      <c r="AX784" s="13" t="s">
        <v>86</v>
      </c>
      <c r="AY784" s="274" t="s">
        <v>191</v>
      </c>
    </row>
    <row r="785" s="1" customFormat="1" ht="25.5" customHeight="1">
      <c r="B785" s="48"/>
      <c r="C785" s="235" t="s">
        <v>1334</v>
      </c>
      <c r="D785" s="235" t="s">
        <v>194</v>
      </c>
      <c r="E785" s="236" t="s">
        <v>1335</v>
      </c>
      <c r="F785" s="237" t="s">
        <v>1336</v>
      </c>
      <c r="G785" s="238" t="s">
        <v>453</v>
      </c>
      <c r="H785" s="239">
        <v>45</v>
      </c>
      <c r="I785" s="240"/>
      <c r="J785" s="241">
        <f>ROUND(I785*H785,2)</f>
        <v>0</v>
      </c>
      <c r="K785" s="237" t="s">
        <v>356</v>
      </c>
      <c r="L785" s="74"/>
      <c r="M785" s="242" t="s">
        <v>34</v>
      </c>
      <c r="N785" s="243" t="s">
        <v>49</v>
      </c>
      <c r="O785" s="49"/>
      <c r="P785" s="244">
        <f>O785*H785</f>
        <v>0</v>
      </c>
      <c r="Q785" s="244">
        <v>0</v>
      </c>
      <c r="R785" s="244">
        <f>Q785*H785</f>
        <v>0</v>
      </c>
      <c r="S785" s="244">
        <v>0</v>
      </c>
      <c r="T785" s="245">
        <f>S785*H785</f>
        <v>0</v>
      </c>
      <c r="AR785" s="25" t="s">
        <v>267</v>
      </c>
      <c r="AT785" s="25" t="s">
        <v>194</v>
      </c>
      <c r="AU785" s="25" t="s">
        <v>88</v>
      </c>
      <c r="AY785" s="25" t="s">
        <v>191</v>
      </c>
      <c r="BE785" s="246">
        <f>IF(N785="základní",J785,0)</f>
        <v>0</v>
      </c>
      <c r="BF785" s="246">
        <f>IF(N785="snížená",J785,0)</f>
        <v>0</v>
      </c>
      <c r="BG785" s="246">
        <f>IF(N785="zákl. přenesená",J785,0)</f>
        <v>0</v>
      </c>
      <c r="BH785" s="246">
        <f>IF(N785="sníž. přenesená",J785,0)</f>
        <v>0</v>
      </c>
      <c r="BI785" s="246">
        <f>IF(N785="nulová",J785,0)</f>
        <v>0</v>
      </c>
      <c r="BJ785" s="25" t="s">
        <v>86</v>
      </c>
      <c r="BK785" s="246">
        <f>ROUND(I785*H785,2)</f>
        <v>0</v>
      </c>
      <c r="BL785" s="25" t="s">
        <v>267</v>
      </c>
      <c r="BM785" s="25" t="s">
        <v>1337</v>
      </c>
    </row>
    <row r="786" s="1" customFormat="1">
      <c r="B786" s="48"/>
      <c r="C786" s="76"/>
      <c r="D786" s="247" t="s">
        <v>201</v>
      </c>
      <c r="E786" s="76"/>
      <c r="F786" s="248" t="s">
        <v>1338</v>
      </c>
      <c r="G786" s="76"/>
      <c r="H786" s="76"/>
      <c r="I786" s="205"/>
      <c r="J786" s="76"/>
      <c r="K786" s="76"/>
      <c r="L786" s="74"/>
      <c r="M786" s="249"/>
      <c r="N786" s="49"/>
      <c r="O786" s="49"/>
      <c r="P786" s="49"/>
      <c r="Q786" s="49"/>
      <c r="R786" s="49"/>
      <c r="S786" s="49"/>
      <c r="T786" s="97"/>
      <c r="AT786" s="25" t="s">
        <v>201</v>
      </c>
      <c r="AU786" s="25" t="s">
        <v>88</v>
      </c>
    </row>
    <row r="787" s="14" customFormat="1">
      <c r="B787" s="275"/>
      <c r="C787" s="276"/>
      <c r="D787" s="247" t="s">
        <v>312</v>
      </c>
      <c r="E787" s="277" t="s">
        <v>34</v>
      </c>
      <c r="F787" s="278" t="s">
        <v>571</v>
      </c>
      <c r="G787" s="276"/>
      <c r="H787" s="277" t="s">
        <v>34</v>
      </c>
      <c r="I787" s="279"/>
      <c r="J787" s="276"/>
      <c r="K787" s="276"/>
      <c r="L787" s="280"/>
      <c r="M787" s="281"/>
      <c r="N787" s="282"/>
      <c r="O787" s="282"/>
      <c r="P787" s="282"/>
      <c r="Q787" s="282"/>
      <c r="R787" s="282"/>
      <c r="S787" s="282"/>
      <c r="T787" s="283"/>
      <c r="AT787" s="284" t="s">
        <v>312</v>
      </c>
      <c r="AU787" s="284" t="s">
        <v>88</v>
      </c>
      <c r="AV787" s="14" t="s">
        <v>86</v>
      </c>
      <c r="AW787" s="14" t="s">
        <v>41</v>
      </c>
      <c r="AX787" s="14" t="s">
        <v>78</v>
      </c>
      <c r="AY787" s="284" t="s">
        <v>191</v>
      </c>
    </row>
    <row r="788" s="12" customFormat="1">
      <c r="B788" s="253"/>
      <c r="C788" s="254"/>
      <c r="D788" s="247" t="s">
        <v>312</v>
      </c>
      <c r="E788" s="255" t="s">
        <v>34</v>
      </c>
      <c r="F788" s="256" t="s">
        <v>1339</v>
      </c>
      <c r="G788" s="254"/>
      <c r="H788" s="257">
        <v>45</v>
      </c>
      <c r="I788" s="258"/>
      <c r="J788" s="254"/>
      <c r="K788" s="254"/>
      <c r="L788" s="259"/>
      <c r="M788" s="260"/>
      <c r="N788" s="261"/>
      <c r="O788" s="261"/>
      <c r="P788" s="261"/>
      <c r="Q788" s="261"/>
      <c r="R788" s="261"/>
      <c r="S788" s="261"/>
      <c r="T788" s="262"/>
      <c r="AT788" s="263" t="s">
        <v>312</v>
      </c>
      <c r="AU788" s="263" t="s">
        <v>88</v>
      </c>
      <c r="AV788" s="12" t="s">
        <v>88</v>
      </c>
      <c r="AW788" s="12" t="s">
        <v>41</v>
      </c>
      <c r="AX788" s="12" t="s">
        <v>78</v>
      </c>
      <c r="AY788" s="263" t="s">
        <v>191</v>
      </c>
    </row>
    <row r="789" s="13" customFormat="1">
      <c r="B789" s="264"/>
      <c r="C789" s="265"/>
      <c r="D789" s="247" t="s">
        <v>312</v>
      </c>
      <c r="E789" s="266" t="s">
        <v>34</v>
      </c>
      <c r="F789" s="267" t="s">
        <v>314</v>
      </c>
      <c r="G789" s="265"/>
      <c r="H789" s="268">
        <v>45</v>
      </c>
      <c r="I789" s="269"/>
      <c r="J789" s="265"/>
      <c r="K789" s="265"/>
      <c r="L789" s="270"/>
      <c r="M789" s="271"/>
      <c r="N789" s="272"/>
      <c r="O789" s="272"/>
      <c r="P789" s="272"/>
      <c r="Q789" s="272"/>
      <c r="R789" s="272"/>
      <c r="S789" s="272"/>
      <c r="T789" s="273"/>
      <c r="AT789" s="274" t="s">
        <v>312</v>
      </c>
      <c r="AU789" s="274" t="s">
        <v>88</v>
      </c>
      <c r="AV789" s="13" t="s">
        <v>211</v>
      </c>
      <c r="AW789" s="13" t="s">
        <v>41</v>
      </c>
      <c r="AX789" s="13" t="s">
        <v>86</v>
      </c>
      <c r="AY789" s="274" t="s">
        <v>191</v>
      </c>
    </row>
    <row r="790" s="1" customFormat="1" ht="25.5" customHeight="1">
      <c r="B790" s="48"/>
      <c r="C790" s="235" t="s">
        <v>1340</v>
      </c>
      <c r="D790" s="235" t="s">
        <v>194</v>
      </c>
      <c r="E790" s="236" t="s">
        <v>1341</v>
      </c>
      <c r="F790" s="237" t="s">
        <v>1342</v>
      </c>
      <c r="G790" s="238" t="s">
        <v>453</v>
      </c>
      <c r="H790" s="239">
        <v>54.582999999999998</v>
      </c>
      <c r="I790" s="240"/>
      <c r="J790" s="241">
        <f>ROUND(I790*H790,2)</f>
        <v>0</v>
      </c>
      <c r="K790" s="237" t="s">
        <v>198</v>
      </c>
      <c r="L790" s="74"/>
      <c r="M790" s="242" t="s">
        <v>34</v>
      </c>
      <c r="N790" s="243" t="s">
        <v>49</v>
      </c>
      <c r="O790" s="49"/>
      <c r="P790" s="244">
        <f>O790*H790</f>
        <v>0</v>
      </c>
      <c r="Q790" s="244">
        <v>0.045359999999999998</v>
      </c>
      <c r="R790" s="244">
        <f>Q790*H790</f>
        <v>2.4758848799999997</v>
      </c>
      <c r="S790" s="244">
        <v>0</v>
      </c>
      <c r="T790" s="245">
        <f>S790*H790</f>
        <v>0</v>
      </c>
      <c r="AR790" s="25" t="s">
        <v>267</v>
      </c>
      <c r="AT790" s="25" t="s">
        <v>194</v>
      </c>
      <c r="AU790" s="25" t="s">
        <v>88</v>
      </c>
      <c r="AY790" s="25" t="s">
        <v>191</v>
      </c>
      <c r="BE790" s="246">
        <f>IF(N790="základní",J790,0)</f>
        <v>0</v>
      </c>
      <c r="BF790" s="246">
        <f>IF(N790="snížená",J790,0)</f>
        <v>0</v>
      </c>
      <c r="BG790" s="246">
        <f>IF(N790="zákl. přenesená",J790,0)</f>
        <v>0</v>
      </c>
      <c r="BH790" s="246">
        <f>IF(N790="sníž. přenesená",J790,0)</f>
        <v>0</v>
      </c>
      <c r="BI790" s="246">
        <f>IF(N790="nulová",J790,0)</f>
        <v>0</v>
      </c>
      <c r="BJ790" s="25" t="s">
        <v>86</v>
      </c>
      <c r="BK790" s="246">
        <f>ROUND(I790*H790,2)</f>
        <v>0</v>
      </c>
      <c r="BL790" s="25" t="s">
        <v>267</v>
      </c>
      <c r="BM790" s="25" t="s">
        <v>1343</v>
      </c>
    </row>
    <row r="791" s="14" customFormat="1">
      <c r="B791" s="275"/>
      <c r="C791" s="276"/>
      <c r="D791" s="247" t="s">
        <v>312</v>
      </c>
      <c r="E791" s="277" t="s">
        <v>34</v>
      </c>
      <c r="F791" s="278" t="s">
        <v>419</v>
      </c>
      <c r="G791" s="276"/>
      <c r="H791" s="277" t="s">
        <v>34</v>
      </c>
      <c r="I791" s="279"/>
      <c r="J791" s="276"/>
      <c r="K791" s="276"/>
      <c r="L791" s="280"/>
      <c r="M791" s="281"/>
      <c r="N791" s="282"/>
      <c r="O791" s="282"/>
      <c r="P791" s="282"/>
      <c r="Q791" s="282"/>
      <c r="R791" s="282"/>
      <c r="S791" s="282"/>
      <c r="T791" s="283"/>
      <c r="AT791" s="284" t="s">
        <v>312</v>
      </c>
      <c r="AU791" s="284" t="s">
        <v>88</v>
      </c>
      <c r="AV791" s="14" t="s">
        <v>86</v>
      </c>
      <c r="AW791" s="14" t="s">
        <v>41</v>
      </c>
      <c r="AX791" s="14" t="s">
        <v>78</v>
      </c>
      <c r="AY791" s="284" t="s">
        <v>191</v>
      </c>
    </row>
    <row r="792" s="12" customFormat="1">
      <c r="B792" s="253"/>
      <c r="C792" s="254"/>
      <c r="D792" s="247" t="s">
        <v>312</v>
      </c>
      <c r="E792" s="255" t="s">
        <v>34</v>
      </c>
      <c r="F792" s="256" t="s">
        <v>1344</v>
      </c>
      <c r="G792" s="254"/>
      <c r="H792" s="257">
        <v>54.582999999999998</v>
      </c>
      <c r="I792" s="258"/>
      <c r="J792" s="254"/>
      <c r="K792" s="254"/>
      <c r="L792" s="259"/>
      <c r="M792" s="260"/>
      <c r="N792" s="261"/>
      <c r="O792" s="261"/>
      <c r="P792" s="261"/>
      <c r="Q792" s="261"/>
      <c r="R792" s="261"/>
      <c r="S792" s="261"/>
      <c r="T792" s="262"/>
      <c r="AT792" s="263" t="s">
        <v>312</v>
      </c>
      <c r="AU792" s="263" t="s">
        <v>88</v>
      </c>
      <c r="AV792" s="12" t="s">
        <v>88</v>
      </c>
      <c r="AW792" s="12" t="s">
        <v>41</v>
      </c>
      <c r="AX792" s="12" t="s">
        <v>78</v>
      </c>
      <c r="AY792" s="263" t="s">
        <v>191</v>
      </c>
    </row>
    <row r="793" s="13" customFormat="1">
      <c r="B793" s="264"/>
      <c r="C793" s="265"/>
      <c r="D793" s="247" t="s">
        <v>312</v>
      </c>
      <c r="E793" s="266" t="s">
        <v>34</v>
      </c>
      <c r="F793" s="267" t="s">
        <v>314</v>
      </c>
      <c r="G793" s="265"/>
      <c r="H793" s="268">
        <v>54.582999999999998</v>
      </c>
      <c r="I793" s="269"/>
      <c r="J793" s="265"/>
      <c r="K793" s="265"/>
      <c r="L793" s="270"/>
      <c r="M793" s="271"/>
      <c r="N793" s="272"/>
      <c r="O793" s="272"/>
      <c r="P793" s="272"/>
      <c r="Q793" s="272"/>
      <c r="R793" s="272"/>
      <c r="S793" s="272"/>
      <c r="T793" s="273"/>
      <c r="AT793" s="274" t="s">
        <v>312</v>
      </c>
      <c r="AU793" s="274" t="s">
        <v>88</v>
      </c>
      <c r="AV793" s="13" t="s">
        <v>211</v>
      </c>
      <c r="AW793" s="13" t="s">
        <v>41</v>
      </c>
      <c r="AX793" s="13" t="s">
        <v>86</v>
      </c>
      <c r="AY793" s="274" t="s">
        <v>191</v>
      </c>
    </row>
    <row r="794" s="1" customFormat="1" ht="25.5" customHeight="1">
      <c r="B794" s="48"/>
      <c r="C794" s="235" t="s">
        <v>1345</v>
      </c>
      <c r="D794" s="235" t="s">
        <v>194</v>
      </c>
      <c r="E794" s="236" t="s">
        <v>1346</v>
      </c>
      <c r="F794" s="237" t="s">
        <v>1347</v>
      </c>
      <c r="G794" s="238" t="s">
        <v>453</v>
      </c>
      <c r="H794" s="239">
        <v>175.65700000000001</v>
      </c>
      <c r="I794" s="240"/>
      <c r="J794" s="241">
        <f>ROUND(I794*H794,2)</f>
        <v>0</v>
      </c>
      <c r="K794" s="237" t="s">
        <v>198</v>
      </c>
      <c r="L794" s="74"/>
      <c r="M794" s="242" t="s">
        <v>34</v>
      </c>
      <c r="N794" s="243" t="s">
        <v>49</v>
      </c>
      <c r="O794" s="49"/>
      <c r="P794" s="244">
        <f>O794*H794</f>
        <v>0</v>
      </c>
      <c r="Q794" s="244">
        <v>0.046390000000000001</v>
      </c>
      <c r="R794" s="244">
        <f>Q794*H794</f>
        <v>8.1487282300000015</v>
      </c>
      <c r="S794" s="244">
        <v>0</v>
      </c>
      <c r="T794" s="245">
        <f>S794*H794</f>
        <v>0</v>
      </c>
      <c r="AR794" s="25" t="s">
        <v>267</v>
      </c>
      <c r="AT794" s="25" t="s">
        <v>194</v>
      </c>
      <c r="AU794" s="25" t="s">
        <v>88</v>
      </c>
      <c r="AY794" s="25" t="s">
        <v>191</v>
      </c>
      <c r="BE794" s="246">
        <f>IF(N794="základní",J794,0)</f>
        <v>0</v>
      </c>
      <c r="BF794" s="246">
        <f>IF(N794="snížená",J794,0)</f>
        <v>0</v>
      </c>
      <c r="BG794" s="246">
        <f>IF(N794="zákl. přenesená",J794,0)</f>
        <v>0</v>
      </c>
      <c r="BH794" s="246">
        <f>IF(N794="sníž. přenesená",J794,0)</f>
        <v>0</v>
      </c>
      <c r="BI794" s="246">
        <f>IF(N794="nulová",J794,0)</f>
        <v>0</v>
      </c>
      <c r="BJ794" s="25" t="s">
        <v>86</v>
      </c>
      <c r="BK794" s="246">
        <f>ROUND(I794*H794,2)</f>
        <v>0</v>
      </c>
      <c r="BL794" s="25" t="s">
        <v>267</v>
      </c>
      <c r="BM794" s="25" t="s">
        <v>1348</v>
      </c>
    </row>
    <row r="795" s="14" customFormat="1">
      <c r="B795" s="275"/>
      <c r="C795" s="276"/>
      <c r="D795" s="247" t="s">
        <v>312</v>
      </c>
      <c r="E795" s="277" t="s">
        <v>34</v>
      </c>
      <c r="F795" s="278" t="s">
        <v>419</v>
      </c>
      <c r="G795" s="276"/>
      <c r="H795" s="277" t="s">
        <v>34</v>
      </c>
      <c r="I795" s="279"/>
      <c r="J795" s="276"/>
      <c r="K795" s="276"/>
      <c r="L795" s="280"/>
      <c r="M795" s="281"/>
      <c r="N795" s="282"/>
      <c r="O795" s="282"/>
      <c r="P795" s="282"/>
      <c r="Q795" s="282"/>
      <c r="R795" s="282"/>
      <c r="S795" s="282"/>
      <c r="T795" s="283"/>
      <c r="AT795" s="284" t="s">
        <v>312</v>
      </c>
      <c r="AU795" s="284" t="s">
        <v>88</v>
      </c>
      <c r="AV795" s="14" t="s">
        <v>86</v>
      </c>
      <c r="AW795" s="14" t="s">
        <v>41</v>
      </c>
      <c r="AX795" s="14" t="s">
        <v>78</v>
      </c>
      <c r="AY795" s="284" t="s">
        <v>191</v>
      </c>
    </row>
    <row r="796" s="12" customFormat="1">
      <c r="B796" s="253"/>
      <c r="C796" s="254"/>
      <c r="D796" s="247" t="s">
        <v>312</v>
      </c>
      <c r="E796" s="255" t="s">
        <v>34</v>
      </c>
      <c r="F796" s="256" t="s">
        <v>1349</v>
      </c>
      <c r="G796" s="254"/>
      <c r="H796" s="257">
        <v>175.65700000000001</v>
      </c>
      <c r="I796" s="258"/>
      <c r="J796" s="254"/>
      <c r="K796" s="254"/>
      <c r="L796" s="259"/>
      <c r="M796" s="260"/>
      <c r="N796" s="261"/>
      <c r="O796" s="261"/>
      <c r="P796" s="261"/>
      <c r="Q796" s="261"/>
      <c r="R796" s="261"/>
      <c r="S796" s="261"/>
      <c r="T796" s="262"/>
      <c r="AT796" s="263" t="s">
        <v>312</v>
      </c>
      <c r="AU796" s="263" t="s">
        <v>88</v>
      </c>
      <c r="AV796" s="12" t="s">
        <v>88</v>
      </c>
      <c r="AW796" s="12" t="s">
        <v>41</v>
      </c>
      <c r="AX796" s="12" t="s">
        <v>78</v>
      </c>
      <c r="AY796" s="263" t="s">
        <v>191</v>
      </c>
    </row>
    <row r="797" s="13" customFormat="1">
      <c r="B797" s="264"/>
      <c r="C797" s="265"/>
      <c r="D797" s="247" t="s">
        <v>312</v>
      </c>
      <c r="E797" s="266" t="s">
        <v>34</v>
      </c>
      <c r="F797" s="267" t="s">
        <v>314</v>
      </c>
      <c r="G797" s="265"/>
      <c r="H797" s="268">
        <v>175.65700000000001</v>
      </c>
      <c r="I797" s="269"/>
      <c r="J797" s="265"/>
      <c r="K797" s="265"/>
      <c r="L797" s="270"/>
      <c r="M797" s="271"/>
      <c r="N797" s="272"/>
      <c r="O797" s="272"/>
      <c r="P797" s="272"/>
      <c r="Q797" s="272"/>
      <c r="R797" s="272"/>
      <c r="S797" s="272"/>
      <c r="T797" s="273"/>
      <c r="AT797" s="274" t="s">
        <v>312</v>
      </c>
      <c r="AU797" s="274" t="s">
        <v>88</v>
      </c>
      <c r="AV797" s="13" t="s">
        <v>211</v>
      </c>
      <c r="AW797" s="13" t="s">
        <v>41</v>
      </c>
      <c r="AX797" s="13" t="s">
        <v>86</v>
      </c>
      <c r="AY797" s="274" t="s">
        <v>191</v>
      </c>
    </row>
    <row r="798" s="1" customFormat="1" ht="25.5" customHeight="1">
      <c r="B798" s="48"/>
      <c r="C798" s="235" t="s">
        <v>1350</v>
      </c>
      <c r="D798" s="235" t="s">
        <v>194</v>
      </c>
      <c r="E798" s="236" t="s">
        <v>1351</v>
      </c>
      <c r="F798" s="237" t="s">
        <v>1352</v>
      </c>
      <c r="G798" s="238" t="s">
        <v>453</v>
      </c>
      <c r="H798" s="239">
        <v>271.18000000000001</v>
      </c>
      <c r="I798" s="240"/>
      <c r="J798" s="241">
        <f>ROUND(I798*H798,2)</f>
        <v>0</v>
      </c>
      <c r="K798" s="237" t="s">
        <v>198</v>
      </c>
      <c r="L798" s="74"/>
      <c r="M798" s="242" t="s">
        <v>34</v>
      </c>
      <c r="N798" s="243" t="s">
        <v>49</v>
      </c>
      <c r="O798" s="49"/>
      <c r="P798" s="244">
        <f>O798*H798</f>
        <v>0</v>
      </c>
      <c r="Q798" s="244">
        <v>0.047449999999999999</v>
      </c>
      <c r="R798" s="244">
        <f>Q798*H798</f>
        <v>12.867490999999999</v>
      </c>
      <c r="S798" s="244">
        <v>0</v>
      </c>
      <c r="T798" s="245">
        <f>S798*H798</f>
        <v>0</v>
      </c>
      <c r="AR798" s="25" t="s">
        <v>267</v>
      </c>
      <c r="AT798" s="25" t="s">
        <v>194</v>
      </c>
      <c r="AU798" s="25" t="s">
        <v>88</v>
      </c>
      <c r="AY798" s="25" t="s">
        <v>191</v>
      </c>
      <c r="BE798" s="246">
        <f>IF(N798="základní",J798,0)</f>
        <v>0</v>
      </c>
      <c r="BF798" s="246">
        <f>IF(N798="snížená",J798,0)</f>
        <v>0</v>
      </c>
      <c r="BG798" s="246">
        <f>IF(N798="zákl. přenesená",J798,0)</f>
        <v>0</v>
      </c>
      <c r="BH798" s="246">
        <f>IF(N798="sníž. přenesená",J798,0)</f>
        <v>0</v>
      </c>
      <c r="BI798" s="246">
        <f>IF(N798="nulová",J798,0)</f>
        <v>0</v>
      </c>
      <c r="BJ798" s="25" t="s">
        <v>86</v>
      </c>
      <c r="BK798" s="246">
        <f>ROUND(I798*H798,2)</f>
        <v>0</v>
      </c>
      <c r="BL798" s="25" t="s">
        <v>267</v>
      </c>
      <c r="BM798" s="25" t="s">
        <v>1353</v>
      </c>
    </row>
    <row r="799" s="14" customFormat="1">
      <c r="B799" s="275"/>
      <c r="C799" s="276"/>
      <c r="D799" s="247" t="s">
        <v>312</v>
      </c>
      <c r="E799" s="277" t="s">
        <v>34</v>
      </c>
      <c r="F799" s="278" t="s">
        <v>419</v>
      </c>
      <c r="G799" s="276"/>
      <c r="H799" s="277" t="s">
        <v>34</v>
      </c>
      <c r="I799" s="279"/>
      <c r="J799" s="276"/>
      <c r="K799" s="276"/>
      <c r="L799" s="280"/>
      <c r="M799" s="281"/>
      <c r="N799" s="282"/>
      <c r="O799" s="282"/>
      <c r="P799" s="282"/>
      <c r="Q799" s="282"/>
      <c r="R799" s="282"/>
      <c r="S799" s="282"/>
      <c r="T799" s="283"/>
      <c r="AT799" s="284" t="s">
        <v>312</v>
      </c>
      <c r="AU799" s="284" t="s">
        <v>88</v>
      </c>
      <c r="AV799" s="14" t="s">
        <v>86</v>
      </c>
      <c r="AW799" s="14" t="s">
        <v>41</v>
      </c>
      <c r="AX799" s="14" t="s">
        <v>78</v>
      </c>
      <c r="AY799" s="284" t="s">
        <v>191</v>
      </c>
    </row>
    <row r="800" s="12" customFormat="1">
      <c r="B800" s="253"/>
      <c r="C800" s="254"/>
      <c r="D800" s="247" t="s">
        <v>312</v>
      </c>
      <c r="E800" s="255" t="s">
        <v>34</v>
      </c>
      <c r="F800" s="256" t="s">
        <v>1354</v>
      </c>
      <c r="G800" s="254"/>
      <c r="H800" s="257">
        <v>271.18000000000001</v>
      </c>
      <c r="I800" s="258"/>
      <c r="J800" s="254"/>
      <c r="K800" s="254"/>
      <c r="L800" s="259"/>
      <c r="M800" s="260"/>
      <c r="N800" s="261"/>
      <c r="O800" s="261"/>
      <c r="P800" s="261"/>
      <c r="Q800" s="261"/>
      <c r="R800" s="261"/>
      <c r="S800" s="261"/>
      <c r="T800" s="262"/>
      <c r="AT800" s="263" t="s">
        <v>312</v>
      </c>
      <c r="AU800" s="263" t="s">
        <v>88</v>
      </c>
      <c r="AV800" s="12" t="s">
        <v>88</v>
      </c>
      <c r="AW800" s="12" t="s">
        <v>41</v>
      </c>
      <c r="AX800" s="12" t="s">
        <v>78</v>
      </c>
      <c r="AY800" s="263" t="s">
        <v>191</v>
      </c>
    </row>
    <row r="801" s="13" customFormat="1">
      <c r="B801" s="264"/>
      <c r="C801" s="265"/>
      <c r="D801" s="247" t="s">
        <v>312</v>
      </c>
      <c r="E801" s="266" t="s">
        <v>34</v>
      </c>
      <c r="F801" s="267" t="s">
        <v>314</v>
      </c>
      <c r="G801" s="265"/>
      <c r="H801" s="268">
        <v>271.18000000000001</v>
      </c>
      <c r="I801" s="269"/>
      <c r="J801" s="265"/>
      <c r="K801" s="265"/>
      <c r="L801" s="270"/>
      <c r="M801" s="271"/>
      <c r="N801" s="272"/>
      <c r="O801" s="272"/>
      <c r="P801" s="272"/>
      <c r="Q801" s="272"/>
      <c r="R801" s="272"/>
      <c r="S801" s="272"/>
      <c r="T801" s="273"/>
      <c r="AT801" s="274" t="s">
        <v>312</v>
      </c>
      <c r="AU801" s="274" t="s">
        <v>88</v>
      </c>
      <c r="AV801" s="13" t="s">
        <v>211</v>
      </c>
      <c r="AW801" s="13" t="s">
        <v>41</v>
      </c>
      <c r="AX801" s="13" t="s">
        <v>86</v>
      </c>
      <c r="AY801" s="274" t="s">
        <v>191</v>
      </c>
    </row>
    <row r="802" s="1" customFormat="1" ht="16.5" customHeight="1">
      <c r="B802" s="48"/>
      <c r="C802" s="235" t="s">
        <v>1355</v>
      </c>
      <c r="D802" s="235" t="s">
        <v>194</v>
      </c>
      <c r="E802" s="236" t="s">
        <v>1356</v>
      </c>
      <c r="F802" s="237" t="s">
        <v>1357</v>
      </c>
      <c r="G802" s="238" t="s">
        <v>453</v>
      </c>
      <c r="H802" s="239">
        <v>1002.84</v>
      </c>
      <c r="I802" s="240"/>
      <c r="J802" s="241">
        <f>ROUND(I802*H802,2)</f>
        <v>0</v>
      </c>
      <c r="K802" s="237" t="s">
        <v>198</v>
      </c>
      <c r="L802" s="74"/>
      <c r="M802" s="242" t="s">
        <v>34</v>
      </c>
      <c r="N802" s="243" t="s">
        <v>49</v>
      </c>
      <c r="O802" s="49"/>
      <c r="P802" s="244">
        <f>O802*H802</f>
        <v>0</v>
      </c>
      <c r="Q802" s="244">
        <v>0.00020000000000000001</v>
      </c>
      <c r="R802" s="244">
        <f>Q802*H802</f>
        <v>0.20056800000000002</v>
      </c>
      <c r="S802" s="244">
        <v>0</v>
      </c>
      <c r="T802" s="245">
        <f>S802*H802</f>
        <v>0</v>
      </c>
      <c r="AR802" s="25" t="s">
        <v>267</v>
      </c>
      <c r="AT802" s="25" t="s">
        <v>194</v>
      </c>
      <c r="AU802" s="25" t="s">
        <v>88</v>
      </c>
      <c r="AY802" s="25" t="s">
        <v>191</v>
      </c>
      <c r="BE802" s="246">
        <f>IF(N802="základní",J802,0)</f>
        <v>0</v>
      </c>
      <c r="BF802" s="246">
        <f>IF(N802="snížená",J802,0)</f>
        <v>0</v>
      </c>
      <c r="BG802" s="246">
        <f>IF(N802="zákl. přenesená",J802,0)</f>
        <v>0</v>
      </c>
      <c r="BH802" s="246">
        <f>IF(N802="sníž. přenesená",J802,0)</f>
        <v>0</v>
      </c>
      <c r="BI802" s="246">
        <f>IF(N802="nulová",J802,0)</f>
        <v>0</v>
      </c>
      <c r="BJ802" s="25" t="s">
        <v>86</v>
      </c>
      <c r="BK802" s="246">
        <f>ROUND(I802*H802,2)</f>
        <v>0</v>
      </c>
      <c r="BL802" s="25" t="s">
        <v>267</v>
      </c>
      <c r="BM802" s="25" t="s">
        <v>1358</v>
      </c>
    </row>
    <row r="803" s="12" customFormat="1">
      <c r="B803" s="253"/>
      <c r="C803" s="254"/>
      <c r="D803" s="247" t="s">
        <v>312</v>
      </c>
      <c r="E803" s="255" t="s">
        <v>34</v>
      </c>
      <c r="F803" s="256" t="s">
        <v>1359</v>
      </c>
      <c r="G803" s="254"/>
      <c r="H803" s="257">
        <v>1002.84</v>
      </c>
      <c r="I803" s="258"/>
      <c r="J803" s="254"/>
      <c r="K803" s="254"/>
      <c r="L803" s="259"/>
      <c r="M803" s="260"/>
      <c r="N803" s="261"/>
      <c r="O803" s="261"/>
      <c r="P803" s="261"/>
      <c r="Q803" s="261"/>
      <c r="R803" s="261"/>
      <c r="S803" s="261"/>
      <c r="T803" s="262"/>
      <c r="AT803" s="263" t="s">
        <v>312</v>
      </c>
      <c r="AU803" s="263" t="s">
        <v>88</v>
      </c>
      <c r="AV803" s="12" t="s">
        <v>88</v>
      </c>
      <c r="AW803" s="12" t="s">
        <v>41</v>
      </c>
      <c r="AX803" s="12" t="s">
        <v>78</v>
      </c>
      <c r="AY803" s="263" t="s">
        <v>191</v>
      </c>
    </row>
    <row r="804" s="13" customFormat="1">
      <c r="B804" s="264"/>
      <c r="C804" s="265"/>
      <c r="D804" s="247" t="s">
        <v>312</v>
      </c>
      <c r="E804" s="266" t="s">
        <v>34</v>
      </c>
      <c r="F804" s="267" t="s">
        <v>314</v>
      </c>
      <c r="G804" s="265"/>
      <c r="H804" s="268">
        <v>1002.84</v>
      </c>
      <c r="I804" s="269"/>
      <c r="J804" s="265"/>
      <c r="K804" s="265"/>
      <c r="L804" s="270"/>
      <c r="M804" s="271"/>
      <c r="N804" s="272"/>
      <c r="O804" s="272"/>
      <c r="P804" s="272"/>
      <c r="Q804" s="272"/>
      <c r="R804" s="272"/>
      <c r="S804" s="272"/>
      <c r="T804" s="273"/>
      <c r="AT804" s="274" t="s">
        <v>312</v>
      </c>
      <c r="AU804" s="274" t="s">
        <v>88</v>
      </c>
      <c r="AV804" s="13" t="s">
        <v>211</v>
      </c>
      <c r="AW804" s="13" t="s">
        <v>41</v>
      </c>
      <c r="AX804" s="13" t="s">
        <v>86</v>
      </c>
      <c r="AY804" s="274" t="s">
        <v>191</v>
      </c>
    </row>
    <row r="805" s="1" customFormat="1" ht="16.5" customHeight="1">
      <c r="B805" s="48"/>
      <c r="C805" s="235" t="s">
        <v>1360</v>
      </c>
      <c r="D805" s="235" t="s">
        <v>194</v>
      </c>
      <c r="E805" s="236" t="s">
        <v>1361</v>
      </c>
      <c r="F805" s="237" t="s">
        <v>1362</v>
      </c>
      <c r="G805" s="238" t="s">
        <v>453</v>
      </c>
      <c r="H805" s="239">
        <v>1002.84</v>
      </c>
      <c r="I805" s="240"/>
      <c r="J805" s="241">
        <f>ROUND(I805*H805,2)</f>
        <v>0</v>
      </c>
      <c r="K805" s="237" t="s">
        <v>198</v>
      </c>
      <c r="L805" s="74"/>
      <c r="M805" s="242" t="s">
        <v>34</v>
      </c>
      <c r="N805" s="243" t="s">
        <v>49</v>
      </c>
      <c r="O805" s="49"/>
      <c r="P805" s="244">
        <f>O805*H805</f>
        <v>0</v>
      </c>
      <c r="Q805" s="244">
        <v>0.00020000000000000001</v>
      </c>
      <c r="R805" s="244">
        <f>Q805*H805</f>
        <v>0.20056800000000002</v>
      </c>
      <c r="S805" s="244">
        <v>0</v>
      </c>
      <c r="T805" s="245">
        <f>S805*H805</f>
        <v>0</v>
      </c>
      <c r="AR805" s="25" t="s">
        <v>267</v>
      </c>
      <c r="AT805" s="25" t="s">
        <v>194</v>
      </c>
      <c r="AU805" s="25" t="s">
        <v>88</v>
      </c>
      <c r="AY805" s="25" t="s">
        <v>191</v>
      </c>
      <c r="BE805" s="246">
        <f>IF(N805="základní",J805,0)</f>
        <v>0</v>
      </c>
      <c r="BF805" s="246">
        <f>IF(N805="snížená",J805,0)</f>
        <v>0</v>
      </c>
      <c r="BG805" s="246">
        <f>IF(N805="zákl. přenesená",J805,0)</f>
        <v>0</v>
      </c>
      <c r="BH805" s="246">
        <f>IF(N805="sníž. přenesená",J805,0)</f>
        <v>0</v>
      </c>
      <c r="BI805" s="246">
        <f>IF(N805="nulová",J805,0)</f>
        <v>0</v>
      </c>
      <c r="BJ805" s="25" t="s">
        <v>86</v>
      </c>
      <c r="BK805" s="246">
        <f>ROUND(I805*H805,2)</f>
        <v>0</v>
      </c>
      <c r="BL805" s="25" t="s">
        <v>267</v>
      </c>
      <c r="BM805" s="25" t="s">
        <v>1363</v>
      </c>
    </row>
    <row r="806" s="1" customFormat="1" ht="25.5" customHeight="1">
      <c r="B806" s="48"/>
      <c r="C806" s="235" t="s">
        <v>1364</v>
      </c>
      <c r="D806" s="235" t="s">
        <v>194</v>
      </c>
      <c r="E806" s="236" t="s">
        <v>1365</v>
      </c>
      <c r="F806" s="237" t="s">
        <v>1366</v>
      </c>
      <c r="G806" s="238" t="s">
        <v>453</v>
      </c>
      <c r="H806" s="239">
        <v>109.324</v>
      </c>
      <c r="I806" s="240"/>
      <c r="J806" s="241">
        <f>ROUND(I806*H806,2)</f>
        <v>0</v>
      </c>
      <c r="K806" s="237" t="s">
        <v>198</v>
      </c>
      <c r="L806" s="74"/>
      <c r="M806" s="242" t="s">
        <v>34</v>
      </c>
      <c r="N806" s="243" t="s">
        <v>49</v>
      </c>
      <c r="O806" s="49"/>
      <c r="P806" s="244">
        <f>O806*H806</f>
        <v>0</v>
      </c>
      <c r="Q806" s="244">
        <v>0.03116</v>
      </c>
      <c r="R806" s="244">
        <f>Q806*H806</f>
        <v>3.4065358400000001</v>
      </c>
      <c r="S806" s="244">
        <v>0</v>
      </c>
      <c r="T806" s="245">
        <f>S806*H806</f>
        <v>0</v>
      </c>
      <c r="AR806" s="25" t="s">
        <v>267</v>
      </c>
      <c r="AT806" s="25" t="s">
        <v>194</v>
      </c>
      <c r="AU806" s="25" t="s">
        <v>88</v>
      </c>
      <c r="AY806" s="25" t="s">
        <v>191</v>
      </c>
      <c r="BE806" s="246">
        <f>IF(N806="základní",J806,0)</f>
        <v>0</v>
      </c>
      <c r="BF806" s="246">
        <f>IF(N806="snížená",J806,0)</f>
        <v>0</v>
      </c>
      <c r="BG806" s="246">
        <f>IF(N806="zákl. přenesená",J806,0)</f>
        <v>0</v>
      </c>
      <c r="BH806" s="246">
        <f>IF(N806="sníž. přenesená",J806,0)</f>
        <v>0</v>
      </c>
      <c r="BI806" s="246">
        <f>IF(N806="nulová",J806,0)</f>
        <v>0</v>
      </c>
      <c r="BJ806" s="25" t="s">
        <v>86</v>
      </c>
      <c r="BK806" s="246">
        <f>ROUND(I806*H806,2)</f>
        <v>0</v>
      </c>
      <c r="BL806" s="25" t="s">
        <v>267</v>
      </c>
      <c r="BM806" s="25" t="s">
        <v>1367</v>
      </c>
    </row>
    <row r="807" s="14" customFormat="1">
      <c r="B807" s="275"/>
      <c r="C807" s="276"/>
      <c r="D807" s="247" t="s">
        <v>312</v>
      </c>
      <c r="E807" s="277" t="s">
        <v>34</v>
      </c>
      <c r="F807" s="278" t="s">
        <v>419</v>
      </c>
      <c r="G807" s="276"/>
      <c r="H807" s="277" t="s">
        <v>34</v>
      </c>
      <c r="I807" s="279"/>
      <c r="J807" s="276"/>
      <c r="K807" s="276"/>
      <c r="L807" s="280"/>
      <c r="M807" s="281"/>
      <c r="N807" s="282"/>
      <c r="O807" s="282"/>
      <c r="P807" s="282"/>
      <c r="Q807" s="282"/>
      <c r="R807" s="282"/>
      <c r="S807" s="282"/>
      <c r="T807" s="283"/>
      <c r="AT807" s="284" t="s">
        <v>312</v>
      </c>
      <c r="AU807" s="284" t="s">
        <v>88</v>
      </c>
      <c r="AV807" s="14" t="s">
        <v>86</v>
      </c>
      <c r="AW807" s="14" t="s">
        <v>41</v>
      </c>
      <c r="AX807" s="14" t="s">
        <v>78</v>
      </c>
      <c r="AY807" s="284" t="s">
        <v>191</v>
      </c>
    </row>
    <row r="808" s="12" customFormat="1">
      <c r="B808" s="253"/>
      <c r="C808" s="254"/>
      <c r="D808" s="247" t="s">
        <v>312</v>
      </c>
      <c r="E808" s="255" t="s">
        <v>34</v>
      </c>
      <c r="F808" s="256" t="s">
        <v>1368</v>
      </c>
      <c r="G808" s="254"/>
      <c r="H808" s="257">
        <v>51.338000000000001</v>
      </c>
      <c r="I808" s="258"/>
      <c r="J808" s="254"/>
      <c r="K808" s="254"/>
      <c r="L808" s="259"/>
      <c r="M808" s="260"/>
      <c r="N808" s="261"/>
      <c r="O808" s="261"/>
      <c r="P808" s="261"/>
      <c r="Q808" s="261"/>
      <c r="R808" s="261"/>
      <c r="S808" s="261"/>
      <c r="T808" s="262"/>
      <c r="AT808" s="263" t="s">
        <v>312</v>
      </c>
      <c r="AU808" s="263" t="s">
        <v>88</v>
      </c>
      <c r="AV808" s="12" t="s">
        <v>88</v>
      </c>
      <c r="AW808" s="12" t="s">
        <v>41</v>
      </c>
      <c r="AX808" s="12" t="s">
        <v>78</v>
      </c>
      <c r="AY808" s="263" t="s">
        <v>191</v>
      </c>
    </row>
    <row r="809" s="12" customFormat="1">
      <c r="B809" s="253"/>
      <c r="C809" s="254"/>
      <c r="D809" s="247" t="s">
        <v>312</v>
      </c>
      <c r="E809" s="255" t="s">
        <v>34</v>
      </c>
      <c r="F809" s="256" t="s">
        <v>1369</v>
      </c>
      <c r="G809" s="254"/>
      <c r="H809" s="257">
        <v>29.077999999999999</v>
      </c>
      <c r="I809" s="258"/>
      <c r="J809" s="254"/>
      <c r="K809" s="254"/>
      <c r="L809" s="259"/>
      <c r="M809" s="260"/>
      <c r="N809" s="261"/>
      <c r="O809" s="261"/>
      <c r="P809" s="261"/>
      <c r="Q809" s="261"/>
      <c r="R809" s="261"/>
      <c r="S809" s="261"/>
      <c r="T809" s="262"/>
      <c r="AT809" s="263" t="s">
        <v>312</v>
      </c>
      <c r="AU809" s="263" t="s">
        <v>88</v>
      </c>
      <c r="AV809" s="12" t="s">
        <v>88</v>
      </c>
      <c r="AW809" s="12" t="s">
        <v>41</v>
      </c>
      <c r="AX809" s="12" t="s">
        <v>78</v>
      </c>
      <c r="AY809" s="263" t="s">
        <v>191</v>
      </c>
    </row>
    <row r="810" s="12" customFormat="1">
      <c r="B810" s="253"/>
      <c r="C810" s="254"/>
      <c r="D810" s="247" t="s">
        <v>312</v>
      </c>
      <c r="E810" s="255" t="s">
        <v>34</v>
      </c>
      <c r="F810" s="256" t="s">
        <v>1370</v>
      </c>
      <c r="G810" s="254"/>
      <c r="H810" s="257">
        <v>28.908000000000001</v>
      </c>
      <c r="I810" s="258"/>
      <c r="J810" s="254"/>
      <c r="K810" s="254"/>
      <c r="L810" s="259"/>
      <c r="M810" s="260"/>
      <c r="N810" s="261"/>
      <c r="O810" s="261"/>
      <c r="P810" s="261"/>
      <c r="Q810" s="261"/>
      <c r="R810" s="261"/>
      <c r="S810" s="261"/>
      <c r="T810" s="262"/>
      <c r="AT810" s="263" t="s">
        <v>312</v>
      </c>
      <c r="AU810" s="263" t="s">
        <v>88</v>
      </c>
      <c r="AV810" s="12" t="s">
        <v>88</v>
      </c>
      <c r="AW810" s="12" t="s">
        <v>41</v>
      </c>
      <c r="AX810" s="12" t="s">
        <v>78</v>
      </c>
      <c r="AY810" s="263" t="s">
        <v>191</v>
      </c>
    </row>
    <row r="811" s="13" customFormat="1">
      <c r="B811" s="264"/>
      <c r="C811" s="265"/>
      <c r="D811" s="247" t="s">
        <v>312</v>
      </c>
      <c r="E811" s="266" t="s">
        <v>34</v>
      </c>
      <c r="F811" s="267" t="s">
        <v>314</v>
      </c>
      <c r="G811" s="265"/>
      <c r="H811" s="268">
        <v>109.324</v>
      </c>
      <c r="I811" s="269"/>
      <c r="J811" s="265"/>
      <c r="K811" s="265"/>
      <c r="L811" s="270"/>
      <c r="M811" s="271"/>
      <c r="N811" s="272"/>
      <c r="O811" s="272"/>
      <c r="P811" s="272"/>
      <c r="Q811" s="272"/>
      <c r="R811" s="272"/>
      <c r="S811" s="272"/>
      <c r="T811" s="273"/>
      <c r="AT811" s="274" t="s">
        <v>312</v>
      </c>
      <c r="AU811" s="274" t="s">
        <v>88</v>
      </c>
      <c r="AV811" s="13" t="s">
        <v>211</v>
      </c>
      <c r="AW811" s="13" t="s">
        <v>41</v>
      </c>
      <c r="AX811" s="13" t="s">
        <v>86</v>
      </c>
      <c r="AY811" s="274" t="s">
        <v>191</v>
      </c>
    </row>
    <row r="812" s="1" customFormat="1" ht="16.5" customHeight="1">
      <c r="B812" s="48"/>
      <c r="C812" s="235" t="s">
        <v>1371</v>
      </c>
      <c r="D812" s="235" t="s">
        <v>194</v>
      </c>
      <c r="E812" s="236" t="s">
        <v>1372</v>
      </c>
      <c r="F812" s="237" t="s">
        <v>1373</v>
      </c>
      <c r="G812" s="238" t="s">
        <v>453</v>
      </c>
      <c r="H812" s="239">
        <v>192</v>
      </c>
      <c r="I812" s="240"/>
      <c r="J812" s="241">
        <f>ROUND(I812*H812,2)</f>
        <v>0</v>
      </c>
      <c r="K812" s="237" t="s">
        <v>198</v>
      </c>
      <c r="L812" s="74"/>
      <c r="M812" s="242" t="s">
        <v>34</v>
      </c>
      <c r="N812" s="243" t="s">
        <v>49</v>
      </c>
      <c r="O812" s="49"/>
      <c r="P812" s="244">
        <f>O812*H812</f>
        <v>0</v>
      </c>
      <c r="Q812" s="244">
        <v>0.01223</v>
      </c>
      <c r="R812" s="244">
        <f>Q812*H812</f>
        <v>2.34816</v>
      </c>
      <c r="S812" s="244">
        <v>0</v>
      </c>
      <c r="T812" s="245">
        <f>S812*H812</f>
        <v>0</v>
      </c>
      <c r="AR812" s="25" t="s">
        <v>267</v>
      </c>
      <c r="AT812" s="25" t="s">
        <v>194</v>
      </c>
      <c r="AU812" s="25" t="s">
        <v>88</v>
      </c>
      <c r="AY812" s="25" t="s">
        <v>191</v>
      </c>
      <c r="BE812" s="246">
        <f>IF(N812="základní",J812,0)</f>
        <v>0</v>
      </c>
      <c r="BF812" s="246">
        <f>IF(N812="snížená",J812,0)</f>
        <v>0</v>
      </c>
      <c r="BG812" s="246">
        <f>IF(N812="zákl. přenesená",J812,0)</f>
        <v>0</v>
      </c>
      <c r="BH812" s="246">
        <f>IF(N812="sníž. přenesená",J812,0)</f>
        <v>0</v>
      </c>
      <c r="BI812" s="246">
        <f>IF(N812="nulová",J812,0)</f>
        <v>0</v>
      </c>
      <c r="BJ812" s="25" t="s">
        <v>86</v>
      </c>
      <c r="BK812" s="246">
        <f>ROUND(I812*H812,2)</f>
        <v>0</v>
      </c>
      <c r="BL812" s="25" t="s">
        <v>267</v>
      </c>
      <c r="BM812" s="25" t="s">
        <v>1374</v>
      </c>
    </row>
    <row r="813" s="14" customFormat="1">
      <c r="B813" s="275"/>
      <c r="C813" s="276"/>
      <c r="D813" s="247" t="s">
        <v>312</v>
      </c>
      <c r="E813" s="277" t="s">
        <v>34</v>
      </c>
      <c r="F813" s="278" t="s">
        <v>571</v>
      </c>
      <c r="G813" s="276"/>
      <c r="H813" s="277" t="s">
        <v>34</v>
      </c>
      <c r="I813" s="279"/>
      <c r="J813" s="276"/>
      <c r="K813" s="276"/>
      <c r="L813" s="280"/>
      <c r="M813" s="281"/>
      <c r="N813" s="282"/>
      <c r="O813" s="282"/>
      <c r="P813" s="282"/>
      <c r="Q813" s="282"/>
      <c r="R813" s="282"/>
      <c r="S813" s="282"/>
      <c r="T813" s="283"/>
      <c r="AT813" s="284" t="s">
        <v>312</v>
      </c>
      <c r="AU813" s="284" t="s">
        <v>88</v>
      </c>
      <c r="AV813" s="14" t="s">
        <v>86</v>
      </c>
      <c r="AW813" s="14" t="s">
        <v>41</v>
      </c>
      <c r="AX813" s="14" t="s">
        <v>78</v>
      </c>
      <c r="AY813" s="284" t="s">
        <v>191</v>
      </c>
    </row>
    <row r="814" s="12" customFormat="1">
      <c r="B814" s="253"/>
      <c r="C814" s="254"/>
      <c r="D814" s="247" t="s">
        <v>312</v>
      </c>
      <c r="E814" s="255" t="s">
        <v>34</v>
      </c>
      <c r="F814" s="256" t="s">
        <v>1375</v>
      </c>
      <c r="G814" s="254"/>
      <c r="H814" s="257">
        <v>144</v>
      </c>
      <c r="I814" s="258"/>
      <c r="J814" s="254"/>
      <c r="K814" s="254"/>
      <c r="L814" s="259"/>
      <c r="M814" s="260"/>
      <c r="N814" s="261"/>
      <c r="O814" s="261"/>
      <c r="P814" s="261"/>
      <c r="Q814" s="261"/>
      <c r="R814" s="261"/>
      <c r="S814" s="261"/>
      <c r="T814" s="262"/>
      <c r="AT814" s="263" t="s">
        <v>312</v>
      </c>
      <c r="AU814" s="263" t="s">
        <v>88</v>
      </c>
      <c r="AV814" s="12" t="s">
        <v>88</v>
      </c>
      <c r="AW814" s="12" t="s">
        <v>41</v>
      </c>
      <c r="AX814" s="12" t="s">
        <v>78</v>
      </c>
      <c r="AY814" s="263" t="s">
        <v>191</v>
      </c>
    </row>
    <row r="815" s="12" customFormat="1">
      <c r="B815" s="253"/>
      <c r="C815" s="254"/>
      <c r="D815" s="247" t="s">
        <v>312</v>
      </c>
      <c r="E815" s="255" t="s">
        <v>34</v>
      </c>
      <c r="F815" s="256" t="s">
        <v>1376</v>
      </c>
      <c r="G815" s="254"/>
      <c r="H815" s="257">
        <v>24</v>
      </c>
      <c r="I815" s="258"/>
      <c r="J815" s="254"/>
      <c r="K815" s="254"/>
      <c r="L815" s="259"/>
      <c r="M815" s="260"/>
      <c r="N815" s="261"/>
      <c r="O815" s="261"/>
      <c r="P815" s="261"/>
      <c r="Q815" s="261"/>
      <c r="R815" s="261"/>
      <c r="S815" s="261"/>
      <c r="T815" s="262"/>
      <c r="AT815" s="263" t="s">
        <v>312</v>
      </c>
      <c r="AU815" s="263" t="s">
        <v>88</v>
      </c>
      <c r="AV815" s="12" t="s">
        <v>88</v>
      </c>
      <c r="AW815" s="12" t="s">
        <v>41</v>
      </c>
      <c r="AX815" s="12" t="s">
        <v>78</v>
      </c>
      <c r="AY815" s="263" t="s">
        <v>191</v>
      </c>
    </row>
    <row r="816" s="12" customFormat="1">
      <c r="B816" s="253"/>
      <c r="C816" s="254"/>
      <c r="D816" s="247" t="s">
        <v>312</v>
      </c>
      <c r="E816" s="255" t="s">
        <v>34</v>
      </c>
      <c r="F816" s="256" t="s">
        <v>1377</v>
      </c>
      <c r="G816" s="254"/>
      <c r="H816" s="257">
        <v>24</v>
      </c>
      <c r="I816" s="258"/>
      <c r="J816" s="254"/>
      <c r="K816" s="254"/>
      <c r="L816" s="259"/>
      <c r="M816" s="260"/>
      <c r="N816" s="261"/>
      <c r="O816" s="261"/>
      <c r="P816" s="261"/>
      <c r="Q816" s="261"/>
      <c r="R816" s="261"/>
      <c r="S816" s="261"/>
      <c r="T816" s="262"/>
      <c r="AT816" s="263" t="s">
        <v>312</v>
      </c>
      <c r="AU816" s="263" t="s">
        <v>88</v>
      </c>
      <c r="AV816" s="12" t="s">
        <v>88</v>
      </c>
      <c r="AW816" s="12" t="s">
        <v>41</v>
      </c>
      <c r="AX816" s="12" t="s">
        <v>78</v>
      </c>
      <c r="AY816" s="263" t="s">
        <v>191</v>
      </c>
    </row>
    <row r="817" s="13" customFormat="1">
      <c r="B817" s="264"/>
      <c r="C817" s="265"/>
      <c r="D817" s="247" t="s">
        <v>312</v>
      </c>
      <c r="E817" s="266" t="s">
        <v>34</v>
      </c>
      <c r="F817" s="267" t="s">
        <v>314</v>
      </c>
      <c r="G817" s="265"/>
      <c r="H817" s="268">
        <v>192</v>
      </c>
      <c r="I817" s="269"/>
      <c r="J817" s="265"/>
      <c r="K817" s="265"/>
      <c r="L817" s="270"/>
      <c r="M817" s="271"/>
      <c r="N817" s="272"/>
      <c r="O817" s="272"/>
      <c r="P817" s="272"/>
      <c r="Q817" s="272"/>
      <c r="R817" s="272"/>
      <c r="S817" s="272"/>
      <c r="T817" s="273"/>
      <c r="AT817" s="274" t="s">
        <v>312</v>
      </c>
      <c r="AU817" s="274" t="s">
        <v>88</v>
      </c>
      <c r="AV817" s="13" t="s">
        <v>211</v>
      </c>
      <c r="AW817" s="13" t="s">
        <v>41</v>
      </c>
      <c r="AX817" s="13" t="s">
        <v>86</v>
      </c>
      <c r="AY817" s="274" t="s">
        <v>191</v>
      </c>
    </row>
    <row r="818" s="1" customFormat="1" ht="16.5" customHeight="1">
      <c r="B818" s="48"/>
      <c r="C818" s="235" t="s">
        <v>1378</v>
      </c>
      <c r="D818" s="235" t="s">
        <v>194</v>
      </c>
      <c r="E818" s="236" t="s">
        <v>1379</v>
      </c>
      <c r="F818" s="237" t="s">
        <v>1380</v>
      </c>
      <c r="G818" s="238" t="s">
        <v>453</v>
      </c>
      <c r="H818" s="239">
        <v>146</v>
      </c>
      <c r="I818" s="240"/>
      <c r="J818" s="241">
        <f>ROUND(I818*H818,2)</f>
        <v>0</v>
      </c>
      <c r="K818" s="237" t="s">
        <v>198</v>
      </c>
      <c r="L818" s="74"/>
      <c r="M818" s="242" t="s">
        <v>34</v>
      </c>
      <c r="N818" s="243" t="s">
        <v>49</v>
      </c>
      <c r="O818" s="49"/>
      <c r="P818" s="244">
        <f>O818*H818</f>
        <v>0</v>
      </c>
      <c r="Q818" s="244">
        <v>0.025149999999999999</v>
      </c>
      <c r="R818" s="244">
        <f>Q818*H818</f>
        <v>3.6718999999999999</v>
      </c>
      <c r="S818" s="244">
        <v>0</v>
      </c>
      <c r="T818" s="245">
        <f>S818*H818</f>
        <v>0</v>
      </c>
      <c r="AR818" s="25" t="s">
        <v>267</v>
      </c>
      <c r="AT818" s="25" t="s">
        <v>194</v>
      </c>
      <c r="AU818" s="25" t="s">
        <v>88</v>
      </c>
      <c r="AY818" s="25" t="s">
        <v>191</v>
      </c>
      <c r="BE818" s="246">
        <f>IF(N818="základní",J818,0)</f>
        <v>0</v>
      </c>
      <c r="BF818" s="246">
        <f>IF(N818="snížená",J818,0)</f>
        <v>0</v>
      </c>
      <c r="BG818" s="246">
        <f>IF(N818="zákl. přenesená",J818,0)</f>
        <v>0</v>
      </c>
      <c r="BH818" s="246">
        <f>IF(N818="sníž. přenesená",J818,0)</f>
        <v>0</v>
      </c>
      <c r="BI818" s="246">
        <f>IF(N818="nulová",J818,0)</f>
        <v>0</v>
      </c>
      <c r="BJ818" s="25" t="s">
        <v>86</v>
      </c>
      <c r="BK818" s="246">
        <f>ROUND(I818*H818,2)</f>
        <v>0</v>
      </c>
      <c r="BL818" s="25" t="s">
        <v>267</v>
      </c>
      <c r="BM818" s="25" t="s">
        <v>1381</v>
      </c>
    </row>
    <row r="819" s="14" customFormat="1">
      <c r="B819" s="275"/>
      <c r="C819" s="276"/>
      <c r="D819" s="247" t="s">
        <v>312</v>
      </c>
      <c r="E819" s="277" t="s">
        <v>34</v>
      </c>
      <c r="F819" s="278" t="s">
        <v>571</v>
      </c>
      <c r="G819" s="276"/>
      <c r="H819" s="277" t="s">
        <v>34</v>
      </c>
      <c r="I819" s="279"/>
      <c r="J819" s="276"/>
      <c r="K819" s="276"/>
      <c r="L819" s="280"/>
      <c r="M819" s="281"/>
      <c r="N819" s="282"/>
      <c r="O819" s="282"/>
      <c r="P819" s="282"/>
      <c r="Q819" s="282"/>
      <c r="R819" s="282"/>
      <c r="S819" s="282"/>
      <c r="T819" s="283"/>
      <c r="AT819" s="284" t="s">
        <v>312</v>
      </c>
      <c r="AU819" s="284" t="s">
        <v>88</v>
      </c>
      <c r="AV819" s="14" t="s">
        <v>86</v>
      </c>
      <c r="AW819" s="14" t="s">
        <v>41</v>
      </c>
      <c r="AX819" s="14" t="s">
        <v>78</v>
      </c>
      <c r="AY819" s="284" t="s">
        <v>191</v>
      </c>
    </row>
    <row r="820" s="12" customFormat="1">
      <c r="B820" s="253"/>
      <c r="C820" s="254"/>
      <c r="D820" s="247" t="s">
        <v>312</v>
      </c>
      <c r="E820" s="255" t="s">
        <v>34</v>
      </c>
      <c r="F820" s="256" t="s">
        <v>1382</v>
      </c>
      <c r="G820" s="254"/>
      <c r="H820" s="257">
        <v>146</v>
      </c>
      <c r="I820" s="258"/>
      <c r="J820" s="254"/>
      <c r="K820" s="254"/>
      <c r="L820" s="259"/>
      <c r="M820" s="260"/>
      <c r="N820" s="261"/>
      <c r="O820" s="261"/>
      <c r="P820" s="261"/>
      <c r="Q820" s="261"/>
      <c r="R820" s="261"/>
      <c r="S820" s="261"/>
      <c r="T820" s="262"/>
      <c r="AT820" s="263" t="s">
        <v>312</v>
      </c>
      <c r="AU820" s="263" t="s">
        <v>88</v>
      </c>
      <c r="AV820" s="12" t="s">
        <v>88</v>
      </c>
      <c r="AW820" s="12" t="s">
        <v>41</v>
      </c>
      <c r="AX820" s="12" t="s">
        <v>78</v>
      </c>
      <c r="AY820" s="263" t="s">
        <v>191</v>
      </c>
    </row>
    <row r="821" s="13" customFormat="1">
      <c r="B821" s="264"/>
      <c r="C821" s="265"/>
      <c r="D821" s="247" t="s">
        <v>312</v>
      </c>
      <c r="E821" s="266" t="s">
        <v>34</v>
      </c>
      <c r="F821" s="267" t="s">
        <v>314</v>
      </c>
      <c r="G821" s="265"/>
      <c r="H821" s="268">
        <v>146</v>
      </c>
      <c r="I821" s="269"/>
      <c r="J821" s="265"/>
      <c r="K821" s="265"/>
      <c r="L821" s="270"/>
      <c r="M821" s="271"/>
      <c r="N821" s="272"/>
      <c r="O821" s="272"/>
      <c r="P821" s="272"/>
      <c r="Q821" s="272"/>
      <c r="R821" s="272"/>
      <c r="S821" s="272"/>
      <c r="T821" s="273"/>
      <c r="AT821" s="274" t="s">
        <v>312</v>
      </c>
      <c r="AU821" s="274" t="s">
        <v>88</v>
      </c>
      <c r="AV821" s="13" t="s">
        <v>211</v>
      </c>
      <c r="AW821" s="13" t="s">
        <v>41</v>
      </c>
      <c r="AX821" s="13" t="s">
        <v>86</v>
      </c>
      <c r="AY821" s="274" t="s">
        <v>191</v>
      </c>
    </row>
    <row r="822" s="1" customFormat="1" ht="16.5" customHeight="1">
      <c r="B822" s="48"/>
      <c r="C822" s="235" t="s">
        <v>1383</v>
      </c>
      <c r="D822" s="235" t="s">
        <v>194</v>
      </c>
      <c r="E822" s="236" t="s">
        <v>1384</v>
      </c>
      <c r="F822" s="237" t="s">
        <v>1385</v>
      </c>
      <c r="G822" s="238" t="s">
        <v>453</v>
      </c>
      <c r="H822" s="239">
        <v>74</v>
      </c>
      <c r="I822" s="240"/>
      <c r="J822" s="241">
        <f>ROUND(I822*H822,2)</f>
        <v>0</v>
      </c>
      <c r="K822" s="237" t="s">
        <v>198</v>
      </c>
      <c r="L822" s="74"/>
      <c r="M822" s="242" t="s">
        <v>34</v>
      </c>
      <c r="N822" s="243" t="s">
        <v>49</v>
      </c>
      <c r="O822" s="49"/>
      <c r="P822" s="244">
        <f>O822*H822</f>
        <v>0</v>
      </c>
      <c r="Q822" s="244">
        <v>0.012540000000000001</v>
      </c>
      <c r="R822" s="244">
        <f>Q822*H822</f>
        <v>0.92796000000000001</v>
      </c>
      <c r="S822" s="244">
        <v>0</v>
      </c>
      <c r="T822" s="245">
        <f>S822*H822</f>
        <v>0</v>
      </c>
      <c r="AR822" s="25" t="s">
        <v>267</v>
      </c>
      <c r="AT822" s="25" t="s">
        <v>194</v>
      </c>
      <c r="AU822" s="25" t="s">
        <v>88</v>
      </c>
      <c r="AY822" s="25" t="s">
        <v>191</v>
      </c>
      <c r="BE822" s="246">
        <f>IF(N822="základní",J822,0)</f>
        <v>0</v>
      </c>
      <c r="BF822" s="246">
        <f>IF(N822="snížená",J822,0)</f>
        <v>0</v>
      </c>
      <c r="BG822" s="246">
        <f>IF(N822="zákl. přenesená",J822,0)</f>
        <v>0</v>
      </c>
      <c r="BH822" s="246">
        <f>IF(N822="sníž. přenesená",J822,0)</f>
        <v>0</v>
      </c>
      <c r="BI822" s="246">
        <f>IF(N822="nulová",J822,0)</f>
        <v>0</v>
      </c>
      <c r="BJ822" s="25" t="s">
        <v>86</v>
      </c>
      <c r="BK822" s="246">
        <f>ROUND(I822*H822,2)</f>
        <v>0</v>
      </c>
      <c r="BL822" s="25" t="s">
        <v>267</v>
      </c>
      <c r="BM822" s="25" t="s">
        <v>1386</v>
      </c>
    </row>
    <row r="823" s="14" customFormat="1">
      <c r="B823" s="275"/>
      <c r="C823" s="276"/>
      <c r="D823" s="247" t="s">
        <v>312</v>
      </c>
      <c r="E823" s="277" t="s">
        <v>34</v>
      </c>
      <c r="F823" s="278" t="s">
        <v>571</v>
      </c>
      <c r="G823" s="276"/>
      <c r="H823" s="277" t="s">
        <v>34</v>
      </c>
      <c r="I823" s="279"/>
      <c r="J823" s="276"/>
      <c r="K823" s="276"/>
      <c r="L823" s="280"/>
      <c r="M823" s="281"/>
      <c r="N823" s="282"/>
      <c r="O823" s="282"/>
      <c r="P823" s="282"/>
      <c r="Q823" s="282"/>
      <c r="R823" s="282"/>
      <c r="S823" s="282"/>
      <c r="T823" s="283"/>
      <c r="AT823" s="284" t="s">
        <v>312</v>
      </c>
      <c r="AU823" s="284" t="s">
        <v>88</v>
      </c>
      <c r="AV823" s="14" t="s">
        <v>86</v>
      </c>
      <c r="AW823" s="14" t="s">
        <v>41</v>
      </c>
      <c r="AX823" s="14" t="s">
        <v>78</v>
      </c>
      <c r="AY823" s="284" t="s">
        <v>191</v>
      </c>
    </row>
    <row r="824" s="12" customFormat="1">
      <c r="B824" s="253"/>
      <c r="C824" s="254"/>
      <c r="D824" s="247" t="s">
        <v>312</v>
      </c>
      <c r="E824" s="255" t="s">
        <v>34</v>
      </c>
      <c r="F824" s="256" t="s">
        <v>1387</v>
      </c>
      <c r="G824" s="254"/>
      <c r="H824" s="257">
        <v>58</v>
      </c>
      <c r="I824" s="258"/>
      <c r="J824" s="254"/>
      <c r="K824" s="254"/>
      <c r="L824" s="259"/>
      <c r="M824" s="260"/>
      <c r="N824" s="261"/>
      <c r="O824" s="261"/>
      <c r="P824" s="261"/>
      <c r="Q824" s="261"/>
      <c r="R824" s="261"/>
      <c r="S824" s="261"/>
      <c r="T824" s="262"/>
      <c r="AT824" s="263" t="s">
        <v>312</v>
      </c>
      <c r="AU824" s="263" t="s">
        <v>88</v>
      </c>
      <c r="AV824" s="12" t="s">
        <v>88</v>
      </c>
      <c r="AW824" s="12" t="s">
        <v>41</v>
      </c>
      <c r="AX824" s="12" t="s">
        <v>78</v>
      </c>
      <c r="AY824" s="263" t="s">
        <v>191</v>
      </c>
    </row>
    <row r="825" s="12" customFormat="1">
      <c r="B825" s="253"/>
      <c r="C825" s="254"/>
      <c r="D825" s="247" t="s">
        <v>312</v>
      </c>
      <c r="E825" s="255" t="s">
        <v>34</v>
      </c>
      <c r="F825" s="256" t="s">
        <v>1388</v>
      </c>
      <c r="G825" s="254"/>
      <c r="H825" s="257">
        <v>8</v>
      </c>
      <c r="I825" s="258"/>
      <c r="J825" s="254"/>
      <c r="K825" s="254"/>
      <c r="L825" s="259"/>
      <c r="M825" s="260"/>
      <c r="N825" s="261"/>
      <c r="O825" s="261"/>
      <c r="P825" s="261"/>
      <c r="Q825" s="261"/>
      <c r="R825" s="261"/>
      <c r="S825" s="261"/>
      <c r="T825" s="262"/>
      <c r="AT825" s="263" t="s">
        <v>312</v>
      </c>
      <c r="AU825" s="263" t="s">
        <v>88</v>
      </c>
      <c r="AV825" s="12" t="s">
        <v>88</v>
      </c>
      <c r="AW825" s="12" t="s">
        <v>41</v>
      </c>
      <c r="AX825" s="12" t="s">
        <v>78</v>
      </c>
      <c r="AY825" s="263" t="s">
        <v>191</v>
      </c>
    </row>
    <row r="826" s="12" customFormat="1">
      <c r="B826" s="253"/>
      <c r="C826" s="254"/>
      <c r="D826" s="247" t="s">
        <v>312</v>
      </c>
      <c r="E826" s="255" t="s">
        <v>34</v>
      </c>
      <c r="F826" s="256" t="s">
        <v>1389</v>
      </c>
      <c r="G826" s="254"/>
      <c r="H826" s="257">
        <v>8</v>
      </c>
      <c r="I826" s="258"/>
      <c r="J826" s="254"/>
      <c r="K826" s="254"/>
      <c r="L826" s="259"/>
      <c r="M826" s="260"/>
      <c r="N826" s="261"/>
      <c r="O826" s="261"/>
      <c r="P826" s="261"/>
      <c r="Q826" s="261"/>
      <c r="R826" s="261"/>
      <c r="S826" s="261"/>
      <c r="T826" s="262"/>
      <c r="AT826" s="263" t="s">
        <v>312</v>
      </c>
      <c r="AU826" s="263" t="s">
        <v>88</v>
      </c>
      <c r="AV826" s="12" t="s">
        <v>88</v>
      </c>
      <c r="AW826" s="12" t="s">
        <v>41</v>
      </c>
      <c r="AX826" s="12" t="s">
        <v>78</v>
      </c>
      <c r="AY826" s="263" t="s">
        <v>191</v>
      </c>
    </row>
    <row r="827" s="13" customFormat="1">
      <c r="B827" s="264"/>
      <c r="C827" s="265"/>
      <c r="D827" s="247" t="s">
        <v>312</v>
      </c>
      <c r="E827" s="266" t="s">
        <v>34</v>
      </c>
      <c r="F827" s="267" t="s">
        <v>314</v>
      </c>
      <c r="G827" s="265"/>
      <c r="H827" s="268">
        <v>74</v>
      </c>
      <c r="I827" s="269"/>
      <c r="J827" s="265"/>
      <c r="K827" s="265"/>
      <c r="L827" s="270"/>
      <c r="M827" s="271"/>
      <c r="N827" s="272"/>
      <c r="O827" s="272"/>
      <c r="P827" s="272"/>
      <c r="Q827" s="272"/>
      <c r="R827" s="272"/>
      <c r="S827" s="272"/>
      <c r="T827" s="273"/>
      <c r="AT827" s="274" t="s">
        <v>312</v>
      </c>
      <c r="AU827" s="274" t="s">
        <v>88</v>
      </c>
      <c r="AV827" s="13" t="s">
        <v>211</v>
      </c>
      <c r="AW827" s="13" t="s">
        <v>41</v>
      </c>
      <c r="AX827" s="13" t="s">
        <v>86</v>
      </c>
      <c r="AY827" s="274" t="s">
        <v>191</v>
      </c>
    </row>
    <row r="828" s="1" customFormat="1" ht="16.5" customHeight="1">
      <c r="B828" s="48"/>
      <c r="C828" s="235" t="s">
        <v>1390</v>
      </c>
      <c r="D828" s="235" t="s">
        <v>194</v>
      </c>
      <c r="E828" s="236" t="s">
        <v>1391</v>
      </c>
      <c r="F828" s="237" t="s">
        <v>1392</v>
      </c>
      <c r="G828" s="238" t="s">
        <v>453</v>
      </c>
      <c r="H828" s="239">
        <v>651.56399999999996</v>
      </c>
      <c r="I828" s="240"/>
      <c r="J828" s="241">
        <f>ROUND(I828*H828,2)</f>
        <v>0</v>
      </c>
      <c r="K828" s="237" t="s">
        <v>198</v>
      </c>
      <c r="L828" s="74"/>
      <c r="M828" s="242" t="s">
        <v>34</v>
      </c>
      <c r="N828" s="243" t="s">
        <v>49</v>
      </c>
      <c r="O828" s="49"/>
      <c r="P828" s="244">
        <f>O828*H828</f>
        <v>0</v>
      </c>
      <c r="Q828" s="244">
        <v>0.00010000000000000001</v>
      </c>
      <c r="R828" s="244">
        <f>Q828*H828</f>
        <v>0.065156400000000003</v>
      </c>
      <c r="S828" s="244">
        <v>0</v>
      </c>
      <c r="T828" s="245">
        <f>S828*H828</f>
        <v>0</v>
      </c>
      <c r="AR828" s="25" t="s">
        <v>267</v>
      </c>
      <c r="AT828" s="25" t="s">
        <v>194</v>
      </c>
      <c r="AU828" s="25" t="s">
        <v>88</v>
      </c>
      <c r="AY828" s="25" t="s">
        <v>191</v>
      </c>
      <c r="BE828" s="246">
        <f>IF(N828="základní",J828,0)</f>
        <v>0</v>
      </c>
      <c r="BF828" s="246">
        <f>IF(N828="snížená",J828,0)</f>
        <v>0</v>
      </c>
      <c r="BG828" s="246">
        <f>IF(N828="zákl. přenesená",J828,0)</f>
        <v>0</v>
      </c>
      <c r="BH828" s="246">
        <f>IF(N828="sníž. přenesená",J828,0)</f>
        <v>0</v>
      </c>
      <c r="BI828" s="246">
        <f>IF(N828="nulová",J828,0)</f>
        <v>0</v>
      </c>
      <c r="BJ828" s="25" t="s">
        <v>86</v>
      </c>
      <c r="BK828" s="246">
        <f>ROUND(I828*H828,2)</f>
        <v>0</v>
      </c>
      <c r="BL828" s="25" t="s">
        <v>267</v>
      </c>
      <c r="BM828" s="25" t="s">
        <v>1393</v>
      </c>
    </row>
    <row r="829" s="12" customFormat="1">
      <c r="B829" s="253"/>
      <c r="C829" s="254"/>
      <c r="D829" s="247" t="s">
        <v>312</v>
      </c>
      <c r="E829" s="255" t="s">
        <v>34</v>
      </c>
      <c r="F829" s="256" t="s">
        <v>1394</v>
      </c>
      <c r="G829" s="254"/>
      <c r="H829" s="257">
        <v>651.56399999999996</v>
      </c>
      <c r="I829" s="258"/>
      <c r="J829" s="254"/>
      <c r="K829" s="254"/>
      <c r="L829" s="259"/>
      <c r="M829" s="260"/>
      <c r="N829" s="261"/>
      <c r="O829" s="261"/>
      <c r="P829" s="261"/>
      <c r="Q829" s="261"/>
      <c r="R829" s="261"/>
      <c r="S829" s="261"/>
      <c r="T829" s="262"/>
      <c r="AT829" s="263" t="s">
        <v>312</v>
      </c>
      <c r="AU829" s="263" t="s">
        <v>88</v>
      </c>
      <c r="AV829" s="12" t="s">
        <v>88</v>
      </c>
      <c r="AW829" s="12" t="s">
        <v>41</v>
      </c>
      <c r="AX829" s="12" t="s">
        <v>78</v>
      </c>
      <c r="AY829" s="263" t="s">
        <v>191</v>
      </c>
    </row>
    <row r="830" s="13" customFormat="1">
      <c r="B830" s="264"/>
      <c r="C830" s="265"/>
      <c r="D830" s="247" t="s">
        <v>312</v>
      </c>
      <c r="E830" s="266" t="s">
        <v>34</v>
      </c>
      <c r="F830" s="267" t="s">
        <v>314</v>
      </c>
      <c r="G830" s="265"/>
      <c r="H830" s="268">
        <v>651.56399999999996</v>
      </c>
      <c r="I830" s="269"/>
      <c r="J830" s="265"/>
      <c r="K830" s="265"/>
      <c r="L830" s="270"/>
      <c r="M830" s="271"/>
      <c r="N830" s="272"/>
      <c r="O830" s="272"/>
      <c r="P830" s="272"/>
      <c r="Q830" s="272"/>
      <c r="R830" s="272"/>
      <c r="S830" s="272"/>
      <c r="T830" s="273"/>
      <c r="AT830" s="274" t="s">
        <v>312</v>
      </c>
      <c r="AU830" s="274" t="s">
        <v>88</v>
      </c>
      <c r="AV830" s="13" t="s">
        <v>211</v>
      </c>
      <c r="AW830" s="13" t="s">
        <v>41</v>
      </c>
      <c r="AX830" s="13" t="s">
        <v>86</v>
      </c>
      <c r="AY830" s="274" t="s">
        <v>191</v>
      </c>
    </row>
    <row r="831" s="1" customFormat="1" ht="16.5" customHeight="1">
      <c r="B831" s="48"/>
      <c r="C831" s="235" t="s">
        <v>1395</v>
      </c>
      <c r="D831" s="235" t="s">
        <v>194</v>
      </c>
      <c r="E831" s="236" t="s">
        <v>1396</v>
      </c>
      <c r="F831" s="237" t="s">
        <v>1397</v>
      </c>
      <c r="G831" s="238" t="s">
        <v>453</v>
      </c>
      <c r="H831" s="239">
        <v>651.56399999999996</v>
      </c>
      <c r="I831" s="240"/>
      <c r="J831" s="241">
        <f>ROUND(I831*H831,2)</f>
        <v>0</v>
      </c>
      <c r="K831" s="237" t="s">
        <v>198</v>
      </c>
      <c r="L831" s="74"/>
      <c r="M831" s="242" t="s">
        <v>34</v>
      </c>
      <c r="N831" s="243" t="s">
        <v>49</v>
      </c>
      <c r="O831" s="49"/>
      <c r="P831" s="244">
        <f>O831*H831</f>
        <v>0</v>
      </c>
      <c r="Q831" s="244">
        <v>0.00010000000000000001</v>
      </c>
      <c r="R831" s="244">
        <f>Q831*H831</f>
        <v>0.065156400000000003</v>
      </c>
      <c r="S831" s="244">
        <v>0</v>
      </c>
      <c r="T831" s="245">
        <f>S831*H831</f>
        <v>0</v>
      </c>
      <c r="AR831" s="25" t="s">
        <v>267</v>
      </c>
      <c r="AT831" s="25" t="s">
        <v>194</v>
      </c>
      <c r="AU831" s="25" t="s">
        <v>88</v>
      </c>
      <c r="AY831" s="25" t="s">
        <v>191</v>
      </c>
      <c r="BE831" s="246">
        <f>IF(N831="základní",J831,0)</f>
        <v>0</v>
      </c>
      <c r="BF831" s="246">
        <f>IF(N831="snížená",J831,0)</f>
        <v>0</v>
      </c>
      <c r="BG831" s="246">
        <f>IF(N831="zákl. přenesená",J831,0)</f>
        <v>0</v>
      </c>
      <c r="BH831" s="246">
        <f>IF(N831="sníž. přenesená",J831,0)</f>
        <v>0</v>
      </c>
      <c r="BI831" s="246">
        <f>IF(N831="nulová",J831,0)</f>
        <v>0</v>
      </c>
      <c r="BJ831" s="25" t="s">
        <v>86</v>
      </c>
      <c r="BK831" s="246">
        <f>ROUND(I831*H831,2)</f>
        <v>0</v>
      </c>
      <c r="BL831" s="25" t="s">
        <v>267</v>
      </c>
      <c r="BM831" s="25" t="s">
        <v>1398</v>
      </c>
    </row>
    <row r="832" s="1" customFormat="1" ht="16.5" customHeight="1">
      <c r="B832" s="48"/>
      <c r="C832" s="235" t="s">
        <v>1399</v>
      </c>
      <c r="D832" s="235" t="s">
        <v>194</v>
      </c>
      <c r="E832" s="236" t="s">
        <v>1400</v>
      </c>
      <c r="F832" s="237" t="s">
        <v>1401</v>
      </c>
      <c r="G832" s="238" t="s">
        <v>453</v>
      </c>
      <c r="H832" s="239">
        <v>239.56399999999999</v>
      </c>
      <c r="I832" s="240"/>
      <c r="J832" s="241">
        <f>ROUND(I832*H832,2)</f>
        <v>0</v>
      </c>
      <c r="K832" s="237" t="s">
        <v>198</v>
      </c>
      <c r="L832" s="74"/>
      <c r="M832" s="242" t="s">
        <v>34</v>
      </c>
      <c r="N832" s="243" t="s">
        <v>49</v>
      </c>
      <c r="O832" s="49"/>
      <c r="P832" s="244">
        <f>O832*H832</f>
        <v>0</v>
      </c>
      <c r="Q832" s="244">
        <v>0.020279999999999999</v>
      </c>
      <c r="R832" s="244">
        <f>Q832*H832</f>
        <v>4.8583579199999996</v>
      </c>
      <c r="S832" s="244">
        <v>0</v>
      </c>
      <c r="T832" s="245">
        <f>S832*H832</f>
        <v>0</v>
      </c>
      <c r="AR832" s="25" t="s">
        <v>267</v>
      </c>
      <c r="AT832" s="25" t="s">
        <v>194</v>
      </c>
      <c r="AU832" s="25" t="s">
        <v>88</v>
      </c>
      <c r="AY832" s="25" t="s">
        <v>191</v>
      </c>
      <c r="BE832" s="246">
        <f>IF(N832="základní",J832,0)</f>
        <v>0</v>
      </c>
      <c r="BF832" s="246">
        <f>IF(N832="snížená",J832,0)</f>
        <v>0</v>
      </c>
      <c r="BG832" s="246">
        <f>IF(N832="zákl. přenesená",J832,0)</f>
        <v>0</v>
      </c>
      <c r="BH832" s="246">
        <f>IF(N832="sníž. přenesená",J832,0)</f>
        <v>0</v>
      </c>
      <c r="BI832" s="246">
        <f>IF(N832="nulová",J832,0)</f>
        <v>0</v>
      </c>
      <c r="BJ832" s="25" t="s">
        <v>86</v>
      </c>
      <c r="BK832" s="246">
        <f>ROUND(I832*H832,2)</f>
        <v>0</v>
      </c>
      <c r="BL832" s="25" t="s">
        <v>267</v>
      </c>
      <c r="BM832" s="25" t="s">
        <v>1402</v>
      </c>
    </row>
    <row r="833" s="14" customFormat="1">
      <c r="B833" s="275"/>
      <c r="C833" s="276"/>
      <c r="D833" s="247" t="s">
        <v>312</v>
      </c>
      <c r="E833" s="277" t="s">
        <v>34</v>
      </c>
      <c r="F833" s="278" t="s">
        <v>571</v>
      </c>
      <c r="G833" s="276"/>
      <c r="H833" s="277" t="s">
        <v>34</v>
      </c>
      <c r="I833" s="279"/>
      <c r="J833" s="276"/>
      <c r="K833" s="276"/>
      <c r="L833" s="280"/>
      <c r="M833" s="281"/>
      <c r="N833" s="282"/>
      <c r="O833" s="282"/>
      <c r="P833" s="282"/>
      <c r="Q833" s="282"/>
      <c r="R833" s="282"/>
      <c r="S833" s="282"/>
      <c r="T833" s="283"/>
      <c r="AT833" s="284" t="s">
        <v>312</v>
      </c>
      <c r="AU833" s="284" t="s">
        <v>88</v>
      </c>
      <c r="AV833" s="14" t="s">
        <v>86</v>
      </c>
      <c r="AW833" s="14" t="s">
        <v>41</v>
      </c>
      <c r="AX833" s="14" t="s">
        <v>78</v>
      </c>
      <c r="AY833" s="284" t="s">
        <v>191</v>
      </c>
    </row>
    <row r="834" s="12" customFormat="1">
      <c r="B834" s="253"/>
      <c r="C834" s="254"/>
      <c r="D834" s="247" t="s">
        <v>312</v>
      </c>
      <c r="E834" s="255" t="s">
        <v>34</v>
      </c>
      <c r="F834" s="256" t="s">
        <v>1403</v>
      </c>
      <c r="G834" s="254"/>
      <c r="H834" s="257">
        <v>239.56399999999999</v>
      </c>
      <c r="I834" s="258"/>
      <c r="J834" s="254"/>
      <c r="K834" s="254"/>
      <c r="L834" s="259"/>
      <c r="M834" s="260"/>
      <c r="N834" s="261"/>
      <c r="O834" s="261"/>
      <c r="P834" s="261"/>
      <c r="Q834" s="261"/>
      <c r="R834" s="261"/>
      <c r="S834" s="261"/>
      <c r="T834" s="262"/>
      <c r="AT834" s="263" t="s">
        <v>312</v>
      </c>
      <c r="AU834" s="263" t="s">
        <v>88</v>
      </c>
      <c r="AV834" s="12" t="s">
        <v>88</v>
      </c>
      <c r="AW834" s="12" t="s">
        <v>41</v>
      </c>
      <c r="AX834" s="12" t="s">
        <v>78</v>
      </c>
      <c r="AY834" s="263" t="s">
        <v>191</v>
      </c>
    </row>
    <row r="835" s="13" customFormat="1">
      <c r="B835" s="264"/>
      <c r="C835" s="265"/>
      <c r="D835" s="247" t="s">
        <v>312</v>
      </c>
      <c r="E835" s="266" t="s">
        <v>34</v>
      </c>
      <c r="F835" s="267" t="s">
        <v>314</v>
      </c>
      <c r="G835" s="265"/>
      <c r="H835" s="268">
        <v>239.56399999999999</v>
      </c>
      <c r="I835" s="269"/>
      <c r="J835" s="265"/>
      <c r="K835" s="265"/>
      <c r="L835" s="270"/>
      <c r="M835" s="271"/>
      <c r="N835" s="272"/>
      <c r="O835" s="272"/>
      <c r="P835" s="272"/>
      <c r="Q835" s="272"/>
      <c r="R835" s="272"/>
      <c r="S835" s="272"/>
      <c r="T835" s="273"/>
      <c r="AT835" s="274" t="s">
        <v>312</v>
      </c>
      <c r="AU835" s="274" t="s">
        <v>88</v>
      </c>
      <c r="AV835" s="13" t="s">
        <v>211</v>
      </c>
      <c r="AW835" s="13" t="s">
        <v>41</v>
      </c>
      <c r="AX835" s="13" t="s">
        <v>86</v>
      </c>
      <c r="AY835" s="274" t="s">
        <v>191</v>
      </c>
    </row>
    <row r="836" s="1" customFormat="1" ht="16.5" customHeight="1">
      <c r="B836" s="48"/>
      <c r="C836" s="235" t="s">
        <v>1404</v>
      </c>
      <c r="D836" s="235" t="s">
        <v>194</v>
      </c>
      <c r="E836" s="236" t="s">
        <v>1405</v>
      </c>
      <c r="F836" s="237" t="s">
        <v>1406</v>
      </c>
      <c r="G836" s="238" t="s">
        <v>453</v>
      </c>
      <c r="H836" s="239">
        <v>65.75</v>
      </c>
      <c r="I836" s="240"/>
      <c r="J836" s="241">
        <f>ROUND(I836*H836,2)</f>
        <v>0</v>
      </c>
      <c r="K836" s="237" t="s">
        <v>198</v>
      </c>
      <c r="L836" s="74"/>
      <c r="M836" s="242" t="s">
        <v>34</v>
      </c>
      <c r="N836" s="243" t="s">
        <v>49</v>
      </c>
      <c r="O836" s="49"/>
      <c r="P836" s="244">
        <f>O836*H836</f>
        <v>0</v>
      </c>
      <c r="Q836" s="244">
        <v>0.026360000000000001</v>
      </c>
      <c r="R836" s="244">
        <f>Q836*H836</f>
        <v>1.7331700000000001</v>
      </c>
      <c r="S836" s="244">
        <v>0</v>
      </c>
      <c r="T836" s="245">
        <f>S836*H836</f>
        <v>0</v>
      </c>
      <c r="AR836" s="25" t="s">
        <v>267</v>
      </c>
      <c r="AT836" s="25" t="s">
        <v>194</v>
      </c>
      <c r="AU836" s="25" t="s">
        <v>88</v>
      </c>
      <c r="AY836" s="25" t="s">
        <v>191</v>
      </c>
      <c r="BE836" s="246">
        <f>IF(N836="základní",J836,0)</f>
        <v>0</v>
      </c>
      <c r="BF836" s="246">
        <f>IF(N836="snížená",J836,0)</f>
        <v>0</v>
      </c>
      <c r="BG836" s="246">
        <f>IF(N836="zákl. přenesená",J836,0)</f>
        <v>0</v>
      </c>
      <c r="BH836" s="246">
        <f>IF(N836="sníž. přenesená",J836,0)</f>
        <v>0</v>
      </c>
      <c r="BI836" s="246">
        <f>IF(N836="nulová",J836,0)</f>
        <v>0</v>
      </c>
      <c r="BJ836" s="25" t="s">
        <v>86</v>
      </c>
      <c r="BK836" s="246">
        <f>ROUND(I836*H836,2)</f>
        <v>0</v>
      </c>
      <c r="BL836" s="25" t="s">
        <v>267</v>
      </c>
      <c r="BM836" s="25" t="s">
        <v>1407</v>
      </c>
    </row>
    <row r="837" s="1" customFormat="1" ht="38.25" customHeight="1">
      <c r="B837" s="48"/>
      <c r="C837" s="235" t="s">
        <v>1408</v>
      </c>
      <c r="D837" s="235" t="s">
        <v>194</v>
      </c>
      <c r="E837" s="236" t="s">
        <v>1409</v>
      </c>
      <c r="F837" s="237" t="s">
        <v>1410</v>
      </c>
      <c r="G837" s="238" t="s">
        <v>453</v>
      </c>
      <c r="H837" s="239">
        <v>1565.5940000000001</v>
      </c>
      <c r="I837" s="240"/>
      <c r="J837" s="241">
        <f>ROUND(I837*H837,2)</f>
        <v>0</v>
      </c>
      <c r="K837" s="237" t="s">
        <v>356</v>
      </c>
      <c r="L837" s="74"/>
      <c r="M837" s="242" t="s">
        <v>34</v>
      </c>
      <c r="N837" s="243" t="s">
        <v>49</v>
      </c>
      <c r="O837" s="49"/>
      <c r="P837" s="244">
        <f>O837*H837</f>
        <v>0</v>
      </c>
      <c r="Q837" s="244">
        <v>0</v>
      </c>
      <c r="R837" s="244">
        <f>Q837*H837</f>
        <v>0</v>
      </c>
      <c r="S837" s="244">
        <v>0</v>
      </c>
      <c r="T837" s="245">
        <f>S837*H837</f>
        <v>0</v>
      </c>
      <c r="AR837" s="25" t="s">
        <v>267</v>
      </c>
      <c r="AT837" s="25" t="s">
        <v>194</v>
      </c>
      <c r="AU837" s="25" t="s">
        <v>88</v>
      </c>
      <c r="AY837" s="25" t="s">
        <v>191</v>
      </c>
      <c r="BE837" s="246">
        <f>IF(N837="základní",J837,0)</f>
        <v>0</v>
      </c>
      <c r="BF837" s="246">
        <f>IF(N837="snížená",J837,0)</f>
        <v>0</v>
      </c>
      <c r="BG837" s="246">
        <f>IF(N837="zákl. přenesená",J837,0)</f>
        <v>0</v>
      </c>
      <c r="BH837" s="246">
        <f>IF(N837="sníž. přenesená",J837,0)</f>
        <v>0</v>
      </c>
      <c r="BI837" s="246">
        <f>IF(N837="nulová",J837,0)</f>
        <v>0</v>
      </c>
      <c r="BJ837" s="25" t="s">
        <v>86</v>
      </c>
      <c r="BK837" s="246">
        <f>ROUND(I837*H837,2)</f>
        <v>0</v>
      </c>
      <c r="BL837" s="25" t="s">
        <v>267</v>
      </c>
      <c r="BM837" s="25" t="s">
        <v>1411</v>
      </c>
    </row>
    <row r="838" s="1" customFormat="1">
      <c r="B838" s="48"/>
      <c r="C838" s="76"/>
      <c r="D838" s="247" t="s">
        <v>201</v>
      </c>
      <c r="E838" s="76"/>
      <c r="F838" s="248" t="s">
        <v>1412</v>
      </c>
      <c r="G838" s="76"/>
      <c r="H838" s="76"/>
      <c r="I838" s="205"/>
      <c r="J838" s="76"/>
      <c r="K838" s="76"/>
      <c r="L838" s="74"/>
      <c r="M838" s="249"/>
      <c r="N838" s="49"/>
      <c r="O838" s="49"/>
      <c r="P838" s="49"/>
      <c r="Q838" s="49"/>
      <c r="R838" s="49"/>
      <c r="S838" s="49"/>
      <c r="T838" s="97"/>
      <c r="AT838" s="25" t="s">
        <v>201</v>
      </c>
      <c r="AU838" s="25" t="s">
        <v>88</v>
      </c>
    </row>
    <row r="839" s="14" customFormat="1">
      <c r="B839" s="275"/>
      <c r="C839" s="276"/>
      <c r="D839" s="247" t="s">
        <v>312</v>
      </c>
      <c r="E839" s="277" t="s">
        <v>34</v>
      </c>
      <c r="F839" s="278" t="s">
        <v>1413</v>
      </c>
      <c r="G839" s="276"/>
      <c r="H839" s="277" t="s">
        <v>34</v>
      </c>
      <c r="I839" s="279"/>
      <c r="J839" s="276"/>
      <c r="K839" s="276"/>
      <c r="L839" s="280"/>
      <c r="M839" s="281"/>
      <c r="N839" s="282"/>
      <c r="O839" s="282"/>
      <c r="P839" s="282"/>
      <c r="Q839" s="282"/>
      <c r="R839" s="282"/>
      <c r="S839" s="282"/>
      <c r="T839" s="283"/>
      <c r="AT839" s="284" t="s">
        <v>312</v>
      </c>
      <c r="AU839" s="284" t="s">
        <v>88</v>
      </c>
      <c r="AV839" s="14" t="s">
        <v>86</v>
      </c>
      <c r="AW839" s="14" t="s">
        <v>41</v>
      </c>
      <c r="AX839" s="14" t="s">
        <v>78</v>
      </c>
      <c r="AY839" s="284" t="s">
        <v>191</v>
      </c>
    </row>
    <row r="840" s="12" customFormat="1">
      <c r="B840" s="253"/>
      <c r="C840" s="254"/>
      <c r="D840" s="247" t="s">
        <v>312</v>
      </c>
      <c r="E840" s="255" t="s">
        <v>34</v>
      </c>
      <c r="F840" s="256" t="s">
        <v>1414</v>
      </c>
      <c r="G840" s="254"/>
      <c r="H840" s="257">
        <v>1565.5940000000001</v>
      </c>
      <c r="I840" s="258"/>
      <c r="J840" s="254"/>
      <c r="K840" s="254"/>
      <c r="L840" s="259"/>
      <c r="M840" s="260"/>
      <c r="N840" s="261"/>
      <c r="O840" s="261"/>
      <c r="P840" s="261"/>
      <c r="Q840" s="261"/>
      <c r="R840" s="261"/>
      <c r="S840" s="261"/>
      <c r="T840" s="262"/>
      <c r="AT840" s="263" t="s">
        <v>312</v>
      </c>
      <c r="AU840" s="263" t="s">
        <v>88</v>
      </c>
      <c r="AV840" s="12" t="s">
        <v>88</v>
      </c>
      <c r="AW840" s="12" t="s">
        <v>41</v>
      </c>
      <c r="AX840" s="12" t="s">
        <v>78</v>
      </c>
      <c r="AY840" s="263" t="s">
        <v>191</v>
      </c>
    </row>
    <row r="841" s="13" customFormat="1">
      <c r="B841" s="264"/>
      <c r="C841" s="265"/>
      <c r="D841" s="247" t="s">
        <v>312</v>
      </c>
      <c r="E841" s="266" t="s">
        <v>34</v>
      </c>
      <c r="F841" s="267" t="s">
        <v>314</v>
      </c>
      <c r="G841" s="265"/>
      <c r="H841" s="268">
        <v>1565.5940000000001</v>
      </c>
      <c r="I841" s="269"/>
      <c r="J841" s="265"/>
      <c r="K841" s="265"/>
      <c r="L841" s="270"/>
      <c r="M841" s="271"/>
      <c r="N841" s="272"/>
      <c r="O841" s="272"/>
      <c r="P841" s="272"/>
      <c r="Q841" s="272"/>
      <c r="R841" s="272"/>
      <c r="S841" s="272"/>
      <c r="T841" s="273"/>
      <c r="AT841" s="274" t="s">
        <v>312</v>
      </c>
      <c r="AU841" s="274" t="s">
        <v>88</v>
      </c>
      <c r="AV841" s="13" t="s">
        <v>211</v>
      </c>
      <c r="AW841" s="13" t="s">
        <v>41</v>
      </c>
      <c r="AX841" s="13" t="s">
        <v>86</v>
      </c>
      <c r="AY841" s="274" t="s">
        <v>191</v>
      </c>
    </row>
    <row r="842" s="1" customFormat="1" ht="16.5" customHeight="1">
      <c r="B842" s="48"/>
      <c r="C842" s="235" t="s">
        <v>1415</v>
      </c>
      <c r="D842" s="235" t="s">
        <v>194</v>
      </c>
      <c r="E842" s="236" t="s">
        <v>1416</v>
      </c>
      <c r="F842" s="237" t="s">
        <v>1417</v>
      </c>
      <c r="G842" s="238" t="s">
        <v>1036</v>
      </c>
      <c r="H842" s="311"/>
      <c r="I842" s="240"/>
      <c r="J842" s="241">
        <f>ROUND(I842*H842,2)</f>
        <v>0</v>
      </c>
      <c r="K842" s="237" t="s">
        <v>198</v>
      </c>
      <c r="L842" s="74"/>
      <c r="M842" s="242" t="s">
        <v>34</v>
      </c>
      <c r="N842" s="243" t="s">
        <v>49</v>
      </c>
      <c r="O842" s="49"/>
      <c r="P842" s="244">
        <f>O842*H842</f>
        <v>0</v>
      </c>
      <c r="Q842" s="244">
        <v>0</v>
      </c>
      <c r="R842" s="244">
        <f>Q842*H842</f>
        <v>0</v>
      </c>
      <c r="S842" s="244">
        <v>0</v>
      </c>
      <c r="T842" s="245">
        <f>S842*H842</f>
        <v>0</v>
      </c>
      <c r="AR842" s="25" t="s">
        <v>267</v>
      </c>
      <c r="AT842" s="25" t="s">
        <v>194</v>
      </c>
      <c r="AU842" s="25" t="s">
        <v>88</v>
      </c>
      <c r="AY842" s="25" t="s">
        <v>191</v>
      </c>
      <c r="BE842" s="246">
        <f>IF(N842="základní",J842,0)</f>
        <v>0</v>
      </c>
      <c r="BF842" s="246">
        <f>IF(N842="snížená",J842,0)</f>
        <v>0</v>
      </c>
      <c r="BG842" s="246">
        <f>IF(N842="zákl. přenesená",J842,0)</f>
        <v>0</v>
      </c>
      <c r="BH842" s="246">
        <f>IF(N842="sníž. přenesená",J842,0)</f>
        <v>0</v>
      </c>
      <c r="BI842" s="246">
        <f>IF(N842="nulová",J842,0)</f>
        <v>0</v>
      </c>
      <c r="BJ842" s="25" t="s">
        <v>86</v>
      </c>
      <c r="BK842" s="246">
        <f>ROUND(I842*H842,2)</f>
        <v>0</v>
      </c>
      <c r="BL842" s="25" t="s">
        <v>267</v>
      </c>
      <c r="BM842" s="25" t="s">
        <v>1418</v>
      </c>
    </row>
    <row r="843" s="11" customFormat="1" ht="29.88" customHeight="1">
      <c r="B843" s="219"/>
      <c r="C843" s="220"/>
      <c r="D843" s="221" t="s">
        <v>77</v>
      </c>
      <c r="E843" s="233" t="s">
        <v>1419</v>
      </c>
      <c r="F843" s="233" t="s">
        <v>1420</v>
      </c>
      <c r="G843" s="220"/>
      <c r="H843" s="220"/>
      <c r="I843" s="223"/>
      <c r="J843" s="234">
        <f>BK843</f>
        <v>0</v>
      </c>
      <c r="K843" s="220"/>
      <c r="L843" s="225"/>
      <c r="M843" s="226"/>
      <c r="N843" s="227"/>
      <c r="O843" s="227"/>
      <c r="P843" s="228">
        <f>SUM(P844:P899)</f>
        <v>0</v>
      </c>
      <c r="Q843" s="227"/>
      <c r="R843" s="228">
        <f>SUM(R844:R899)</f>
        <v>0</v>
      </c>
      <c r="S843" s="227"/>
      <c r="T843" s="229">
        <f>SUM(T844:T899)</f>
        <v>0</v>
      </c>
      <c r="AR843" s="230" t="s">
        <v>88</v>
      </c>
      <c r="AT843" s="231" t="s">
        <v>77</v>
      </c>
      <c r="AU843" s="231" t="s">
        <v>86</v>
      </c>
      <c r="AY843" s="230" t="s">
        <v>191</v>
      </c>
      <c r="BK843" s="232">
        <f>SUM(BK844:BK899)</f>
        <v>0</v>
      </c>
    </row>
    <row r="844" s="1" customFormat="1" ht="38.25" customHeight="1">
      <c r="B844" s="48"/>
      <c r="C844" s="235" t="s">
        <v>1421</v>
      </c>
      <c r="D844" s="235" t="s">
        <v>194</v>
      </c>
      <c r="E844" s="236" t="s">
        <v>1422</v>
      </c>
      <c r="F844" s="237" t="s">
        <v>1423</v>
      </c>
      <c r="G844" s="238" t="s">
        <v>453</v>
      </c>
      <c r="H844" s="239">
        <v>286.363</v>
      </c>
      <c r="I844" s="240"/>
      <c r="J844" s="241">
        <f>ROUND(I844*H844,2)</f>
        <v>0</v>
      </c>
      <c r="K844" s="237" t="s">
        <v>356</v>
      </c>
      <c r="L844" s="74"/>
      <c r="M844" s="242" t="s">
        <v>34</v>
      </c>
      <c r="N844" s="243" t="s">
        <v>49</v>
      </c>
      <c r="O844" s="49"/>
      <c r="P844" s="244">
        <f>O844*H844</f>
        <v>0</v>
      </c>
      <c r="Q844" s="244">
        <v>0</v>
      </c>
      <c r="R844" s="244">
        <f>Q844*H844</f>
        <v>0</v>
      </c>
      <c r="S844" s="244">
        <v>0</v>
      </c>
      <c r="T844" s="245">
        <f>S844*H844</f>
        <v>0</v>
      </c>
      <c r="AR844" s="25" t="s">
        <v>267</v>
      </c>
      <c r="AT844" s="25" t="s">
        <v>194</v>
      </c>
      <c r="AU844" s="25" t="s">
        <v>88</v>
      </c>
      <c r="AY844" s="25" t="s">
        <v>191</v>
      </c>
      <c r="BE844" s="246">
        <f>IF(N844="základní",J844,0)</f>
        <v>0</v>
      </c>
      <c r="BF844" s="246">
        <f>IF(N844="snížená",J844,0)</f>
        <v>0</v>
      </c>
      <c r="BG844" s="246">
        <f>IF(N844="zákl. přenesená",J844,0)</f>
        <v>0</v>
      </c>
      <c r="BH844" s="246">
        <f>IF(N844="sníž. přenesená",J844,0)</f>
        <v>0</v>
      </c>
      <c r="BI844" s="246">
        <f>IF(N844="nulová",J844,0)</f>
        <v>0</v>
      </c>
      <c r="BJ844" s="25" t="s">
        <v>86</v>
      </c>
      <c r="BK844" s="246">
        <f>ROUND(I844*H844,2)</f>
        <v>0</v>
      </c>
      <c r="BL844" s="25" t="s">
        <v>267</v>
      </c>
      <c r="BM844" s="25" t="s">
        <v>1424</v>
      </c>
    </row>
    <row r="845" s="1" customFormat="1">
      <c r="B845" s="48"/>
      <c r="C845" s="76"/>
      <c r="D845" s="247" t="s">
        <v>201</v>
      </c>
      <c r="E845" s="76"/>
      <c r="F845" s="248" t="s">
        <v>1425</v>
      </c>
      <c r="G845" s="76"/>
      <c r="H845" s="76"/>
      <c r="I845" s="205"/>
      <c r="J845" s="76"/>
      <c r="K845" s="76"/>
      <c r="L845" s="74"/>
      <c r="M845" s="249"/>
      <c r="N845" s="49"/>
      <c r="O845" s="49"/>
      <c r="P845" s="49"/>
      <c r="Q845" s="49"/>
      <c r="R845" s="49"/>
      <c r="S845" s="49"/>
      <c r="T845" s="97"/>
      <c r="AT845" s="25" t="s">
        <v>201</v>
      </c>
      <c r="AU845" s="25" t="s">
        <v>88</v>
      </c>
    </row>
    <row r="846" s="14" customFormat="1">
      <c r="B846" s="275"/>
      <c r="C846" s="276"/>
      <c r="D846" s="247" t="s">
        <v>312</v>
      </c>
      <c r="E846" s="277" t="s">
        <v>34</v>
      </c>
      <c r="F846" s="278" t="s">
        <v>419</v>
      </c>
      <c r="G846" s="276"/>
      <c r="H846" s="277" t="s">
        <v>34</v>
      </c>
      <c r="I846" s="279"/>
      <c r="J846" s="276"/>
      <c r="K846" s="276"/>
      <c r="L846" s="280"/>
      <c r="M846" s="281"/>
      <c r="N846" s="282"/>
      <c r="O846" s="282"/>
      <c r="P846" s="282"/>
      <c r="Q846" s="282"/>
      <c r="R846" s="282"/>
      <c r="S846" s="282"/>
      <c r="T846" s="283"/>
      <c r="AT846" s="284" t="s">
        <v>312</v>
      </c>
      <c r="AU846" s="284" t="s">
        <v>88</v>
      </c>
      <c r="AV846" s="14" t="s">
        <v>86</v>
      </c>
      <c r="AW846" s="14" t="s">
        <v>41</v>
      </c>
      <c r="AX846" s="14" t="s">
        <v>78</v>
      </c>
      <c r="AY846" s="284" t="s">
        <v>191</v>
      </c>
    </row>
    <row r="847" s="12" customFormat="1">
      <c r="B847" s="253"/>
      <c r="C847" s="254"/>
      <c r="D847" s="247" t="s">
        <v>312</v>
      </c>
      <c r="E847" s="255" t="s">
        <v>34</v>
      </c>
      <c r="F847" s="256" t="s">
        <v>1426</v>
      </c>
      <c r="G847" s="254"/>
      <c r="H847" s="257">
        <v>286.363</v>
      </c>
      <c r="I847" s="258"/>
      <c r="J847" s="254"/>
      <c r="K847" s="254"/>
      <c r="L847" s="259"/>
      <c r="M847" s="260"/>
      <c r="N847" s="261"/>
      <c r="O847" s="261"/>
      <c r="P847" s="261"/>
      <c r="Q847" s="261"/>
      <c r="R847" s="261"/>
      <c r="S847" s="261"/>
      <c r="T847" s="262"/>
      <c r="AT847" s="263" t="s">
        <v>312</v>
      </c>
      <c r="AU847" s="263" t="s">
        <v>88</v>
      </c>
      <c r="AV847" s="12" t="s">
        <v>88</v>
      </c>
      <c r="AW847" s="12" t="s">
        <v>41</v>
      </c>
      <c r="AX847" s="12" t="s">
        <v>78</v>
      </c>
      <c r="AY847" s="263" t="s">
        <v>191</v>
      </c>
    </row>
    <row r="848" s="13" customFormat="1">
      <c r="B848" s="264"/>
      <c r="C848" s="265"/>
      <c r="D848" s="247" t="s">
        <v>312</v>
      </c>
      <c r="E848" s="266" t="s">
        <v>34</v>
      </c>
      <c r="F848" s="267" t="s">
        <v>314</v>
      </c>
      <c r="G848" s="265"/>
      <c r="H848" s="268">
        <v>286.363</v>
      </c>
      <c r="I848" s="269"/>
      <c r="J848" s="265"/>
      <c r="K848" s="265"/>
      <c r="L848" s="270"/>
      <c r="M848" s="271"/>
      <c r="N848" s="272"/>
      <c r="O848" s="272"/>
      <c r="P848" s="272"/>
      <c r="Q848" s="272"/>
      <c r="R848" s="272"/>
      <c r="S848" s="272"/>
      <c r="T848" s="273"/>
      <c r="AT848" s="274" t="s">
        <v>312</v>
      </c>
      <c r="AU848" s="274" t="s">
        <v>88</v>
      </c>
      <c r="AV848" s="13" t="s">
        <v>211</v>
      </c>
      <c r="AW848" s="13" t="s">
        <v>41</v>
      </c>
      <c r="AX848" s="13" t="s">
        <v>86</v>
      </c>
      <c r="AY848" s="274" t="s">
        <v>191</v>
      </c>
    </row>
    <row r="849" s="1" customFormat="1" ht="25.5" customHeight="1">
      <c r="B849" s="48"/>
      <c r="C849" s="235" t="s">
        <v>1427</v>
      </c>
      <c r="D849" s="235" t="s">
        <v>194</v>
      </c>
      <c r="E849" s="236" t="s">
        <v>1428</v>
      </c>
      <c r="F849" s="237" t="s">
        <v>1429</v>
      </c>
      <c r="G849" s="238" t="s">
        <v>1430</v>
      </c>
      <c r="H849" s="239">
        <v>1.8</v>
      </c>
      <c r="I849" s="240"/>
      <c r="J849" s="241">
        <f>ROUND(I849*H849,2)</f>
        <v>0</v>
      </c>
      <c r="K849" s="237" t="s">
        <v>356</v>
      </c>
      <c r="L849" s="74"/>
      <c r="M849" s="242" t="s">
        <v>34</v>
      </c>
      <c r="N849" s="243" t="s">
        <v>49</v>
      </c>
      <c r="O849" s="49"/>
      <c r="P849" s="244">
        <f>O849*H849</f>
        <v>0</v>
      </c>
      <c r="Q849" s="244">
        <v>0</v>
      </c>
      <c r="R849" s="244">
        <f>Q849*H849</f>
        <v>0</v>
      </c>
      <c r="S849" s="244">
        <v>0</v>
      </c>
      <c r="T849" s="245">
        <f>S849*H849</f>
        <v>0</v>
      </c>
      <c r="AR849" s="25" t="s">
        <v>267</v>
      </c>
      <c r="AT849" s="25" t="s">
        <v>194</v>
      </c>
      <c r="AU849" s="25" t="s">
        <v>88</v>
      </c>
      <c r="AY849" s="25" t="s">
        <v>191</v>
      </c>
      <c r="BE849" s="246">
        <f>IF(N849="základní",J849,0)</f>
        <v>0</v>
      </c>
      <c r="BF849" s="246">
        <f>IF(N849="snížená",J849,0)</f>
        <v>0</v>
      </c>
      <c r="BG849" s="246">
        <f>IF(N849="zákl. přenesená",J849,0)</f>
        <v>0</v>
      </c>
      <c r="BH849" s="246">
        <f>IF(N849="sníž. přenesená",J849,0)</f>
        <v>0</v>
      </c>
      <c r="BI849" s="246">
        <f>IF(N849="nulová",J849,0)</f>
        <v>0</v>
      </c>
      <c r="BJ849" s="25" t="s">
        <v>86</v>
      </c>
      <c r="BK849" s="246">
        <f>ROUND(I849*H849,2)</f>
        <v>0</v>
      </c>
      <c r="BL849" s="25" t="s">
        <v>267</v>
      </c>
      <c r="BM849" s="25" t="s">
        <v>1431</v>
      </c>
    </row>
    <row r="850" s="1" customFormat="1">
      <c r="B850" s="48"/>
      <c r="C850" s="76"/>
      <c r="D850" s="247" t="s">
        <v>201</v>
      </c>
      <c r="E850" s="76"/>
      <c r="F850" s="248" t="s">
        <v>1432</v>
      </c>
      <c r="G850" s="76"/>
      <c r="H850" s="76"/>
      <c r="I850" s="205"/>
      <c r="J850" s="76"/>
      <c r="K850" s="76"/>
      <c r="L850" s="74"/>
      <c r="M850" s="249"/>
      <c r="N850" s="49"/>
      <c r="O850" s="49"/>
      <c r="P850" s="49"/>
      <c r="Q850" s="49"/>
      <c r="R850" s="49"/>
      <c r="S850" s="49"/>
      <c r="T850" s="97"/>
      <c r="AT850" s="25" t="s">
        <v>201</v>
      </c>
      <c r="AU850" s="25" t="s">
        <v>88</v>
      </c>
    </row>
    <row r="851" s="1" customFormat="1" ht="25.5" customHeight="1">
      <c r="B851" s="48"/>
      <c r="C851" s="235" t="s">
        <v>1433</v>
      </c>
      <c r="D851" s="235" t="s">
        <v>194</v>
      </c>
      <c r="E851" s="236" t="s">
        <v>1434</v>
      </c>
      <c r="F851" s="237" t="s">
        <v>1435</v>
      </c>
      <c r="G851" s="238" t="s">
        <v>1430</v>
      </c>
      <c r="H851" s="239">
        <v>3</v>
      </c>
      <c r="I851" s="240"/>
      <c r="J851" s="241">
        <f>ROUND(I851*H851,2)</f>
        <v>0</v>
      </c>
      <c r="K851" s="237" t="s">
        <v>356</v>
      </c>
      <c r="L851" s="74"/>
      <c r="M851" s="242" t="s">
        <v>34</v>
      </c>
      <c r="N851" s="243" t="s">
        <v>49</v>
      </c>
      <c r="O851" s="49"/>
      <c r="P851" s="244">
        <f>O851*H851</f>
        <v>0</v>
      </c>
      <c r="Q851" s="244">
        <v>0</v>
      </c>
      <c r="R851" s="244">
        <f>Q851*H851</f>
        <v>0</v>
      </c>
      <c r="S851" s="244">
        <v>0</v>
      </c>
      <c r="T851" s="245">
        <f>S851*H851</f>
        <v>0</v>
      </c>
      <c r="AR851" s="25" t="s">
        <v>267</v>
      </c>
      <c r="AT851" s="25" t="s">
        <v>194</v>
      </c>
      <c r="AU851" s="25" t="s">
        <v>88</v>
      </c>
      <c r="AY851" s="25" t="s">
        <v>191</v>
      </c>
      <c r="BE851" s="246">
        <f>IF(N851="základní",J851,0)</f>
        <v>0</v>
      </c>
      <c r="BF851" s="246">
        <f>IF(N851="snížená",J851,0)</f>
        <v>0</v>
      </c>
      <c r="BG851" s="246">
        <f>IF(N851="zákl. přenesená",J851,0)</f>
        <v>0</v>
      </c>
      <c r="BH851" s="246">
        <f>IF(N851="sníž. přenesená",J851,0)</f>
        <v>0</v>
      </c>
      <c r="BI851" s="246">
        <f>IF(N851="nulová",J851,0)</f>
        <v>0</v>
      </c>
      <c r="BJ851" s="25" t="s">
        <v>86</v>
      </c>
      <c r="BK851" s="246">
        <f>ROUND(I851*H851,2)</f>
        <v>0</v>
      </c>
      <c r="BL851" s="25" t="s">
        <v>267</v>
      </c>
      <c r="BM851" s="25" t="s">
        <v>1436</v>
      </c>
    </row>
    <row r="852" s="1" customFormat="1">
      <c r="B852" s="48"/>
      <c r="C852" s="76"/>
      <c r="D852" s="247" t="s">
        <v>201</v>
      </c>
      <c r="E852" s="76"/>
      <c r="F852" s="248" t="s">
        <v>1432</v>
      </c>
      <c r="G852" s="76"/>
      <c r="H852" s="76"/>
      <c r="I852" s="205"/>
      <c r="J852" s="76"/>
      <c r="K852" s="76"/>
      <c r="L852" s="74"/>
      <c r="M852" s="249"/>
      <c r="N852" s="49"/>
      <c r="O852" s="49"/>
      <c r="P852" s="49"/>
      <c r="Q852" s="49"/>
      <c r="R852" s="49"/>
      <c r="S852" s="49"/>
      <c r="T852" s="97"/>
      <c r="AT852" s="25" t="s">
        <v>201</v>
      </c>
      <c r="AU852" s="25" t="s">
        <v>88</v>
      </c>
    </row>
    <row r="853" s="1" customFormat="1" ht="25.5" customHeight="1">
      <c r="B853" s="48"/>
      <c r="C853" s="235" t="s">
        <v>1437</v>
      </c>
      <c r="D853" s="235" t="s">
        <v>194</v>
      </c>
      <c r="E853" s="236" t="s">
        <v>1438</v>
      </c>
      <c r="F853" s="237" t="s">
        <v>1439</v>
      </c>
      <c r="G853" s="238" t="s">
        <v>1430</v>
      </c>
      <c r="H853" s="239">
        <v>3</v>
      </c>
      <c r="I853" s="240"/>
      <c r="J853" s="241">
        <f>ROUND(I853*H853,2)</f>
        <v>0</v>
      </c>
      <c r="K853" s="237" t="s">
        <v>356</v>
      </c>
      <c r="L853" s="74"/>
      <c r="M853" s="242" t="s">
        <v>34</v>
      </c>
      <c r="N853" s="243" t="s">
        <v>49</v>
      </c>
      <c r="O853" s="49"/>
      <c r="P853" s="244">
        <f>O853*H853</f>
        <v>0</v>
      </c>
      <c r="Q853" s="244">
        <v>0</v>
      </c>
      <c r="R853" s="244">
        <f>Q853*H853</f>
        <v>0</v>
      </c>
      <c r="S853" s="244">
        <v>0</v>
      </c>
      <c r="T853" s="245">
        <f>S853*H853</f>
        <v>0</v>
      </c>
      <c r="AR853" s="25" t="s">
        <v>267</v>
      </c>
      <c r="AT853" s="25" t="s">
        <v>194</v>
      </c>
      <c r="AU853" s="25" t="s">
        <v>88</v>
      </c>
      <c r="AY853" s="25" t="s">
        <v>191</v>
      </c>
      <c r="BE853" s="246">
        <f>IF(N853="základní",J853,0)</f>
        <v>0</v>
      </c>
      <c r="BF853" s="246">
        <f>IF(N853="snížená",J853,0)</f>
        <v>0</v>
      </c>
      <c r="BG853" s="246">
        <f>IF(N853="zákl. přenesená",J853,0)</f>
        <v>0</v>
      </c>
      <c r="BH853" s="246">
        <f>IF(N853="sníž. přenesená",J853,0)</f>
        <v>0</v>
      </c>
      <c r="BI853" s="246">
        <f>IF(N853="nulová",J853,0)</f>
        <v>0</v>
      </c>
      <c r="BJ853" s="25" t="s">
        <v>86</v>
      </c>
      <c r="BK853" s="246">
        <f>ROUND(I853*H853,2)</f>
        <v>0</v>
      </c>
      <c r="BL853" s="25" t="s">
        <v>267</v>
      </c>
      <c r="BM853" s="25" t="s">
        <v>1440</v>
      </c>
    </row>
    <row r="854" s="1" customFormat="1">
      <c r="B854" s="48"/>
      <c r="C854" s="76"/>
      <c r="D854" s="247" t="s">
        <v>201</v>
      </c>
      <c r="E854" s="76"/>
      <c r="F854" s="248" t="s">
        <v>1432</v>
      </c>
      <c r="G854" s="76"/>
      <c r="H854" s="76"/>
      <c r="I854" s="205"/>
      <c r="J854" s="76"/>
      <c r="K854" s="76"/>
      <c r="L854" s="74"/>
      <c r="M854" s="249"/>
      <c r="N854" s="49"/>
      <c r="O854" s="49"/>
      <c r="P854" s="49"/>
      <c r="Q854" s="49"/>
      <c r="R854" s="49"/>
      <c r="S854" s="49"/>
      <c r="T854" s="97"/>
      <c r="AT854" s="25" t="s">
        <v>201</v>
      </c>
      <c r="AU854" s="25" t="s">
        <v>88</v>
      </c>
    </row>
    <row r="855" s="1" customFormat="1" ht="25.5" customHeight="1">
      <c r="B855" s="48"/>
      <c r="C855" s="235" t="s">
        <v>1441</v>
      </c>
      <c r="D855" s="235" t="s">
        <v>194</v>
      </c>
      <c r="E855" s="236" t="s">
        <v>1442</v>
      </c>
      <c r="F855" s="237" t="s">
        <v>1443</v>
      </c>
      <c r="G855" s="238" t="s">
        <v>1430</v>
      </c>
      <c r="H855" s="239">
        <v>3</v>
      </c>
      <c r="I855" s="240"/>
      <c r="J855" s="241">
        <f>ROUND(I855*H855,2)</f>
        <v>0</v>
      </c>
      <c r="K855" s="237" t="s">
        <v>356</v>
      </c>
      <c r="L855" s="74"/>
      <c r="M855" s="242" t="s">
        <v>34</v>
      </c>
      <c r="N855" s="243" t="s">
        <v>49</v>
      </c>
      <c r="O855" s="49"/>
      <c r="P855" s="244">
        <f>O855*H855</f>
        <v>0</v>
      </c>
      <c r="Q855" s="244">
        <v>0</v>
      </c>
      <c r="R855" s="244">
        <f>Q855*H855</f>
        <v>0</v>
      </c>
      <c r="S855" s="244">
        <v>0</v>
      </c>
      <c r="T855" s="245">
        <f>S855*H855</f>
        <v>0</v>
      </c>
      <c r="AR855" s="25" t="s">
        <v>267</v>
      </c>
      <c r="AT855" s="25" t="s">
        <v>194</v>
      </c>
      <c r="AU855" s="25" t="s">
        <v>88</v>
      </c>
      <c r="AY855" s="25" t="s">
        <v>191</v>
      </c>
      <c r="BE855" s="246">
        <f>IF(N855="základní",J855,0)</f>
        <v>0</v>
      </c>
      <c r="BF855" s="246">
        <f>IF(N855="snížená",J855,0)</f>
        <v>0</v>
      </c>
      <c r="BG855" s="246">
        <f>IF(N855="zákl. přenesená",J855,0)</f>
        <v>0</v>
      </c>
      <c r="BH855" s="246">
        <f>IF(N855="sníž. přenesená",J855,0)</f>
        <v>0</v>
      </c>
      <c r="BI855" s="246">
        <f>IF(N855="nulová",J855,0)</f>
        <v>0</v>
      </c>
      <c r="BJ855" s="25" t="s">
        <v>86</v>
      </c>
      <c r="BK855" s="246">
        <f>ROUND(I855*H855,2)</f>
        <v>0</v>
      </c>
      <c r="BL855" s="25" t="s">
        <v>267</v>
      </c>
      <c r="BM855" s="25" t="s">
        <v>1444</v>
      </c>
    </row>
    <row r="856" s="1" customFormat="1">
      <c r="B856" s="48"/>
      <c r="C856" s="76"/>
      <c r="D856" s="247" t="s">
        <v>201</v>
      </c>
      <c r="E856" s="76"/>
      <c r="F856" s="248" t="s">
        <v>1432</v>
      </c>
      <c r="G856" s="76"/>
      <c r="H856" s="76"/>
      <c r="I856" s="205"/>
      <c r="J856" s="76"/>
      <c r="K856" s="76"/>
      <c r="L856" s="74"/>
      <c r="M856" s="249"/>
      <c r="N856" s="49"/>
      <c r="O856" s="49"/>
      <c r="P856" s="49"/>
      <c r="Q856" s="49"/>
      <c r="R856" s="49"/>
      <c r="S856" s="49"/>
      <c r="T856" s="97"/>
      <c r="AT856" s="25" t="s">
        <v>201</v>
      </c>
      <c r="AU856" s="25" t="s">
        <v>88</v>
      </c>
    </row>
    <row r="857" s="1" customFormat="1" ht="25.5" customHeight="1">
      <c r="B857" s="48"/>
      <c r="C857" s="235" t="s">
        <v>1445</v>
      </c>
      <c r="D857" s="235" t="s">
        <v>194</v>
      </c>
      <c r="E857" s="236" t="s">
        <v>1446</v>
      </c>
      <c r="F857" s="237" t="s">
        <v>1447</v>
      </c>
      <c r="G857" s="238" t="s">
        <v>1430</v>
      </c>
      <c r="H857" s="239">
        <v>40.200000000000003</v>
      </c>
      <c r="I857" s="240"/>
      <c r="J857" s="241">
        <f>ROUND(I857*H857,2)</f>
        <v>0</v>
      </c>
      <c r="K857" s="237" t="s">
        <v>356</v>
      </c>
      <c r="L857" s="74"/>
      <c r="M857" s="242" t="s">
        <v>34</v>
      </c>
      <c r="N857" s="243" t="s">
        <v>49</v>
      </c>
      <c r="O857" s="49"/>
      <c r="P857" s="244">
        <f>O857*H857</f>
        <v>0</v>
      </c>
      <c r="Q857" s="244">
        <v>0</v>
      </c>
      <c r="R857" s="244">
        <f>Q857*H857</f>
        <v>0</v>
      </c>
      <c r="S857" s="244">
        <v>0</v>
      </c>
      <c r="T857" s="245">
        <f>S857*H857</f>
        <v>0</v>
      </c>
      <c r="AR857" s="25" t="s">
        <v>267</v>
      </c>
      <c r="AT857" s="25" t="s">
        <v>194</v>
      </c>
      <c r="AU857" s="25" t="s">
        <v>88</v>
      </c>
      <c r="AY857" s="25" t="s">
        <v>191</v>
      </c>
      <c r="BE857" s="246">
        <f>IF(N857="základní",J857,0)</f>
        <v>0</v>
      </c>
      <c r="BF857" s="246">
        <f>IF(N857="snížená",J857,0)</f>
        <v>0</v>
      </c>
      <c r="BG857" s="246">
        <f>IF(N857="zákl. přenesená",J857,0)</f>
        <v>0</v>
      </c>
      <c r="BH857" s="246">
        <f>IF(N857="sníž. přenesená",J857,0)</f>
        <v>0</v>
      </c>
      <c r="BI857" s="246">
        <f>IF(N857="nulová",J857,0)</f>
        <v>0</v>
      </c>
      <c r="BJ857" s="25" t="s">
        <v>86</v>
      </c>
      <c r="BK857" s="246">
        <f>ROUND(I857*H857,2)</f>
        <v>0</v>
      </c>
      <c r="BL857" s="25" t="s">
        <v>267</v>
      </c>
      <c r="BM857" s="25" t="s">
        <v>1448</v>
      </c>
    </row>
    <row r="858" s="1" customFormat="1">
      <c r="B858" s="48"/>
      <c r="C858" s="76"/>
      <c r="D858" s="247" t="s">
        <v>201</v>
      </c>
      <c r="E858" s="76"/>
      <c r="F858" s="248" t="s">
        <v>1432</v>
      </c>
      <c r="G858" s="76"/>
      <c r="H858" s="76"/>
      <c r="I858" s="205"/>
      <c r="J858" s="76"/>
      <c r="K858" s="76"/>
      <c r="L858" s="74"/>
      <c r="M858" s="249"/>
      <c r="N858" s="49"/>
      <c r="O858" s="49"/>
      <c r="P858" s="49"/>
      <c r="Q858" s="49"/>
      <c r="R858" s="49"/>
      <c r="S858" s="49"/>
      <c r="T858" s="97"/>
      <c r="AT858" s="25" t="s">
        <v>201</v>
      </c>
      <c r="AU858" s="25" t="s">
        <v>88</v>
      </c>
    </row>
    <row r="859" s="1" customFormat="1" ht="25.5" customHeight="1">
      <c r="B859" s="48"/>
      <c r="C859" s="235" t="s">
        <v>1449</v>
      </c>
      <c r="D859" s="235" t="s">
        <v>194</v>
      </c>
      <c r="E859" s="236" t="s">
        <v>1450</v>
      </c>
      <c r="F859" s="237" t="s">
        <v>1451</v>
      </c>
      <c r="G859" s="238" t="s">
        <v>1430</v>
      </c>
      <c r="H859" s="239">
        <v>42.100000000000001</v>
      </c>
      <c r="I859" s="240"/>
      <c r="J859" s="241">
        <f>ROUND(I859*H859,2)</f>
        <v>0</v>
      </c>
      <c r="K859" s="237" t="s">
        <v>356</v>
      </c>
      <c r="L859" s="74"/>
      <c r="M859" s="242" t="s">
        <v>34</v>
      </c>
      <c r="N859" s="243" t="s">
        <v>49</v>
      </c>
      <c r="O859" s="49"/>
      <c r="P859" s="244">
        <f>O859*H859</f>
        <v>0</v>
      </c>
      <c r="Q859" s="244">
        <v>0</v>
      </c>
      <c r="R859" s="244">
        <f>Q859*H859</f>
        <v>0</v>
      </c>
      <c r="S859" s="244">
        <v>0</v>
      </c>
      <c r="T859" s="245">
        <f>S859*H859</f>
        <v>0</v>
      </c>
      <c r="AR859" s="25" t="s">
        <v>267</v>
      </c>
      <c r="AT859" s="25" t="s">
        <v>194</v>
      </c>
      <c r="AU859" s="25" t="s">
        <v>88</v>
      </c>
      <c r="AY859" s="25" t="s">
        <v>191</v>
      </c>
      <c r="BE859" s="246">
        <f>IF(N859="základní",J859,0)</f>
        <v>0</v>
      </c>
      <c r="BF859" s="246">
        <f>IF(N859="snížená",J859,0)</f>
        <v>0</v>
      </c>
      <c r="BG859" s="246">
        <f>IF(N859="zákl. přenesená",J859,0)</f>
        <v>0</v>
      </c>
      <c r="BH859" s="246">
        <f>IF(N859="sníž. přenesená",J859,0)</f>
        <v>0</v>
      </c>
      <c r="BI859" s="246">
        <f>IF(N859="nulová",J859,0)</f>
        <v>0</v>
      </c>
      <c r="BJ859" s="25" t="s">
        <v>86</v>
      </c>
      <c r="BK859" s="246">
        <f>ROUND(I859*H859,2)</f>
        <v>0</v>
      </c>
      <c r="BL859" s="25" t="s">
        <v>267</v>
      </c>
      <c r="BM859" s="25" t="s">
        <v>1452</v>
      </c>
    </row>
    <row r="860" s="1" customFormat="1">
      <c r="B860" s="48"/>
      <c r="C860" s="76"/>
      <c r="D860" s="247" t="s">
        <v>201</v>
      </c>
      <c r="E860" s="76"/>
      <c r="F860" s="248" t="s">
        <v>1432</v>
      </c>
      <c r="G860" s="76"/>
      <c r="H860" s="76"/>
      <c r="I860" s="205"/>
      <c r="J860" s="76"/>
      <c r="K860" s="76"/>
      <c r="L860" s="74"/>
      <c r="M860" s="249"/>
      <c r="N860" s="49"/>
      <c r="O860" s="49"/>
      <c r="P860" s="49"/>
      <c r="Q860" s="49"/>
      <c r="R860" s="49"/>
      <c r="S860" s="49"/>
      <c r="T860" s="97"/>
      <c r="AT860" s="25" t="s">
        <v>201</v>
      </c>
      <c r="AU860" s="25" t="s">
        <v>88</v>
      </c>
    </row>
    <row r="861" s="1" customFormat="1" ht="16.5" customHeight="1">
      <c r="B861" s="48"/>
      <c r="C861" s="235" t="s">
        <v>1453</v>
      </c>
      <c r="D861" s="235" t="s">
        <v>194</v>
      </c>
      <c r="E861" s="236" t="s">
        <v>1454</v>
      </c>
      <c r="F861" s="237" t="s">
        <v>1455</v>
      </c>
      <c r="G861" s="238" t="s">
        <v>1430</v>
      </c>
      <c r="H861" s="239">
        <v>52</v>
      </c>
      <c r="I861" s="240"/>
      <c r="J861" s="241">
        <f>ROUND(I861*H861,2)</f>
        <v>0</v>
      </c>
      <c r="K861" s="237" t="s">
        <v>356</v>
      </c>
      <c r="L861" s="74"/>
      <c r="M861" s="242" t="s">
        <v>34</v>
      </c>
      <c r="N861" s="243" t="s">
        <v>49</v>
      </c>
      <c r="O861" s="49"/>
      <c r="P861" s="244">
        <f>O861*H861</f>
        <v>0</v>
      </c>
      <c r="Q861" s="244">
        <v>0</v>
      </c>
      <c r="R861" s="244">
        <f>Q861*H861</f>
        <v>0</v>
      </c>
      <c r="S861" s="244">
        <v>0</v>
      </c>
      <c r="T861" s="245">
        <f>S861*H861</f>
        <v>0</v>
      </c>
      <c r="AR861" s="25" t="s">
        <v>267</v>
      </c>
      <c r="AT861" s="25" t="s">
        <v>194</v>
      </c>
      <c r="AU861" s="25" t="s">
        <v>88</v>
      </c>
      <c r="AY861" s="25" t="s">
        <v>191</v>
      </c>
      <c r="BE861" s="246">
        <f>IF(N861="základní",J861,0)</f>
        <v>0</v>
      </c>
      <c r="BF861" s="246">
        <f>IF(N861="snížená",J861,0)</f>
        <v>0</v>
      </c>
      <c r="BG861" s="246">
        <f>IF(N861="zákl. přenesená",J861,0)</f>
        <v>0</v>
      </c>
      <c r="BH861" s="246">
        <f>IF(N861="sníž. přenesená",J861,0)</f>
        <v>0</v>
      </c>
      <c r="BI861" s="246">
        <f>IF(N861="nulová",J861,0)</f>
        <v>0</v>
      </c>
      <c r="BJ861" s="25" t="s">
        <v>86</v>
      </c>
      <c r="BK861" s="246">
        <f>ROUND(I861*H861,2)</f>
        <v>0</v>
      </c>
      <c r="BL861" s="25" t="s">
        <v>267</v>
      </c>
      <c r="BM861" s="25" t="s">
        <v>1456</v>
      </c>
    </row>
    <row r="862" s="1" customFormat="1">
      <c r="B862" s="48"/>
      <c r="C862" s="76"/>
      <c r="D862" s="247" t="s">
        <v>201</v>
      </c>
      <c r="E862" s="76"/>
      <c r="F862" s="248" t="s">
        <v>1432</v>
      </c>
      <c r="G862" s="76"/>
      <c r="H862" s="76"/>
      <c r="I862" s="205"/>
      <c r="J862" s="76"/>
      <c r="K862" s="76"/>
      <c r="L862" s="74"/>
      <c r="M862" s="249"/>
      <c r="N862" s="49"/>
      <c r="O862" s="49"/>
      <c r="P862" s="49"/>
      <c r="Q862" s="49"/>
      <c r="R862" s="49"/>
      <c r="S862" s="49"/>
      <c r="T862" s="97"/>
      <c r="AT862" s="25" t="s">
        <v>201</v>
      </c>
      <c r="AU862" s="25" t="s">
        <v>88</v>
      </c>
    </row>
    <row r="863" s="1" customFormat="1" ht="16.5" customHeight="1">
      <c r="B863" s="48"/>
      <c r="C863" s="235" t="s">
        <v>1457</v>
      </c>
      <c r="D863" s="235" t="s">
        <v>194</v>
      </c>
      <c r="E863" s="236" t="s">
        <v>1458</v>
      </c>
      <c r="F863" s="237" t="s">
        <v>1459</v>
      </c>
      <c r="G863" s="238" t="s">
        <v>1430</v>
      </c>
      <c r="H863" s="239">
        <v>10.6</v>
      </c>
      <c r="I863" s="240"/>
      <c r="J863" s="241">
        <f>ROUND(I863*H863,2)</f>
        <v>0</v>
      </c>
      <c r="K863" s="237" t="s">
        <v>356</v>
      </c>
      <c r="L863" s="74"/>
      <c r="M863" s="242" t="s">
        <v>34</v>
      </c>
      <c r="N863" s="243" t="s">
        <v>49</v>
      </c>
      <c r="O863" s="49"/>
      <c r="P863" s="244">
        <f>O863*H863</f>
        <v>0</v>
      </c>
      <c r="Q863" s="244">
        <v>0</v>
      </c>
      <c r="R863" s="244">
        <f>Q863*H863</f>
        <v>0</v>
      </c>
      <c r="S863" s="244">
        <v>0</v>
      </c>
      <c r="T863" s="245">
        <f>S863*H863</f>
        <v>0</v>
      </c>
      <c r="AR863" s="25" t="s">
        <v>267</v>
      </c>
      <c r="AT863" s="25" t="s">
        <v>194</v>
      </c>
      <c r="AU863" s="25" t="s">
        <v>88</v>
      </c>
      <c r="AY863" s="25" t="s">
        <v>191</v>
      </c>
      <c r="BE863" s="246">
        <f>IF(N863="základní",J863,0)</f>
        <v>0</v>
      </c>
      <c r="BF863" s="246">
        <f>IF(N863="snížená",J863,0)</f>
        <v>0</v>
      </c>
      <c r="BG863" s="246">
        <f>IF(N863="zákl. přenesená",J863,0)</f>
        <v>0</v>
      </c>
      <c r="BH863" s="246">
        <f>IF(N863="sníž. přenesená",J863,0)</f>
        <v>0</v>
      </c>
      <c r="BI863" s="246">
        <f>IF(N863="nulová",J863,0)</f>
        <v>0</v>
      </c>
      <c r="BJ863" s="25" t="s">
        <v>86</v>
      </c>
      <c r="BK863" s="246">
        <f>ROUND(I863*H863,2)</f>
        <v>0</v>
      </c>
      <c r="BL863" s="25" t="s">
        <v>267</v>
      </c>
      <c r="BM863" s="25" t="s">
        <v>1460</v>
      </c>
    </row>
    <row r="864" s="1" customFormat="1">
      <c r="B864" s="48"/>
      <c r="C864" s="76"/>
      <c r="D864" s="247" t="s">
        <v>201</v>
      </c>
      <c r="E864" s="76"/>
      <c r="F864" s="248" t="s">
        <v>1432</v>
      </c>
      <c r="G864" s="76"/>
      <c r="H864" s="76"/>
      <c r="I864" s="205"/>
      <c r="J864" s="76"/>
      <c r="K864" s="76"/>
      <c r="L864" s="74"/>
      <c r="M864" s="249"/>
      <c r="N864" s="49"/>
      <c r="O864" s="49"/>
      <c r="P864" s="49"/>
      <c r="Q864" s="49"/>
      <c r="R864" s="49"/>
      <c r="S864" s="49"/>
      <c r="T864" s="97"/>
      <c r="AT864" s="25" t="s">
        <v>201</v>
      </c>
      <c r="AU864" s="25" t="s">
        <v>88</v>
      </c>
    </row>
    <row r="865" s="1" customFormat="1" ht="16.5" customHeight="1">
      <c r="B865" s="48"/>
      <c r="C865" s="235" t="s">
        <v>1461</v>
      </c>
      <c r="D865" s="235" t="s">
        <v>194</v>
      </c>
      <c r="E865" s="236" t="s">
        <v>1462</v>
      </c>
      <c r="F865" s="237" t="s">
        <v>1463</v>
      </c>
      <c r="G865" s="238" t="s">
        <v>1430</v>
      </c>
      <c r="H865" s="239">
        <v>6.5</v>
      </c>
      <c r="I865" s="240"/>
      <c r="J865" s="241">
        <f>ROUND(I865*H865,2)</f>
        <v>0</v>
      </c>
      <c r="K865" s="237" t="s">
        <v>356</v>
      </c>
      <c r="L865" s="74"/>
      <c r="M865" s="242" t="s">
        <v>34</v>
      </c>
      <c r="N865" s="243" t="s">
        <v>49</v>
      </c>
      <c r="O865" s="49"/>
      <c r="P865" s="244">
        <f>O865*H865</f>
        <v>0</v>
      </c>
      <c r="Q865" s="244">
        <v>0</v>
      </c>
      <c r="R865" s="244">
        <f>Q865*H865</f>
        <v>0</v>
      </c>
      <c r="S865" s="244">
        <v>0</v>
      </c>
      <c r="T865" s="245">
        <f>S865*H865</f>
        <v>0</v>
      </c>
      <c r="AR865" s="25" t="s">
        <v>267</v>
      </c>
      <c r="AT865" s="25" t="s">
        <v>194</v>
      </c>
      <c r="AU865" s="25" t="s">
        <v>88</v>
      </c>
      <c r="AY865" s="25" t="s">
        <v>191</v>
      </c>
      <c r="BE865" s="246">
        <f>IF(N865="základní",J865,0)</f>
        <v>0</v>
      </c>
      <c r="BF865" s="246">
        <f>IF(N865="snížená",J865,0)</f>
        <v>0</v>
      </c>
      <c r="BG865" s="246">
        <f>IF(N865="zákl. přenesená",J865,0)</f>
        <v>0</v>
      </c>
      <c r="BH865" s="246">
        <f>IF(N865="sníž. přenesená",J865,0)</f>
        <v>0</v>
      </c>
      <c r="BI865" s="246">
        <f>IF(N865="nulová",J865,0)</f>
        <v>0</v>
      </c>
      <c r="BJ865" s="25" t="s">
        <v>86</v>
      </c>
      <c r="BK865" s="246">
        <f>ROUND(I865*H865,2)</f>
        <v>0</v>
      </c>
      <c r="BL865" s="25" t="s">
        <v>267</v>
      </c>
      <c r="BM865" s="25" t="s">
        <v>1464</v>
      </c>
    </row>
    <row r="866" s="1" customFormat="1">
      <c r="B866" s="48"/>
      <c r="C866" s="76"/>
      <c r="D866" s="247" t="s">
        <v>201</v>
      </c>
      <c r="E866" s="76"/>
      <c r="F866" s="248" t="s">
        <v>1432</v>
      </c>
      <c r="G866" s="76"/>
      <c r="H866" s="76"/>
      <c r="I866" s="205"/>
      <c r="J866" s="76"/>
      <c r="K866" s="76"/>
      <c r="L866" s="74"/>
      <c r="M866" s="249"/>
      <c r="N866" s="49"/>
      <c r="O866" s="49"/>
      <c r="P866" s="49"/>
      <c r="Q866" s="49"/>
      <c r="R866" s="49"/>
      <c r="S866" s="49"/>
      <c r="T866" s="97"/>
      <c r="AT866" s="25" t="s">
        <v>201</v>
      </c>
      <c r="AU866" s="25" t="s">
        <v>88</v>
      </c>
    </row>
    <row r="867" s="1" customFormat="1" ht="25.5" customHeight="1">
      <c r="B867" s="48"/>
      <c r="C867" s="235" t="s">
        <v>1465</v>
      </c>
      <c r="D867" s="235" t="s">
        <v>194</v>
      </c>
      <c r="E867" s="236" t="s">
        <v>1466</v>
      </c>
      <c r="F867" s="237" t="s">
        <v>1467</v>
      </c>
      <c r="G867" s="238" t="s">
        <v>1430</v>
      </c>
      <c r="H867" s="239">
        <v>65.400000000000006</v>
      </c>
      <c r="I867" s="240"/>
      <c r="J867" s="241">
        <f>ROUND(I867*H867,2)</f>
        <v>0</v>
      </c>
      <c r="K867" s="237" t="s">
        <v>356</v>
      </c>
      <c r="L867" s="74"/>
      <c r="M867" s="242" t="s">
        <v>34</v>
      </c>
      <c r="N867" s="243" t="s">
        <v>49</v>
      </c>
      <c r="O867" s="49"/>
      <c r="P867" s="244">
        <f>O867*H867</f>
        <v>0</v>
      </c>
      <c r="Q867" s="244">
        <v>0</v>
      </c>
      <c r="R867" s="244">
        <f>Q867*H867</f>
        <v>0</v>
      </c>
      <c r="S867" s="244">
        <v>0</v>
      </c>
      <c r="T867" s="245">
        <f>S867*H867</f>
        <v>0</v>
      </c>
      <c r="AR867" s="25" t="s">
        <v>267</v>
      </c>
      <c r="AT867" s="25" t="s">
        <v>194</v>
      </c>
      <c r="AU867" s="25" t="s">
        <v>88</v>
      </c>
      <c r="AY867" s="25" t="s">
        <v>191</v>
      </c>
      <c r="BE867" s="246">
        <f>IF(N867="základní",J867,0)</f>
        <v>0</v>
      </c>
      <c r="BF867" s="246">
        <f>IF(N867="snížená",J867,0)</f>
        <v>0</v>
      </c>
      <c r="BG867" s="246">
        <f>IF(N867="zákl. přenesená",J867,0)</f>
        <v>0</v>
      </c>
      <c r="BH867" s="246">
        <f>IF(N867="sníž. přenesená",J867,0)</f>
        <v>0</v>
      </c>
      <c r="BI867" s="246">
        <f>IF(N867="nulová",J867,0)</f>
        <v>0</v>
      </c>
      <c r="BJ867" s="25" t="s">
        <v>86</v>
      </c>
      <c r="BK867" s="246">
        <f>ROUND(I867*H867,2)</f>
        <v>0</v>
      </c>
      <c r="BL867" s="25" t="s">
        <v>267</v>
      </c>
      <c r="BM867" s="25" t="s">
        <v>1468</v>
      </c>
    </row>
    <row r="868" s="1" customFormat="1">
      <c r="B868" s="48"/>
      <c r="C868" s="76"/>
      <c r="D868" s="247" t="s">
        <v>201</v>
      </c>
      <c r="E868" s="76"/>
      <c r="F868" s="248" t="s">
        <v>1432</v>
      </c>
      <c r="G868" s="76"/>
      <c r="H868" s="76"/>
      <c r="I868" s="205"/>
      <c r="J868" s="76"/>
      <c r="K868" s="76"/>
      <c r="L868" s="74"/>
      <c r="M868" s="249"/>
      <c r="N868" s="49"/>
      <c r="O868" s="49"/>
      <c r="P868" s="49"/>
      <c r="Q868" s="49"/>
      <c r="R868" s="49"/>
      <c r="S868" s="49"/>
      <c r="T868" s="97"/>
      <c r="AT868" s="25" t="s">
        <v>201</v>
      </c>
      <c r="AU868" s="25" t="s">
        <v>88</v>
      </c>
    </row>
    <row r="869" s="1" customFormat="1" ht="25.5" customHeight="1">
      <c r="B869" s="48"/>
      <c r="C869" s="235" t="s">
        <v>1469</v>
      </c>
      <c r="D869" s="235" t="s">
        <v>194</v>
      </c>
      <c r="E869" s="236" t="s">
        <v>1470</v>
      </c>
      <c r="F869" s="237" t="s">
        <v>1471</v>
      </c>
      <c r="G869" s="238" t="s">
        <v>1430</v>
      </c>
      <c r="H869" s="239">
        <v>65.400000000000006</v>
      </c>
      <c r="I869" s="240"/>
      <c r="J869" s="241">
        <f>ROUND(I869*H869,2)</f>
        <v>0</v>
      </c>
      <c r="K869" s="237" t="s">
        <v>356</v>
      </c>
      <c r="L869" s="74"/>
      <c r="M869" s="242" t="s">
        <v>34</v>
      </c>
      <c r="N869" s="243" t="s">
        <v>49</v>
      </c>
      <c r="O869" s="49"/>
      <c r="P869" s="244">
        <f>O869*H869</f>
        <v>0</v>
      </c>
      <c r="Q869" s="244">
        <v>0</v>
      </c>
      <c r="R869" s="244">
        <f>Q869*H869</f>
        <v>0</v>
      </c>
      <c r="S869" s="244">
        <v>0</v>
      </c>
      <c r="T869" s="245">
        <f>S869*H869</f>
        <v>0</v>
      </c>
      <c r="AR869" s="25" t="s">
        <v>267</v>
      </c>
      <c r="AT869" s="25" t="s">
        <v>194</v>
      </c>
      <c r="AU869" s="25" t="s">
        <v>88</v>
      </c>
      <c r="AY869" s="25" t="s">
        <v>191</v>
      </c>
      <c r="BE869" s="246">
        <f>IF(N869="základní",J869,0)</f>
        <v>0</v>
      </c>
      <c r="BF869" s="246">
        <f>IF(N869="snížená",J869,0)</f>
        <v>0</v>
      </c>
      <c r="BG869" s="246">
        <f>IF(N869="zákl. přenesená",J869,0)</f>
        <v>0</v>
      </c>
      <c r="BH869" s="246">
        <f>IF(N869="sníž. přenesená",J869,0)</f>
        <v>0</v>
      </c>
      <c r="BI869" s="246">
        <f>IF(N869="nulová",J869,0)</f>
        <v>0</v>
      </c>
      <c r="BJ869" s="25" t="s">
        <v>86</v>
      </c>
      <c r="BK869" s="246">
        <f>ROUND(I869*H869,2)</f>
        <v>0</v>
      </c>
      <c r="BL869" s="25" t="s">
        <v>267</v>
      </c>
      <c r="BM869" s="25" t="s">
        <v>1472</v>
      </c>
    </row>
    <row r="870" s="1" customFormat="1">
      <c r="B870" s="48"/>
      <c r="C870" s="76"/>
      <c r="D870" s="247" t="s">
        <v>201</v>
      </c>
      <c r="E870" s="76"/>
      <c r="F870" s="248" t="s">
        <v>1432</v>
      </c>
      <c r="G870" s="76"/>
      <c r="H870" s="76"/>
      <c r="I870" s="205"/>
      <c r="J870" s="76"/>
      <c r="K870" s="76"/>
      <c r="L870" s="74"/>
      <c r="M870" s="249"/>
      <c r="N870" s="49"/>
      <c r="O870" s="49"/>
      <c r="P870" s="49"/>
      <c r="Q870" s="49"/>
      <c r="R870" s="49"/>
      <c r="S870" s="49"/>
      <c r="T870" s="97"/>
      <c r="AT870" s="25" t="s">
        <v>201</v>
      </c>
      <c r="AU870" s="25" t="s">
        <v>88</v>
      </c>
    </row>
    <row r="871" s="1" customFormat="1" ht="25.5" customHeight="1">
      <c r="B871" s="48"/>
      <c r="C871" s="235" t="s">
        <v>1473</v>
      </c>
      <c r="D871" s="235" t="s">
        <v>194</v>
      </c>
      <c r="E871" s="236" t="s">
        <v>1474</v>
      </c>
      <c r="F871" s="237" t="s">
        <v>1475</v>
      </c>
      <c r="G871" s="238" t="s">
        <v>1430</v>
      </c>
      <c r="H871" s="239">
        <v>65.400000000000006</v>
      </c>
      <c r="I871" s="240"/>
      <c r="J871" s="241">
        <f>ROUND(I871*H871,2)</f>
        <v>0</v>
      </c>
      <c r="K871" s="237" t="s">
        <v>356</v>
      </c>
      <c r="L871" s="74"/>
      <c r="M871" s="242" t="s">
        <v>34</v>
      </c>
      <c r="N871" s="243" t="s">
        <v>49</v>
      </c>
      <c r="O871" s="49"/>
      <c r="P871" s="244">
        <f>O871*H871</f>
        <v>0</v>
      </c>
      <c r="Q871" s="244">
        <v>0</v>
      </c>
      <c r="R871" s="244">
        <f>Q871*H871</f>
        <v>0</v>
      </c>
      <c r="S871" s="244">
        <v>0</v>
      </c>
      <c r="T871" s="245">
        <f>S871*H871</f>
        <v>0</v>
      </c>
      <c r="AR871" s="25" t="s">
        <v>267</v>
      </c>
      <c r="AT871" s="25" t="s">
        <v>194</v>
      </c>
      <c r="AU871" s="25" t="s">
        <v>88</v>
      </c>
      <c r="AY871" s="25" t="s">
        <v>191</v>
      </c>
      <c r="BE871" s="246">
        <f>IF(N871="základní",J871,0)</f>
        <v>0</v>
      </c>
      <c r="BF871" s="246">
        <f>IF(N871="snížená",J871,0)</f>
        <v>0</v>
      </c>
      <c r="BG871" s="246">
        <f>IF(N871="zákl. přenesená",J871,0)</f>
        <v>0</v>
      </c>
      <c r="BH871" s="246">
        <f>IF(N871="sníž. přenesená",J871,0)</f>
        <v>0</v>
      </c>
      <c r="BI871" s="246">
        <f>IF(N871="nulová",J871,0)</f>
        <v>0</v>
      </c>
      <c r="BJ871" s="25" t="s">
        <v>86</v>
      </c>
      <c r="BK871" s="246">
        <f>ROUND(I871*H871,2)</f>
        <v>0</v>
      </c>
      <c r="BL871" s="25" t="s">
        <v>267</v>
      </c>
      <c r="BM871" s="25" t="s">
        <v>1476</v>
      </c>
    </row>
    <row r="872" s="1" customFormat="1">
      <c r="B872" s="48"/>
      <c r="C872" s="76"/>
      <c r="D872" s="247" t="s">
        <v>201</v>
      </c>
      <c r="E872" s="76"/>
      <c r="F872" s="248" t="s">
        <v>1432</v>
      </c>
      <c r="G872" s="76"/>
      <c r="H872" s="76"/>
      <c r="I872" s="205"/>
      <c r="J872" s="76"/>
      <c r="K872" s="76"/>
      <c r="L872" s="74"/>
      <c r="M872" s="249"/>
      <c r="N872" s="49"/>
      <c r="O872" s="49"/>
      <c r="P872" s="49"/>
      <c r="Q872" s="49"/>
      <c r="R872" s="49"/>
      <c r="S872" s="49"/>
      <c r="T872" s="97"/>
      <c r="AT872" s="25" t="s">
        <v>201</v>
      </c>
      <c r="AU872" s="25" t="s">
        <v>88</v>
      </c>
    </row>
    <row r="873" s="1" customFormat="1" ht="16.5" customHeight="1">
      <c r="B873" s="48"/>
      <c r="C873" s="235" t="s">
        <v>1477</v>
      </c>
      <c r="D873" s="235" t="s">
        <v>194</v>
      </c>
      <c r="E873" s="236" t="s">
        <v>1478</v>
      </c>
      <c r="F873" s="237" t="s">
        <v>1479</v>
      </c>
      <c r="G873" s="238" t="s">
        <v>1430</v>
      </c>
      <c r="H873" s="239">
        <v>25.699999999999999</v>
      </c>
      <c r="I873" s="240"/>
      <c r="J873" s="241">
        <f>ROUND(I873*H873,2)</f>
        <v>0</v>
      </c>
      <c r="K873" s="237" t="s">
        <v>356</v>
      </c>
      <c r="L873" s="74"/>
      <c r="M873" s="242" t="s">
        <v>34</v>
      </c>
      <c r="N873" s="243" t="s">
        <v>49</v>
      </c>
      <c r="O873" s="49"/>
      <c r="P873" s="244">
        <f>O873*H873</f>
        <v>0</v>
      </c>
      <c r="Q873" s="244">
        <v>0</v>
      </c>
      <c r="R873" s="244">
        <f>Q873*H873</f>
        <v>0</v>
      </c>
      <c r="S873" s="244">
        <v>0</v>
      </c>
      <c r="T873" s="245">
        <f>S873*H873</f>
        <v>0</v>
      </c>
      <c r="AR873" s="25" t="s">
        <v>267</v>
      </c>
      <c r="AT873" s="25" t="s">
        <v>194</v>
      </c>
      <c r="AU873" s="25" t="s">
        <v>88</v>
      </c>
      <c r="AY873" s="25" t="s">
        <v>191</v>
      </c>
      <c r="BE873" s="246">
        <f>IF(N873="základní",J873,0)</f>
        <v>0</v>
      </c>
      <c r="BF873" s="246">
        <f>IF(N873="snížená",J873,0)</f>
        <v>0</v>
      </c>
      <c r="BG873" s="246">
        <f>IF(N873="zákl. přenesená",J873,0)</f>
        <v>0</v>
      </c>
      <c r="BH873" s="246">
        <f>IF(N873="sníž. přenesená",J873,0)</f>
        <v>0</v>
      </c>
      <c r="BI873" s="246">
        <f>IF(N873="nulová",J873,0)</f>
        <v>0</v>
      </c>
      <c r="BJ873" s="25" t="s">
        <v>86</v>
      </c>
      <c r="BK873" s="246">
        <f>ROUND(I873*H873,2)</f>
        <v>0</v>
      </c>
      <c r="BL873" s="25" t="s">
        <v>267</v>
      </c>
      <c r="BM873" s="25" t="s">
        <v>1480</v>
      </c>
    </row>
    <row r="874" s="1" customFormat="1">
      <c r="B874" s="48"/>
      <c r="C874" s="76"/>
      <c r="D874" s="247" t="s">
        <v>201</v>
      </c>
      <c r="E874" s="76"/>
      <c r="F874" s="248" t="s">
        <v>1432</v>
      </c>
      <c r="G874" s="76"/>
      <c r="H874" s="76"/>
      <c r="I874" s="205"/>
      <c r="J874" s="76"/>
      <c r="K874" s="76"/>
      <c r="L874" s="74"/>
      <c r="M874" s="249"/>
      <c r="N874" s="49"/>
      <c r="O874" s="49"/>
      <c r="P874" s="49"/>
      <c r="Q874" s="49"/>
      <c r="R874" s="49"/>
      <c r="S874" s="49"/>
      <c r="T874" s="97"/>
      <c r="AT874" s="25" t="s">
        <v>201</v>
      </c>
      <c r="AU874" s="25" t="s">
        <v>88</v>
      </c>
    </row>
    <row r="875" s="1" customFormat="1" ht="16.5" customHeight="1">
      <c r="B875" s="48"/>
      <c r="C875" s="235" t="s">
        <v>1481</v>
      </c>
      <c r="D875" s="235" t="s">
        <v>194</v>
      </c>
      <c r="E875" s="236" t="s">
        <v>1482</v>
      </c>
      <c r="F875" s="237" t="s">
        <v>1483</v>
      </c>
      <c r="G875" s="238" t="s">
        <v>1430</v>
      </c>
      <c r="H875" s="239">
        <v>6.5</v>
      </c>
      <c r="I875" s="240"/>
      <c r="J875" s="241">
        <f>ROUND(I875*H875,2)</f>
        <v>0</v>
      </c>
      <c r="K875" s="237" t="s">
        <v>356</v>
      </c>
      <c r="L875" s="74"/>
      <c r="M875" s="242" t="s">
        <v>34</v>
      </c>
      <c r="N875" s="243" t="s">
        <v>49</v>
      </c>
      <c r="O875" s="49"/>
      <c r="P875" s="244">
        <f>O875*H875</f>
        <v>0</v>
      </c>
      <c r="Q875" s="244">
        <v>0</v>
      </c>
      <c r="R875" s="244">
        <f>Q875*H875</f>
        <v>0</v>
      </c>
      <c r="S875" s="244">
        <v>0</v>
      </c>
      <c r="T875" s="245">
        <f>S875*H875</f>
        <v>0</v>
      </c>
      <c r="AR875" s="25" t="s">
        <v>267</v>
      </c>
      <c r="AT875" s="25" t="s">
        <v>194</v>
      </c>
      <c r="AU875" s="25" t="s">
        <v>88</v>
      </c>
      <c r="AY875" s="25" t="s">
        <v>191</v>
      </c>
      <c r="BE875" s="246">
        <f>IF(N875="základní",J875,0)</f>
        <v>0</v>
      </c>
      <c r="BF875" s="246">
        <f>IF(N875="snížená",J875,0)</f>
        <v>0</v>
      </c>
      <c r="BG875" s="246">
        <f>IF(N875="zákl. přenesená",J875,0)</f>
        <v>0</v>
      </c>
      <c r="BH875" s="246">
        <f>IF(N875="sníž. přenesená",J875,0)</f>
        <v>0</v>
      </c>
      <c r="BI875" s="246">
        <f>IF(N875="nulová",J875,0)</f>
        <v>0</v>
      </c>
      <c r="BJ875" s="25" t="s">
        <v>86</v>
      </c>
      <c r="BK875" s="246">
        <f>ROUND(I875*H875,2)</f>
        <v>0</v>
      </c>
      <c r="BL875" s="25" t="s">
        <v>267</v>
      </c>
      <c r="BM875" s="25" t="s">
        <v>1484</v>
      </c>
    </row>
    <row r="876" s="1" customFormat="1">
      <c r="B876" s="48"/>
      <c r="C876" s="76"/>
      <c r="D876" s="247" t="s">
        <v>201</v>
      </c>
      <c r="E876" s="76"/>
      <c r="F876" s="248" t="s">
        <v>1432</v>
      </c>
      <c r="G876" s="76"/>
      <c r="H876" s="76"/>
      <c r="I876" s="205"/>
      <c r="J876" s="76"/>
      <c r="K876" s="76"/>
      <c r="L876" s="74"/>
      <c r="M876" s="249"/>
      <c r="N876" s="49"/>
      <c r="O876" s="49"/>
      <c r="P876" s="49"/>
      <c r="Q876" s="49"/>
      <c r="R876" s="49"/>
      <c r="S876" s="49"/>
      <c r="T876" s="97"/>
      <c r="AT876" s="25" t="s">
        <v>201</v>
      </c>
      <c r="AU876" s="25" t="s">
        <v>88</v>
      </c>
    </row>
    <row r="877" s="1" customFormat="1" ht="16.5" customHeight="1">
      <c r="B877" s="48"/>
      <c r="C877" s="235" t="s">
        <v>1485</v>
      </c>
      <c r="D877" s="235" t="s">
        <v>194</v>
      </c>
      <c r="E877" s="236" t="s">
        <v>1486</v>
      </c>
      <c r="F877" s="237" t="s">
        <v>1487</v>
      </c>
      <c r="G877" s="238" t="s">
        <v>1430</v>
      </c>
      <c r="H877" s="239">
        <v>6.5</v>
      </c>
      <c r="I877" s="240"/>
      <c r="J877" s="241">
        <f>ROUND(I877*H877,2)</f>
        <v>0</v>
      </c>
      <c r="K877" s="237" t="s">
        <v>356</v>
      </c>
      <c r="L877" s="74"/>
      <c r="M877" s="242" t="s">
        <v>34</v>
      </c>
      <c r="N877" s="243" t="s">
        <v>49</v>
      </c>
      <c r="O877" s="49"/>
      <c r="P877" s="244">
        <f>O877*H877</f>
        <v>0</v>
      </c>
      <c r="Q877" s="244">
        <v>0</v>
      </c>
      <c r="R877" s="244">
        <f>Q877*H877</f>
        <v>0</v>
      </c>
      <c r="S877" s="244">
        <v>0</v>
      </c>
      <c r="T877" s="245">
        <f>S877*H877</f>
        <v>0</v>
      </c>
      <c r="AR877" s="25" t="s">
        <v>267</v>
      </c>
      <c r="AT877" s="25" t="s">
        <v>194</v>
      </c>
      <c r="AU877" s="25" t="s">
        <v>88</v>
      </c>
      <c r="AY877" s="25" t="s">
        <v>191</v>
      </c>
      <c r="BE877" s="246">
        <f>IF(N877="základní",J877,0)</f>
        <v>0</v>
      </c>
      <c r="BF877" s="246">
        <f>IF(N877="snížená",J877,0)</f>
        <v>0</v>
      </c>
      <c r="BG877" s="246">
        <f>IF(N877="zákl. přenesená",J877,0)</f>
        <v>0</v>
      </c>
      <c r="BH877" s="246">
        <f>IF(N877="sníž. přenesená",J877,0)</f>
        <v>0</v>
      </c>
      <c r="BI877" s="246">
        <f>IF(N877="nulová",J877,0)</f>
        <v>0</v>
      </c>
      <c r="BJ877" s="25" t="s">
        <v>86</v>
      </c>
      <c r="BK877" s="246">
        <f>ROUND(I877*H877,2)</f>
        <v>0</v>
      </c>
      <c r="BL877" s="25" t="s">
        <v>267</v>
      </c>
      <c r="BM877" s="25" t="s">
        <v>1488</v>
      </c>
    </row>
    <row r="878" s="1" customFormat="1">
      <c r="B878" s="48"/>
      <c r="C878" s="76"/>
      <c r="D878" s="247" t="s">
        <v>201</v>
      </c>
      <c r="E878" s="76"/>
      <c r="F878" s="248" t="s">
        <v>1432</v>
      </c>
      <c r="G878" s="76"/>
      <c r="H878" s="76"/>
      <c r="I878" s="205"/>
      <c r="J878" s="76"/>
      <c r="K878" s="76"/>
      <c r="L878" s="74"/>
      <c r="M878" s="249"/>
      <c r="N878" s="49"/>
      <c r="O878" s="49"/>
      <c r="P878" s="49"/>
      <c r="Q878" s="49"/>
      <c r="R878" s="49"/>
      <c r="S878" s="49"/>
      <c r="T878" s="97"/>
      <c r="AT878" s="25" t="s">
        <v>201</v>
      </c>
      <c r="AU878" s="25" t="s">
        <v>88</v>
      </c>
    </row>
    <row r="879" s="1" customFormat="1" ht="16.5" customHeight="1">
      <c r="B879" s="48"/>
      <c r="C879" s="235" t="s">
        <v>1489</v>
      </c>
      <c r="D879" s="235" t="s">
        <v>194</v>
      </c>
      <c r="E879" s="236" t="s">
        <v>1490</v>
      </c>
      <c r="F879" s="237" t="s">
        <v>1491</v>
      </c>
      <c r="G879" s="238" t="s">
        <v>1430</v>
      </c>
      <c r="H879" s="239">
        <v>14.5</v>
      </c>
      <c r="I879" s="240"/>
      <c r="J879" s="241">
        <f>ROUND(I879*H879,2)</f>
        <v>0</v>
      </c>
      <c r="K879" s="237" t="s">
        <v>356</v>
      </c>
      <c r="L879" s="74"/>
      <c r="M879" s="242" t="s">
        <v>34</v>
      </c>
      <c r="N879" s="243" t="s">
        <v>49</v>
      </c>
      <c r="O879" s="49"/>
      <c r="P879" s="244">
        <f>O879*H879</f>
        <v>0</v>
      </c>
      <c r="Q879" s="244">
        <v>0</v>
      </c>
      <c r="R879" s="244">
        <f>Q879*H879</f>
        <v>0</v>
      </c>
      <c r="S879" s="244">
        <v>0</v>
      </c>
      <c r="T879" s="245">
        <f>S879*H879</f>
        <v>0</v>
      </c>
      <c r="AR879" s="25" t="s">
        <v>267</v>
      </c>
      <c r="AT879" s="25" t="s">
        <v>194</v>
      </c>
      <c r="AU879" s="25" t="s">
        <v>88</v>
      </c>
      <c r="AY879" s="25" t="s">
        <v>191</v>
      </c>
      <c r="BE879" s="246">
        <f>IF(N879="základní",J879,0)</f>
        <v>0</v>
      </c>
      <c r="BF879" s="246">
        <f>IF(N879="snížená",J879,0)</f>
        <v>0</v>
      </c>
      <c r="BG879" s="246">
        <f>IF(N879="zákl. přenesená",J879,0)</f>
        <v>0</v>
      </c>
      <c r="BH879" s="246">
        <f>IF(N879="sníž. přenesená",J879,0)</f>
        <v>0</v>
      </c>
      <c r="BI879" s="246">
        <f>IF(N879="nulová",J879,0)</f>
        <v>0</v>
      </c>
      <c r="BJ879" s="25" t="s">
        <v>86</v>
      </c>
      <c r="BK879" s="246">
        <f>ROUND(I879*H879,2)</f>
        <v>0</v>
      </c>
      <c r="BL879" s="25" t="s">
        <v>267</v>
      </c>
      <c r="BM879" s="25" t="s">
        <v>1492</v>
      </c>
    </row>
    <row r="880" s="1" customFormat="1">
      <c r="B880" s="48"/>
      <c r="C880" s="76"/>
      <c r="D880" s="247" t="s">
        <v>201</v>
      </c>
      <c r="E880" s="76"/>
      <c r="F880" s="248" t="s">
        <v>1432</v>
      </c>
      <c r="G880" s="76"/>
      <c r="H880" s="76"/>
      <c r="I880" s="205"/>
      <c r="J880" s="76"/>
      <c r="K880" s="76"/>
      <c r="L880" s="74"/>
      <c r="M880" s="249"/>
      <c r="N880" s="49"/>
      <c r="O880" s="49"/>
      <c r="P880" s="49"/>
      <c r="Q880" s="49"/>
      <c r="R880" s="49"/>
      <c r="S880" s="49"/>
      <c r="T880" s="97"/>
      <c r="AT880" s="25" t="s">
        <v>201</v>
      </c>
      <c r="AU880" s="25" t="s">
        <v>88</v>
      </c>
    </row>
    <row r="881" s="1" customFormat="1" ht="16.5" customHeight="1">
      <c r="B881" s="48"/>
      <c r="C881" s="235" t="s">
        <v>1493</v>
      </c>
      <c r="D881" s="235" t="s">
        <v>194</v>
      </c>
      <c r="E881" s="236" t="s">
        <v>1494</v>
      </c>
      <c r="F881" s="237" t="s">
        <v>1495</v>
      </c>
      <c r="G881" s="238" t="s">
        <v>1430</v>
      </c>
      <c r="H881" s="239">
        <v>39.100000000000001</v>
      </c>
      <c r="I881" s="240"/>
      <c r="J881" s="241">
        <f>ROUND(I881*H881,2)</f>
        <v>0</v>
      </c>
      <c r="K881" s="237" t="s">
        <v>356</v>
      </c>
      <c r="L881" s="74"/>
      <c r="M881" s="242" t="s">
        <v>34</v>
      </c>
      <c r="N881" s="243" t="s">
        <v>49</v>
      </c>
      <c r="O881" s="49"/>
      <c r="P881" s="244">
        <f>O881*H881</f>
        <v>0</v>
      </c>
      <c r="Q881" s="244">
        <v>0</v>
      </c>
      <c r="R881" s="244">
        <f>Q881*H881</f>
        <v>0</v>
      </c>
      <c r="S881" s="244">
        <v>0</v>
      </c>
      <c r="T881" s="245">
        <f>S881*H881</f>
        <v>0</v>
      </c>
      <c r="AR881" s="25" t="s">
        <v>267</v>
      </c>
      <c r="AT881" s="25" t="s">
        <v>194</v>
      </c>
      <c r="AU881" s="25" t="s">
        <v>88</v>
      </c>
      <c r="AY881" s="25" t="s">
        <v>191</v>
      </c>
      <c r="BE881" s="246">
        <f>IF(N881="základní",J881,0)</f>
        <v>0</v>
      </c>
      <c r="BF881" s="246">
        <f>IF(N881="snížená",J881,0)</f>
        <v>0</v>
      </c>
      <c r="BG881" s="246">
        <f>IF(N881="zákl. přenesená",J881,0)</f>
        <v>0</v>
      </c>
      <c r="BH881" s="246">
        <f>IF(N881="sníž. přenesená",J881,0)</f>
        <v>0</v>
      </c>
      <c r="BI881" s="246">
        <f>IF(N881="nulová",J881,0)</f>
        <v>0</v>
      </c>
      <c r="BJ881" s="25" t="s">
        <v>86</v>
      </c>
      <c r="BK881" s="246">
        <f>ROUND(I881*H881,2)</f>
        <v>0</v>
      </c>
      <c r="BL881" s="25" t="s">
        <v>267</v>
      </c>
      <c r="BM881" s="25" t="s">
        <v>1496</v>
      </c>
    </row>
    <row r="882" s="1" customFormat="1">
      <c r="B882" s="48"/>
      <c r="C882" s="76"/>
      <c r="D882" s="247" t="s">
        <v>201</v>
      </c>
      <c r="E882" s="76"/>
      <c r="F882" s="248" t="s">
        <v>1432</v>
      </c>
      <c r="G882" s="76"/>
      <c r="H882" s="76"/>
      <c r="I882" s="205"/>
      <c r="J882" s="76"/>
      <c r="K882" s="76"/>
      <c r="L882" s="74"/>
      <c r="M882" s="249"/>
      <c r="N882" s="49"/>
      <c r="O882" s="49"/>
      <c r="P882" s="49"/>
      <c r="Q882" s="49"/>
      <c r="R882" s="49"/>
      <c r="S882" s="49"/>
      <c r="T882" s="97"/>
      <c r="AT882" s="25" t="s">
        <v>201</v>
      </c>
      <c r="AU882" s="25" t="s">
        <v>88</v>
      </c>
    </row>
    <row r="883" s="1" customFormat="1" ht="25.5" customHeight="1">
      <c r="B883" s="48"/>
      <c r="C883" s="235" t="s">
        <v>1497</v>
      </c>
      <c r="D883" s="235" t="s">
        <v>194</v>
      </c>
      <c r="E883" s="236" t="s">
        <v>1498</v>
      </c>
      <c r="F883" s="237" t="s">
        <v>1499</v>
      </c>
      <c r="G883" s="238" t="s">
        <v>1500</v>
      </c>
      <c r="H883" s="239">
        <v>3</v>
      </c>
      <c r="I883" s="240"/>
      <c r="J883" s="241">
        <f>ROUND(I883*H883,2)</f>
        <v>0</v>
      </c>
      <c r="K883" s="237" t="s">
        <v>356</v>
      </c>
      <c r="L883" s="74"/>
      <c r="M883" s="242" t="s">
        <v>34</v>
      </c>
      <c r="N883" s="243" t="s">
        <v>49</v>
      </c>
      <c r="O883" s="49"/>
      <c r="P883" s="244">
        <f>O883*H883</f>
        <v>0</v>
      </c>
      <c r="Q883" s="244">
        <v>0</v>
      </c>
      <c r="R883" s="244">
        <f>Q883*H883</f>
        <v>0</v>
      </c>
      <c r="S883" s="244">
        <v>0</v>
      </c>
      <c r="T883" s="245">
        <f>S883*H883</f>
        <v>0</v>
      </c>
      <c r="AR883" s="25" t="s">
        <v>267</v>
      </c>
      <c r="AT883" s="25" t="s">
        <v>194</v>
      </c>
      <c r="AU883" s="25" t="s">
        <v>88</v>
      </c>
      <c r="AY883" s="25" t="s">
        <v>191</v>
      </c>
      <c r="BE883" s="246">
        <f>IF(N883="základní",J883,0)</f>
        <v>0</v>
      </c>
      <c r="BF883" s="246">
        <f>IF(N883="snížená",J883,0)</f>
        <v>0</v>
      </c>
      <c r="BG883" s="246">
        <f>IF(N883="zákl. přenesená",J883,0)</f>
        <v>0</v>
      </c>
      <c r="BH883" s="246">
        <f>IF(N883="sníž. přenesená",J883,0)</f>
        <v>0</v>
      </c>
      <c r="BI883" s="246">
        <f>IF(N883="nulová",J883,0)</f>
        <v>0</v>
      </c>
      <c r="BJ883" s="25" t="s">
        <v>86</v>
      </c>
      <c r="BK883" s="246">
        <f>ROUND(I883*H883,2)</f>
        <v>0</v>
      </c>
      <c r="BL883" s="25" t="s">
        <v>267</v>
      </c>
      <c r="BM883" s="25" t="s">
        <v>1501</v>
      </c>
    </row>
    <row r="884" s="1" customFormat="1">
      <c r="B884" s="48"/>
      <c r="C884" s="76"/>
      <c r="D884" s="247" t="s">
        <v>201</v>
      </c>
      <c r="E884" s="76"/>
      <c r="F884" s="248" t="s">
        <v>1432</v>
      </c>
      <c r="G884" s="76"/>
      <c r="H884" s="76"/>
      <c r="I884" s="205"/>
      <c r="J884" s="76"/>
      <c r="K884" s="76"/>
      <c r="L884" s="74"/>
      <c r="M884" s="249"/>
      <c r="N884" s="49"/>
      <c r="O884" s="49"/>
      <c r="P884" s="49"/>
      <c r="Q884" s="49"/>
      <c r="R884" s="49"/>
      <c r="S884" s="49"/>
      <c r="T884" s="97"/>
      <c r="AT884" s="25" t="s">
        <v>201</v>
      </c>
      <c r="AU884" s="25" t="s">
        <v>88</v>
      </c>
    </row>
    <row r="885" s="1" customFormat="1" ht="25.5" customHeight="1">
      <c r="B885" s="48"/>
      <c r="C885" s="235" t="s">
        <v>1502</v>
      </c>
      <c r="D885" s="235" t="s">
        <v>194</v>
      </c>
      <c r="E885" s="236" t="s">
        <v>1503</v>
      </c>
      <c r="F885" s="237" t="s">
        <v>1504</v>
      </c>
      <c r="G885" s="238" t="s">
        <v>1500</v>
      </c>
      <c r="H885" s="239">
        <v>1</v>
      </c>
      <c r="I885" s="240"/>
      <c r="J885" s="241">
        <f>ROUND(I885*H885,2)</f>
        <v>0</v>
      </c>
      <c r="K885" s="237" t="s">
        <v>356</v>
      </c>
      <c r="L885" s="74"/>
      <c r="M885" s="242" t="s">
        <v>34</v>
      </c>
      <c r="N885" s="243" t="s">
        <v>49</v>
      </c>
      <c r="O885" s="49"/>
      <c r="P885" s="244">
        <f>O885*H885</f>
        <v>0</v>
      </c>
      <c r="Q885" s="244">
        <v>0</v>
      </c>
      <c r="R885" s="244">
        <f>Q885*H885</f>
        <v>0</v>
      </c>
      <c r="S885" s="244">
        <v>0</v>
      </c>
      <c r="T885" s="245">
        <f>S885*H885</f>
        <v>0</v>
      </c>
      <c r="AR885" s="25" t="s">
        <v>267</v>
      </c>
      <c r="AT885" s="25" t="s">
        <v>194</v>
      </c>
      <c r="AU885" s="25" t="s">
        <v>88</v>
      </c>
      <c r="AY885" s="25" t="s">
        <v>191</v>
      </c>
      <c r="BE885" s="246">
        <f>IF(N885="základní",J885,0)</f>
        <v>0</v>
      </c>
      <c r="BF885" s="246">
        <f>IF(N885="snížená",J885,0)</f>
        <v>0</v>
      </c>
      <c r="BG885" s="246">
        <f>IF(N885="zákl. přenesená",J885,0)</f>
        <v>0</v>
      </c>
      <c r="BH885" s="246">
        <f>IF(N885="sníž. přenesená",J885,0)</f>
        <v>0</v>
      </c>
      <c r="BI885" s="246">
        <f>IF(N885="nulová",J885,0)</f>
        <v>0</v>
      </c>
      <c r="BJ885" s="25" t="s">
        <v>86</v>
      </c>
      <c r="BK885" s="246">
        <f>ROUND(I885*H885,2)</f>
        <v>0</v>
      </c>
      <c r="BL885" s="25" t="s">
        <v>267</v>
      </c>
      <c r="BM885" s="25" t="s">
        <v>1505</v>
      </c>
    </row>
    <row r="886" s="1" customFormat="1">
      <c r="B886" s="48"/>
      <c r="C886" s="76"/>
      <c r="D886" s="247" t="s">
        <v>201</v>
      </c>
      <c r="E886" s="76"/>
      <c r="F886" s="248" t="s">
        <v>1432</v>
      </c>
      <c r="G886" s="76"/>
      <c r="H886" s="76"/>
      <c r="I886" s="205"/>
      <c r="J886" s="76"/>
      <c r="K886" s="76"/>
      <c r="L886" s="74"/>
      <c r="M886" s="249"/>
      <c r="N886" s="49"/>
      <c r="O886" s="49"/>
      <c r="P886" s="49"/>
      <c r="Q886" s="49"/>
      <c r="R886" s="49"/>
      <c r="S886" s="49"/>
      <c r="T886" s="97"/>
      <c r="AT886" s="25" t="s">
        <v>201</v>
      </c>
      <c r="AU886" s="25" t="s">
        <v>88</v>
      </c>
    </row>
    <row r="887" s="1" customFormat="1" ht="25.5" customHeight="1">
      <c r="B887" s="48"/>
      <c r="C887" s="235" t="s">
        <v>1506</v>
      </c>
      <c r="D887" s="235" t="s">
        <v>194</v>
      </c>
      <c r="E887" s="236" t="s">
        <v>1507</v>
      </c>
      <c r="F887" s="237" t="s">
        <v>1508</v>
      </c>
      <c r="G887" s="238" t="s">
        <v>1500</v>
      </c>
      <c r="H887" s="239">
        <v>1</v>
      </c>
      <c r="I887" s="240"/>
      <c r="J887" s="241">
        <f>ROUND(I887*H887,2)</f>
        <v>0</v>
      </c>
      <c r="K887" s="237" t="s">
        <v>356</v>
      </c>
      <c r="L887" s="74"/>
      <c r="M887" s="242" t="s">
        <v>34</v>
      </c>
      <c r="N887" s="243" t="s">
        <v>49</v>
      </c>
      <c r="O887" s="49"/>
      <c r="P887" s="244">
        <f>O887*H887</f>
        <v>0</v>
      </c>
      <c r="Q887" s="244">
        <v>0</v>
      </c>
      <c r="R887" s="244">
        <f>Q887*H887</f>
        <v>0</v>
      </c>
      <c r="S887" s="244">
        <v>0</v>
      </c>
      <c r="T887" s="245">
        <f>S887*H887</f>
        <v>0</v>
      </c>
      <c r="AR887" s="25" t="s">
        <v>267</v>
      </c>
      <c r="AT887" s="25" t="s">
        <v>194</v>
      </c>
      <c r="AU887" s="25" t="s">
        <v>88</v>
      </c>
      <c r="AY887" s="25" t="s">
        <v>191</v>
      </c>
      <c r="BE887" s="246">
        <f>IF(N887="základní",J887,0)</f>
        <v>0</v>
      </c>
      <c r="BF887" s="246">
        <f>IF(N887="snížená",J887,0)</f>
        <v>0</v>
      </c>
      <c r="BG887" s="246">
        <f>IF(N887="zákl. přenesená",J887,0)</f>
        <v>0</v>
      </c>
      <c r="BH887" s="246">
        <f>IF(N887="sníž. přenesená",J887,0)</f>
        <v>0</v>
      </c>
      <c r="BI887" s="246">
        <f>IF(N887="nulová",J887,0)</f>
        <v>0</v>
      </c>
      <c r="BJ887" s="25" t="s">
        <v>86</v>
      </c>
      <c r="BK887" s="246">
        <f>ROUND(I887*H887,2)</f>
        <v>0</v>
      </c>
      <c r="BL887" s="25" t="s">
        <v>267</v>
      </c>
      <c r="BM887" s="25" t="s">
        <v>1509</v>
      </c>
    </row>
    <row r="888" s="1" customFormat="1">
      <c r="B888" s="48"/>
      <c r="C888" s="76"/>
      <c r="D888" s="247" t="s">
        <v>201</v>
      </c>
      <c r="E888" s="76"/>
      <c r="F888" s="248" t="s">
        <v>1432</v>
      </c>
      <c r="G888" s="76"/>
      <c r="H888" s="76"/>
      <c r="I888" s="205"/>
      <c r="J888" s="76"/>
      <c r="K888" s="76"/>
      <c r="L888" s="74"/>
      <c r="M888" s="249"/>
      <c r="N888" s="49"/>
      <c r="O888" s="49"/>
      <c r="P888" s="49"/>
      <c r="Q888" s="49"/>
      <c r="R888" s="49"/>
      <c r="S888" s="49"/>
      <c r="T888" s="97"/>
      <c r="AT888" s="25" t="s">
        <v>201</v>
      </c>
      <c r="AU888" s="25" t="s">
        <v>88</v>
      </c>
    </row>
    <row r="889" s="1" customFormat="1" ht="25.5" customHeight="1">
      <c r="B889" s="48"/>
      <c r="C889" s="235" t="s">
        <v>1510</v>
      </c>
      <c r="D889" s="235" t="s">
        <v>194</v>
      </c>
      <c r="E889" s="236" t="s">
        <v>1511</v>
      </c>
      <c r="F889" s="237" t="s">
        <v>1512</v>
      </c>
      <c r="G889" s="238" t="s">
        <v>1500</v>
      </c>
      <c r="H889" s="239">
        <v>1</v>
      </c>
      <c r="I889" s="240"/>
      <c r="J889" s="241">
        <f>ROUND(I889*H889,2)</f>
        <v>0</v>
      </c>
      <c r="K889" s="237" t="s">
        <v>356</v>
      </c>
      <c r="L889" s="74"/>
      <c r="M889" s="242" t="s">
        <v>34</v>
      </c>
      <c r="N889" s="243" t="s">
        <v>49</v>
      </c>
      <c r="O889" s="49"/>
      <c r="P889" s="244">
        <f>O889*H889</f>
        <v>0</v>
      </c>
      <c r="Q889" s="244">
        <v>0</v>
      </c>
      <c r="R889" s="244">
        <f>Q889*H889</f>
        <v>0</v>
      </c>
      <c r="S889" s="244">
        <v>0</v>
      </c>
      <c r="T889" s="245">
        <f>S889*H889</f>
        <v>0</v>
      </c>
      <c r="AR889" s="25" t="s">
        <v>267</v>
      </c>
      <c r="AT889" s="25" t="s">
        <v>194</v>
      </c>
      <c r="AU889" s="25" t="s">
        <v>88</v>
      </c>
      <c r="AY889" s="25" t="s">
        <v>191</v>
      </c>
      <c r="BE889" s="246">
        <f>IF(N889="základní",J889,0)</f>
        <v>0</v>
      </c>
      <c r="BF889" s="246">
        <f>IF(N889="snížená",J889,0)</f>
        <v>0</v>
      </c>
      <c r="BG889" s="246">
        <f>IF(N889="zákl. přenesená",J889,0)</f>
        <v>0</v>
      </c>
      <c r="BH889" s="246">
        <f>IF(N889="sníž. přenesená",J889,0)</f>
        <v>0</v>
      </c>
      <c r="BI889" s="246">
        <f>IF(N889="nulová",J889,0)</f>
        <v>0</v>
      </c>
      <c r="BJ889" s="25" t="s">
        <v>86</v>
      </c>
      <c r="BK889" s="246">
        <f>ROUND(I889*H889,2)</f>
        <v>0</v>
      </c>
      <c r="BL889" s="25" t="s">
        <v>267</v>
      </c>
      <c r="BM889" s="25" t="s">
        <v>1513</v>
      </c>
    </row>
    <row r="890" s="1" customFormat="1">
      <c r="B890" s="48"/>
      <c r="C890" s="76"/>
      <c r="D890" s="247" t="s">
        <v>201</v>
      </c>
      <c r="E890" s="76"/>
      <c r="F890" s="248" t="s">
        <v>1432</v>
      </c>
      <c r="G890" s="76"/>
      <c r="H890" s="76"/>
      <c r="I890" s="205"/>
      <c r="J890" s="76"/>
      <c r="K890" s="76"/>
      <c r="L890" s="74"/>
      <c r="M890" s="249"/>
      <c r="N890" s="49"/>
      <c r="O890" s="49"/>
      <c r="P890" s="49"/>
      <c r="Q890" s="49"/>
      <c r="R890" s="49"/>
      <c r="S890" s="49"/>
      <c r="T890" s="97"/>
      <c r="AT890" s="25" t="s">
        <v>201</v>
      </c>
      <c r="AU890" s="25" t="s">
        <v>88</v>
      </c>
    </row>
    <row r="891" s="1" customFormat="1" ht="25.5" customHeight="1">
      <c r="B891" s="48"/>
      <c r="C891" s="235" t="s">
        <v>1514</v>
      </c>
      <c r="D891" s="235" t="s">
        <v>194</v>
      </c>
      <c r="E891" s="236" t="s">
        <v>1515</v>
      </c>
      <c r="F891" s="237" t="s">
        <v>1516</v>
      </c>
      <c r="G891" s="238" t="s">
        <v>1500</v>
      </c>
      <c r="H891" s="239">
        <v>6</v>
      </c>
      <c r="I891" s="240"/>
      <c r="J891" s="241">
        <f>ROUND(I891*H891,2)</f>
        <v>0</v>
      </c>
      <c r="K891" s="237" t="s">
        <v>356</v>
      </c>
      <c r="L891" s="74"/>
      <c r="M891" s="242" t="s">
        <v>34</v>
      </c>
      <c r="N891" s="243" t="s">
        <v>49</v>
      </c>
      <c r="O891" s="49"/>
      <c r="P891" s="244">
        <f>O891*H891</f>
        <v>0</v>
      </c>
      <c r="Q891" s="244">
        <v>0</v>
      </c>
      <c r="R891" s="244">
        <f>Q891*H891</f>
        <v>0</v>
      </c>
      <c r="S891" s="244">
        <v>0</v>
      </c>
      <c r="T891" s="245">
        <f>S891*H891</f>
        <v>0</v>
      </c>
      <c r="AR891" s="25" t="s">
        <v>267</v>
      </c>
      <c r="AT891" s="25" t="s">
        <v>194</v>
      </c>
      <c r="AU891" s="25" t="s">
        <v>88</v>
      </c>
      <c r="AY891" s="25" t="s">
        <v>191</v>
      </c>
      <c r="BE891" s="246">
        <f>IF(N891="základní",J891,0)</f>
        <v>0</v>
      </c>
      <c r="BF891" s="246">
        <f>IF(N891="snížená",J891,0)</f>
        <v>0</v>
      </c>
      <c r="BG891" s="246">
        <f>IF(N891="zákl. přenesená",J891,0)</f>
        <v>0</v>
      </c>
      <c r="BH891" s="246">
        <f>IF(N891="sníž. přenesená",J891,0)</f>
        <v>0</v>
      </c>
      <c r="BI891" s="246">
        <f>IF(N891="nulová",J891,0)</f>
        <v>0</v>
      </c>
      <c r="BJ891" s="25" t="s">
        <v>86</v>
      </c>
      <c r="BK891" s="246">
        <f>ROUND(I891*H891,2)</f>
        <v>0</v>
      </c>
      <c r="BL891" s="25" t="s">
        <v>267</v>
      </c>
      <c r="BM891" s="25" t="s">
        <v>1517</v>
      </c>
    </row>
    <row r="892" s="1" customFormat="1">
      <c r="B892" s="48"/>
      <c r="C892" s="76"/>
      <c r="D892" s="247" t="s">
        <v>201</v>
      </c>
      <c r="E892" s="76"/>
      <c r="F892" s="248" t="s">
        <v>1432</v>
      </c>
      <c r="G892" s="76"/>
      <c r="H892" s="76"/>
      <c r="I892" s="205"/>
      <c r="J892" s="76"/>
      <c r="K892" s="76"/>
      <c r="L892" s="74"/>
      <c r="M892" s="249"/>
      <c r="N892" s="49"/>
      <c r="O892" s="49"/>
      <c r="P892" s="49"/>
      <c r="Q892" s="49"/>
      <c r="R892" s="49"/>
      <c r="S892" s="49"/>
      <c r="T892" s="97"/>
      <c r="AT892" s="25" t="s">
        <v>201</v>
      </c>
      <c r="AU892" s="25" t="s">
        <v>88</v>
      </c>
    </row>
    <row r="893" s="1" customFormat="1" ht="16.5" customHeight="1">
      <c r="B893" s="48"/>
      <c r="C893" s="235" t="s">
        <v>1518</v>
      </c>
      <c r="D893" s="235" t="s">
        <v>194</v>
      </c>
      <c r="E893" s="236" t="s">
        <v>1519</v>
      </c>
      <c r="F893" s="237" t="s">
        <v>1520</v>
      </c>
      <c r="G893" s="238" t="s">
        <v>1430</v>
      </c>
      <c r="H893" s="239">
        <v>97</v>
      </c>
      <c r="I893" s="240"/>
      <c r="J893" s="241">
        <f>ROUND(I893*H893,2)</f>
        <v>0</v>
      </c>
      <c r="K893" s="237" t="s">
        <v>356</v>
      </c>
      <c r="L893" s="74"/>
      <c r="M893" s="242" t="s">
        <v>34</v>
      </c>
      <c r="N893" s="243" t="s">
        <v>49</v>
      </c>
      <c r="O893" s="49"/>
      <c r="P893" s="244">
        <f>O893*H893</f>
        <v>0</v>
      </c>
      <c r="Q893" s="244">
        <v>0</v>
      </c>
      <c r="R893" s="244">
        <f>Q893*H893</f>
        <v>0</v>
      </c>
      <c r="S893" s="244">
        <v>0</v>
      </c>
      <c r="T893" s="245">
        <f>S893*H893</f>
        <v>0</v>
      </c>
      <c r="AR893" s="25" t="s">
        <v>267</v>
      </c>
      <c r="AT893" s="25" t="s">
        <v>194</v>
      </c>
      <c r="AU893" s="25" t="s">
        <v>88</v>
      </c>
      <c r="AY893" s="25" t="s">
        <v>191</v>
      </c>
      <c r="BE893" s="246">
        <f>IF(N893="základní",J893,0)</f>
        <v>0</v>
      </c>
      <c r="BF893" s="246">
        <f>IF(N893="snížená",J893,0)</f>
        <v>0</v>
      </c>
      <c r="BG893" s="246">
        <f>IF(N893="zákl. přenesená",J893,0)</f>
        <v>0</v>
      </c>
      <c r="BH893" s="246">
        <f>IF(N893="sníž. přenesená",J893,0)</f>
        <v>0</v>
      </c>
      <c r="BI893" s="246">
        <f>IF(N893="nulová",J893,0)</f>
        <v>0</v>
      </c>
      <c r="BJ893" s="25" t="s">
        <v>86</v>
      </c>
      <c r="BK893" s="246">
        <f>ROUND(I893*H893,2)</f>
        <v>0</v>
      </c>
      <c r="BL893" s="25" t="s">
        <v>267</v>
      </c>
      <c r="BM893" s="25" t="s">
        <v>1521</v>
      </c>
    </row>
    <row r="894" s="1" customFormat="1">
      <c r="B894" s="48"/>
      <c r="C894" s="76"/>
      <c r="D894" s="247" t="s">
        <v>201</v>
      </c>
      <c r="E894" s="76"/>
      <c r="F894" s="248" t="s">
        <v>1432</v>
      </c>
      <c r="G894" s="76"/>
      <c r="H894" s="76"/>
      <c r="I894" s="205"/>
      <c r="J894" s="76"/>
      <c r="K894" s="76"/>
      <c r="L894" s="74"/>
      <c r="M894" s="249"/>
      <c r="N894" s="49"/>
      <c r="O894" s="49"/>
      <c r="P894" s="49"/>
      <c r="Q894" s="49"/>
      <c r="R894" s="49"/>
      <c r="S894" s="49"/>
      <c r="T894" s="97"/>
      <c r="AT894" s="25" t="s">
        <v>201</v>
      </c>
      <c r="AU894" s="25" t="s">
        <v>88</v>
      </c>
    </row>
    <row r="895" s="1" customFormat="1" ht="16.5" customHeight="1">
      <c r="B895" s="48"/>
      <c r="C895" s="235" t="s">
        <v>1522</v>
      </c>
      <c r="D895" s="235" t="s">
        <v>194</v>
      </c>
      <c r="E895" s="236" t="s">
        <v>1523</v>
      </c>
      <c r="F895" s="237" t="s">
        <v>1524</v>
      </c>
      <c r="G895" s="238" t="s">
        <v>1430</v>
      </c>
      <c r="H895" s="239">
        <v>11.5</v>
      </c>
      <c r="I895" s="240"/>
      <c r="J895" s="241">
        <f>ROUND(I895*H895,2)</f>
        <v>0</v>
      </c>
      <c r="K895" s="237" t="s">
        <v>356</v>
      </c>
      <c r="L895" s="74"/>
      <c r="M895" s="242" t="s">
        <v>34</v>
      </c>
      <c r="N895" s="243" t="s">
        <v>49</v>
      </c>
      <c r="O895" s="49"/>
      <c r="P895" s="244">
        <f>O895*H895</f>
        <v>0</v>
      </c>
      <c r="Q895" s="244">
        <v>0</v>
      </c>
      <c r="R895" s="244">
        <f>Q895*H895</f>
        <v>0</v>
      </c>
      <c r="S895" s="244">
        <v>0</v>
      </c>
      <c r="T895" s="245">
        <f>S895*H895</f>
        <v>0</v>
      </c>
      <c r="AR895" s="25" t="s">
        <v>267</v>
      </c>
      <c r="AT895" s="25" t="s">
        <v>194</v>
      </c>
      <c r="AU895" s="25" t="s">
        <v>88</v>
      </c>
      <c r="AY895" s="25" t="s">
        <v>191</v>
      </c>
      <c r="BE895" s="246">
        <f>IF(N895="základní",J895,0)</f>
        <v>0</v>
      </c>
      <c r="BF895" s="246">
        <f>IF(N895="snížená",J895,0)</f>
        <v>0</v>
      </c>
      <c r="BG895" s="246">
        <f>IF(N895="zákl. přenesená",J895,0)</f>
        <v>0</v>
      </c>
      <c r="BH895" s="246">
        <f>IF(N895="sníž. přenesená",J895,0)</f>
        <v>0</v>
      </c>
      <c r="BI895" s="246">
        <f>IF(N895="nulová",J895,0)</f>
        <v>0</v>
      </c>
      <c r="BJ895" s="25" t="s">
        <v>86</v>
      </c>
      <c r="BK895" s="246">
        <f>ROUND(I895*H895,2)</f>
        <v>0</v>
      </c>
      <c r="BL895" s="25" t="s">
        <v>267</v>
      </c>
      <c r="BM895" s="25" t="s">
        <v>1525</v>
      </c>
    </row>
    <row r="896" s="1" customFormat="1">
      <c r="B896" s="48"/>
      <c r="C896" s="76"/>
      <c r="D896" s="247" t="s">
        <v>201</v>
      </c>
      <c r="E896" s="76"/>
      <c r="F896" s="248" t="s">
        <v>1432</v>
      </c>
      <c r="G896" s="76"/>
      <c r="H896" s="76"/>
      <c r="I896" s="205"/>
      <c r="J896" s="76"/>
      <c r="K896" s="76"/>
      <c r="L896" s="74"/>
      <c r="M896" s="249"/>
      <c r="N896" s="49"/>
      <c r="O896" s="49"/>
      <c r="P896" s="49"/>
      <c r="Q896" s="49"/>
      <c r="R896" s="49"/>
      <c r="S896" s="49"/>
      <c r="T896" s="97"/>
      <c r="AT896" s="25" t="s">
        <v>201</v>
      </c>
      <c r="AU896" s="25" t="s">
        <v>88</v>
      </c>
    </row>
    <row r="897" s="1" customFormat="1" ht="16.5" customHeight="1">
      <c r="B897" s="48"/>
      <c r="C897" s="235" t="s">
        <v>1526</v>
      </c>
      <c r="D897" s="235" t="s">
        <v>194</v>
      </c>
      <c r="E897" s="236" t="s">
        <v>1527</v>
      </c>
      <c r="F897" s="237" t="s">
        <v>1528</v>
      </c>
      <c r="G897" s="238" t="s">
        <v>1430</v>
      </c>
      <c r="H897" s="239">
        <v>31.5</v>
      </c>
      <c r="I897" s="240"/>
      <c r="J897" s="241">
        <f>ROUND(I897*H897,2)</f>
        <v>0</v>
      </c>
      <c r="K897" s="237" t="s">
        <v>356</v>
      </c>
      <c r="L897" s="74"/>
      <c r="M897" s="242" t="s">
        <v>34</v>
      </c>
      <c r="N897" s="243" t="s">
        <v>49</v>
      </c>
      <c r="O897" s="49"/>
      <c r="P897" s="244">
        <f>O897*H897</f>
        <v>0</v>
      </c>
      <c r="Q897" s="244">
        <v>0</v>
      </c>
      <c r="R897" s="244">
        <f>Q897*H897</f>
        <v>0</v>
      </c>
      <c r="S897" s="244">
        <v>0</v>
      </c>
      <c r="T897" s="245">
        <f>S897*H897</f>
        <v>0</v>
      </c>
      <c r="AR897" s="25" t="s">
        <v>267</v>
      </c>
      <c r="AT897" s="25" t="s">
        <v>194</v>
      </c>
      <c r="AU897" s="25" t="s">
        <v>88</v>
      </c>
      <c r="AY897" s="25" t="s">
        <v>191</v>
      </c>
      <c r="BE897" s="246">
        <f>IF(N897="základní",J897,0)</f>
        <v>0</v>
      </c>
      <c r="BF897" s="246">
        <f>IF(N897="snížená",J897,0)</f>
        <v>0</v>
      </c>
      <c r="BG897" s="246">
        <f>IF(N897="zákl. přenesená",J897,0)</f>
        <v>0</v>
      </c>
      <c r="BH897" s="246">
        <f>IF(N897="sníž. přenesená",J897,0)</f>
        <v>0</v>
      </c>
      <c r="BI897" s="246">
        <f>IF(N897="nulová",J897,0)</f>
        <v>0</v>
      </c>
      <c r="BJ897" s="25" t="s">
        <v>86</v>
      </c>
      <c r="BK897" s="246">
        <f>ROUND(I897*H897,2)</f>
        <v>0</v>
      </c>
      <c r="BL897" s="25" t="s">
        <v>267</v>
      </c>
      <c r="BM897" s="25" t="s">
        <v>1529</v>
      </c>
    </row>
    <row r="898" s="1" customFormat="1">
      <c r="B898" s="48"/>
      <c r="C898" s="76"/>
      <c r="D898" s="247" t="s">
        <v>201</v>
      </c>
      <c r="E898" s="76"/>
      <c r="F898" s="248" t="s">
        <v>1432</v>
      </c>
      <c r="G898" s="76"/>
      <c r="H898" s="76"/>
      <c r="I898" s="205"/>
      <c r="J898" s="76"/>
      <c r="K898" s="76"/>
      <c r="L898" s="74"/>
      <c r="M898" s="249"/>
      <c r="N898" s="49"/>
      <c r="O898" s="49"/>
      <c r="P898" s="49"/>
      <c r="Q898" s="49"/>
      <c r="R898" s="49"/>
      <c r="S898" s="49"/>
      <c r="T898" s="97"/>
      <c r="AT898" s="25" t="s">
        <v>201</v>
      </c>
      <c r="AU898" s="25" t="s">
        <v>88</v>
      </c>
    </row>
    <row r="899" s="1" customFormat="1" ht="16.5" customHeight="1">
      <c r="B899" s="48"/>
      <c r="C899" s="235" t="s">
        <v>1530</v>
      </c>
      <c r="D899" s="235" t="s">
        <v>194</v>
      </c>
      <c r="E899" s="236" t="s">
        <v>1531</v>
      </c>
      <c r="F899" s="237" t="s">
        <v>1532</v>
      </c>
      <c r="G899" s="238" t="s">
        <v>1036</v>
      </c>
      <c r="H899" s="311"/>
      <c r="I899" s="240"/>
      <c r="J899" s="241">
        <f>ROUND(I899*H899,2)</f>
        <v>0</v>
      </c>
      <c r="K899" s="237" t="s">
        <v>198</v>
      </c>
      <c r="L899" s="74"/>
      <c r="M899" s="242" t="s">
        <v>34</v>
      </c>
      <c r="N899" s="243" t="s">
        <v>49</v>
      </c>
      <c r="O899" s="49"/>
      <c r="P899" s="244">
        <f>O899*H899</f>
        <v>0</v>
      </c>
      <c r="Q899" s="244">
        <v>0</v>
      </c>
      <c r="R899" s="244">
        <f>Q899*H899</f>
        <v>0</v>
      </c>
      <c r="S899" s="244">
        <v>0</v>
      </c>
      <c r="T899" s="245">
        <f>S899*H899</f>
        <v>0</v>
      </c>
      <c r="AR899" s="25" t="s">
        <v>267</v>
      </c>
      <c r="AT899" s="25" t="s">
        <v>194</v>
      </c>
      <c r="AU899" s="25" t="s">
        <v>88</v>
      </c>
      <c r="AY899" s="25" t="s">
        <v>191</v>
      </c>
      <c r="BE899" s="246">
        <f>IF(N899="základní",J899,0)</f>
        <v>0</v>
      </c>
      <c r="BF899" s="246">
        <f>IF(N899="snížená",J899,0)</f>
        <v>0</v>
      </c>
      <c r="BG899" s="246">
        <f>IF(N899="zákl. přenesená",J899,0)</f>
        <v>0</v>
      </c>
      <c r="BH899" s="246">
        <f>IF(N899="sníž. přenesená",J899,0)</f>
        <v>0</v>
      </c>
      <c r="BI899" s="246">
        <f>IF(N899="nulová",J899,0)</f>
        <v>0</v>
      </c>
      <c r="BJ899" s="25" t="s">
        <v>86</v>
      </c>
      <c r="BK899" s="246">
        <f>ROUND(I899*H899,2)</f>
        <v>0</v>
      </c>
      <c r="BL899" s="25" t="s">
        <v>267</v>
      </c>
      <c r="BM899" s="25" t="s">
        <v>1533</v>
      </c>
    </row>
    <row r="900" s="11" customFormat="1" ht="29.88" customHeight="1">
      <c r="B900" s="219"/>
      <c r="C900" s="220"/>
      <c r="D900" s="221" t="s">
        <v>77</v>
      </c>
      <c r="E900" s="233" t="s">
        <v>1534</v>
      </c>
      <c r="F900" s="233" t="s">
        <v>1535</v>
      </c>
      <c r="G900" s="220"/>
      <c r="H900" s="220"/>
      <c r="I900" s="223"/>
      <c r="J900" s="234">
        <f>BK900</f>
        <v>0</v>
      </c>
      <c r="K900" s="220"/>
      <c r="L900" s="225"/>
      <c r="M900" s="226"/>
      <c r="N900" s="227"/>
      <c r="O900" s="227"/>
      <c r="P900" s="228">
        <f>SUM(P901:P970)</f>
        <v>0</v>
      </c>
      <c r="Q900" s="227"/>
      <c r="R900" s="228">
        <f>SUM(R901:R970)</f>
        <v>1.3496535999999999</v>
      </c>
      <c r="S900" s="227"/>
      <c r="T900" s="229">
        <f>SUM(T901:T970)</f>
        <v>0</v>
      </c>
      <c r="AR900" s="230" t="s">
        <v>88</v>
      </c>
      <c r="AT900" s="231" t="s">
        <v>77</v>
      </c>
      <c r="AU900" s="231" t="s">
        <v>86</v>
      </c>
      <c r="AY900" s="230" t="s">
        <v>191</v>
      </c>
      <c r="BK900" s="232">
        <f>SUM(BK901:BK970)</f>
        <v>0</v>
      </c>
    </row>
    <row r="901" s="1" customFormat="1" ht="25.5" customHeight="1">
      <c r="B901" s="48"/>
      <c r="C901" s="235" t="s">
        <v>1536</v>
      </c>
      <c r="D901" s="235" t="s">
        <v>194</v>
      </c>
      <c r="E901" s="236" t="s">
        <v>1537</v>
      </c>
      <c r="F901" s="237" t="s">
        <v>1538</v>
      </c>
      <c r="G901" s="238" t="s">
        <v>1500</v>
      </c>
      <c r="H901" s="239">
        <v>4</v>
      </c>
      <c r="I901" s="240"/>
      <c r="J901" s="241">
        <f>ROUND(I901*H901,2)</f>
        <v>0</v>
      </c>
      <c r="K901" s="237" t="s">
        <v>356</v>
      </c>
      <c r="L901" s="74"/>
      <c r="M901" s="242" t="s">
        <v>34</v>
      </c>
      <c r="N901" s="243" t="s">
        <v>49</v>
      </c>
      <c r="O901" s="49"/>
      <c r="P901" s="244">
        <f>O901*H901</f>
        <v>0</v>
      </c>
      <c r="Q901" s="244">
        <v>0</v>
      </c>
      <c r="R901" s="244">
        <f>Q901*H901</f>
        <v>0</v>
      </c>
      <c r="S901" s="244">
        <v>0</v>
      </c>
      <c r="T901" s="245">
        <f>S901*H901</f>
        <v>0</v>
      </c>
      <c r="AR901" s="25" t="s">
        <v>267</v>
      </c>
      <c r="AT901" s="25" t="s">
        <v>194</v>
      </c>
      <c r="AU901" s="25" t="s">
        <v>88</v>
      </c>
      <c r="AY901" s="25" t="s">
        <v>191</v>
      </c>
      <c r="BE901" s="246">
        <f>IF(N901="základní",J901,0)</f>
        <v>0</v>
      </c>
      <c r="BF901" s="246">
        <f>IF(N901="snížená",J901,0)</f>
        <v>0</v>
      </c>
      <c r="BG901" s="246">
        <f>IF(N901="zákl. přenesená",J901,0)</f>
        <v>0</v>
      </c>
      <c r="BH901" s="246">
        <f>IF(N901="sníž. přenesená",J901,0)</f>
        <v>0</v>
      </c>
      <c r="BI901" s="246">
        <f>IF(N901="nulová",J901,0)</f>
        <v>0</v>
      </c>
      <c r="BJ901" s="25" t="s">
        <v>86</v>
      </c>
      <c r="BK901" s="246">
        <f>ROUND(I901*H901,2)</f>
        <v>0</v>
      </c>
      <c r="BL901" s="25" t="s">
        <v>267</v>
      </c>
      <c r="BM901" s="25" t="s">
        <v>1539</v>
      </c>
    </row>
    <row r="902" s="1" customFormat="1">
      <c r="B902" s="48"/>
      <c r="C902" s="76"/>
      <c r="D902" s="247" t="s">
        <v>201</v>
      </c>
      <c r="E902" s="76"/>
      <c r="F902" s="248" t="s">
        <v>1540</v>
      </c>
      <c r="G902" s="76"/>
      <c r="H902" s="76"/>
      <c r="I902" s="205"/>
      <c r="J902" s="76"/>
      <c r="K902" s="76"/>
      <c r="L902" s="74"/>
      <c r="M902" s="249"/>
      <c r="N902" s="49"/>
      <c r="O902" s="49"/>
      <c r="P902" s="49"/>
      <c r="Q902" s="49"/>
      <c r="R902" s="49"/>
      <c r="S902" s="49"/>
      <c r="T902" s="97"/>
      <c r="AT902" s="25" t="s">
        <v>201</v>
      </c>
      <c r="AU902" s="25" t="s">
        <v>88</v>
      </c>
    </row>
    <row r="903" s="1" customFormat="1" ht="25.5" customHeight="1">
      <c r="B903" s="48"/>
      <c r="C903" s="235" t="s">
        <v>1541</v>
      </c>
      <c r="D903" s="235" t="s">
        <v>194</v>
      </c>
      <c r="E903" s="236" t="s">
        <v>1542</v>
      </c>
      <c r="F903" s="237" t="s">
        <v>1543</v>
      </c>
      <c r="G903" s="238" t="s">
        <v>1500</v>
      </c>
      <c r="H903" s="239">
        <v>2</v>
      </c>
      <c r="I903" s="240"/>
      <c r="J903" s="241">
        <f>ROUND(I903*H903,2)</f>
        <v>0</v>
      </c>
      <c r="K903" s="237" t="s">
        <v>356</v>
      </c>
      <c r="L903" s="74"/>
      <c r="M903" s="242" t="s">
        <v>34</v>
      </c>
      <c r="N903" s="243" t="s">
        <v>49</v>
      </c>
      <c r="O903" s="49"/>
      <c r="P903" s="244">
        <f>O903*H903</f>
        <v>0</v>
      </c>
      <c r="Q903" s="244">
        <v>0</v>
      </c>
      <c r="R903" s="244">
        <f>Q903*H903</f>
        <v>0</v>
      </c>
      <c r="S903" s="244">
        <v>0</v>
      </c>
      <c r="T903" s="245">
        <f>S903*H903</f>
        <v>0</v>
      </c>
      <c r="AR903" s="25" t="s">
        <v>267</v>
      </c>
      <c r="AT903" s="25" t="s">
        <v>194</v>
      </c>
      <c r="AU903" s="25" t="s">
        <v>88</v>
      </c>
      <c r="AY903" s="25" t="s">
        <v>191</v>
      </c>
      <c r="BE903" s="246">
        <f>IF(N903="základní",J903,0)</f>
        <v>0</v>
      </c>
      <c r="BF903" s="246">
        <f>IF(N903="snížená",J903,0)</f>
        <v>0</v>
      </c>
      <c r="BG903" s="246">
        <f>IF(N903="zákl. přenesená",J903,0)</f>
        <v>0</v>
      </c>
      <c r="BH903" s="246">
        <f>IF(N903="sníž. přenesená",J903,0)</f>
        <v>0</v>
      </c>
      <c r="BI903" s="246">
        <f>IF(N903="nulová",J903,0)</f>
        <v>0</v>
      </c>
      <c r="BJ903" s="25" t="s">
        <v>86</v>
      </c>
      <c r="BK903" s="246">
        <f>ROUND(I903*H903,2)</f>
        <v>0</v>
      </c>
      <c r="BL903" s="25" t="s">
        <v>267</v>
      </c>
      <c r="BM903" s="25" t="s">
        <v>1544</v>
      </c>
    </row>
    <row r="904" s="1" customFormat="1">
      <c r="B904" s="48"/>
      <c r="C904" s="76"/>
      <c r="D904" s="247" t="s">
        <v>201</v>
      </c>
      <c r="E904" s="76"/>
      <c r="F904" s="248" t="s">
        <v>1540</v>
      </c>
      <c r="G904" s="76"/>
      <c r="H904" s="76"/>
      <c r="I904" s="205"/>
      <c r="J904" s="76"/>
      <c r="K904" s="76"/>
      <c r="L904" s="74"/>
      <c r="M904" s="249"/>
      <c r="N904" s="49"/>
      <c r="O904" s="49"/>
      <c r="P904" s="49"/>
      <c r="Q904" s="49"/>
      <c r="R904" s="49"/>
      <c r="S904" s="49"/>
      <c r="T904" s="97"/>
      <c r="AT904" s="25" t="s">
        <v>201</v>
      </c>
      <c r="AU904" s="25" t="s">
        <v>88</v>
      </c>
    </row>
    <row r="905" s="1" customFormat="1" ht="25.5" customHeight="1">
      <c r="B905" s="48"/>
      <c r="C905" s="235" t="s">
        <v>1545</v>
      </c>
      <c r="D905" s="235" t="s">
        <v>194</v>
      </c>
      <c r="E905" s="236" t="s">
        <v>1546</v>
      </c>
      <c r="F905" s="237" t="s">
        <v>1547</v>
      </c>
      <c r="G905" s="238" t="s">
        <v>1500</v>
      </c>
      <c r="H905" s="239">
        <v>1</v>
      </c>
      <c r="I905" s="240"/>
      <c r="J905" s="241">
        <f>ROUND(I905*H905,2)</f>
        <v>0</v>
      </c>
      <c r="K905" s="237" t="s">
        <v>356</v>
      </c>
      <c r="L905" s="74"/>
      <c r="M905" s="242" t="s">
        <v>34</v>
      </c>
      <c r="N905" s="243" t="s">
        <v>49</v>
      </c>
      <c r="O905" s="49"/>
      <c r="P905" s="244">
        <f>O905*H905</f>
        <v>0</v>
      </c>
      <c r="Q905" s="244">
        <v>0</v>
      </c>
      <c r="R905" s="244">
        <f>Q905*H905</f>
        <v>0</v>
      </c>
      <c r="S905" s="244">
        <v>0</v>
      </c>
      <c r="T905" s="245">
        <f>S905*H905</f>
        <v>0</v>
      </c>
      <c r="AR905" s="25" t="s">
        <v>267</v>
      </c>
      <c r="AT905" s="25" t="s">
        <v>194</v>
      </c>
      <c r="AU905" s="25" t="s">
        <v>88</v>
      </c>
      <c r="AY905" s="25" t="s">
        <v>191</v>
      </c>
      <c r="BE905" s="246">
        <f>IF(N905="základní",J905,0)</f>
        <v>0</v>
      </c>
      <c r="BF905" s="246">
        <f>IF(N905="snížená",J905,0)</f>
        <v>0</v>
      </c>
      <c r="BG905" s="246">
        <f>IF(N905="zákl. přenesená",J905,0)</f>
        <v>0</v>
      </c>
      <c r="BH905" s="246">
        <f>IF(N905="sníž. přenesená",J905,0)</f>
        <v>0</v>
      </c>
      <c r="BI905" s="246">
        <f>IF(N905="nulová",J905,0)</f>
        <v>0</v>
      </c>
      <c r="BJ905" s="25" t="s">
        <v>86</v>
      </c>
      <c r="BK905" s="246">
        <f>ROUND(I905*H905,2)</f>
        <v>0</v>
      </c>
      <c r="BL905" s="25" t="s">
        <v>267</v>
      </c>
      <c r="BM905" s="25" t="s">
        <v>1548</v>
      </c>
    </row>
    <row r="906" s="1" customFormat="1">
      <c r="B906" s="48"/>
      <c r="C906" s="76"/>
      <c r="D906" s="247" t="s">
        <v>201</v>
      </c>
      <c r="E906" s="76"/>
      <c r="F906" s="248" t="s">
        <v>1540</v>
      </c>
      <c r="G906" s="76"/>
      <c r="H906" s="76"/>
      <c r="I906" s="205"/>
      <c r="J906" s="76"/>
      <c r="K906" s="76"/>
      <c r="L906" s="74"/>
      <c r="M906" s="249"/>
      <c r="N906" s="49"/>
      <c r="O906" s="49"/>
      <c r="P906" s="49"/>
      <c r="Q906" s="49"/>
      <c r="R906" s="49"/>
      <c r="S906" s="49"/>
      <c r="T906" s="97"/>
      <c r="AT906" s="25" t="s">
        <v>201</v>
      </c>
      <c r="AU906" s="25" t="s">
        <v>88</v>
      </c>
    </row>
    <row r="907" s="1" customFormat="1" ht="25.5" customHeight="1">
      <c r="B907" s="48"/>
      <c r="C907" s="235" t="s">
        <v>1549</v>
      </c>
      <c r="D907" s="235" t="s">
        <v>194</v>
      </c>
      <c r="E907" s="236" t="s">
        <v>1550</v>
      </c>
      <c r="F907" s="237" t="s">
        <v>1551</v>
      </c>
      <c r="G907" s="238" t="s">
        <v>1500</v>
      </c>
      <c r="H907" s="239">
        <v>2</v>
      </c>
      <c r="I907" s="240"/>
      <c r="J907" s="241">
        <f>ROUND(I907*H907,2)</f>
        <v>0</v>
      </c>
      <c r="K907" s="237" t="s">
        <v>356</v>
      </c>
      <c r="L907" s="74"/>
      <c r="M907" s="242" t="s">
        <v>34</v>
      </c>
      <c r="N907" s="243" t="s">
        <v>49</v>
      </c>
      <c r="O907" s="49"/>
      <c r="P907" s="244">
        <f>O907*H907</f>
        <v>0</v>
      </c>
      <c r="Q907" s="244">
        <v>0</v>
      </c>
      <c r="R907" s="244">
        <f>Q907*H907</f>
        <v>0</v>
      </c>
      <c r="S907" s="244">
        <v>0</v>
      </c>
      <c r="T907" s="245">
        <f>S907*H907</f>
        <v>0</v>
      </c>
      <c r="AR907" s="25" t="s">
        <v>267</v>
      </c>
      <c r="AT907" s="25" t="s">
        <v>194</v>
      </c>
      <c r="AU907" s="25" t="s">
        <v>88</v>
      </c>
      <c r="AY907" s="25" t="s">
        <v>191</v>
      </c>
      <c r="BE907" s="246">
        <f>IF(N907="základní",J907,0)</f>
        <v>0</v>
      </c>
      <c r="BF907" s="246">
        <f>IF(N907="snížená",J907,0)</f>
        <v>0</v>
      </c>
      <c r="BG907" s="246">
        <f>IF(N907="zákl. přenesená",J907,0)</f>
        <v>0</v>
      </c>
      <c r="BH907" s="246">
        <f>IF(N907="sníž. přenesená",J907,0)</f>
        <v>0</v>
      </c>
      <c r="BI907" s="246">
        <f>IF(N907="nulová",J907,0)</f>
        <v>0</v>
      </c>
      <c r="BJ907" s="25" t="s">
        <v>86</v>
      </c>
      <c r="BK907" s="246">
        <f>ROUND(I907*H907,2)</f>
        <v>0</v>
      </c>
      <c r="BL907" s="25" t="s">
        <v>267</v>
      </c>
      <c r="BM907" s="25" t="s">
        <v>1552</v>
      </c>
    </row>
    <row r="908" s="1" customFormat="1">
      <c r="B908" s="48"/>
      <c r="C908" s="76"/>
      <c r="D908" s="247" t="s">
        <v>201</v>
      </c>
      <c r="E908" s="76"/>
      <c r="F908" s="248" t="s">
        <v>1540</v>
      </c>
      <c r="G908" s="76"/>
      <c r="H908" s="76"/>
      <c r="I908" s="205"/>
      <c r="J908" s="76"/>
      <c r="K908" s="76"/>
      <c r="L908" s="74"/>
      <c r="M908" s="249"/>
      <c r="N908" s="49"/>
      <c r="O908" s="49"/>
      <c r="P908" s="49"/>
      <c r="Q908" s="49"/>
      <c r="R908" s="49"/>
      <c r="S908" s="49"/>
      <c r="T908" s="97"/>
      <c r="AT908" s="25" t="s">
        <v>201</v>
      </c>
      <c r="AU908" s="25" t="s">
        <v>88</v>
      </c>
    </row>
    <row r="909" s="1" customFormat="1" ht="25.5" customHeight="1">
      <c r="B909" s="48"/>
      <c r="C909" s="235" t="s">
        <v>1553</v>
      </c>
      <c r="D909" s="235" t="s">
        <v>194</v>
      </c>
      <c r="E909" s="236" t="s">
        <v>1554</v>
      </c>
      <c r="F909" s="237" t="s">
        <v>1555</v>
      </c>
      <c r="G909" s="238" t="s">
        <v>1500</v>
      </c>
      <c r="H909" s="239">
        <v>6</v>
      </c>
      <c r="I909" s="240"/>
      <c r="J909" s="241">
        <f>ROUND(I909*H909,2)</f>
        <v>0</v>
      </c>
      <c r="K909" s="237" t="s">
        <v>356</v>
      </c>
      <c r="L909" s="74"/>
      <c r="M909" s="242" t="s">
        <v>34</v>
      </c>
      <c r="N909" s="243" t="s">
        <v>49</v>
      </c>
      <c r="O909" s="49"/>
      <c r="P909" s="244">
        <f>O909*H909</f>
        <v>0</v>
      </c>
      <c r="Q909" s="244">
        <v>0</v>
      </c>
      <c r="R909" s="244">
        <f>Q909*H909</f>
        <v>0</v>
      </c>
      <c r="S909" s="244">
        <v>0</v>
      </c>
      <c r="T909" s="245">
        <f>S909*H909</f>
        <v>0</v>
      </c>
      <c r="AR909" s="25" t="s">
        <v>267</v>
      </c>
      <c r="AT909" s="25" t="s">
        <v>194</v>
      </c>
      <c r="AU909" s="25" t="s">
        <v>88</v>
      </c>
      <c r="AY909" s="25" t="s">
        <v>191</v>
      </c>
      <c r="BE909" s="246">
        <f>IF(N909="základní",J909,0)</f>
        <v>0</v>
      </c>
      <c r="BF909" s="246">
        <f>IF(N909="snížená",J909,0)</f>
        <v>0</v>
      </c>
      <c r="BG909" s="246">
        <f>IF(N909="zákl. přenesená",J909,0)</f>
        <v>0</v>
      </c>
      <c r="BH909" s="246">
        <f>IF(N909="sníž. přenesená",J909,0)</f>
        <v>0</v>
      </c>
      <c r="BI909" s="246">
        <f>IF(N909="nulová",J909,0)</f>
        <v>0</v>
      </c>
      <c r="BJ909" s="25" t="s">
        <v>86</v>
      </c>
      <c r="BK909" s="246">
        <f>ROUND(I909*H909,2)</f>
        <v>0</v>
      </c>
      <c r="BL909" s="25" t="s">
        <v>267</v>
      </c>
      <c r="BM909" s="25" t="s">
        <v>1556</v>
      </c>
    </row>
    <row r="910" s="1" customFormat="1">
      <c r="B910" s="48"/>
      <c r="C910" s="76"/>
      <c r="D910" s="247" t="s">
        <v>201</v>
      </c>
      <c r="E910" s="76"/>
      <c r="F910" s="248" t="s">
        <v>1540</v>
      </c>
      <c r="G910" s="76"/>
      <c r="H910" s="76"/>
      <c r="I910" s="205"/>
      <c r="J910" s="76"/>
      <c r="K910" s="76"/>
      <c r="L910" s="74"/>
      <c r="M910" s="249"/>
      <c r="N910" s="49"/>
      <c r="O910" s="49"/>
      <c r="P910" s="49"/>
      <c r="Q910" s="49"/>
      <c r="R910" s="49"/>
      <c r="S910" s="49"/>
      <c r="T910" s="97"/>
      <c r="AT910" s="25" t="s">
        <v>201</v>
      </c>
      <c r="AU910" s="25" t="s">
        <v>88</v>
      </c>
    </row>
    <row r="911" s="1" customFormat="1" ht="25.5" customHeight="1">
      <c r="B911" s="48"/>
      <c r="C911" s="235" t="s">
        <v>1557</v>
      </c>
      <c r="D911" s="235" t="s">
        <v>194</v>
      </c>
      <c r="E911" s="236" t="s">
        <v>1558</v>
      </c>
      <c r="F911" s="237" t="s">
        <v>1559</v>
      </c>
      <c r="G911" s="238" t="s">
        <v>1500</v>
      </c>
      <c r="H911" s="239">
        <v>2</v>
      </c>
      <c r="I911" s="240"/>
      <c r="J911" s="241">
        <f>ROUND(I911*H911,2)</f>
        <v>0</v>
      </c>
      <c r="K911" s="237" t="s">
        <v>356</v>
      </c>
      <c r="L911" s="74"/>
      <c r="M911" s="242" t="s">
        <v>34</v>
      </c>
      <c r="N911" s="243" t="s">
        <v>49</v>
      </c>
      <c r="O911" s="49"/>
      <c r="P911" s="244">
        <f>O911*H911</f>
        <v>0</v>
      </c>
      <c r="Q911" s="244">
        <v>0</v>
      </c>
      <c r="R911" s="244">
        <f>Q911*H911</f>
        <v>0</v>
      </c>
      <c r="S911" s="244">
        <v>0</v>
      </c>
      <c r="T911" s="245">
        <f>S911*H911</f>
        <v>0</v>
      </c>
      <c r="AR911" s="25" t="s">
        <v>267</v>
      </c>
      <c r="AT911" s="25" t="s">
        <v>194</v>
      </c>
      <c r="AU911" s="25" t="s">
        <v>88</v>
      </c>
      <c r="AY911" s="25" t="s">
        <v>191</v>
      </c>
      <c r="BE911" s="246">
        <f>IF(N911="základní",J911,0)</f>
        <v>0</v>
      </c>
      <c r="BF911" s="246">
        <f>IF(N911="snížená",J911,0)</f>
        <v>0</v>
      </c>
      <c r="BG911" s="246">
        <f>IF(N911="zákl. přenesená",J911,0)</f>
        <v>0</v>
      </c>
      <c r="BH911" s="246">
        <f>IF(N911="sníž. přenesená",J911,0)</f>
        <v>0</v>
      </c>
      <c r="BI911" s="246">
        <f>IF(N911="nulová",J911,0)</f>
        <v>0</v>
      </c>
      <c r="BJ911" s="25" t="s">
        <v>86</v>
      </c>
      <c r="BK911" s="246">
        <f>ROUND(I911*H911,2)</f>
        <v>0</v>
      </c>
      <c r="BL911" s="25" t="s">
        <v>267</v>
      </c>
      <c r="BM911" s="25" t="s">
        <v>1560</v>
      </c>
    </row>
    <row r="912" s="1" customFormat="1">
      <c r="B912" s="48"/>
      <c r="C912" s="76"/>
      <c r="D912" s="247" t="s">
        <v>201</v>
      </c>
      <c r="E912" s="76"/>
      <c r="F912" s="248" t="s">
        <v>1540</v>
      </c>
      <c r="G912" s="76"/>
      <c r="H912" s="76"/>
      <c r="I912" s="205"/>
      <c r="J912" s="76"/>
      <c r="K912" s="76"/>
      <c r="L912" s="74"/>
      <c r="M912" s="249"/>
      <c r="N912" s="49"/>
      <c r="O912" s="49"/>
      <c r="P912" s="49"/>
      <c r="Q912" s="49"/>
      <c r="R912" s="49"/>
      <c r="S912" s="49"/>
      <c r="T912" s="97"/>
      <c r="AT912" s="25" t="s">
        <v>201</v>
      </c>
      <c r="AU912" s="25" t="s">
        <v>88</v>
      </c>
    </row>
    <row r="913" s="1" customFormat="1" ht="25.5" customHeight="1">
      <c r="B913" s="48"/>
      <c r="C913" s="235" t="s">
        <v>1561</v>
      </c>
      <c r="D913" s="235" t="s">
        <v>194</v>
      </c>
      <c r="E913" s="236" t="s">
        <v>1562</v>
      </c>
      <c r="F913" s="237" t="s">
        <v>1563</v>
      </c>
      <c r="G913" s="238" t="s">
        <v>1500</v>
      </c>
      <c r="H913" s="239">
        <v>4</v>
      </c>
      <c r="I913" s="240"/>
      <c r="J913" s="241">
        <f>ROUND(I913*H913,2)</f>
        <v>0</v>
      </c>
      <c r="K913" s="237" t="s">
        <v>356</v>
      </c>
      <c r="L913" s="74"/>
      <c r="M913" s="242" t="s">
        <v>34</v>
      </c>
      <c r="N913" s="243" t="s">
        <v>49</v>
      </c>
      <c r="O913" s="49"/>
      <c r="P913" s="244">
        <f>O913*H913</f>
        <v>0</v>
      </c>
      <c r="Q913" s="244">
        <v>0</v>
      </c>
      <c r="R913" s="244">
        <f>Q913*H913</f>
        <v>0</v>
      </c>
      <c r="S913" s="244">
        <v>0</v>
      </c>
      <c r="T913" s="245">
        <f>S913*H913</f>
        <v>0</v>
      </c>
      <c r="AR913" s="25" t="s">
        <v>267</v>
      </c>
      <c r="AT913" s="25" t="s">
        <v>194</v>
      </c>
      <c r="AU913" s="25" t="s">
        <v>88</v>
      </c>
      <c r="AY913" s="25" t="s">
        <v>191</v>
      </c>
      <c r="BE913" s="246">
        <f>IF(N913="základní",J913,0)</f>
        <v>0</v>
      </c>
      <c r="BF913" s="246">
        <f>IF(N913="snížená",J913,0)</f>
        <v>0</v>
      </c>
      <c r="BG913" s="246">
        <f>IF(N913="zákl. přenesená",J913,0)</f>
        <v>0</v>
      </c>
      <c r="BH913" s="246">
        <f>IF(N913="sníž. přenesená",J913,0)</f>
        <v>0</v>
      </c>
      <c r="BI913" s="246">
        <f>IF(N913="nulová",J913,0)</f>
        <v>0</v>
      </c>
      <c r="BJ913" s="25" t="s">
        <v>86</v>
      </c>
      <c r="BK913" s="246">
        <f>ROUND(I913*H913,2)</f>
        <v>0</v>
      </c>
      <c r="BL913" s="25" t="s">
        <v>267</v>
      </c>
      <c r="BM913" s="25" t="s">
        <v>1564</v>
      </c>
    </row>
    <row r="914" s="1" customFormat="1">
      <c r="B914" s="48"/>
      <c r="C914" s="76"/>
      <c r="D914" s="247" t="s">
        <v>201</v>
      </c>
      <c r="E914" s="76"/>
      <c r="F914" s="248" t="s">
        <v>1540</v>
      </c>
      <c r="G914" s="76"/>
      <c r="H914" s="76"/>
      <c r="I914" s="205"/>
      <c r="J914" s="76"/>
      <c r="K914" s="76"/>
      <c r="L914" s="74"/>
      <c r="M914" s="249"/>
      <c r="N914" s="49"/>
      <c r="O914" s="49"/>
      <c r="P914" s="49"/>
      <c r="Q914" s="49"/>
      <c r="R914" s="49"/>
      <c r="S914" s="49"/>
      <c r="T914" s="97"/>
      <c r="AT914" s="25" t="s">
        <v>201</v>
      </c>
      <c r="AU914" s="25" t="s">
        <v>88</v>
      </c>
    </row>
    <row r="915" s="1" customFormat="1" ht="25.5" customHeight="1">
      <c r="B915" s="48"/>
      <c r="C915" s="235" t="s">
        <v>1565</v>
      </c>
      <c r="D915" s="235" t="s">
        <v>194</v>
      </c>
      <c r="E915" s="236" t="s">
        <v>1566</v>
      </c>
      <c r="F915" s="237" t="s">
        <v>1567</v>
      </c>
      <c r="G915" s="238" t="s">
        <v>1500</v>
      </c>
      <c r="H915" s="239">
        <v>11</v>
      </c>
      <c r="I915" s="240"/>
      <c r="J915" s="241">
        <f>ROUND(I915*H915,2)</f>
        <v>0</v>
      </c>
      <c r="K915" s="237" t="s">
        <v>356</v>
      </c>
      <c r="L915" s="74"/>
      <c r="M915" s="242" t="s">
        <v>34</v>
      </c>
      <c r="N915" s="243" t="s">
        <v>49</v>
      </c>
      <c r="O915" s="49"/>
      <c r="P915" s="244">
        <f>O915*H915</f>
        <v>0</v>
      </c>
      <c r="Q915" s="244">
        <v>0</v>
      </c>
      <c r="R915" s="244">
        <f>Q915*H915</f>
        <v>0</v>
      </c>
      <c r="S915" s="244">
        <v>0</v>
      </c>
      <c r="T915" s="245">
        <f>S915*H915</f>
        <v>0</v>
      </c>
      <c r="AR915" s="25" t="s">
        <v>267</v>
      </c>
      <c r="AT915" s="25" t="s">
        <v>194</v>
      </c>
      <c r="AU915" s="25" t="s">
        <v>88</v>
      </c>
      <c r="AY915" s="25" t="s">
        <v>191</v>
      </c>
      <c r="BE915" s="246">
        <f>IF(N915="základní",J915,0)</f>
        <v>0</v>
      </c>
      <c r="BF915" s="246">
        <f>IF(N915="snížená",J915,0)</f>
        <v>0</v>
      </c>
      <c r="BG915" s="246">
        <f>IF(N915="zákl. přenesená",J915,0)</f>
        <v>0</v>
      </c>
      <c r="BH915" s="246">
        <f>IF(N915="sníž. přenesená",J915,0)</f>
        <v>0</v>
      </c>
      <c r="BI915" s="246">
        <f>IF(N915="nulová",J915,0)</f>
        <v>0</v>
      </c>
      <c r="BJ915" s="25" t="s">
        <v>86</v>
      </c>
      <c r="BK915" s="246">
        <f>ROUND(I915*H915,2)</f>
        <v>0</v>
      </c>
      <c r="BL915" s="25" t="s">
        <v>267</v>
      </c>
      <c r="BM915" s="25" t="s">
        <v>1568</v>
      </c>
    </row>
    <row r="916" s="1" customFormat="1">
      <c r="B916" s="48"/>
      <c r="C916" s="76"/>
      <c r="D916" s="247" t="s">
        <v>201</v>
      </c>
      <c r="E916" s="76"/>
      <c r="F916" s="248" t="s">
        <v>1540</v>
      </c>
      <c r="G916" s="76"/>
      <c r="H916" s="76"/>
      <c r="I916" s="205"/>
      <c r="J916" s="76"/>
      <c r="K916" s="76"/>
      <c r="L916" s="74"/>
      <c r="M916" s="249"/>
      <c r="N916" s="49"/>
      <c r="O916" s="49"/>
      <c r="P916" s="49"/>
      <c r="Q916" s="49"/>
      <c r="R916" s="49"/>
      <c r="S916" s="49"/>
      <c r="T916" s="97"/>
      <c r="AT916" s="25" t="s">
        <v>201</v>
      </c>
      <c r="AU916" s="25" t="s">
        <v>88</v>
      </c>
    </row>
    <row r="917" s="1" customFormat="1" ht="25.5" customHeight="1">
      <c r="B917" s="48"/>
      <c r="C917" s="235" t="s">
        <v>1569</v>
      </c>
      <c r="D917" s="235" t="s">
        <v>194</v>
      </c>
      <c r="E917" s="236" t="s">
        <v>1570</v>
      </c>
      <c r="F917" s="237" t="s">
        <v>1571</v>
      </c>
      <c r="G917" s="238" t="s">
        <v>1500</v>
      </c>
      <c r="H917" s="239">
        <v>1</v>
      </c>
      <c r="I917" s="240"/>
      <c r="J917" s="241">
        <f>ROUND(I917*H917,2)</f>
        <v>0</v>
      </c>
      <c r="K917" s="237" t="s">
        <v>356</v>
      </c>
      <c r="L917" s="74"/>
      <c r="M917" s="242" t="s">
        <v>34</v>
      </c>
      <c r="N917" s="243" t="s">
        <v>49</v>
      </c>
      <c r="O917" s="49"/>
      <c r="P917" s="244">
        <f>O917*H917</f>
        <v>0</v>
      </c>
      <c r="Q917" s="244">
        <v>0</v>
      </c>
      <c r="R917" s="244">
        <f>Q917*H917</f>
        <v>0</v>
      </c>
      <c r="S917" s="244">
        <v>0</v>
      </c>
      <c r="T917" s="245">
        <f>S917*H917</f>
        <v>0</v>
      </c>
      <c r="AR917" s="25" t="s">
        <v>267</v>
      </c>
      <c r="AT917" s="25" t="s">
        <v>194</v>
      </c>
      <c r="AU917" s="25" t="s">
        <v>88</v>
      </c>
      <c r="AY917" s="25" t="s">
        <v>191</v>
      </c>
      <c r="BE917" s="246">
        <f>IF(N917="základní",J917,0)</f>
        <v>0</v>
      </c>
      <c r="BF917" s="246">
        <f>IF(N917="snížená",J917,0)</f>
        <v>0</v>
      </c>
      <c r="BG917" s="246">
        <f>IF(N917="zákl. přenesená",J917,0)</f>
        <v>0</v>
      </c>
      <c r="BH917" s="246">
        <f>IF(N917="sníž. přenesená",J917,0)</f>
        <v>0</v>
      </c>
      <c r="BI917" s="246">
        <f>IF(N917="nulová",J917,0)</f>
        <v>0</v>
      </c>
      <c r="BJ917" s="25" t="s">
        <v>86</v>
      </c>
      <c r="BK917" s="246">
        <f>ROUND(I917*H917,2)</f>
        <v>0</v>
      </c>
      <c r="BL917" s="25" t="s">
        <v>267</v>
      </c>
      <c r="BM917" s="25" t="s">
        <v>1572</v>
      </c>
    </row>
    <row r="918" s="1" customFormat="1">
      <c r="B918" s="48"/>
      <c r="C918" s="76"/>
      <c r="D918" s="247" t="s">
        <v>201</v>
      </c>
      <c r="E918" s="76"/>
      <c r="F918" s="248" t="s">
        <v>1540</v>
      </c>
      <c r="G918" s="76"/>
      <c r="H918" s="76"/>
      <c r="I918" s="205"/>
      <c r="J918" s="76"/>
      <c r="K918" s="76"/>
      <c r="L918" s="74"/>
      <c r="M918" s="249"/>
      <c r="N918" s="49"/>
      <c r="O918" s="49"/>
      <c r="P918" s="49"/>
      <c r="Q918" s="49"/>
      <c r="R918" s="49"/>
      <c r="S918" s="49"/>
      <c r="T918" s="97"/>
      <c r="AT918" s="25" t="s">
        <v>201</v>
      </c>
      <c r="AU918" s="25" t="s">
        <v>88</v>
      </c>
    </row>
    <row r="919" s="1" customFormat="1" ht="25.5" customHeight="1">
      <c r="B919" s="48"/>
      <c r="C919" s="235" t="s">
        <v>1573</v>
      </c>
      <c r="D919" s="235" t="s">
        <v>194</v>
      </c>
      <c r="E919" s="236" t="s">
        <v>1574</v>
      </c>
      <c r="F919" s="237" t="s">
        <v>1575</v>
      </c>
      <c r="G919" s="238" t="s">
        <v>1500</v>
      </c>
      <c r="H919" s="239">
        <v>1</v>
      </c>
      <c r="I919" s="240"/>
      <c r="J919" s="241">
        <f>ROUND(I919*H919,2)</f>
        <v>0</v>
      </c>
      <c r="K919" s="237" t="s">
        <v>356</v>
      </c>
      <c r="L919" s="74"/>
      <c r="M919" s="242" t="s">
        <v>34</v>
      </c>
      <c r="N919" s="243" t="s">
        <v>49</v>
      </c>
      <c r="O919" s="49"/>
      <c r="P919" s="244">
        <f>O919*H919</f>
        <v>0</v>
      </c>
      <c r="Q919" s="244">
        <v>0</v>
      </c>
      <c r="R919" s="244">
        <f>Q919*H919</f>
        <v>0</v>
      </c>
      <c r="S919" s="244">
        <v>0</v>
      </c>
      <c r="T919" s="245">
        <f>S919*H919</f>
        <v>0</v>
      </c>
      <c r="AR919" s="25" t="s">
        <v>267</v>
      </c>
      <c r="AT919" s="25" t="s">
        <v>194</v>
      </c>
      <c r="AU919" s="25" t="s">
        <v>88</v>
      </c>
      <c r="AY919" s="25" t="s">
        <v>191</v>
      </c>
      <c r="BE919" s="246">
        <f>IF(N919="základní",J919,0)</f>
        <v>0</v>
      </c>
      <c r="BF919" s="246">
        <f>IF(N919="snížená",J919,0)</f>
        <v>0</v>
      </c>
      <c r="BG919" s="246">
        <f>IF(N919="zákl. přenesená",J919,0)</f>
        <v>0</v>
      </c>
      <c r="BH919" s="246">
        <f>IF(N919="sníž. přenesená",J919,0)</f>
        <v>0</v>
      </c>
      <c r="BI919" s="246">
        <f>IF(N919="nulová",J919,0)</f>
        <v>0</v>
      </c>
      <c r="BJ919" s="25" t="s">
        <v>86</v>
      </c>
      <c r="BK919" s="246">
        <f>ROUND(I919*H919,2)</f>
        <v>0</v>
      </c>
      <c r="BL919" s="25" t="s">
        <v>267</v>
      </c>
      <c r="BM919" s="25" t="s">
        <v>1576</v>
      </c>
    </row>
    <row r="920" s="1" customFormat="1">
      <c r="B920" s="48"/>
      <c r="C920" s="76"/>
      <c r="D920" s="247" t="s">
        <v>201</v>
      </c>
      <c r="E920" s="76"/>
      <c r="F920" s="248" t="s">
        <v>1540</v>
      </c>
      <c r="G920" s="76"/>
      <c r="H920" s="76"/>
      <c r="I920" s="205"/>
      <c r="J920" s="76"/>
      <c r="K920" s="76"/>
      <c r="L920" s="74"/>
      <c r="M920" s="249"/>
      <c r="N920" s="49"/>
      <c r="O920" s="49"/>
      <c r="P920" s="49"/>
      <c r="Q920" s="49"/>
      <c r="R920" s="49"/>
      <c r="S920" s="49"/>
      <c r="T920" s="97"/>
      <c r="AT920" s="25" t="s">
        <v>201</v>
      </c>
      <c r="AU920" s="25" t="s">
        <v>88</v>
      </c>
    </row>
    <row r="921" s="1" customFormat="1" ht="25.5" customHeight="1">
      <c r="B921" s="48"/>
      <c r="C921" s="235" t="s">
        <v>1577</v>
      </c>
      <c r="D921" s="235" t="s">
        <v>194</v>
      </c>
      <c r="E921" s="236" t="s">
        <v>1578</v>
      </c>
      <c r="F921" s="237" t="s">
        <v>1579</v>
      </c>
      <c r="G921" s="238" t="s">
        <v>1500</v>
      </c>
      <c r="H921" s="239">
        <v>1</v>
      </c>
      <c r="I921" s="240"/>
      <c r="J921" s="241">
        <f>ROUND(I921*H921,2)</f>
        <v>0</v>
      </c>
      <c r="K921" s="237" t="s">
        <v>356</v>
      </c>
      <c r="L921" s="74"/>
      <c r="M921" s="242" t="s">
        <v>34</v>
      </c>
      <c r="N921" s="243" t="s">
        <v>49</v>
      </c>
      <c r="O921" s="49"/>
      <c r="P921" s="244">
        <f>O921*H921</f>
        <v>0</v>
      </c>
      <c r="Q921" s="244">
        <v>0</v>
      </c>
      <c r="R921" s="244">
        <f>Q921*H921</f>
        <v>0</v>
      </c>
      <c r="S921" s="244">
        <v>0</v>
      </c>
      <c r="T921" s="245">
        <f>S921*H921</f>
        <v>0</v>
      </c>
      <c r="AR921" s="25" t="s">
        <v>267</v>
      </c>
      <c r="AT921" s="25" t="s">
        <v>194</v>
      </c>
      <c r="AU921" s="25" t="s">
        <v>88</v>
      </c>
      <c r="AY921" s="25" t="s">
        <v>191</v>
      </c>
      <c r="BE921" s="246">
        <f>IF(N921="základní",J921,0)</f>
        <v>0</v>
      </c>
      <c r="BF921" s="246">
        <f>IF(N921="snížená",J921,0)</f>
        <v>0</v>
      </c>
      <c r="BG921" s="246">
        <f>IF(N921="zákl. přenesená",J921,0)</f>
        <v>0</v>
      </c>
      <c r="BH921" s="246">
        <f>IF(N921="sníž. přenesená",J921,0)</f>
        <v>0</v>
      </c>
      <c r="BI921" s="246">
        <f>IF(N921="nulová",J921,0)</f>
        <v>0</v>
      </c>
      <c r="BJ921" s="25" t="s">
        <v>86</v>
      </c>
      <c r="BK921" s="246">
        <f>ROUND(I921*H921,2)</f>
        <v>0</v>
      </c>
      <c r="BL921" s="25" t="s">
        <v>267</v>
      </c>
      <c r="BM921" s="25" t="s">
        <v>1580</v>
      </c>
    </row>
    <row r="922" s="1" customFormat="1">
      <c r="B922" s="48"/>
      <c r="C922" s="76"/>
      <c r="D922" s="247" t="s">
        <v>201</v>
      </c>
      <c r="E922" s="76"/>
      <c r="F922" s="248" t="s">
        <v>1540</v>
      </c>
      <c r="G922" s="76"/>
      <c r="H922" s="76"/>
      <c r="I922" s="205"/>
      <c r="J922" s="76"/>
      <c r="K922" s="76"/>
      <c r="L922" s="74"/>
      <c r="M922" s="249"/>
      <c r="N922" s="49"/>
      <c r="O922" s="49"/>
      <c r="P922" s="49"/>
      <c r="Q922" s="49"/>
      <c r="R922" s="49"/>
      <c r="S922" s="49"/>
      <c r="T922" s="97"/>
      <c r="AT922" s="25" t="s">
        <v>201</v>
      </c>
      <c r="AU922" s="25" t="s">
        <v>88</v>
      </c>
    </row>
    <row r="923" s="1" customFormat="1" ht="25.5" customHeight="1">
      <c r="B923" s="48"/>
      <c r="C923" s="235" t="s">
        <v>1581</v>
      </c>
      <c r="D923" s="235" t="s">
        <v>194</v>
      </c>
      <c r="E923" s="236" t="s">
        <v>1582</v>
      </c>
      <c r="F923" s="237" t="s">
        <v>1583</v>
      </c>
      <c r="G923" s="238" t="s">
        <v>1500</v>
      </c>
      <c r="H923" s="239">
        <v>4</v>
      </c>
      <c r="I923" s="240"/>
      <c r="J923" s="241">
        <f>ROUND(I923*H923,2)</f>
        <v>0</v>
      </c>
      <c r="K923" s="237" t="s">
        <v>356</v>
      </c>
      <c r="L923" s="74"/>
      <c r="M923" s="242" t="s">
        <v>34</v>
      </c>
      <c r="N923" s="243" t="s">
        <v>49</v>
      </c>
      <c r="O923" s="49"/>
      <c r="P923" s="244">
        <f>O923*H923</f>
        <v>0</v>
      </c>
      <c r="Q923" s="244">
        <v>0</v>
      </c>
      <c r="R923" s="244">
        <f>Q923*H923</f>
        <v>0</v>
      </c>
      <c r="S923" s="244">
        <v>0</v>
      </c>
      <c r="T923" s="245">
        <f>S923*H923</f>
        <v>0</v>
      </c>
      <c r="AR923" s="25" t="s">
        <v>267</v>
      </c>
      <c r="AT923" s="25" t="s">
        <v>194</v>
      </c>
      <c r="AU923" s="25" t="s">
        <v>88</v>
      </c>
      <c r="AY923" s="25" t="s">
        <v>191</v>
      </c>
      <c r="BE923" s="246">
        <f>IF(N923="základní",J923,0)</f>
        <v>0</v>
      </c>
      <c r="BF923" s="246">
        <f>IF(N923="snížená",J923,0)</f>
        <v>0</v>
      </c>
      <c r="BG923" s="246">
        <f>IF(N923="zákl. přenesená",J923,0)</f>
        <v>0</v>
      </c>
      <c r="BH923" s="246">
        <f>IF(N923="sníž. přenesená",J923,0)</f>
        <v>0</v>
      </c>
      <c r="BI923" s="246">
        <f>IF(N923="nulová",J923,0)</f>
        <v>0</v>
      </c>
      <c r="BJ923" s="25" t="s">
        <v>86</v>
      </c>
      <c r="BK923" s="246">
        <f>ROUND(I923*H923,2)</f>
        <v>0</v>
      </c>
      <c r="BL923" s="25" t="s">
        <v>267</v>
      </c>
      <c r="BM923" s="25" t="s">
        <v>1584</v>
      </c>
    </row>
    <row r="924" s="1" customFormat="1">
      <c r="B924" s="48"/>
      <c r="C924" s="76"/>
      <c r="D924" s="247" t="s">
        <v>201</v>
      </c>
      <c r="E924" s="76"/>
      <c r="F924" s="248" t="s">
        <v>1540</v>
      </c>
      <c r="G924" s="76"/>
      <c r="H924" s="76"/>
      <c r="I924" s="205"/>
      <c r="J924" s="76"/>
      <c r="K924" s="76"/>
      <c r="L924" s="74"/>
      <c r="M924" s="249"/>
      <c r="N924" s="49"/>
      <c r="O924" s="49"/>
      <c r="P924" s="49"/>
      <c r="Q924" s="49"/>
      <c r="R924" s="49"/>
      <c r="S924" s="49"/>
      <c r="T924" s="97"/>
      <c r="AT924" s="25" t="s">
        <v>201</v>
      </c>
      <c r="AU924" s="25" t="s">
        <v>88</v>
      </c>
    </row>
    <row r="925" s="1" customFormat="1" ht="25.5" customHeight="1">
      <c r="B925" s="48"/>
      <c r="C925" s="235" t="s">
        <v>1585</v>
      </c>
      <c r="D925" s="235" t="s">
        <v>194</v>
      </c>
      <c r="E925" s="236" t="s">
        <v>1586</v>
      </c>
      <c r="F925" s="237" t="s">
        <v>1587</v>
      </c>
      <c r="G925" s="238" t="s">
        <v>1500</v>
      </c>
      <c r="H925" s="239">
        <v>1</v>
      </c>
      <c r="I925" s="240"/>
      <c r="J925" s="241">
        <f>ROUND(I925*H925,2)</f>
        <v>0</v>
      </c>
      <c r="K925" s="237" t="s">
        <v>356</v>
      </c>
      <c r="L925" s="74"/>
      <c r="M925" s="242" t="s">
        <v>34</v>
      </c>
      <c r="N925" s="243" t="s">
        <v>49</v>
      </c>
      <c r="O925" s="49"/>
      <c r="P925" s="244">
        <f>O925*H925</f>
        <v>0</v>
      </c>
      <c r="Q925" s="244">
        <v>0</v>
      </c>
      <c r="R925" s="244">
        <f>Q925*H925</f>
        <v>0</v>
      </c>
      <c r="S925" s="244">
        <v>0</v>
      </c>
      <c r="T925" s="245">
        <f>S925*H925</f>
        <v>0</v>
      </c>
      <c r="AR925" s="25" t="s">
        <v>267</v>
      </c>
      <c r="AT925" s="25" t="s">
        <v>194</v>
      </c>
      <c r="AU925" s="25" t="s">
        <v>88</v>
      </c>
      <c r="AY925" s="25" t="s">
        <v>191</v>
      </c>
      <c r="BE925" s="246">
        <f>IF(N925="základní",J925,0)</f>
        <v>0</v>
      </c>
      <c r="BF925" s="246">
        <f>IF(N925="snížená",J925,0)</f>
        <v>0</v>
      </c>
      <c r="BG925" s="246">
        <f>IF(N925="zákl. přenesená",J925,0)</f>
        <v>0</v>
      </c>
      <c r="BH925" s="246">
        <f>IF(N925="sníž. přenesená",J925,0)</f>
        <v>0</v>
      </c>
      <c r="BI925" s="246">
        <f>IF(N925="nulová",J925,0)</f>
        <v>0</v>
      </c>
      <c r="BJ925" s="25" t="s">
        <v>86</v>
      </c>
      <c r="BK925" s="246">
        <f>ROUND(I925*H925,2)</f>
        <v>0</v>
      </c>
      <c r="BL925" s="25" t="s">
        <v>267</v>
      </c>
      <c r="BM925" s="25" t="s">
        <v>1588</v>
      </c>
    </row>
    <row r="926" s="1" customFormat="1">
      <c r="B926" s="48"/>
      <c r="C926" s="76"/>
      <c r="D926" s="247" t="s">
        <v>201</v>
      </c>
      <c r="E926" s="76"/>
      <c r="F926" s="248" t="s">
        <v>1540</v>
      </c>
      <c r="G926" s="76"/>
      <c r="H926" s="76"/>
      <c r="I926" s="205"/>
      <c r="J926" s="76"/>
      <c r="K926" s="76"/>
      <c r="L926" s="74"/>
      <c r="M926" s="249"/>
      <c r="N926" s="49"/>
      <c r="O926" s="49"/>
      <c r="P926" s="49"/>
      <c r="Q926" s="49"/>
      <c r="R926" s="49"/>
      <c r="S926" s="49"/>
      <c r="T926" s="97"/>
      <c r="AT926" s="25" t="s">
        <v>201</v>
      </c>
      <c r="AU926" s="25" t="s">
        <v>88</v>
      </c>
    </row>
    <row r="927" s="1" customFormat="1" ht="25.5" customHeight="1">
      <c r="B927" s="48"/>
      <c r="C927" s="235" t="s">
        <v>1589</v>
      </c>
      <c r="D927" s="235" t="s">
        <v>194</v>
      </c>
      <c r="E927" s="236" t="s">
        <v>1590</v>
      </c>
      <c r="F927" s="237" t="s">
        <v>1591</v>
      </c>
      <c r="G927" s="238" t="s">
        <v>1500</v>
      </c>
      <c r="H927" s="239">
        <v>1</v>
      </c>
      <c r="I927" s="240"/>
      <c r="J927" s="241">
        <f>ROUND(I927*H927,2)</f>
        <v>0</v>
      </c>
      <c r="K927" s="237" t="s">
        <v>356</v>
      </c>
      <c r="L927" s="74"/>
      <c r="M927" s="242" t="s">
        <v>34</v>
      </c>
      <c r="N927" s="243" t="s">
        <v>49</v>
      </c>
      <c r="O927" s="49"/>
      <c r="P927" s="244">
        <f>O927*H927</f>
        <v>0</v>
      </c>
      <c r="Q927" s="244">
        <v>0</v>
      </c>
      <c r="R927" s="244">
        <f>Q927*H927</f>
        <v>0</v>
      </c>
      <c r="S927" s="244">
        <v>0</v>
      </c>
      <c r="T927" s="245">
        <f>S927*H927</f>
        <v>0</v>
      </c>
      <c r="AR927" s="25" t="s">
        <v>267</v>
      </c>
      <c r="AT927" s="25" t="s">
        <v>194</v>
      </c>
      <c r="AU927" s="25" t="s">
        <v>88</v>
      </c>
      <c r="AY927" s="25" t="s">
        <v>191</v>
      </c>
      <c r="BE927" s="246">
        <f>IF(N927="základní",J927,0)</f>
        <v>0</v>
      </c>
      <c r="BF927" s="246">
        <f>IF(N927="snížená",J927,0)</f>
        <v>0</v>
      </c>
      <c r="BG927" s="246">
        <f>IF(N927="zákl. přenesená",J927,0)</f>
        <v>0</v>
      </c>
      <c r="BH927" s="246">
        <f>IF(N927="sníž. přenesená",J927,0)</f>
        <v>0</v>
      </c>
      <c r="BI927" s="246">
        <f>IF(N927="nulová",J927,0)</f>
        <v>0</v>
      </c>
      <c r="BJ927" s="25" t="s">
        <v>86</v>
      </c>
      <c r="BK927" s="246">
        <f>ROUND(I927*H927,2)</f>
        <v>0</v>
      </c>
      <c r="BL927" s="25" t="s">
        <v>267</v>
      </c>
      <c r="BM927" s="25" t="s">
        <v>1592</v>
      </c>
    </row>
    <row r="928" s="1" customFormat="1">
      <c r="B928" s="48"/>
      <c r="C928" s="76"/>
      <c r="D928" s="247" t="s">
        <v>201</v>
      </c>
      <c r="E928" s="76"/>
      <c r="F928" s="248" t="s">
        <v>1540</v>
      </c>
      <c r="G928" s="76"/>
      <c r="H928" s="76"/>
      <c r="I928" s="205"/>
      <c r="J928" s="76"/>
      <c r="K928" s="76"/>
      <c r="L928" s="74"/>
      <c r="M928" s="249"/>
      <c r="N928" s="49"/>
      <c r="O928" s="49"/>
      <c r="P928" s="49"/>
      <c r="Q928" s="49"/>
      <c r="R928" s="49"/>
      <c r="S928" s="49"/>
      <c r="T928" s="97"/>
      <c r="AT928" s="25" t="s">
        <v>201</v>
      </c>
      <c r="AU928" s="25" t="s">
        <v>88</v>
      </c>
    </row>
    <row r="929" s="1" customFormat="1" ht="25.5" customHeight="1">
      <c r="B929" s="48"/>
      <c r="C929" s="235" t="s">
        <v>1593</v>
      </c>
      <c r="D929" s="235" t="s">
        <v>194</v>
      </c>
      <c r="E929" s="236" t="s">
        <v>1594</v>
      </c>
      <c r="F929" s="237" t="s">
        <v>1595</v>
      </c>
      <c r="G929" s="238" t="s">
        <v>1500</v>
      </c>
      <c r="H929" s="239">
        <v>1</v>
      </c>
      <c r="I929" s="240"/>
      <c r="J929" s="241">
        <f>ROUND(I929*H929,2)</f>
        <v>0</v>
      </c>
      <c r="K929" s="237" t="s">
        <v>356</v>
      </c>
      <c r="L929" s="74"/>
      <c r="M929" s="242" t="s">
        <v>34</v>
      </c>
      <c r="N929" s="243" t="s">
        <v>49</v>
      </c>
      <c r="O929" s="49"/>
      <c r="P929" s="244">
        <f>O929*H929</f>
        <v>0</v>
      </c>
      <c r="Q929" s="244">
        <v>0</v>
      </c>
      <c r="R929" s="244">
        <f>Q929*H929</f>
        <v>0</v>
      </c>
      <c r="S929" s="244">
        <v>0</v>
      </c>
      <c r="T929" s="245">
        <f>S929*H929</f>
        <v>0</v>
      </c>
      <c r="AR929" s="25" t="s">
        <v>267</v>
      </c>
      <c r="AT929" s="25" t="s">
        <v>194</v>
      </c>
      <c r="AU929" s="25" t="s">
        <v>88</v>
      </c>
      <c r="AY929" s="25" t="s">
        <v>191</v>
      </c>
      <c r="BE929" s="246">
        <f>IF(N929="základní",J929,0)</f>
        <v>0</v>
      </c>
      <c r="BF929" s="246">
        <f>IF(N929="snížená",J929,0)</f>
        <v>0</v>
      </c>
      <c r="BG929" s="246">
        <f>IF(N929="zákl. přenesená",J929,0)</f>
        <v>0</v>
      </c>
      <c r="BH929" s="246">
        <f>IF(N929="sníž. přenesená",J929,0)</f>
        <v>0</v>
      </c>
      <c r="BI929" s="246">
        <f>IF(N929="nulová",J929,0)</f>
        <v>0</v>
      </c>
      <c r="BJ929" s="25" t="s">
        <v>86</v>
      </c>
      <c r="BK929" s="246">
        <f>ROUND(I929*H929,2)</f>
        <v>0</v>
      </c>
      <c r="BL929" s="25" t="s">
        <v>267</v>
      </c>
      <c r="BM929" s="25" t="s">
        <v>1596</v>
      </c>
    </row>
    <row r="930" s="1" customFormat="1">
      <c r="B930" s="48"/>
      <c r="C930" s="76"/>
      <c r="D930" s="247" t="s">
        <v>201</v>
      </c>
      <c r="E930" s="76"/>
      <c r="F930" s="248" t="s">
        <v>1540</v>
      </c>
      <c r="G930" s="76"/>
      <c r="H930" s="76"/>
      <c r="I930" s="205"/>
      <c r="J930" s="76"/>
      <c r="K930" s="76"/>
      <c r="L930" s="74"/>
      <c r="M930" s="249"/>
      <c r="N930" s="49"/>
      <c r="O930" s="49"/>
      <c r="P930" s="49"/>
      <c r="Q930" s="49"/>
      <c r="R930" s="49"/>
      <c r="S930" s="49"/>
      <c r="T930" s="97"/>
      <c r="AT930" s="25" t="s">
        <v>201</v>
      </c>
      <c r="AU930" s="25" t="s">
        <v>88</v>
      </c>
    </row>
    <row r="931" s="1" customFormat="1" ht="25.5" customHeight="1">
      <c r="B931" s="48"/>
      <c r="C931" s="235" t="s">
        <v>1597</v>
      </c>
      <c r="D931" s="235" t="s">
        <v>194</v>
      </c>
      <c r="E931" s="236" t="s">
        <v>1598</v>
      </c>
      <c r="F931" s="237" t="s">
        <v>1599</v>
      </c>
      <c r="G931" s="238" t="s">
        <v>1500</v>
      </c>
      <c r="H931" s="239">
        <v>1</v>
      </c>
      <c r="I931" s="240"/>
      <c r="J931" s="241">
        <f>ROUND(I931*H931,2)</f>
        <v>0</v>
      </c>
      <c r="K931" s="237" t="s">
        <v>356</v>
      </c>
      <c r="L931" s="74"/>
      <c r="M931" s="242" t="s">
        <v>34</v>
      </c>
      <c r="N931" s="243" t="s">
        <v>49</v>
      </c>
      <c r="O931" s="49"/>
      <c r="P931" s="244">
        <f>O931*H931</f>
        <v>0</v>
      </c>
      <c r="Q931" s="244">
        <v>0</v>
      </c>
      <c r="R931" s="244">
        <f>Q931*H931</f>
        <v>0</v>
      </c>
      <c r="S931" s="244">
        <v>0</v>
      </c>
      <c r="T931" s="245">
        <f>S931*H931</f>
        <v>0</v>
      </c>
      <c r="AR931" s="25" t="s">
        <v>267</v>
      </c>
      <c r="AT931" s="25" t="s">
        <v>194</v>
      </c>
      <c r="AU931" s="25" t="s">
        <v>88</v>
      </c>
      <c r="AY931" s="25" t="s">
        <v>191</v>
      </c>
      <c r="BE931" s="246">
        <f>IF(N931="základní",J931,0)</f>
        <v>0</v>
      </c>
      <c r="BF931" s="246">
        <f>IF(N931="snížená",J931,0)</f>
        <v>0</v>
      </c>
      <c r="BG931" s="246">
        <f>IF(N931="zákl. přenesená",J931,0)</f>
        <v>0</v>
      </c>
      <c r="BH931" s="246">
        <f>IF(N931="sníž. přenesená",J931,0)</f>
        <v>0</v>
      </c>
      <c r="BI931" s="246">
        <f>IF(N931="nulová",J931,0)</f>
        <v>0</v>
      </c>
      <c r="BJ931" s="25" t="s">
        <v>86</v>
      </c>
      <c r="BK931" s="246">
        <f>ROUND(I931*H931,2)</f>
        <v>0</v>
      </c>
      <c r="BL931" s="25" t="s">
        <v>267</v>
      </c>
      <c r="BM931" s="25" t="s">
        <v>1600</v>
      </c>
    </row>
    <row r="932" s="1" customFormat="1">
      <c r="B932" s="48"/>
      <c r="C932" s="76"/>
      <c r="D932" s="247" t="s">
        <v>201</v>
      </c>
      <c r="E932" s="76"/>
      <c r="F932" s="248" t="s">
        <v>1540</v>
      </c>
      <c r="G932" s="76"/>
      <c r="H932" s="76"/>
      <c r="I932" s="205"/>
      <c r="J932" s="76"/>
      <c r="K932" s="76"/>
      <c r="L932" s="74"/>
      <c r="M932" s="249"/>
      <c r="N932" s="49"/>
      <c r="O932" s="49"/>
      <c r="P932" s="49"/>
      <c r="Q932" s="49"/>
      <c r="R932" s="49"/>
      <c r="S932" s="49"/>
      <c r="T932" s="97"/>
      <c r="AT932" s="25" t="s">
        <v>201</v>
      </c>
      <c r="AU932" s="25" t="s">
        <v>88</v>
      </c>
    </row>
    <row r="933" s="1" customFormat="1" ht="16.5" customHeight="1">
      <c r="B933" s="48"/>
      <c r="C933" s="235" t="s">
        <v>1601</v>
      </c>
      <c r="D933" s="235" t="s">
        <v>194</v>
      </c>
      <c r="E933" s="236" t="s">
        <v>1602</v>
      </c>
      <c r="F933" s="237" t="s">
        <v>1603</v>
      </c>
      <c r="G933" s="238" t="s">
        <v>1500</v>
      </c>
      <c r="H933" s="239">
        <v>2</v>
      </c>
      <c r="I933" s="240"/>
      <c r="J933" s="241">
        <f>ROUND(I933*H933,2)</f>
        <v>0</v>
      </c>
      <c r="K933" s="237" t="s">
        <v>34</v>
      </c>
      <c r="L933" s="74"/>
      <c r="M933" s="242" t="s">
        <v>34</v>
      </c>
      <c r="N933" s="243" t="s">
        <v>49</v>
      </c>
      <c r="O933" s="49"/>
      <c r="P933" s="244">
        <f>O933*H933</f>
        <v>0</v>
      </c>
      <c r="Q933" s="244">
        <v>0</v>
      </c>
      <c r="R933" s="244">
        <f>Q933*H933</f>
        <v>0</v>
      </c>
      <c r="S933" s="244">
        <v>0</v>
      </c>
      <c r="T933" s="245">
        <f>S933*H933</f>
        <v>0</v>
      </c>
      <c r="AR933" s="25" t="s">
        <v>267</v>
      </c>
      <c r="AT933" s="25" t="s">
        <v>194</v>
      </c>
      <c r="AU933" s="25" t="s">
        <v>88</v>
      </c>
      <c r="AY933" s="25" t="s">
        <v>191</v>
      </c>
      <c r="BE933" s="246">
        <f>IF(N933="základní",J933,0)</f>
        <v>0</v>
      </c>
      <c r="BF933" s="246">
        <f>IF(N933="snížená",J933,0)</f>
        <v>0</v>
      </c>
      <c r="BG933" s="246">
        <f>IF(N933="zákl. přenesená",J933,0)</f>
        <v>0</v>
      </c>
      <c r="BH933" s="246">
        <f>IF(N933="sníž. přenesená",J933,0)</f>
        <v>0</v>
      </c>
      <c r="BI933" s="246">
        <f>IF(N933="nulová",J933,0)</f>
        <v>0</v>
      </c>
      <c r="BJ933" s="25" t="s">
        <v>86</v>
      </c>
      <c r="BK933" s="246">
        <f>ROUND(I933*H933,2)</f>
        <v>0</v>
      </c>
      <c r="BL933" s="25" t="s">
        <v>267</v>
      </c>
      <c r="BM933" s="25" t="s">
        <v>1604</v>
      </c>
    </row>
    <row r="934" s="1" customFormat="1" ht="25.5" customHeight="1">
      <c r="B934" s="48"/>
      <c r="C934" s="235" t="s">
        <v>1605</v>
      </c>
      <c r="D934" s="235" t="s">
        <v>194</v>
      </c>
      <c r="E934" s="236" t="s">
        <v>1606</v>
      </c>
      <c r="F934" s="237" t="s">
        <v>1607</v>
      </c>
      <c r="G934" s="238" t="s">
        <v>1430</v>
      </c>
      <c r="H934" s="239">
        <v>33.5</v>
      </c>
      <c r="I934" s="240"/>
      <c r="J934" s="241">
        <f>ROUND(I934*H934,2)</f>
        <v>0</v>
      </c>
      <c r="K934" s="237" t="s">
        <v>356</v>
      </c>
      <c r="L934" s="74"/>
      <c r="M934" s="242" t="s">
        <v>34</v>
      </c>
      <c r="N934" s="243" t="s">
        <v>49</v>
      </c>
      <c r="O934" s="49"/>
      <c r="P934" s="244">
        <f>O934*H934</f>
        <v>0</v>
      </c>
      <c r="Q934" s="244">
        <v>0</v>
      </c>
      <c r="R934" s="244">
        <f>Q934*H934</f>
        <v>0</v>
      </c>
      <c r="S934" s="244">
        <v>0</v>
      </c>
      <c r="T934" s="245">
        <f>S934*H934</f>
        <v>0</v>
      </c>
      <c r="AR934" s="25" t="s">
        <v>267</v>
      </c>
      <c r="AT934" s="25" t="s">
        <v>194</v>
      </c>
      <c r="AU934" s="25" t="s">
        <v>88</v>
      </c>
      <c r="AY934" s="25" t="s">
        <v>191</v>
      </c>
      <c r="BE934" s="246">
        <f>IF(N934="základní",J934,0)</f>
        <v>0</v>
      </c>
      <c r="BF934" s="246">
        <f>IF(N934="snížená",J934,0)</f>
        <v>0</v>
      </c>
      <c r="BG934" s="246">
        <f>IF(N934="zákl. přenesená",J934,0)</f>
        <v>0</v>
      </c>
      <c r="BH934" s="246">
        <f>IF(N934="sníž. přenesená",J934,0)</f>
        <v>0</v>
      </c>
      <c r="BI934" s="246">
        <f>IF(N934="nulová",J934,0)</f>
        <v>0</v>
      </c>
      <c r="BJ934" s="25" t="s">
        <v>86</v>
      </c>
      <c r="BK934" s="246">
        <f>ROUND(I934*H934,2)</f>
        <v>0</v>
      </c>
      <c r="BL934" s="25" t="s">
        <v>267</v>
      </c>
      <c r="BM934" s="25" t="s">
        <v>1608</v>
      </c>
    </row>
    <row r="935" s="1" customFormat="1">
      <c r="B935" s="48"/>
      <c r="C935" s="76"/>
      <c r="D935" s="247" t="s">
        <v>201</v>
      </c>
      <c r="E935" s="76"/>
      <c r="F935" s="248" t="s">
        <v>1609</v>
      </c>
      <c r="G935" s="76"/>
      <c r="H935" s="76"/>
      <c r="I935" s="205"/>
      <c r="J935" s="76"/>
      <c r="K935" s="76"/>
      <c r="L935" s="74"/>
      <c r="M935" s="249"/>
      <c r="N935" s="49"/>
      <c r="O935" s="49"/>
      <c r="P935" s="49"/>
      <c r="Q935" s="49"/>
      <c r="R935" s="49"/>
      <c r="S935" s="49"/>
      <c r="T935" s="97"/>
      <c r="AT935" s="25" t="s">
        <v>201</v>
      </c>
      <c r="AU935" s="25" t="s">
        <v>88</v>
      </c>
    </row>
    <row r="936" s="1" customFormat="1" ht="16.5" customHeight="1">
      <c r="B936" s="48"/>
      <c r="C936" s="235" t="s">
        <v>1610</v>
      </c>
      <c r="D936" s="235" t="s">
        <v>194</v>
      </c>
      <c r="E936" s="236" t="s">
        <v>1611</v>
      </c>
      <c r="F936" s="237" t="s">
        <v>1612</v>
      </c>
      <c r="G936" s="238" t="s">
        <v>257</v>
      </c>
      <c r="H936" s="239">
        <v>2</v>
      </c>
      <c r="I936" s="240"/>
      <c r="J936" s="241">
        <f>ROUND(I936*H936,2)</f>
        <v>0</v>
      </c>
      <c r="K936" s="237" t="s">
        <v>356</v>
      </c>
      <c r="L936" s="74"/>
      <c r="M936" s="242" t="s">
        <v>34</v>
      </c>
      <c r="N936" s="243" t="s">
        <v>49</v>
      </c>
      <c r="O936" s="49"/>
      <c r="P936" s="244">
        <f>O936*H936</f>
        <v>0</v>
      </c>
      <c r="Q936" s="244">
        <v>0</v>
      </c>
      <c r="R936" s="244">
        <f>Q936*H936</f>
        <v>0</v>
      </c>
      <c r="S936" s="244">
        <v>0</v>
      </c>
      <c r="T936" s="245">
        <f>S936*H936</f>
        <v>0</v>
      </c>
      <c r="AR936" s="25" t="s">
        <v>267</v>
      </c>
      <c r="AT936" s="25" t="s">
        <v>194</v>
      </c>
      <c r="AU936" s="25" t="s">
        <v>88</v>
      </c>
      <c r="AY936" s="25" t="s">
        <v>191</v>
      </c>
      <c r="BE936" s="246">
        <f>IF(N936="základní",J936,0)</f>
        <v>0</v>
      </c>
      <c r="BF936" s="246">
        <f>IF(N936="snížená",J936,0)</f>
        <v>0</v>
      </c>
      <c r="BG936" s="246">
        <f>IF(N936="zákl. přenesená",J936,0)</f>
        <v>0</v>
      </c>
      <c r="BH936" s="246">
        <f>IF(N936="sníž. přenesená",J936,0)</f>
        <v>0</v>
      </c>
      <c r="BI936" s="246">
        <f>IF(N936="nulová",J936,0)</f>
        <v>0</v>
      </c>
      <c r="BJ936" s="25" t="s">
        <v>86</v>
      </c>
      <c r="BK936" s="246">
        <f>ROUND(I936*H936,2)</f>
        <v>0</v>
      </c>
      <c r="BL936" s="25" t="s">
        <v>267</v>
      </c>
      <c r="BM936" s="25" t="s">
        <v>1613</v>
      </c>
    </row>
    <row r="937" s="1" customFormat="1">
      <c r="B937" s="48"/>
      <c r="C937" s="76"/>
      <c r="D937" s="247" t="s">
        <v>201</v>
      </c>
      <c r="E937" s="76"/>
      <c r="F937" s="248" t="s">
        <v>1614</v>
      </c>
      <c r="G937" s="76"/>
      <c r="H937" s="76"/>
      <c r="I937" s="205"/>
      <c r="J937" s="76"/>
      <c r="K937" s="76"/>
      <c r="L937" s="74"/>
      <c r="M937" s="249"/>
      <c r="N937" s="49"/>
      <c r="O937" s="49"/>
      <c r="P937" s="49"/>
      <c r="Q937" s="49"/>
      <c r="R937" s="49"/>
      <c r="S937" s="49"/>
      <c r="T937" s="97"/>
      <c r="AT937" s="25" t="s">
        <v>201</v>
      </c>
      <c r="AU937" s="25" t="s">
        <v>88</v>
      </c>
    </row>
    <row r="938" s="1" customFormat="1" ht="16.5" customHeight="1">
      <c r="B938" s="48"/>
      <c r="C938" s="235" t="s">
        <v>1615</v>
      </c>
      <c r="D938" s="235" t="s">
        <v>194</v>
      </c>
      <c r="E938" s="236" t="s">
        <v>1616</v>
      </c>
      <c r="F938" s="237" t="s">
        <v>1617</v>
      </c>
      <c r="G938" s="238" t="s">
        <v>257</v>
      </c>
      <c r="H938" s="239">
        <v>1</v>
      </c>
      <c r="I938" s="240"/>
      <c r="J938" s="241">
        <f>ROUND(I938*H938,2)</f>
        <v>0</v>
      </c>
      <c r="K938" s="237" t="s">
        <v>356</v>
      </c>
      <c r="L938" s="74"/>
      <c r="M938" s="242" t="s">
        <v>34</v>
      </c>
      <c r="N938" s="243" t="s">
        <v>49</v>
      </c>
      <c r="O938" s="49"/>
      <c r="P938" s="244">
        <f>O938*H938</f>
        <v>0</v>
      </c>
      <c r="Q938" s="244">
        <v>0</v>
      </c>
      <c r="R938" s="244">
        <f>Q938*H938</f>
        <v>0</v>
      </c>
      <c r="S938" s="244">
        <v>0</v>
      </c>
      <c r="T938" s="245">
        <f>S938*H938</f>
        <v>0</v>
      </c>
      <c r="AR938" s="25" t="s">
        <v>267</v>
      </c>
      <c r="AT938" s="25" t="s">
        <v>194</v>
      </c>
      <c r="AU938" s="25" t="s">
        <v>88</v>
      </c>
      <c r="AY938" s="25" t="s">
        <v>191</v>
      </c>
      <c r="BE938" s="246">
        <f>IF(N938="základní",J938,0)</f>
        <v>0</v>
      </c>
      <c r="BF938" s="246">
        <f>IF(N938="snížená",J938,0)</f>
        <v>0</v>
      </c>
      <c r="BG938" s="246">
        <f>IF(N938="zákl. přenesená",J938,0)</f>
        <v>0</v>
      </c>
      <c r="BH938" s="246">
        <f>IF(N938="sníž. přenesená",J938,0)</f>
        <v>0</v>
      </c>
      <c r="BI938" s="246">
        <f>IF(N938="nulová",J938,0)</f>
        <v>0</v>
      </c>
      <c r="BJ938" s="25" t="s">
        <v>86</v>
      </c>
      <c r="BK938" s="246">
        <f>ROUND(I938*H938,2)</f>
        <v>0</v>
      </c>
      <c r="BL938" s="25" t="s">
        <v>267</v>
      </c>
      <c r="BM938" s="25" t="s">
        <v>1618</v>
      </c>
    </row>
    <row r="939" s="1" customFormat="1">
      <c r="B939" s="48"/>
      <c r="C939" s="76"/>
      <c r="D939" s="247" t="s">
        <v>201</v>
      </c>
      <c r="E939" s="76"/>
      <c r="F939" s="248" t="s">
        <v>1614</v>
      </c>
      <c r="G939" s="76"/>
      <c r="H939" s="76"/>
      <c r="I939" s="205"/>
      <c r="J939" s="76"/>
      <c r="K939" s="76"/>
      <c r="L939" s="74"/>
      <c r="M939" s="249"/>
      <c r="N939" s="49"/>
      <c r="O939" s="49"/>
      <c r="P939" s="49"/>
      <c r="Q939" s="49"/>
      <c r="R939" s="49"/>
      <c r="S939" s="49"/>
      <c r="T939" s="97"/>
      <c r="AT939" s="25" t="s">
        <v>201</v>
      </c>
      <c r="AU939" s="25" t="s">
        <v>88</v>
      </c>
    </row>
    <row r="940" s="1" customFormat="1" ht="25.5" customHeight="1">
      <c r="B940" s="48"/>
      <c r="C940" s="235" t="s">
        <v>1619</v>
      </c>
      <c r="D940" s="235" t="s">
        <v>194</v>
      </c>
      <c r="E940" s="236" t="s">
        <v>1620</v>
      </c>
      <c r="F940" s="237" t="s">
        <v>1621</v>
      </c>
      <c r="G940" s="238" t="s">
        <v>257</v>
      </c>
      <c r="H940" s="239">
        <v>1</v>
      </c>
      <c r="I940" s="240"/>
      <c r="J940" s="241">
        <f>ROUND(I940*H940,2)</f>
        <v>0</v>
      </c>
      <c r="K940" s="237" t="s">
        <v>356</v>
      </c>
      <c r="L940" s="74"/>
      <c r="M940" s="242" t="s">
        <v>34</v>
      </c>
      <c r="N940" s="243" t="s">
        <v>49</v>
      </c>
      <c r="O940" s="49"/>
      <c r="P940" s="244">
        <f>O940*H940</f>
        <v>0</v>
      </c>
      <c r="Q940" s="244">
        <v>0</v>
      </c>
      <c r="R940" s="244">
        <f>Q940*H940</f>
        <v>0</v>
      </c>
      <c r="S940" s="244">
        <v>0</v>
      </c>
      <c r="T940" s="245">
        <f>S940*H940</f>
        <v>0</v>
      </c>
      <c r="AR940" s="25" t="s">
        <v>267</v>
      </c>
      <c r="AT940" s="25" t="s">
        <v>194</v>
      </c>
      <c r="AU940" s="25" t="s">
        <v>88</v>
      </c>
      <c r="AY940" s="25" t="s">
        <v>191</v>
      </c>
      <c r="BE940" s="246">
        <f>IF(N940="základní",J940,0)</f>
        <v>0</v>
      </c>
      <c r="BF940" s="246">
        <f>IF(N940="snížená",J940,0)</f>
        <v>0</v>
      </c>
      <c r="BG940" s="246">
        <f>IF(N940="zákl. přenesená",J940,0)</f>
        <v>0</v>
      </c>
      <c r="BH940" s="246">
        <f>IF(N940="sníž. přenesená",J940,0)</f>
        <v>0</v>
      </c>
      <c r="BI940" s="246">
        <f>IF(N940="nulová",J940,0)</f>
        <v>0</v>
      </c>
      <c r="BJ940" s="25" t="s">
        <v>86</v>
      </c>
      <c r="BK940" s="246">
        <f>ROUND(I940*H940,2)</f>
        <v>0</v>
      </c>
      <c r="BL940" s="25" t="s">
        <v>267</v>
      </c>
      <c r="BM940" s="25" t="s">
        <v>1622</v>
      </c>
    </row>
    <row r="941" s="1" customFormat="1">
      <c r="B941" s="48"/>
      <c r="C941" s="76"/>
      <c r="D941" s="247" t="s">
        <v>201</v>
      </c>
      <c r="E941" s="76"/>
      <c r="F941" s="248" t="s">
        <v>1614</v>
      </c>
      <c r="G941" s="76"/>
      <c r="H941" s="76"/>
      <c r="I941" s="205"/>
      <c r="J941" s="76"/>
      <c r="K941" s="76"/>
      <c r="L941" s="74"/>
      <c r="M941" s="249"/>
      <c r="N941" s="49"/>
      <c r="O941" s="49"/>
      <c r="P941" s="49"/>
      <c r="Q941" s="49"/>
      <c r="R941" s="49"/>
      <c r="S941" s="49"/>
      <c r="T941" s="97"/>
      <c r="AT941" s="25" t="s">
        <v>201</v>
      </c>
      <c r="AU941" s="25" t="s">
        <v>88</v>
      </c>
    </row>
    <row r="942" s="1" customFormat="1" ht="25.5" customHeight="1">
      <c r="B942" s="48"/>
      <c r="C942" s="235" t="s">
        <v>1623</v>
      </c>
      <c r="D942" s="235" t="s">
        <v>194</v>
      </c>
      <c r="E942" s="236" t="s">
        <v>1624</v>
      </c>
      <c r="F942" s="237" t="s">
        <v>1625</v>
      </c>
      <c r="G942" s="238" t="s">
        <v>257</v>
      </c>
      <c r="H942" s="239">
        <v>1</v>
      </c>
      <c r="I942" s="240"/>
      <c r="J942" s="241">
        <f>ROUND(I942*H942,2)</f>
        <v>0</v>
      </c>
      <c r="K942" s="237" t="s">
        <v>356</v>
      </c>
      <c r="L942" s="74"/>
      <c r="M942" s="242" t="s">
        <v>34</v>
      </c>
      <c r="N942" s="243" t="s">
        <v>49</v>
      </c>
      <c r="O942" s="49"/>
      <c r="P942" s="244">
        <f>O942*H942</f>
        <v>0</v>
      </c>
      <c r="Q942" s="244">
        <v>0</v>
      </c>
      <c r="R942" s="244">
        <f>Q942*H942</f>
        <v>0</v>
      </c>
      <c r="S942" s="244">
        <v>0</v>
      </c>
      <c r="T942" s="245">
        <f>S942*H942</f>
        <v>0</v>
      </c>
      <c r="AR942" s="25" t="s">
        <v>267</v>
      </c>
      <c r="AT942" s="25" t="s">
        <v>194</v>
      </c>
      <c r="AU942" s="25" t="s">
        <v>88</v>
      </c>
      <c r="AY942" s="25" t="s">
        <v>191</v>
      </c>
      <c r="BE942" s="246">
        <f>IF(N942="základní",J942,0)</f>
        <v>0</v>
      </c>
      <c r="BF942" s="246">
        <f>IF(N942="snížená",J942,0)</f>
        <v>0</v>
      </c>
      <c r="BG942" s="246">
        <f>IF(N942="zákl. přenesená",J942,0)</f>
        <v>0</v>
      </c>
      <c r="BH942" s="246">
        <f>IF(N942="sníž. přenesená",J942,0)</f>
        <v>0</v>
      </c>
      <c r="BI942" s="246">
        <f>IF(N942="nulová",J942,0)</f>
        <v>0</v>
      </c>
      <c r="BJ942" s="25" t="s">
        <v>86</v>
      </c>
      <c r="BK942" s="246">
        <f>ROUND(I942*H942,2)</f>
        <v>0</v>
      </c>
      <c r="BL942" s="25" t="s">
        <v>267</v>
      </c>
      <c r="BM942" s="25" t="s">
        <v>1626</v>
      </c>
    </row>
    <row r="943" s="1" customFormat="1">
      <c r="B943" s="48"/>
      <c r="C943" s="76"/>
      <c r="D943" s="247" t="s">
        <v>201</v>
      </c>
      <c r="E943" s="76"/>
      <c r="F943" s="248" t="s">
        <v>1614</v>
      </c>
      <c r="G943" s="76"/>
      <c r="H943" s="76"/>
      <c r="I943" s="205"/>
      <c r="J943" s="76"/>
      <c r="K943" s="76"/>
      <c r="L943" s="74"/>
      <c r="M943" s="249"/>
      <c r="N943" s="49"/>
      <c r="O943" s="49"/>
      <c r="P943" s="49"/>
      <c r="Q943" s="49"/>
      <c r="R943" s="49"/>
      <c r="S943" s="49"/>
      <c r="T943" s="97"/>
      <c r="AT943" s="25" t="s">
        <v>201</v>
      </c>
      <c r="AU943" s="25" t="s">
        <v>88</v>
      </c>
    </row>
    <row r="944" s="1" customFormat="1" ht="25.5" customHeight="1">
      <c r="B944" s="48"/>
      <c r="C944" s="235" t="s">
        <v>1627</v>
      </c>
      <c r="D944" s="235" t="s">
        <v>194</v>
      </c>
      <c r="E944" s="236" t="s">
        <v>1628</v>
      </c>
      <c r="F944" s="237" t="s">
        <v>1629</v>
      </c>
      <c r="G944" s="238" t="s">
        <v>257</v>
      </c>
      <c r="H944" s="239">
        <v>1</v>
      </c>
      <c r="I944" s="240"/>
      <c r="J944" s="241">
        <f>ROUND(I944*H944,2)</f>
        <v>0</v>
      </c>
      <c r="K944" s="237" t="s">
        <v>356</v>
      </c>
      <c r="L944" s="74"/>
      <c r="M944" s="242" t="s">
        <v>34</v>
      </c>
      <c r="N944" s="243" t="s">
        <v>49</v>
      </c>
      <c r="O944" s="49"/>
      <c r="P944" s="244">
        <f>O944*H944</f>
        <v>0</v>
      </c>
      <c r="Q944" s="244">
        <v>0</v>
      </c>
      <c r="R944" s="244">
        <f>Q944*H944</f>
        <v>0</v>
      </c>
      <c r="S944" s="244">
        <v>0</v>
      </c>
      <c r="T944" s="245">
        <f>S944*H944</f>
        <v>0</v>
      </c>
      <c r="AR944" s="25" t="s">
        <v>267</v>
      </c>
      <c r="AT944" s="25" t="s">
        <v>194</v>
      </c>
      <c r="AU944" s="25" t="s">
        <v>88</v>
      </c>
      <c r="AY944" s="25" t="s">
        <v>191</v>
      </c>
      <c r="BE944" s="246">
        <f>IF(N944="základní",J944,0)</f>
        <v>0</v>
      </c>
      <c r="BF944" s="246">
        <f>IF(N944="snížená",J944,0)</f>
        <v>0</v>
      </c>
      <c r="BG944" s="246">
        <f>IF(N944="zákl. přenesená",J944,0)</f>
        <v>0</v>
      </c>
      <c r="BH944" s="246">
        <f>IF(N944="sníž. přenesená",J944,0)</f>
        <v>0</v>
      </c>
      <c r="BI944" s="246">
        <f>IF(N944="nulová",J944,0)</f>
        <v>0</v>
      </c>
      <c r="BJ944" s="25" t="s">
        <v>86</v>
      </c>
      <c r="BK944" s="246">
        <f>ROUND(I944*H944,2)</f>
        <v>0</v>
      </c>
      <c r="BL944" s="25" t="s">
        <v>267</v>
      </c>
      <c r="BM944" s="25" t="s">
        <v>1630</v>
      </c>
    </row>
    <row r="945" s="1" customFormat="1">
      <c r="B945" s="48"/>
      <c r="C945" s="76"/>
      <c r="D945" s="247" t="s">
        <v>201</v>
      </c>
      <c r="E945" s="76"/>
      <c r="F945" s="248" t="s">
        <v>1614</v>
      </c>
      <c r="G945" s="76"/>
      <c r="H945" s="76"/>
      <c r="I945" s="205"/>
      <c r="J945" s="76"/>
      <c r="K945" s="76"/>
      <c r="L945" s="74"/>
      <c r="M945" s="249"/>
      <c r="N945" s="49"/>
      <c r="O945" s="49"/>
      <c r="P945" s="49"/>
      <c r="Q945" s="49"/>
      <c r="R945" s="49"/>
      <c r="S945" s="49"/>
      <c r="T945" s="97"/>
      <c r="AT945" s="25" t="s">
        <v>201</v>
      </c>
      <c r="AU945" s="25" t="s">
        <v>88</v>
      </c>
    </row>
    <row r="946" s="1" customFormat="1" ht="25.5" customHeight="1">
      <c r="B946" s="48"/>
      <c r="C946" s="235" t="s">
        <v>1631</v>
      </c>
      <c r="D946" s="235" t="s">
        <v>194</v>
      </c>
      <c r="E946" s="236" t="s">
        <v>1632</v>
      </c>
      <c r="F946" s="237" t="s">
        <v>1633</v>
      </c>
      <c r="G946" s="238" t="s">
        <v>257</v>
      </c>
      <c r="H946" s="239">
        <v>1</v>
      </c>
      <c r="I946" s="240"/>
      <c r="J946" s="241">
        <f>ROUND(I946*H946,2)</f>
        <v>0</v>
      </c>
      <c r="K946" s="237" t="s">
        <v>356</v>
      </c>
      <c r="L946" s="74"/>
      <c r="M946" s="242" t="s">
        <v>34</v>
      </c>
      <c r="N946" s="243" t="s">
        <v>49</v>
      </c>
      <c r="O946" s="49"/>
      <c r="P946" s="244">
        <f>O946*H946</f>
        <v>0</v>
      </c>
      <c r="Q946" s="244">
        <v>0</v>
      </c>
      <c r="R946" s="244">
        <f>Q946*H946</f>
        <v>0</v>
      </c>
      <c r="S946" s="244">
        <v>0</v>
      </c>
      <c r="T946" s="245">
        <f>S946*H946</f>
        <v>0</v>
      </c>
      <c r="AR946" s="25" t="s">
        <v>267</v>
      </c>
      <c r="AT946" s="25" t="s">
        <v>194</v>
      </c>
      <c r="AU946" s="25" t="s">
        <v>88</v>
      </c>
      <c r="AY946" s="25" t="s">
        <v>191</v>
      </c>
      <c r="BE946" s="246">
        <f>IF(N946="základní",J946,0)</f>
        <v>0</v>
      </c>
      <c r="BF946" s="246">
        <f>IF(N946="snížená",J946,0)</f>
        <v>0</v>
      </c>
      <c r="BG946" s="246">
        <f>IF(N946="zákl. přenesená",J946,0)</f>
        <v>0</v>
      </c>
      <c r="BH946" s="246">
        <f>IF(N946="sníž. přenesená",J946,0)</f>
        <v>0</v>
      </c>
      <c r="BI946" s="246">
        <f>IF(N946="nulová",J946,0)</f>
        <v>0</v>
      </c>
      <c r="BJ946" s="25" t="s">
        <v>86</v>
      </c>
      <c r="BK946" s="246">
        <f>ROUND(I946*H946,2)</f>
        <v>0</v>
      </c>
      <c r="BL946" s="25" t="s">
        <v>267</v>
      </c>
      <c r="BM946" s="25" t="s">
        <v>1634</v>
      </c>
    </row>
    <row r="947" s="1" customFormat="1">
      <c r="B947" s="48"/>
      <c r="C947" s="76"/>
      <c r="D947" s="247" t="s">
        <v>201</v>
      </c>
      <c r="E947" s="76"/>
      <c r="F947" s="248" t="s">
        <v>1614</v>
      </c>
      <c r="G947" s="76"/>
      <c r="H947" s="76"/>
      <c r="I947" s="205"/>
      <c r="J947" s="76"/>
      <c r="K947" s="76"/>
      <c r="L947" s="74"/>
      <c r="M947" s="249"/>
      <c r="N947" s="49"/>
      <c r="O947" s="49"/>
      <c r="P947" s="49"/>
      <c r="Q947" s="49"/>
      <c r="R947" s="49"/>
      <c r="S947" s="49"/>
      <c r="T947" s="97"/>
      <c r="AT947" s="25" t="s">
        <v>201</v>
      </c>
      <c r="AU947" s="25" t="s">
        <v>88</v>
      </c>
    </row>
    <row r="948" s="1" customFormat="1" ht="25.5" customHeight="1">
      <c r="B948" s="48"/>
      <c r="C948" s="235" t="s">
        <v>1635</v>
      </c>
      <c r="D948" s="235" t="s">
        <v>194</v>
      </c>
      <c r="E948" s="236" t="s">
        <v>1636</v>
      </c>
      <c r="F948" s="237" t="s">
        <v>1637</v>
      </c>
      <c r="G948" s="238" t="s">
        <v>257</v>
      </c>
      <c r="H948" s="239">
        <v>1</v>
      </c>
      <c r="I948" s="240"/>
      <c r="J948" s="241">
        <f>ROUND(I948*H948,2)</f>
        <v>0</v>
      </c>
      <c r="K948" s="237" t="s">
        <v>356</v>
      </c>
      <c r="L948" s="74"/>
      <c r="M948" s="242" t="s">
        <v>34</v>
      </c>
      <c r="N948" s="243" t="s">
        <v>49</v>
      </c>
      <c r="O948" s="49"/>
      <c r="P948" s="244">
        <f>O948*H948</f>
        <v>0</v>
      </c>
      <c r="Q948" s="244">
        <v>0</v>
      </c>
      <c r="R948" s="244">
        <f>Q948*H948</f>
        <v>0</v>
      </c>
      <c r="S948" s="244">
        <v>0</v>
      </c>
      <c r="T948" s="245">
        <f>S948*H948</f>
        <v>0</v>
      </c>
      <c r="AR948" s="25" t="s">
        <v>267</v>
      </c>
      <c r="AT948" s="25" t="s">
        <v>194</v>
      </c>
      <c r="AU948" s="25" t="s">
        <v>88</v>
      </c>
      <c r="AY948" s="25" t="s">
        <v>191</v>
      </c>
      <c r="BE948" s="246">
        <f>IF(N948="základní",J948,0)</f>
        <v>0</v>
      </c>
      <c r="BF948" s="246">
        <f>IF(N948="snížená",J948,0)</f>
        <v>0</v>
      </c>
      <c r="BG948" s="246">
        <f>IF(N948="zákl. přenesená",J948,0)</f>
        <v>0</v>
      </c>
      <c r="BH948" s="246">
        <f>IF(N948="sníž. přenesená",J948,0)</f>
        <v>0</v>
      </c>
      <c r="BI948" s="246">
        <f>IF(N948="nulová",J948,0)</f>
        <v>0</v>
      </c>
      <c r="BJ948" s="25" t="s">
        <v>86</v>
      </c>
      <c r="BK948" s="246">
        <f>ROUND(I948*H948,2)</f>
        <v>0</v>
      </c>
      <c r="BL948" s="25" t="s">
        <v>267</v>
      </c>
      <c r="BM948" s="25" t="s">
        <v>1638</v>
      </c>
    </row>
    <row r="949" s="1" customFormat="1">
      <c r="B949" s="48"/>
      <c r="C949" s="76"/>
      <c r="D949" s="247" t="s">
        <v>201</v>
      </c>
      <c r="E949" s="76"/>
      <c r="F949" s="248" t="s">
        <v>1614</v>
      </c>
      <c r="G949" s="76"/>
      <c r="H949" s="76"/>
      <c r="I949" s="205"/>
      <c r="J949" s="76"/>
      <c r="K949" s="76"/>
      <c r="L949" s="74"/>
      <c r="M949" s="249"/>
      <c r="N949" s="49"/>
      <c r="O949" s="49"/>
      <c r="P949" s="49"/>
      <c r="Q949" s="49"/>
      <c r="R949" s="49"/>
      <c r="S949" s="49"/>
      <c r="T949" s="97"/>
      <c r="AT949" s="25" t="s">
        <v>201</v>
      </c>
      <c r="AU949" s="25" t="s">
        <v>88</v>
      </c>
    </row>
    <row r="950" s="1" customFormat="1" ht="25.5" customHeight="1">
      <c r="B950" s="48"/>
      <c r="C950" s="235" t="s">
        <v>1639</v>
      </c>
      <c r="D950" s="235" t="s">
        <v>194</v>
      </c>
      <c r="E950" s="236" t="s">
        <v>1640</v>
      </c>
      <c r="F950" s="237" t="s">
        <v>1641</v>
      </c>
      <c r="G950" s="238" t="s">
        <v>257</v>
      </c>
      <c r="H950" s="239">
        <v>1</v>
      </c>
      <c r="I950" s="240"/>
      <c r="J950" s="241">
        <f>ROUND(I950*H950,2)</f>
        <v>0</v>
      </c>
      <c r="K950" s="237" t="s">
        <v>356</v>
      </c>
      <c r="L950" s="74"/>
      <c r="M950" s="242" t="s">
        <v>34</v>
      </c>
      <c r="N950" s="243" t="s">
        <v>49</v>
      </c>
      <c r="O950" s="49"/>
      <c r="P950" s="244">
        <f>O950*H950</f>
        <v>0</v>
      </c>
      <c r="Q950" s="244">
        <v>0</v>
      </c>
      <c r="R950" s="244">
        <f>Q950*H950</f>
        <v>0</v>
      </c>
      <c r="S950" s="244">
        <v>0</v>
      </c>
      <c r="T950" s="245">
        <f>S950*H950</f>
        <v>0</v>
      </c>
      <c r="AR950" s="25" t="s">
        <v>267</v>
      </c>
      <c r="AT950" s="25" t="s">
        <v>194</v>
      </c>
      <c r="AU950" s="25" t="s">
        <v>88</v>
      </c>
      <c r="AY950" s="25" t="s">
        <v>191</v>
      </c>
      <c r="BE950" s="246">
        <f>IF(N950="základní",J950,0)</f>
        <v>0</v>
      </c>
      <c r="BF950" s="246">
        <f>IF(N950="snížená",J950,0)</f>
        <v>0</v>
      </c>
      <c r="BG950" s="246">
        <f>IF(N950="zákl. přenesená",J950,0)</f>
        <v>0</v>
      </c>
      <c r="BH950" s="246">
        <f>IF(N950="sníž. přenesená",J950,0)</f>
        <v>0</v>
      </c>
      <c r="BI950" s="246">
        <f>IF(N950="nulová",J950,0)</f>
        <v>0</v>
      </c>
      <c r="BJ950" s="25" t="s">
        <v>86</v>
      </c>
      <c r="BK950" s="246">
        <f>ROUND(I950*H950,2)</f>
        <v>0</v>
      </c>
      <c r="BL950" s="25" t="s">
        <v>267</v>
      </c>
      <c r="BM950" s="25" t="s">
        <v>1642</v>
      </c>
    </row>
    <row r="951" s="1" customFormat="1">
      <c r="B951" s="48"/>
      <c r="C951" s="76"/>
      <c r="D951" s="247" t="s">
        <v>201</v>
      </c>
      <c r="E951" s="76"/>
      <c r="F951" s="248" t="s">
        <v>1614</v>
      </c>
      <c r="G951" s="76"/>
      <c r="H951" s="76"/>
      <c r="I951" s="205"/>
      <c r="J951" s="76"/>
      <c r="K951" s="76"/>
      <c r="L951" s="74"/>
      <c r="M951" s="249"/>
      <c r="N951" s="49"/>
      <c r="O951" s="49"/>
      <c r="P951" s="49"/>
      <c r="Q951" s="49"/>
      <c r="R951" s="49"/>
      <c r="S951" s="49"/>
      <c r="T951" s="97"/>
      <c r="AT951" s="25" t="s">
        <v>201</v>
      </c>
      <c r="AU951" s="25" t="s">
        <v>88</v>
      </c>
    </row>
    <row r="952" s="1" customFormat="1" ht="16.5" customHeight="1">
      <c r="B952" s="48"/>
      <c r="C952" s="235" t="s">
        <v>1643</v>
      </c>
      <c r="D952" s="235" t="s">
        <v>194</v>
      </c>
      <c r="E952" s="236" t="s">
        <v>1644</v>
      </c>
      <c r="F952" s="237" t="s">
        <v>1645</v>
      </c>
      <c r="G952" s="238" t="s">
        <v>453</v>
      </c>
      <c r="H952" s="239">
        <v>58</v>
      </c>
      <c r="I952" s="240"/>
      <c r="J952" s="241">
        <f>ROUND(I952*H952,2)</f>
        <v>0</v>
      </c>
      <c r="K952" s="237" t="s">
        <v>198</v>
      </c>
      <c r="L952" s="74"/>
      <c r="M952" s="242" t="s">
        <v>34</v>
      </c>
      <c r="N952" s="243" t="s">
        <v>49</v>
      </c>
      <c r="O952" s="49"/>
      <c r="P952" s="244">
        <f>O952*H952</f>
        <v>0</v>
      </c>
      <c r="Q952" s="244">
        <v>0</v>
      </c>
      <c r="R952" s="244">
        <f>Q952*H952</f>
        <v>0</v>
      </c>
      <c r="S952" s="244">
        <v>0</v>
      </c>
      <c r="T952" s="245">
        <f>S952*H952</f>
        <v>0</v>
      </c>
      <c r="AR952" s="25" t="s">
        <v>267</v>
      </c>
      <c r="AT952" s="25" t="s">
        <v>194</v>
      </c>
      <c r="AU952" s="25" t="s">
        <v>88</v>
      </c>
      <c r="AY952" s="25" t="s">
        <v>191</v>
      </c>
      <c r="BE952" s="246">
        <f>IF(N952="základní",J952,0)</f>
        <v>0</v>
      </c>
      <c r="BF952" s="246">
        <f>IF(N952="snížená",J952,0)</f>
        <v>0</v>
      </c>
      <c r="BG952" s="246">
        <f>IF(N952="zákl. přenesená",J952,0)</f>
        <v>0</v>
      </c>
      <c r="BH952" s="246">
        <f>IF(N952="sníž. přenesená",J952,0)</f>
        <v>0</v>
      </c>
      <c r="BI952" s="246">
        <f>IF(N952="nulová",J952,0)</f>
        <v>0</v>
      </c>
      <c r="BJ952" s="25" t="s">
        <v>86</v>
      </c>
      <c r="BK952" s="246">
        <f>ROUND(I952*H952,2)</f>
        <v>0</v>
      </c>
      <c r="BL952" s="25" t="s">
        <v>267</v>
      </c>
      <c r="BM952" s="25" t="s">
        <v>1646</v>
      </c>
    </row>
    <row r="953" s="14" customFormat="1">
      <c r="B953" s="275"/>
      <c r="C953" s="276"/>
      <c r="D953" s="247" t="s">
        <v>312</v>
      </c>
      <c r="E953" s="277" t="s">
        <v>34</v>
      </c>
      <c r="F953" s="278" t="s">
        <v>1647</v>
      </c>
      <c r="G953" s="276"/>
      <c r="H953" s="277" t="s">
        <v>34</v>
      </c>
      <c r="I953" s="279"/>
      <c r="J953" s="276"/>
      <c r="K953" s="276"/>
      <c r="L953" s="280"/>
      <c r="M953" s="281"/>
      <c r="N953" s="282"/>
      <c r="O953" s="282"/>
      <c r="P953" s="282"/>
      <c r="Q953" s="282"/>
      <c r="R953" s="282"/>
      <c r="S953" s="282"/>
      <c r="T953" s="283"/>
      <c r="AT953" s="284" t="s">
        <v>312</v>
      </c>
      <c r="AU953" s="284" t="s">
        <v>88</v>
      </c>
      <c r="AV953" s="14" t="s">
        <v>86</v>
      </c>
      <c r="AW953" s="14" t="s">
        <v>41</v>
      </c>
      <c r="AX953" s="14" t="s">
        <v>78</v>
      </c>
      <c r="AY953" s="284" t="s">
        <v>191</v>
      </c>
    </row>
    <row r="954" s="12" customFormat="1">
      <c r="B954" s="253"/>
      <c r="C954" s="254"/>
      <c r="D954" s="247" t="s">
        <v>312</v>
      </c>
      <c r="E954" s="255" t="s">
        <v>34</v>
      </c>
      <c r="F954" s="256" t="s">
        <v>1648</v>
      </c>
      <c r="G954" s="254"/>
      <c r="H954" s="257">
        <v>28</v>
      </c>
      <c r="I954" s="258"/>
      <c r="J954" s="254"/>
      <c r="K954" s="254"/>
      <c r="L954" s="259"/>
      <c r="M954" s="260"/>
      <c r="N954" s="261"/>
      <c r="O954" s="261"/>
      <c r="P954" s="261"/>
      <c r="Q954" s="261"/>
      <c r="R954" s="261"/>
      <c r="S954" s="261"/>
      <c r="T954" s="262"/>
      <c r="AT954" s="263" t="s">
        <v>312</v>
      </c>
      <c r="AU954" s="263" t="s">
        <v>88</v>
      </c>
      <c r="AV954" s="12" t="s">
        <v>88</v>
      </c>
      <c r="AW954" s="12" t="s">
        <v>41</v>
      </c>
      <c r="AX954" s="12" t="s">
        <v>78</v>
      </c>
      <c r="AY954" s="263" t="s">
        <v>191</v>
      </c>
    </row>
    <row r="955" s="12" customFormat="1">
      <c r="B955" s="253"/>
      <c r="C955" s="254"/>
      <c r="D955" s="247" t="s">
        <v>312</v>
      </c>
      <c r="E955" s="255" t="s">
        <v>34</v>
      </c>
      <c r="F955" s="256" t="s">
        <v>1649</v>
      </c>
      <c r="G955" s="254"/>
      <c r="H955" s="257">
        <v>30</v>
      </c>
      <c r="I955" s="258"/>
      <c r="J955" s="254"/>
      <c r="K955" s="254"/>
      <c r="L955" s="259"/>
      <c r="M955" s="260"/>
      <c r="N955" s="261"/>
      <c r="O955" s="261"/>
      <c r="P955" s="261"/>
      <c r="Q955" s="261"/>
      <c r="R955" s="261"/>
      <c r="S955" s="261"/>
      <c r="T955" s="262"/>
      <c r="AT955" s="263" t="s">
        <v>312</v>
      </c>
      <c r="AU955" s="263" t="s">
        <v>88</v>
      </c>
      <c r="AV955" s="12" t="s">
        <v>88</v>
      </c>
      <c r="AW955" s="12" t="s">
        <v>41</v>
      </c>
      <c r="AX955" s="12" t="s">
        <v>78</v>
      </c>
      <c r="AY955" s="263" t="s">
        <v>191</v>
      </c>
    </row>
    <row r="956" s="13" customFormat="1">
      <c r="B956" s="264"/>
      <c r="C956" s="265"/>
      <c r="D956" s="247" t="s">
        <v>312</v>
      </c>
      <c r="E956" s="266" t="s">
        <v>34</v>
      </c>
      <c r="F956" s="267" t="s">
        <v>314</v>
      </c>
      <c r="G956" s="265"/>
      <c r="H956" s="268">
        <v>58</v>
      </c>
      <c r="I956" s="269"/>
      <c r="J956" s="265"/>
      <c r="K956" s="265"/>
      <c r="L956" s="270"/>
      <c r="M956" s="271"/>
      <c r="N956" s="272"/>
      <c r="O956" s="272"/>
      <c r="P956" s="272"/>
      <c r="Q956" s="272"/>
      <c r="R956" s="272"/>
      <c r="S956" s="272"/>
      <c r="T956" s="273"/>
      <c r="AT956" s="274" t="s">
        <v>312</v>
      </c>
      <c r="AU956" s="274" t="s">
        <v>88</v>
      </c>
      <c r="AV956" s="13" t="s">
        <v>211</v>
      </c>
      <c r="AW956" s="13" t="s">
        <v>41</v>
      </c>
      <c r="AX956" s="13" t="s">
        <v>86</v>
      </c>
      <c r="AY956" s="274" t="s">
        <v>191</v>
      </c>
    </row>
    <row r="957" s="1" customFormat="1" ht="25.5" customHeight="1">
      <c r="B957" s="48"/>
      <c r="C957" s="290" t="s">
        <v>1650</v>
      </c>
      <c r="D957" s="290" t="s">
        <v>445</v>
      </c>
      <c r="E957" s="291" t="s">
        <v>1651</v>
      </c>
      <c r="F957" s="292" t="s">
        <v>1652</v>
      </c>
      <c r="G957" s="293" t="s">
        <v>453</v>
      </c>
      <c r="H957" s="294">
        <v>63.799999999999997</v>
      </c>
      <c r="I957" s="295"/>
      <c r="J957" s="296">
        <f>ROUND(I957*H957,2)</f>
        <v>0</v>
      </c>
      <c r="K957" s="292" t="s">
        <v>356</v>
      </c>
      <c r="L957" s="297"/>
      <c r="M957" s="298" t="s">
        <v>34</v>
      </c>
      <c r="N957" s="299" t="s">
        <v>49</v>
      </c>
      <c r="O957" s="49"/>
      <c r="P957" s="244">
        <f>O957*H957</f>
        <v>0</v>
      </c>
      <c r="Q957" s="244">
        <v>0.013100000000000001</v>
      </c>
      <c r="R957" s="244">
        <f>Q957*H957</f>
        <v>0.83577999999999997</v>
      </c>
      <c r="S957" s="244">
        <v>0</v>
      </c>
      <c r="T957" s="245">
        <f>S957*H957</f>
        <v>0</v>
      </c>
      <c r="AR957" s="25" t="s">
        <v>531</v>
      </c>
      <c r="AT957" s="25" t="s">
        <v>445</v>
      </c>
      <c r="AU957" s="25" t="s">
        <v>88</v>
      </c>
      <c r="AY957" s="25" t="s">
        <v>191</v>
      </c>
      <c r="BE957" s="246">
        <f>IF(N957="základní",J957,0)</f>
        <v>0</v>
      </c>
      <c r="BF957" s="246">
        <f>IF(N957="snížená",J957,0)</f>
        <v>0</v>
      </c>
      <c r="BG957" s="246">
        <f>IF(N957="zákl. přenesená",J957,0)</f>
        <v>0</v>
      </c>
      <c r="BH957" s="246">
        <f>IF(N957="sníž. přenesená",J957,0)</f>
        <v>0</v>
      </c>
      <c r="BI957" s="246">
        <f>IF(N957="nulová",J957,0)</f>
        <v>0</v>
      </c>
      <c r="BJ957" s="25" t="s">
        <v>86</v>
      </c>
      <c r="BK957" s="246">
        <f>ROUND(I957*H957,2)</f>
        <v>0</v>
      </c>
      <c r="BL957" s="25" t="s">
        <v>267</v>
      </c>
      <c r="BM957" s="25" t="s">
        <v>1653</v>
      </c>
    </row>
    <row r="958" s="1" customFormat="1">
      <c r="B958" s="48"/>
      <c r="C958" s="76"/>
      <c r="D958" s="247" t="s">
        <v>201</v>
      </c>
      <c r="E958" s="76"/>
      <c r="F958" s="248" t="s">
        <v>1654</v>
      </c>
      <c r="G958" s="76"/>
      <c r="H958" s="76"/>
      <c r="I958" s="205"/>
      <c r="J958" s="76"/>
      <c r="K958" s="76"/>
      <c r="L958" s="74"/>
      <c r="M958" s="249"/>
      <c r="N958" s="49"/>
      <c r="O958" s="49"/>
      <c r="P958" s="49"/>
      <c r="Q958" s="49"/>
      <c r="R958" s="49"/>
      <c r="S958" s="49"/>
      <c r="T958" s="97"/>
      <c r="AT958" s="25" t="s">
        <v>201</v>
      </c>
      <c r="AU958" s="25" t="s">
        <v>88</v>
      </c>
    </row>
    <row r="959" s="12" customFormat="1">
      <c r="B959" s="253"/>
      <c r="C959" s="254"/>
      <c r="D959" s="247" t="s">
        <v>312</v>
      </c>
      <c r="E959" s="254"/>
      <c r="F959" s="256" t="s">
        <v>1655</v>
      </c>
      <c r="G959" s="254"/>
      <c r="H959" s="257">
        <v>63.799999999999997</v>
      </c>
      <c r="I959" s="258"/>
      <c r="J959" s="254"/>
      <c r="K959" s="254"/>
      <c r="L959" s="259"/>
      <c r="M959" s="260"/>
      <c r="N959" s="261"/>
      <c r="O959" s="261"/>
      <c r="P959" s="261"/>
      <c r="Q959" s="261"/>
      <c r="R959" s="261"/>
      <c r="S959" s="261"/>
      <c r="T959" s="262"/>
      <c r="AT959" s="263" t="s">
        <v>312</v>
      </c>
      <c r="AU959" s="263" t="s">
        <v>88</v>
      </c>
      <c r="AV959" s="12" t="s">
        <v>88</v>
      </c>
      <c r="AW959" s="12" t="s">
        <v>6</v>
      </c>
      <c r="AX959" s="12" t="s">
        <v>86</v>
      </c>
      <c r="AY959" s="263" t="s">
        <v>191</v>
      </c>
    </row>
    <row r="960" s="1" customFormat="1" ht="16.5" customHeight="1">
      <c r="B960" s="48"/>
      <c r="C960" s="235" t="s">
        <v>1656</v>
      </c>
      <c r="D960" s="235" t="s">
        <v>194</v>
      </c>
      <c r="E960" s="236" t="s">
        <v>1657</v>
      </c>
      <c r="F960" s="237" t="s">
        <v>1658</v>
      </c>
      <c r="G960" s="238" t="s">
        <v>553</v>
      </c>
      <c r="H960" s="239">
        <v>348</v>
      </c>
      <c r="I960" s="240"/>
      <c r="J960" s="241">
        <f>ROUND(I960*H960,2)</f>
        <v>0</v>
      </c>
      <c r="K960" s="237" t="s">
        <v>198</v>
      </c>
      <c r="L960" s="74"/>
      <c r="M960" s="242" t="s">
        <v>34</v>
      </c>
      <c r="N960" s="243" t="s">
        <v>49</v>
      </c>
      <c r="O960" s="49"/>
      <c r="P960" s="244">
        <f>O960*H960</f>
        <v>0</v>
      </c>
      <c r="Q960" s="244">
        <v>0</v>
      </c>
      <c r="R960" s="244">
        <f>Q960*H960</f>
        <v>0</v>
      </c>
      <c r="S960" s="244">
        <v>0</v>
      </c>
      <c r="T960" s="245">
        <f>S960*H960</f>
        <v>0</v>
      </c>
      <c r="AR960" s="25" t="s">
        <v>267</v>
      </c>
      <c r="AT960" s="25" t="s">
        <v>194</v>
      </c>
      <c r="AU960" s="25" t="s">
        <v>88</v>
      </c>
      <c r="AY960" s="25" t="s">
        <v>191</v>
      </c>
      <c r="BE960" s="246">
        <f>IF(N960="základní",J960,0)</f>
        <v>0</v>
      </c>
      <c r="BF960" s="246">
        <f>IF(N960="snížená",J960,0)</f>
        <v>0</v>
      </c>
      <c r="BG960" s="246">
        <f>IF(N960="zákl. přenesená",J960,0)</f>
        <v>0</v>
      </c>
      <c r="BH960" s="246">
        <f>IF(N960="sníž. přenesená",J960,0)</f>
        <v>0</v>
      </c>
      <c r="BI960" s="246">
        <f>IF(N960="nulová",J960,0)</f>
        <v>0</v>
      </c>
      <c r="BJ960" s="25" t="s">
        <v>86</v>
      </c>
      <c r="BK960" s="246">
        <f>ROUND(I960*H960,2)</f>
        <v>0</v>
      </c>
      <c r="BL960" s="25" t="s">
        <v>267</v>
      </c>
      <c r="BM960" s="25" t="s">
        <v>1659</v>
      </c>
    </row>
    <row r="961" s="14" customFormat="1">
      <c r="B961" s="275"/>
      <c r="C961" s="276"/>
      <c r="D961" s="247" t="s">
        <v>312</v>
      </c>
      <c r="E961" s="277" t="s">
        <v>34</v>
      </c>
      <c r="F961" s="278" t="s">
        <v>1647</v>
      </c>
      <c r="G961" s="276"/>
      <c r="H961" s="277" t="s">
        <v>34</v>
      </c>
      <c r="I961" s="279"/>
      <c r="J961" s="276"/>
      <c r="K961" s="276"/>
      <c r="L961" s="280"/>
      <c r="M961" s="281"/>
      <c r="N961" s="282"/>
      <c r="O961" s="282"/>
      <c r="P961" s="282"/>
      <c r="Q961" s="282"/>
      <c r="R961" s="282"/>
      <c r="S961" s="282"/>
      <c r="T961" s="283"/>
      <c r="AT961" s="284" t="s">
        <v>312</v>
      </c>
      <c r="AU961" s="284" t="s">
        <v>88</v>
      </c>
      <c r="AV961" s="14" t="s">
        <v>86</v>
      </c>
      <c r="AW961" s="14" t="s">
        <v>41</v>
      </c>
      <c r="AX961" s="14" t="s">
        <v>78</v>
      </c>
      <c r="AY961" s="284" t="s">
        <v>191</v>
      </c>
    </row>
    <row r="962" s="12" customFormat="1">
      <c r="B962" s="253"/>
      <c r="C962" s="254"/>
      <c r="D962" s="247" t="s">
        <v>312</v>
      </c>
      <c r="E962" s="255" t="s">
        <v>34</v>
      </c>
      <c r="F962" s="256" t="s">
        <v>1660</v>
      </c>
      <c r="G962" s="254"/>
      <c r="H962" s="257">
        <v>168</v>
      </c>
      <c r="I962" s="258"/>
      <c r="J962" s="254"/>
      <c r="K962" s="254"/>
      <c r="L962" s="259"/>
      <c r="M962" s="260"/>
      <c r="N962" s="261"/>
      <c r="O962" s="261"/>
      <c r="P962" s="261"/>
      <c r="Q962" s="261"/>
      <c r="R962" s="261"/>
      <c r="S962" s="261"/>
      <c r="T962" s="262"/>
      <c r="AT962" s="263" t="s">
        <v>312</v>
      </c>
      <c r="AU962" s="263" t="s">
        <v>88</v>
      </c>
      <c r="AV962" s="12" t="s">
        <v>88</v>
      </c>
      <c r="AW962" s="12" t="s">
        <v>41</v>
      </c>
      <c r="AX962" s="12" t="s">
        <v>78</v>
      </c>
      <c r="AY962" s="263" t="s">
        <v>191</v>
      </c>
    </row>
    <row r="963" s="12" customFormat="1">
      <c r="B963" s="253"/>
      <c r="C963" s="254"/>
      <c r="D963" s="247" t="s">
        <v>312</v>
      </c>
      <c r="E963" s="255" t="s">
        <v>34</v>
      </c>
      <c r="F963" s="256" t="s">
        <v>1661</v>
      </c>
      <c r="G963" s="254"/>
      <c r="H963" s="257">
        <v>180</v>
      </c>
      <c r="I963" s="258"/>
      <c r="J963" s="254"/>
      <c r="K963" s="254"/>
      <c r="L963" s="259"/>
      <c r="M963" s="260"/>
      <c r="N963" s="261"/>
      <c r="O963" s="261"/>
      <c r="P963" s="261"/>
      <c r="Q963" s="261"/>
      <c r="R963" s="261"/>
      <c r="S963" s="261"/>
      <c r="T963" s="262"/>
      <c r="AT963" s="263" t="s">
        <v>312</v>
      </c>
      <c r="AU963" s="263" t="s">
        <v>88</v>
      </c>
      <c r="AV963" s="12" t="s">
        <v>88</v>
      </c>
      <c r="AW963" s="12" t="s">
        <v>41</v>
      </c>
      <c r="AX963" s="12" t="s">
        <v>78</v>
      </c>
      <c r="AY963" s="263" t="s">
        <v>191</v>
      </c>
    </row>
    <row r="964" s="13" customFormat="1">
      <c r="B964" s="264"/>
      <c r="C964" s="265"/>
      <c r="D964" s="247" t="s">
        <v>312</v>
      </c>
      <c r="E964" s="266" t="s">
        <v>34</v>
      </c>
      <c r="F964" s="267" t="s">
        <v>314</v>
      </c>
      <c r="G964" s="265"/>
      <c r="H964" s="268">
        <v>348</v>
      </c>
      <c r="I964" s="269"/>
      <c r="J964" s="265"/>
      <c r="K964" s="265"/>
      <c r="L964" s="270"/>
      <c r="M964" s="271"/>
      <c r="N964" s="272"/>
      <c r="O964" s="272"/>
      <c r="P964" s="272"/>
      <c r="Q964" s="272"/>
      <c r="R964" s="272"/>
      <c r="S964" s="272"/>
      <c r="T964" s="273"/>
      <c r="AT964" s="274" t="s">
        <v>312</v>
      </c>
      <c r="AU964" s="274" t="s">
        <v>88</v>
      </c>
      <c r="AV964" s="13" t="s">
        <v>211</v>
      </c>
      <c r="AW964" s="13" t="s">
        <v>41</v>
      </c>
      <c r="AX964" s="13" t="s">
        <v>86</v>
      </c>
      <c r="AY964" s="274" t="s">
        <v>191</v>
      </c>
    </row>
    <row r="965" s="1" customFormat="1" ht="16.5" customHeight="1">
      <c r="B965" s="48"/>
      <c r="C965" s="290" t="s">
        <v>1662</v>
      </c>
      <c r="D965" s="290" t="s">
        <v>445</v>
      </c>
      <c r="E965" s="291" t="s">
        <v>1663</v>
      </c>
      <c r="F965" s="292" t="s">
        <v>1664</v>
      </c>
      <c r="G965" s="293" t="s">
        <v>309</v>
      </c>
      <c r="H965" s="294">
        <v>0.76600000000000001</v>
      </c>
      <c r="I965" s="295"/>
      <c r="J965" s="296">
        <f>ROUND(I965*H965,2)</f>
        <v>0</v>
      </c>
      <c r="K965" s="292" t="s">
        <v>198</v>
      </c>
      <c r="L965" s="297"/>
      <c r="M965" s="298" t="s">
        <v>34</v>
      </c>
      <c r="N965" s="299" t="s">
        <v>49</v>
      </c>
      <c r="O965" s="49"/>
      <c r="P965" s="244">
        <f>O965*H965</f>
        <v>0</v>
      </c>
      <c r="Q965" s="244">
        <v>0.55000000000000004</v>
      </c>
      <c r="R965" s="244">
        <f>Q965*H965</f>
        <v>0.42130000000000006</v>
      </c>
      <c r="S965" s="244">
        <v>0</v>
      </c>
      <c r="T965" s="245">
        <f>S965*H965</f>
        <v>0</v>
      </c>
      <c r="AR965" s="25" t="s">
        <v>531</v>
      </c>
      <c r="AT965" s="25" t="s">
        <v>445</v>
      </c>
      <c r="AU965" s="25" t="s">
        <v>88</v>
      </c>
      <c r="AY965" s="25" t="s">
        <v>191</v>
      </c>
      <c r="BE965" s="246">
        <f>IF(N965="základní",J965,0)</f>
        <v>0</v>
      </c>
      <c r="BF965" s="246">
        <f>IF(N965="snížená",J965,0)</f>
        <v>0</v>
      </c>
      <c r="BG965" s="246">
        <f>IF(N965="zákl. přenesená",J965,0)</f>
        <v>0</v>
      </c>
      <c r="BH965" s="246">
        <f>IF(N965="sníž. přenesená",J965,0)</f>
        <v>0</v>
      </c>
      <c r="BI965" s="246">
        <f>IF(N965="nulová",J965,0)</f>
        <v>0</v>
      </c>
      <c r="BJ965" s="25" t="s">
        <v>86</v>
      </c>
      <c r="BK965" s="246">
        <f>ROUND(I965*H965,2)</f>
        <v>0</v>
      </c>
      <c r="BL965" s="25" t="s">
        <v>267</v>
      </c>
      <c r="BM965" s="25" t="s">
        <v>1665</v>
      </c>
    </row>
    <row r="966" s="1" customFormat="1">
      <c r="B966" s="48"/>
      <c r="C966" s="76"/>
      <c r="D966" s="247" t="s">
        <v>201</v>
      </c>
      <c r="E966" s="76"/>
      <c r="F966" s="248" t="s">
        <v>1666</v>
      </c>
      <c r="G966" s="76"/>
      <c r="H966" s="76"/>
      <c r="I966" s="205"/>
      <c r="J966" s="76"/>
      <c r="K966" s="76"/>
      <c r="L966" s="74"/>
      <c r="M966" s="249"/>
      <c r="N966" s="49"/>
      <c r="O966" s="49"/>
      <c r="P966" s="49"/>
      <c r="Q966" s="49"/>
      <c r="R966" s="49"/>
      <c r="S966" s="49"/>
      <c r="T966" s="97"/>
      <c r="AT966" s="25" t="s">
        <v>201</v>
      </c>
      <c r="AU966" s="25" t="s">
        <v>88</v>
      </c>
    </row>
    <row r="967" s="12" customFormat="1">
      <c r="B967" s="253"/>
      <c r="C967" s="254"/>
      <c r="D967" s="247" t="s">
        <v>312</v>
      </c>
      <c r="E967" s="254"/>
      <c r="F967" s="256" t="s">
        <v>1667</v>
      </c>
      <c r="G967" s="254"/>
      <c r="H967" s="257">
        <v>0.76600000000000001</v>
      </c>
      <c r="I967" s="258"/>
      <c r="J967" s="254"/>
      <c r="K967" s="254"/>
      <c r="L967" s="259"/>
      <c r="M967" s="260"/>
      <c r="N967" s="261"/>
      <c r="O967" s="261"/>
      <c r="P967" s="261"/>
      <c r="Q967" s="261"/>
      <c r="R967" s="261"/>
      <c r="S967" s="261"/>
      <c r="T967" s="262"/>
      <c r="AT967" s="263" t="s">
        <v>312</v>
      </c>
      <c r="AU967" s="263" t="s">
        <v>88</v>
      </c>
      <c r="AV967" s="12" t="s">
        <v>88</v>
      </c>
      <c r="AW967" s="12" t="s">
        <v>6</v>
      </c>
      <c r="AX967" s="12" t="s">
        <v>86</v>
      </c>
      <c r="AY967" s="263" t="s">
        <v>191</v>
      </c>
    </row>
    <row r="968" s="1" customFormat="1" ht="16.5" customHeight="1">
      <c r="B968" s="48"/>
      <c r="C968" s="235" t="s">
        <v>1668</v>
      </c>
      <c r="D968" s="235" t="s">
        <v>194</v>
      </c>
      <c r="E968" s="236" t="s">
        <v>1669</v>
      </c>
      <c r="F968" s="237" t="s">
        <v>1670</v>
      </c>
      <c r="G968" s="238" t="s">
        <v>553</v>
      </c>
      <c r="H968" s="239">
        <v>330.62</v>
      </c>
      <c r="I968" s="240"/>
      <c r="J968" s="241">
        <f>ROUND(I968*H968,2)</f>
        <v>0</v>
      </c>
      <c r="K968" s="237" t="s">
        <v>198</v>
      </c>
      <c r="L968" s="74"/>
      <c r="M968" s="242" t="s">
        <v>34</v>
      </c>
      <c r="N968" s="243" t="s">
        <v>49</v>
      </c>
      <c r="O968" s="49"/>
      <c r="P968" s="244">
        <f>O968*H968</f>
        <v>0</v>
      </c>
      <c r="Q968" s="244">
        <v>0.00027999999999999998</v>
      </c>
      <c r="R968" s="244">
        <f>Q968*H968</f>
        <v>0.092573599999999992</v>
      </c>
      <c r="S968" s="244">
        <v>0</v>
      </c>
      <c r="T968" s="245">
        <f>S968*H968</f>
        <v>0</v>
      </c>
      <c r="AR968" s="25" t="s">
        <v>267</v>
      </c>
      <c r="AT968" s="25" t="s">
        <v>194</v>
      </c>
      <c r="AU968" s="25" t="s">
        <v>88</v>
      </c>
      <c r="AY968" s="25" t="s">
        <v>191</v>
      </c>
      <c r="BE968" s="246">
        <f>IF(N968="základní",J968,0)</f>
        <v>0</v>
      </c>
      <c r="BF968" s="246">
        <f>IF(N968="snížená",J968,0)</f>
        <v>0</v>
      </c>
      <c r="BG968" s="246">
        <f>IF(N968="zákl. přenesená",J968,0)</f>
        <v>0</v>
      </c>
      <c r="BH968" s="246">
        <f>IF(N968="sníž. přenesená",J968,0)</f>
        <v>0</v>
      </c>
      <c r="BI968" s="246">
        <f>IF(N968="nulová",J968,0)</f>
        <v>0</v>
      </c>
      <c r="BJ968" s="25" t="s">
        <v>86</v>
      </c>
      <c r="BK968" s="246">
        <f>ROUND(I968*H968,2)</f>
        <v>0</v>
      </c>
      <c r="BL968" s="25" t="s">
        <v>267</v>
      </c>
      <c r="BM968" s="25" t="s">
        <v>1671</v>
      </c>
    </row>
    <row r="969" s="1" customFormat="1">
      <c r="B969" s="48"/>
      <c r="C969" s="76"/>
      <c r="D969" s="247" t="s">
        <v>201</v>
      </c>
      <c r="E969" s="76"/>
      <c r="F969" s="248" t="s">
        <v>1672</v>
      </c>
      <c r="G969" s="76"/>
      <c r="H969" s="76"/>
      <c r="I969" s="205"/>
      <c r="J969" s="76"/>
      <c r="K969" s="76"/>
      <c r="L969" s="74"/>
      <c r="M969" s="249"/>
      <c r="N969" s="49"/>
      <c r="O969" s="49"/>
      <c r="P969" s="49"/>
      <c r="Q969" s="49"/>
      <c r="R969" s="49"/>
      <c r="S969" s="49"/>
      <c r="T969" s="97"/>
      <c r="AT969" s="25" t="s">
        <v>201</v>
      </c>
      <c r="AU969" s="25" t="s">
        <v>88</v>
      </c>
    </row>
    <row r="970" s="1" customFormat="1" ht="16.5" customHeight="1">
      <c r="B970" s="48"/>
      <c r="C970" s="235" t="s">
        <v>1673</v>
      </c>
      <c r="D970" s="235" t="s">
        <v>194</v>
      </c>
      <c r="E970" s="236" t="s">
        <v>1674</v>
      </c>
      <c r="F970" s="237" t="s">
        <v>1675</v>
      </c>
      <c r="G970" s="238" t="s">
        <v>1036</v>
      </c>
      <c r="H970" s="311"/>
      <c r="I970" s="240"/>
      <c r="J970" s="241">
        <f>ROUND(I970*H970,2)</f>
        <v>0</v>
      </c>
      <c r="K970" s="237" t="s">
        <v>356</v>
      </c>
      <c r="L970" s="74"/>
      <c r="M970" s="242" t="s">
        <v>34</v>
      </c>
      <c r="N970" s="243" t="s">
        <v>49</v>
      </c>
      <c r="O970" s="49"/>
      <c r="P970" s="244">
        <f>O970*H970</f>
        <v>0</v>
      </c>
      <c r="Q970" s="244">
        <v>0</v>
      </c>
      <c r="R970" s="244">
        <f>Q970*H970</f>
        <v>0</v>
      </c>
      <c r="S970" s="244">
        <v>0</v>
      </c>
      <c r="T970" s="245">
        <f>S970*H970</f>
        <v>0</v>
      </c>
      <c r="AR970" s="25" t="s">
        <v>267</v>
      </c>
      <c r="AT970" s="25" t="s">
        <v>194</v>
      </c>
      <c r="AU970" s="25" t="s">
        <v>88</v>
      </c>
      <c r="AY970" s="25" t="s">
        <v>191</v>
      </c>
      <c r="BE970" s="246">
        <f>IF(N970="základní",J970,0)</f>
        <v>0</v>
      </c>
      <c r="BF970" s="246">
        <f>IF(N970="snížená",J970,0)</f>
        <v>0</v>
      </c>
      <c r="BG970" s="246">
        <f>IF(N970="zákl. přenesená",J970,0)</f>
        <v>0</v>
      </c>
      <c r="BH970" s="246">
        <f>IF(N970="sníž. přenesená",J970,0)</f>
        <v>0</v>
      </c>
      <c r="BI970" s="246">
        <f>IF(N970="nulová",J970,0)</f>
        <v>0</v>
      </c>
      <c r="BJ970" s="25" t="s">
        <v>86</v>
      </c>
      <c r="BK970" s="246">
        <f>ROUND(I970*H970,2)</f>
        <v>0</v>
      </c>
      <c r="BL970" s="25" t="s">
        <v>267</v>
      </c>
      <c r="BM970" s="25" t="s">
        <v>1676</v>
      </c>
    </row>
    <row r="971" s="11" customFormat="1" ht="29.88" customHeight="1">
      <c r="B971" s="219"/>
      <c r="C971" s="220"/>
      <c r="D971" s="221" t="s">
        <v>77</v>
      </c>
      <c r="E971" s="233" t="s">
        <v>1677</v>
      </c>
      <c r="F971" s="233" t="s">
        <v>1678</v>
      </c>
      <c r="G971" s="220"/>
      <c r="H971" s="220"/>
      <c r="I971" s="223"/>
      <c r="J971" s="234">
        <f>BK971</f>
        <v>0</v>
      </c>
      <c r="K971" s="220"/>
      <c r="L971" s="225"/>
      <c r="M971" s="226"/>
      <c r="N971" s="227"/>
      <c r="O971" s="227"/>
      <c r="P971" s="228">
        <f>SUM(P972:P1044)</f>
        <v>0</v>
      </c>
      <c r="Q971" s="227"/>
      <c r="R971" s="228">
        <f>SUM(R972:R1044)</f>
        <v>0</v>
      </c>
      <c r="S971" s="227"/>
      <c r="T971" s="229">
        <f>SUM(T972:T1044)</f>
        <v>0</v>
      </c>
      <c r="AR971" s="230" t="s">
        <v>88</v>
      </c>
      <c r="AT971" s="231" t="s">
        <v>77</v>
      </c>
      <c r="AU971" s="231" t="s">
        <v>86</v>
      </c>
      <c r="AY971" s="230" t="s">
        <v>191</v>
      </c>
      <c r="BK971" s="232">
        <f>SUM(BK972:BK1044)</f>
        <v>0</v>
      </c>
    </row>
    <row r="972" s="1" customFormat="1" ht="25.5" customHeight="1">
      <c r="B972" s="48"/>
      <c r="C972" s="235" t="s">
        <v>1679</v>
      </c>
      <c r="D972" s="235" t="s">
        <v>194</v>
      </c>
      <c r="E972" s="236" t="s">
        <v>1680</v>
      </c>
      <c r="F972" s="237" t="s">
        <v>1681</v>
      </c>
      <c r="G972" s="238" t="s">
        <v>1500</v>
      </c>
      <c r="H972" s="239">
        <v>1</v>
      </c>
      <c r="I972" s="240"/>
      <c r="J972" s="241">
        <f>ROUND(I972*H972,2)</f>
        <v>0</v>
      </c>
      <c r="K972" s="237" t="s">
        <v>356</v>
      </c>
      <c r="L972" s="74"/>
      <c r="M972" s="242" t="s">
        <v>34</v>
      </c>
      <c r="N972" s="243" t="s">
        <v>49</v>
      </c>
      <c r="O972" s="49"/>
      <c r="P972" s="244">
        <f>O972*H972</f>
        <v>0</v>
      </c>
      <c r="Q972" s="244">
        <v>0</v>
      </c>
      <c r="R972" s="244">
        <f>Q972*H972</f>
        <v>0</v>
      </c>
      <c r="S972" s="244">
        <v>0</v>
      </c>
      <c r="T972" s="245">
        <f>S972*H972</f>
        <v>0</v>
      </c>
      <c r="AR972" s="25" t="s">
        <v>267</v>
      </c>
      <c r="AT972" s="25" t="s">
        <v>194</v>
      </c>
      <c r="AU972" s="25" t="s">
        <v>88</v>
      </c>
      <c r="AY972" s="25" t="s">
        <v>191</v>
      </c>
      <c r="BE972" s="246">
        <f>IF(N972="základní",J972,0)</f>
        <v>0</v>
      </c>
      <c r="BF972" s="246">
        <f>IF(N972="snížená",J972,0)</f>
        <v>0</v>
      </c>
      <c r="BG972" s="246">
        <f>IF(N972="zákl. přenesená",J972,0)</f>
        <v>0</v>
      </c>
      <c r="BH972" s="246">
        <f>IF(N972="sníž. přenesená",J972,0)</f>
        <v>0</v>
      </c>
      <c r="BI972" s="246">
        <f>IF(N972="nulová",J972,0)</f>
        <v>0</v>
      </c>
      <c r="BJ972" s="25" t="s">
        <v>86</v>
      </c>
      <c r="BK972" s="246">
        <f>ROUND(I972*H972,2)</f>
        <v>0</v>
      </c>
      <c r="BL972" s="25" t="s">
        <v>267</v>
      </c>
      <c r="BM972" s="25" t="s">
        <v>1682</v>
      </c>
    </row>
    <row r="973" s="1" customFormat="1">
      <c r="B973" s="48"/>
      <c r="C973" s="76"/>
      <c r="D973" s="247" t="s">
        <v>201</v>
      </c>
      <c r="E973" s="76"/>
      <c r="F973" s="248" t="s">
        <v>1683</v>
      </c>
      <c r="G973" s="76"/>
      <c r="H973" s="76"/>
      <c r="I973" s="205"/>
      <c r="J973" s="76"/>
      <c r="K973" s="76"/>
      <c r="L973" s="74"/>
      <c r="M973" s="249"/>
      <c r="N973" s="49"/>
      <c r="O973" s="49"/>
      <c r="P973" s="49"/>
      <c r="Q973" s="49"/>
      <c r="R973" s="49"/>
      <c r="S973" s="49"/>
      <c r="T973" s="97"/>
      <c r="AT973" s="25" t="s">
        <v>201</v>
      </c>
      <c r="AU973" s="25" t="s">
        <v>88</v>
      </c>
    </row>
    <row r="974" s="1" customFormat="1" ht="25.5" customHeight="1">
      <c r="B974" s="48"/>
      <c r="C974" s="235" t="s">
        <v>1684</v>
      </c>
      <c r="D974" s="235" t="s">
        <v>194</v>
      </c>
      <c r="E974" s="236" t="s">
        <v>1685</v>
      </c>
      <c r="F974" s="237" t="s">
        <v>1686</v>
      </c>
      <c r="G974" s="238" t="s">
        <v>1500</v>
      </c>
      <c r="H974" s="239">
        <v>1</v>
      </c>
      <c r="I974" s="240"/>
      <c r="J974" s="241">
        <f>ROUND(I974*H974,2)</f>
        <v>0</v>
      </c>
      <c r="K974" s="237" t="s">
        <v>356</v>
      </c>
      <c r="L974" s="74"/>
      <c r="M974" s="242" t="s">
        <v>34</v>
      </c>
      <c r="N974" s="243" t="s">
        <v>49</v>
      </c>
      <c r="O974" s="49"/>
      <c r="P974" s="244">
        <f>O974*H974</f>
        <v>0</v>
      </c>
      <c r="Q974" s="244">
        <v>0</v>
      </c>
      <c r="R974" s="244">
        <f>Q974*H974</f>
        <v>0</v>
      </c>
      <c r="S974" s="244">
        <v>0</v>
      </c>
      <c r="T974" s="245">
        <f>S974*H974</f>
        <v>0</v>
      </c>
      <c r="AR974" s="25" t="s">
        <v>267</v>
      </c>
      <c r="AT974" s="25" t="s">
        <v>194</v>
      </c>
      <c r="AU974" s="25" t="s">
        <v>88</v>
      </c>
      <c r="AY974" s="25" t="s">
        <v>191</v>
      </c>
      <c r="BE974" s="246">
        <f>IF(N974="základní",J974,0)</f>
        <v>0</v>
      </c>
      <c r="BF974" s="246">
        <f>IF(N974="snížená",J974,0)</f>
        <v>0</v>
      </c>
      <c r="BG974" s="246">
        <f>IF(N974="zákl. přenesená",J974,0)</f>
        <v>0</v>
      </c>
      <c r="BH974" s="246">
        <f>IF(N974="sníž. přenesená",J974,0)</f>
        <v>0</v>
      </c>
      <c r="BI974" s="246">
        <f>IF(N974="nulová",J974,0)</f>
        <v>0</v>
      </c>
      <c r="BJ974" s="25" t="s">
        <v>86</v>
      </c>
      <c r="BK974" s="246">
        <f>ROUND(I974*H974,2)</f>
        <v>0</v>
      </c>
      <c r="BL974" s="25" t="s">
        <v>267</v>
      </c>
      <c r="BM974" s="25" t="s">
        <v>1687</v>
      </c>
    </row>
    <row r="975" s="1" customFormat="1">
      <c r="B975" s="48"/>
      <c r="C975" s="76"/>
      <c r="D975" s="247" t="s">
        <v>201</v>
      </c>
      <c r="E975" s="76"/>
      <c r="F975" s="248" t="s">
        <v>1683</v>
      </c>
      <c r="G975" s="76"/>
      <c r="H975" s="76"/>
      <c r="I975" s="205"/>
      <c r="J975" s="76"/>
      <c r="K975" s="76"/>
      <c r="L975" s="74"/>
      <c r="M975" s="249"/>
      <c r="N975" s="49"/>
      <c r="O975" s="49"/>
      <c r="P975" s="49"/>
      <c r="Q975" s="49"/>
      <c r="R975" s="49"/>
      <c r="S975" s="49"/>
      <c r="T975" s="97"/>
      <c r="AT975" s="25" t="s">
        <v>201</v>
      </c>
      <c r="AU975" s="25" t="s">
        <v>88</v>
      </c>
    </row>
    <row r="976" s="1" customFormat="1" ht="25.5" customHeight="1">
      <c r="B976" s="48"/>
      <c r="C976" s="235" t="s">
        <v>1688</v>
      </c>
      <c r="D976" s="235" t="s">
        <v>194</v>
      </c>
      <c r="E976" s="236" t="s">
        <v>1689</v>
      </c>
      <c r="F976" s="237" t="s">
        <v>1690</v>
      </c>
      <c r="G976" s="238" t="s">
        <v>1500</v>
      </c>
      <c r="H976" s="239">
        <v>1</v>
      </c>
      <c r="I976" s="240"/>
      <c r="J976" s="241">
        <f>ROUND(I976*H976,2)</f>
        <v>0</v>
      </c>
      <c r="K976" s="237" t="s">
        <v>356</v>
      </c>
      <c r="L976" s="74"/>
      <c r="M976" s="242" t="s">
        <v>34</v>
      </c>
      <c r="N976" s="243" t="s">
        <v>49</v>
      </c>
      <c r="O976" s="49"/>
      <c r="P976" s="244">
        <f>O976*H976</f>
        <v>0</v>
      </c>
      <c r="Q976" s="244">
        <v>0</v>
      </c>
      <c r="R976" s="244">
        <f>Q976*H976</f>
        <v>0</v>
      </c>
      <c r="S976" s="244">
        <v>0</v>
      </c>
      <c r="T976" s="245">
        <f>S976*H976</f>
        <v>0</v>
      </c>
      <c r="AR976" s="25" t="s">
        <v>267</v>
      </c>
      <c r="AT976" s="25" t="s">
        <v>194</v>
      </c>
      <c r="AU976" s="25" t="s">
        <v>88</v>
      </c>
      <c r="AY976" s="25" t="s">
        <v>191</v>
      </c>
      <c r="BE976" s="246">
        <f>IF(N976="základní",J976,0)</f>
        <v>0</v>
      </c>
      <c r="BF976" s="246">
        <f>IF(N976="snížená",J976,0)</f>
        <v>0</v>
      </c>
      <c r="BG976" s="246">
        <f>IF(N976="zákl. přenesená",J976,0)</f>
        <v>0</v>
      </c>
      <c r="BH976" s="246">
        <f>IF(N976="sníž. přenesená",J976,0)</f>
        <v>0</v>
      </c>
      <c r="BI976" s="246">
        <f>IF(N976="nulová",J976,0)</f>
        <v>0</v>
      </c>
      <c r="BJ976" s="25" t="s">
        <v>86</v>
      </c>
      <c r="BK976" s="246">
        <f>ROUND(I976*H976,2)</f>
        <v>0</v>
      </c>
      <c r="BL976" s="25" t="s">
        <v>267</v>
      </c>
      <c r="BM976" s="25" t="s">
        <v>1691</v>
      </c>
    </row>
    <row r="977" s="1" customFormat="1">
      <c r="B977" s="48"/>
      <c r="C977" s="76"/>
      <c r="D977" s="247" t="s">
        <v>201</v>
      </c>
      <c r="E977" s="76"/>
      <c r="F977" s="248" t="s">
        <v>1683</v>
      </c>
      <c r="G977" s="76"/>
      <c r="H977" s="76"/>
      <c r="I977" s="205"/>
      <c r="J977" s="76"/>
      <c r="K977" s="76"/>
      <c r="L977" s="74"/>
      <c r="M977" s="249"/>
      <c r="N977" s="49"/>
      <c r="O977" s="49"/>
      <c r="P977" s="49"/>
      <c r="Q977" s="49"/>
      <c r="R977" s="49"/>
      <c r="S977" s="49"/>
      <c r="T977" s="97"/>
      <c r="AT977" s="25" t="s">
        <v>201</v>
      </c>
      <c r="AU977" s="25" t="s">
        <v>88</v>
      </c>
    </row>
    <row r="978" s="1" customFormat="1" ht="25.5" customHeight="1">
      <c r="B978" s="48"/>
      <c r="C978" s="235" t="s">
        <v>1692</v>
      </c>
      <c r="D978" s="235" t="s">
        <v>194</v>
      </c>
      <c r="E978" s="236" t="s">
        <v>1693</v>
      </c>
      <c r="F978" s="237" t="s">
        <v>1694</v>
      </c>
      <c r="G978" s="238" t="s">
        <v>453</v>
      </c>
      <c r="H978" s="239">
        <v>8.5050000000000008</v>
      </c>
      <c r="I978" s="240"/>
      <c r="J978" s="241">
        <f>ROUND(I978*H978,2)</f>
        <v>0</v>
      </c>
      <c r="K978" s="237" t="s">
        <v>356</v>
      </c>
      <c r="L978" s="74"/>
      <c r="M978" s="242" t="s">
        <v>34</v>
      </c>
      <c r="N978" s="243" t="s">
        <v>49</v>
      </c>
      <c r="O978" s="49"/>
      <c r="P978" s="244">
        <f>O978*H978</f>
        <v>0</v>
      </c>
      <c r="Q978" s="244">
        <v>0</v>
      </c>
      <c r="R978" s="244">
        <f>Q978*H978</f>
        <v>0</v>
      </c>
      <c r="S978" s="244">
        <v>0</v>
      </c>
      <c r="T978" s="245">
        <f>S978*H978</f>
        <v>0</v>
      </c>
      <c r="AR978" s="25" t="s">
        <v>267</v>
      </c>
      <c r="AT978" s="25" t="s">
        <v>194</v>
      </c>
      <c r="AU978" s="25" t="s">
        <v>88</v>
      </c>
      <c r="AY978" s="25" t="s">
        <v>191</v>
      </c>
      <c r="BE978" s="246">
        <f>IF(N978="základní",J978,0)</f>
        <v>0</v>
      </c>
      <c r="BF978" s="246">
        <f>IF(N978="snížená",J978,0)</f>
        <v>0</v>
      </c>
      <c r="BG978" s="246">
        <f>IF(N978="zákl. přenesená",J978,0)</f>
        <v>0</v>
      </c>
      <c r="BH978" s="246">
        <f>IF(N978="sníž. přenesená",J978,0)</f>
        <v>0</v>
      </c>
      <c r="BI978" s="246">
        <f>IF(N978="nulová",J978,0)</f>
        <v>0</v>
      </c>
      <c r="BJ978" s="25" t="s">
        <v>86</v>
      </c>
      <c r="BK978" s="246">
        <f>ROUND(I978*H978,2)</f>
        <v>0</v>
      </c>
      <c r="BL978" s="25" t="s">
        <v>267</v>
      </c>
      <c r="BM978" s="25" t="s">
        <v>1695</v>
      </c>
    </row>
    <row r="979" s="1" customFormat="1">
      <c r="B979" s="48"/>
      <c r="C979" s="76"/>
      <c r="D979" s="247" t="s">
        <v>201</v>
      </c>
      <c r="E979" s="76"/>
      <c r="F979" s="248" t="s">
        <v>1683</v>
      </c>
      <c r="G979" s="76"/>
      <c r="H979" s="76"/>
      <c r="I979" s="205"/>
      <c r="J979" s="76"/>
      <c r="K979" s="76"/>
      <c r="L979" s="74"/>
      <c r="M979" s="249"/>
      <c r="N979" s="49"/>
      <c r="O979" s="49"/>
      <c r="P979" s="49"/>
      <c r="Q979" s="49"/>
      <c r="R979" s="49"/>
      <c r="S979" s="49"/>
      <c r="T979" s="97"/>
      <c r="AT979" s="25" t="s">
        <v>201</v>
      </c>
      <c r="AU979" s="25" t="s">
        <v>88</v>
      </c>
    </row>
    <row r="980" s="1" customFormat="1" ht="25.5" customHeight="1">
      <c r="B980" s="48"/>
      <c r="C980" s="235" t="s">
        <v>1696</v>
      </c>
      <c r="D980" s="235" t="s">
        <v>194</v>
      </c>
      <c r="E980" s="236" t="s">
        <v>1697</v>
      </c>
      <c r="F980" s="237" t="s">
        <v>1698</v>
      </c>
      <c r="G980" s="238" t="s">
        <v>453</v>
      </c>
      <c r="H980" s="239">
        <v>3.7799999999999998</v>
      </c>
      <c r="I980" s="240"/>
      <c r="J980" s="241">
        <f>ROUND(I980*H980,2)</f>
        <v>0</v>
      </c>
      <c r="K980" s="237" t="s">
        <v>356</v>
      </c>
      <c r="L980" s="74"/>
      <c r="M980" s="242" t="s">
        <v>34</v>
      </c>
      <c r="N980" s="243" t="s">
        <v>49</v>
      </c>
      <c r="O980" s="49"/>
      <c r="P980" s="244">
        <f>O980*H980</f>
        <v>0</v>
      </c>
      <c r="Q980" s="244">
        <v>0</v>
      </c>
      <c r="R980" s="244">
        <f>Q980*H980</f>
        <v>0</v>
      </c>
      <c r="S980" s="244">
        <v>0</v>
      </c>
      <c r="T980" s="245">
        <f>S980*H980</f>
        <v>0</v>
      </c>
      <c r="AR980" s="25" t="s">
        <v>267</v>
      </c>
      <c r="AT980" s="25" t="s">
        <v>194</v>
      </c>
      <c r="AU980" s="25" t="s">
        <v>88</v>
      </c>
      <c r="AY980" s="25" t="s">
        <v>191</v>
      </c>
      <c r="BE980" s="246">
        <f>IF(N980="základní",J980,0)</f>
        <v>0</v>
      </c>
      <c r="BF980" s="246">
        <f>IF(N980="snížená",J980,0)</f>
        <v>0</v>
      </c>
      <c r="BG980" s="246">
        <f>IF(N980="zákl. přenesená",J980,0)</f>
        <v>0</v>
      </c>
      <c r="BH980" s="246">
        <f>IF(N980="sníž. přenesená",J980,0)</f>
        <v>0</v>
      </c>
      <c r="BI980" s="246">
        <f>IF(N980="nulová",J980,0)</f>
        <v>0</v>
      </c>
      <c r="BJ980" s="25" t="s">
        <v>86</v>
      </c>
      <c r="BK980" s="246">
        <f>ROUND(I980*H980,2)</f>
        <v>0</v>
      </c>
      <c r="BL980" s="25" t="s">
        <v>267</v>
      </c>
      <c r="BM980" s="25" t="s">
        <v>1699</v>
      </c>
    </row>
    <row r="981" s="1" customFormat="1">
      <c r="B981" s="48"/>
      <c r="C981" s="76"/>
      <c r="D981" s="247" t="s">
        <v>201</v>
      </c>
      <c r="E981" s="76"/>
      <c r="F981" s="248" t="s">
        <v>1683</v>
      </c>
      <c r="G981" s="76"/>
      <c r="H981" s="76"/>
      <c r="I981" s="205"/>
      <c r="J981" s="76"/>
      <c r="K981" s="76"/>
      <c r="L981" s="74"/>
      <c r="M981" s="249"/>
      <c r="N981" s="49"/>
      <c r="O981" s="49"/>
      <c r="P981" s="49"/>
      <c r="Q981" s="49"/>
      <c r="R981" s="49"/>
      <c r="S981" s="49"/>
      <c r="T981" s="97"/>
      <c r="AT981" s="25" t="s">
        <v>201</v>
      </c>
      <c r="AU981" s="25" t="s">
        <v>88</v>
      </c>
    </row>
    <row r="982" s="1" customFormat="1" ht="25.5" customHeight="1">
      <c r="B982" s="48"/>
      <c r="C982" s="235" t="s">
        <v>1700</v>
      </c>
      <c r="D982" s="235" t="s">
        <v>194</v>
      </c>
      <c r="E982" s="236" t="s">
        <v>1701</v>
      </c>
      <c r="F982" s="237" t="s">
        <v>1702</v>
      </c>
      <c r="G982" s="238" t="s">
        <v>1500</v>
      </c>
      <c r="H982" s="239">
        <v>1</v>
      </c>
      <c r="I982" s="240"/>
      <c r="J982" s="241">
        <f>ROUND(I982*H982,2)</f>
        <v>0</v>
      </c>
      <c r="K982" s="237" t="s">
        <v>356</v>
      </c>
      <c r="L982" s="74"/>
      <c r="M982" s="242" t="s">
        <v>34</v>
      </c>
      <c r="N982" s="243" t="s">
        <v>49</v>
      </c>
      <c r="O982" s="49"/>
      <c r="P982" s="244">
        <f>O982*H982</f>
        <v>0</v>
      </c>
      <c r="Q982" s="244">
        <v>0</v>
      </c>
      <c r="R982" s="244">
        <f>Q982*H982</f>
        <v>0</v>
      </c>
      <c r="S982" s="244">
        <v>0</v>
      </c>
      <c r="T982" s="245">
        <f>S982*H982</f>
        <v>0</v>
      </c>
      <c r="AR982" s="25" t="s">
        <v>267</v>
      </c>
      <c r="AT982" s="25" t="s">
        <v>194</v>
      </c>
      <c r="AU982" s="25" t="s">
        <v>88</v>
      </c>
      <c r="AY982" s="25" t="s">
        <v>191</v>
      </c>
      <c r="BE982" s="246">
        <f>IF(N982="základní",J982,0)</f>
        <v>0</v>
      </c>
      <c r="BF982" s="246">
        <f>IF(N982="snížená",J982,0)</f>
        <v>0</v>
      </c>
      <c r="BG982" s="246">
        <f>IF(N982="zákl. přenesená",J982,0)</f>
        <v>0</v>
      </c>
      <c r="BH982" s="246">
        <f>IF(N982="sníž. přenesená",J982,0)</f>
        <v>0</v>
      </c>
      <c r="BI982" s="246">
        <f>IF(N982="nulová",J982,0)</f>
        <v>0</v>
      </c>
      <c r="BJ982" s="25" t="s">
        <v>86</v>
      </c>
      <c r="BK982" s="246">
        <f>ROUND(I982*H982,2)</f>
        <v>0</v>
      </c>
      <c r="BL982" s="25" t="s">
        <v>267</v>
      </c>
      <c r="BM982" s="25" t="s">
        <v>1703</v>
      </c>
    </row>
    <row r="983" s="1" customFormat="1">
      <c r="B983" s="48"/>
      <c r="C983" s="76"/>
      <c r="D983" s="247" t="s">
        <v>201</v>
      </c>
      <c r="E983" s="76"/>
      <c r="F983" s="248" t="s">
        <v>1704</v>
      </c>
      <c r="G983" s="76"/>
      <c r="H983" s="76"/>
      <c r="I983" s="205"/>
      <c r="J983" s="76"/>
      <c r="K983" s="76"/>
      <c r="L983" s="74"/>
      <c r="M983" s="249"/>
      <c r="N983" s="49"/>
      <c r="O983" s="49"/>
      <c r="P983" s="49"/>
      <c r="Q983" s="49"/>
      <c r="R983" s="49"/>
      <c r="S983" s="49"/>
      <c r="T983" s="97"/>
      <c r="AT983" s="25" t="s">
        <v>201</v>
      </c>
      <c r="AU983" s="25" t="s">
        <v>88</v>
      </c>
    </row>
    <row r="984" s="1" customFormat="1" ht="25.5" customHeight="1">
      <c r="B984" s="48"/>
      <c r="C984" s="235" t="s">
        <v>1705</v>
      </c>
      <c r="D984" s="235" t="s">
        <v>194</v>
      </c>
      <c r="E984" s="236" t="s">
        <v>1706</v>
      </c>
      <c r="F984" s="237" t="s">
        <v>1707</v>
      </c>
      <c r="G984" s="238" t="s">
        <v>1500</v>
      </c>
      <c r="H984" s="239">
        <v>1</v>
      </c>
      <c r="I984" s="240"/>
      <c r="J984" s="241">
        <f>ROUND(I984*H984,2)</f>
        <v>0</v>
      </c>
      <c r="K984" s="237" t="s">
        <v>356</v>
      </c>
      <c r="L984" s="74"/>
      <c r="M984" s="242" t="s">
        <v>34</v>
      </c>
      <c r="N984" s="243" t="s">
        <v>49</v>
      </c>
      <c r="O984" s="49"/>
      <c r="P984" s="244">
        <f>O984*H984</f>
        <v>0</v>
      </c>
      <c r="Q984" s="244">
        <v>0</v>
      </c>
      <c r="R984" s="244">
        <f>Q984*H984</f>
        <v>0</v>
      </c>
      <c r="S984" s="244">
        <v>0</v>
      </c>
      <c r="T984" s="245">
        <f>S984*H984</f>
        <v>0</v>
      </c>
      <c r="AR984" s="25" t="s">
        <v>267</v>
      </c>
      <c r="AT984" s="25" t="s">
        <v>194</v>
      </c>
      <c r="AU984" s="25" t="s">
        <v>88</v>
      </c>
      <c r="AY984" s="25" t="s">
        <v>191</v>
      </c>
      <c r="BE984" s="246">
        <f>IF(N984="základní",J984,0)</f>
        <v>0</v>
      </c>
      <c r="BF984" s="246">
        <f>IF(N984="snížená",J984,0)</f>
        <v>0</v>
      </c>
      <c r="BG984" s="246">
        <f>IF(N984="zákl. přenesená",J984,0)</f>
        <v>0</v>
      </c>
      <c r="BH984" s="246">
        <f>IF(N984="sníž. přenesená",J984,0)</f>
        <v>0</v>
      </c>
      <c r="BI984" s="246">
        <f>IF(N984="nulová",J984,0)</f>
        <v>0</v>
      </c>
      <c r="BJ984" s="25" t="s">
        <v>86</v>
      </c>
      <c r="BK984" s="246">
        <f>ROUND(I984*H984,2)</f>
        <v>0</v>
      </c>
      <c r="BL984" s="25" t="s">
        <v>267</v>
      </c>
      <c r="BM984" s="25" t="s">
        <v>1708</v>
      </c>
    </row>
    <row r="985" s="1" customFormat="1">
      <c r="B985" s="48"/>
      <c r="C985" s="76"/>
      <c r="D985" s="247" t="s">
        <v>201</v>
      </c>
      <c r="E985" s="76"/>
      <c r="F985" s="248" t="s">
        <v>1704</v>
      </c>
      <c r="G985" s="76"/>
      <c r="H985" s="76"/>
      <c r="I985" s="205"/>
      <c r="J985" s="76"/>
      <c r="K985" s="76"/>
      <c r="L985" s="74"/>
      <c r="M985" s="249"/>
      <c r="N985" s="49"/>
      <c r="O985" s="49"/>
      <c r="P985" s="49"/>
      <c r="Q985" s="49"/>
      <c r="R985" s="49"/>
      <c r="S985" s="49"/>
      <c r="T985" s="97"/>
      <c r="AT985" s="25" t="s">
        <v>201</v>
      </c>
      <c r="AU985" s="25" t="s">
        <v>88</v>
      </c>
    </row>
    <row r="986" s="1" customFormat="1" ht="25.5" customHeight="1">
      <c r="B986" s="48"/>
      <c r="C986" s="235" t="s">
        <v>1709</v>
      </c>
      <c r="D986" s="235" t="s">
        <v>194</v>
      </c>
      <c r="E986" s="236" t="s">
        <v>1710</v>
      </c>
      <c r="F986" s="237" t="s">
        <v>1711</v>
      </c>
      <c r="G986" s="238" t="s">
        <v>1500</v>
      </c>
      <c r="H986" s="239">
        <v>2</v>
      </c>
      <c r="I986" s="240"/>
      <c r="J986" s="241">
        <f>ROUND(I986*H986,2)</f>
        <v>0</v>
      </c>
      <c r="K986" s="237" t="s">
        <v>356</v>
      </c>
      <c r="L986" s="74"/>
      <c r="M986" s="242" t="s">
        <v>34</v>
      </c>
      <c r="N986" s="243" t="s">
        <v>49</v>
      </c>
      <c r="O986" s="49"/>
      <c r="P986" s="244">
        <f>O986*H986</f>
        <v>0</v>
      </c>
      <c r="Q986" s="244">
        <v>0</v>
      </c>
      <c r="R986" s="244">
        <f>Q986*H986</f>
        <v>0</v>
      </c>
      <c r="S986" s="244">
        <v>0</v>
      </c>
      <c r="T986" s="245">
        <f>S986*H986</f>
        <v>0</v>
      </c>
      <c r="AR986" s="25" t="s">
        <v>267</v>
      </c>
      <c r="AT986" s="25" t="s">
        <v>194</v>
      </c>
      <c r="AU986" s="25" t="s">
        <v>88</v>
      </c>
      <c r="AY986" s="25" t="s">
        <v>191</v>
      </c>
      <c r="BE986" s="246">
        <f>IF(N986="základní",J986,0)</f>
        <v>0</v>
      </c>
      <c r="BF986" s="246">
        <f>IF(N986="snížená",J986,0)</f>
        <v>0</v>
      </c>
      <c r="BG986" s="246">
        <f>IF(N986="zákl. přenesená",J986,0)</f>
        <v>0</v>
      </c>
      <c r="BH986" s="246">
        <f>IF(N986="sníž. přenesená",J986,0)</f>
        <v>0</v>
      </c>
      <c r="BI986" s="246">
        <f>IF(N986="nulová",J986,0)</f>
        <v>0</v>
      </c>
      <c r="BJ986" s="25" t="s">
        <v>86</v>
      </c>
      <c r="BK986" s="246">
        <f>ROUND(I986*H986,2)</f>
        <v>0</v>
      </c>
      <c r="BL986" s="25" t="s">
        <v>267</v>
      </c>
      <c r="BM986" s="25" t="s">
        <v>1712</v>
      </c>
    </row>
    <row r="987" s="1" customFormat="1">
      <c r="B987" s="48"/>
      <c r="C987" s="76"/>
      <c r="D987" s="247" t="s">
        <v>201</v>
      </c>
      <c r="E987" s="76"/>
      <c r="F987" s="248" t="s">
        <v>1713</v>
      </c>
      <c r="G987" s="76"/>
      <c r="H987" s="76"/>
      <c r="I987" s="205"/>
      <c r="J987" s="76"/>
      <c r="K987" s="76"/>
      <c r="L987" s="74"/>
      <c r="M987" s="249"/>
      <c r="N987" s="49"/>
      <c r="O987" s="49"/>
      <c r="P987" s="49"/>
      <c r="Q987" s="49"/>
      <c r="R987" s="49"/>
      <c r="S987" s="49"/>
      <c r="T987" s="97"/>
      <c r="AT987" s="25" t="s">
        <v>201</v>
      </c>
      <c r="AU987" s="25" t="s">
        <v>88</v>
      </c>
    </row>
    <row r="988" s="1" customFormat="1" ht="25.5" customHeight="1">
      <c r="B988" s="48"/>
      <c r="C988" s="235" t="s">
        <v>1714</v>
      </c>
      <c r="D988" s="235" t="s">
        <v>194</v>
      </c>
      <c r="E988" s="236" t="s">
        <v>1715</v>
      </c>
      <c r="F988" s="237" t="s">
        <v>1716</v>
      </c>
      <c r="G988" s="238" t="s">
        <v>1500</v>
      </c>
      <c r="H988" s="239">
        <v>1</v>
      </c>
      <c r="I988" s="240"/>
      <c r="J988" s="241">
        <f>ROUND(I988*H988,2)</f>
        <v>0</v>
      </c>
      <c r="K988" s="237" t="s">
        <v>356</v>
      </c>
      <c r="L988" s="74"/>
      <c r="M988" s="242" t="s">
        <v>34</v>
      </c>
      <c r="N988" s="243" t="s">
        <v>49</v>
      </c>
      <c r="O988" s="49"/>
      <c r="P988" s="244">
        <f>O988*H988</f>
        <v>0</v>
      </c>
      <c r="Q988" s="244">
        <v>0</v>
      </c>
      <c r="R988" s="244">
        <f>Q988*H988</f>
        <v>0</v>
      </c>
      <c r="S988" s="244">
        <v>0</v>
      </c>
      <c r="T988" s="245">
        <f>S988*H988</f>
        <v>0</v>
      </c>
      <c r="AR988" s="25" t="s">
        <v>267</v>
      </c>
      <c r="AT988" s="25" t="s">
        <v>194</v>
      </c>
      <c r="AU988" s="25" t="s">
        <v>88</v>
      </c>
      <c r="AY988" s="25" t="s">
        <v>191</v>
      </c>
      <c r="BE988" s="246">
        <f>IF(N988="základní",J988,0)</f>
        <v>0</v>
      </c>
      <c r="BF988" s="246">
        <f>IF(N988="snížená",J988,0)</f>
        <v>0</v>
      </c>
      <c r="BG988" s="246">
        <f>IF(N988="zákl. přenesená",J988,0)</f>
        <v>0</v>
      </c>
      <c r="BH988" s="246">
        <f>IF(N988="sníž. přenesená",J988,0)</f>
        <v>0</v>
      </c>
      <c r="BI988" s="246">
        <f>IF(N988="nulová",J988,0)</f>
        <v>0</v>
      </c>
      <c r="BJ988" s="25" t="s">
        <v>86</v>
      </c>
      <c r="BK988" s="246">
        <f>ROUND(I988*H988,2)</f>
        <v>0</v>
      </c>
      <c r="BL988" s="25" t="s">
        <v>267</v>
      </c>
      <c r="BM988" s="25" t="s">
        <v>1717</v>
      </c>
    </row>
    <row r="989" s="1" customFormat="1">
      <c r="B989" s="48"/>
      <c r="C989" s="76"/>
      <c r="D989" s="247" t="s">
        <v>201</v>
      </c>
      <c r="E989" s="76"/>
      <c r="F989" s="248" t="s">
        <v>1713</v>
      </c>
      <c r="G989" s="76"/>
      <c r="H989" s="76"/>
      <c r="I989" s="205"/>
      <c r="J989" s="76"/>
      <c r="K989" s="76"/>
      <c r="L989" s="74"/>
      <c r="M989" s="249"/>
      <c r="N989" s="49"/>
      <c r="O989" s="49"/>
      <c r="P989" s="49"/>
      <c r="Q989" s="49"/>
      <c r="R989" s="49"/>
      <c r="S989" s="49"/>
      <c r="T989" s="97"/>
      <c r="AT989" s="25" t="s">
        <v>201</v>
      </c>
      <c r="AU989" s="25" t="s">
        <v>88</v>
      </c>
    </row>
    <row r="990" s="1" customFormat="1" ht="25.5" customHeight="1">
      <c r="B990" s="48"/>
      <c r="C990" s="235" t="s">
        <v>1718</v>
      </c>
      <c r="D990" s="235" t="s">
        <v>194</v>
      </c>
      <c r="E990" s="236" t="s">
        <v>1719</v>
      </c>
      <c r="F990" s="237" t="s">
        <v>1720</v>
      </c>
      <c r="G990" s="238" t="s">
        <v>1500</v>
      </c>
      <c r="H990" s="239">
        <v>1</v>
      </c>
      <c r="I990" s="240"/>
      <c r="J990" s="241">
        <f>ROUND(I990*H990,2)</f>
        <v>0</v>
      </c>
      <c r="K990" s="237" t="s">
        <v>356</v>
      </c>
      <c r="L990" s="74"/>
      <c r="M990" s="242" t="s">
        <v>34</v>
      </c>
      <c r="N990" s="243" t="s">
        <v>49</v>
      </c>
      <c r="O990" s="49"/>
      <c r="P990" s="244">
        <f>O990*H990</f>
        <v>0</v>
      </c>
      <c r="Q990" s="244">
        <v>0</v>
      </c>
      <c r="R990" s="244">
        <f>Q990*H990</f>
        <v>0</v>
      </c>
      <c r="S990" s="244">
        <v>0</v>
      </c>
      <c r="T990" s="245">
        <f>S990*H990</f>
        <v>0</v>
      </c>
      <c r="AR990" s="25" t="s">
        <v>267</v>
      </c>
      <c r="AT990" s="25" t="s">
        <v>194</v>
      </c>
      <c r="AU990" s="25" t="s">
        <v>88</v>
      </c>
      <c r="AY990" s="25" t="s">
        <v>191</v>
      </c>
      <c r="BE990" s="246">
        <f>IF(N990="základní",J990,0)</f>
        <v>0</v>
      </c>
      <c r="BF990" s="246">
        <f>IF(N990="snížená",J990,0)</f>
        <v>0</v>
      </c>
      <c r="BG990" s="246">
        <f>IF(N990="zákl. přenesená",J990,0)</f>
        <v>0</v>
      </c>
      <c r="BH990" s="246">
        <f>IF(N990="sníž. přenesená",J990,0)</f>
        <v>0</v>
      </c>
      <c r="BI990" s="246">
        <f>IF(N990="nulová",J990,0)</f>
        <v>0</v>
      </c>
      <c r="BJ990" s="25" t="s">
        <v>86</v>
      </c>
      <c r="BK990" s="246">
        <f>ROUND(I990*H990,2)</f>
        <v>0</v>
      </c>
      <c r="BL990" s="25" t="s">
        <v>267</v>
      </c>
      <c r="BM990" s="25" t="s">
        <v>1721</v>
      </c>
    </row>
    <row r="991" s="1" customFormat="1">
      <c r="B991" s="48"/>
      <c r="C991" s="76"/>
      <c r="D991" s="247" t="s">
        <v>201</v>
      </c>
      <c r="E991" s="76"/>
      <c r="F991" s="248" t="s">
        <v>1713</v>
      </c>
      <c r="G991" s="76"/>
      <c r="H991" s="76"/>
      <c r="I991" s="205"/>
      <c r="J991" s="76"/>
      <c r="K991" s="76"/>
      <c r="L991" s="74"/>
      <c r="M991" s="249"/>
      <c r="N991" s="49"/>
      <c r="O991" s="49"/>
      <c r="P991" s="49"/>
      <c r="Q991" s="49"/>
      <c r="R991" s="49"/>
      <c r="S991" s="49"/>
      <c r="T991" s="97"/>
      <c r="AT991" s="25" t="s">
        <v>201</v>
      </c>
      <c r="AU991" s="25" t="s">
        <v>88</v>
      </c>
    </row>
    <row r="992" s="1" customFormat="1" ht="25.5" customHeight="1">
      <c r="B992" s="48"/>
      <c r="C992" s="235" t="s">
        <v>1722</v>
      </c>
      <c r="D992" s="235" t="s">
        <v>194</v>
      </c>
      <c r="E992" s="236" t="s">
        <v>1723</v>
      </c>
      <c r="F992" s="237" t="s">
        <v>1724</v>
      </c>
      <c r="G992" s="238" t="s">
        <v>1500</v>
      </c>
      <c r="H992" s="239">
        <v>2</v>
      </c>
      <c r="I992" s="240"/>
      <c r="J992" s="241">
        <f>ROUND(I992*H992,2)</f>
        <v>0</v>
      </c>
      <c r="K992" s="237" t="s">
        <v>356</v>
      </c>
      <c r="L992" s="74"/>
      <c r="M992" s="242" t="s">
        <v>34</v>
      </c>
      <c r="N992" s="243" t="s">
        <v>49</v>
      </c>
      <c r="O992" s="49"/>
      <c r="P992" s="244">
        <f>O992*H992</f>
        <v>0</v>
      </c>
      <c r="Q992" s="244">
        <v>0</v>
      </c>
      <c r="R992" s="244">
        <f>Q992*H992</f>
        <v>0</v>
      </c>
      <c r="S992" s="244">
        <v>0</v>
      </c>
      <c r="T992" s="245">
        <f>S992*H992</f>
        <v>0</v>
      </c>
      <c r="AR992" s="25" t="s">
        <v>267</v>
      </c>
      <c r="AT992" s="25" t="s">
        <v>194</v>
      </c>
      <c r="AU992" s="25" t="s">
        <v>88</v>
      </c>
      <c r="AY992" s="25" t="s">
        <v>191</v>
      </c>
      <c r="BE992" s="246">
        <f>IF(N992="základní",J992,0)</f>
        <v>0</v>
      </c>
      <c r="BF992" s="246">
        <f>IF(N992="snížená",J992,0)</f>
        <v>0</v>
      </c>
      <c r="BG992" s="246">
        <f>IF(N992="zákl. přenesená",J992,0)</f>
        <v>0</v>
      </c>
      <c r="BH992" s="246">
        <f>IF(N992="sníž. přenesená",J992,0)</f>
        <v>0</v>
      </c>
      <c r="BI992" s="246">
        <f>IF(N992="nulová",J992,0)</f>
        <v>0</v>
      </c>
      <c r="BJ992" s="25" t="s">
        <v>86</v>
      </c>
      <c r="BK992" s="246">
        <f>ROUND(I992*H992,2)</f>
        <v>0</v>
      </c>
      <c r="BL992" s="25" t="s">
        <v>267</v>
      </c>
      <c r="BM992" s="25" t="s">
        <v>1725</v>
      </c>
    </row>
    <row r="993" s="1" customFormat="1">
      <c r="B993" s="48"/>
      <c r="C993" s="76"/>
      <c r="D993" s="247" t="s">
        <v>201</v>
      </c>
      <c r="E993" s="76"/>
      <c r="F993" s="248" t="s">
        <v>1713</v>
      </c>
      <c r="G993" s="76"/>
      <c r="H993" s="76"/>
      <c r="I993" s="205"/>
      <c r="J993" s="76"/>
      <c r="K993" s="76"/>
      <c r="L993" s="74"/>
      <c r="M993" s="249"/>
      <c r="N993" s="49"/>
      <c r="O993" s="49"/>
      <c r="P993" s="49"/>
      <c r="Q993" s="49"/>
      <c r="R993" s="49"/>
      <c r="S993" s="49"/>
      <c r="T993" s="97"/>
      <c r="AT993" s="25" t="s">
        <v>201</v>
      </c>
      <c r="AU993" s="25" t="s">
        <v>88</v>
      </c>
    </row>
    <row r="994" s="1" customFormat="1" ht="25.5" customHeight="1">
      <c r="B994" s="48"/>
      <c r="C994" s="235" t="s">
        <v>1726</v>
      </c>
      <c r="D994" s="235" t="s">
        <v>194</v>
      </c>
      <c r="E994" s="236" t="s">
        <v>1727</v>
      </c>
      <c r="F994" s="237" t="s">
        <v>1728</v>
      </c>
      <c r="G994" s="238" t="s">
        <v>1500</v>
      </c>
      <c r="H994" s="239">
        <v>1</v>
      </c>
      <c r="I994" s="240"/>
      <c r="J994" s="241">
        <f>ROUND(I994*H994,2)</f>
        <v>0</v>
      </c>
      <c r="K994" s="237" t="s">
        <v>356</v>
      </c>
      <c r="L994" s="74"/>
      <c r="M994" s="242" t="s">
        <v>34</v>
      </c>
      <c r="N994" s="243" t="s">
        <v>49</v>
      </c>
      <c r="O994" s="49"/>
      <c r="P994" s="244">
        <f>O994*H994</f>
        <v>0</v>
      </c>
      <c r="Q994" s="244">
        <v>0</v>
      </c>
      <c r="R994" s="244">
        <f>Q994*H994</f>
        <v>0</v>
      </c>
      <c r="S994" s="244">
        <v>0</v>
      </c>
      <c r="T994" s="245">
        <f>S994*H994</f>
        <v>0</v>
      </c>
      <c r="AR994" s="25" t="s">
        <v>267</v>
      </c>
      <c r="AT994" s="25" t="s">
        <v>194</v>
      </c>
      <c r="AU994" s="25" t="s">
        <v>88</v>
      </c>
      <c r="AY994" s="25" t="s">
        <v>191</v>
      </c>
      <c r="BE994" s="246">
        <f>IF(N994="základní",J994,0)</f>
        <v>0</v>
      </c>
      <c r="BF994" s="246">
        <f>IF(N994="snížená",J994,0)</f>
        <v>0</v>
      </c>
      <c r="BG994" s="246">
        <f>IF(N994="zákl. přenesená",J994,0)</f>
        <v>0</v>
      </c>
      <c r="BH994" s="246">
        <f>IF(N994="sníž. přenesená",J994,0)</f>
        <v>0</v>
      </c>
      <c r="BI994" s="246">
        <f>IF(N994="nulová",J994,0)</f>
        <v>0</v>
      </c>
      <c r="BJ994" s="25" t="s">
        <v>86</v>
      </c>
      <c r="BK994" s="246">
        <f>ROUND(I994*H994,2)</f>
        <v>0</v>
      </c>
      <c r="BL994" s="25" t="s">
        <v>267</v>
      </c>
      <c r="BM994" s="25" t="s">
        <v>1729</v>
      </c>
    </row>
    <row r="995" s="1" customFormat="1">
      <c r="B995" s="48"/>
      <c r="C995" s="76"/>
      <c r="D995" s="247" t="s">
        <v>201</v>
      </c>
      <c r="E995" s="76"/>
      <c r="F995" s="248" t="s">
        <v>1713</v>
      </c>
      <c r="G995" s="76"/>
      <c r="H995" s="76"/>
      <c r="I995" s="205"/>
      <c r="J995" s="76"/>
      <c r="K995" s="76"/>
      <c r="L995" s="74"/>
      <c r="M995" s="249"/>
      <c r="N995" s="49"/>
      <c r="O995" s="49"/>
      <c r="P995" s="49"/>
      <c r="Q995" s="49"/>
      <c r="R995" s="49"/>
      <c r="S995" s="49"/>
      <c r="T995" s="97"/>
      <c r="AT995" s="25" t="s">
        <v>201</v>
      </c>
      <c r="AU995" s="25" t="s">
        <v>88</v>
      </c>
    </row>
    <row r="996" s="1" customFormat="1" ht="25.5" customHeight="1">
      <c r="B996" s="48"/>
      <c r="C996" s="235" t="s">
        <v>1730</v>
      </c>
      <c r="D996" s="235" t="s">
        <v>194</v>
      </c>
      <c r="E996" s="236" t="s">
        <v>1731</v>
      </c>
      <c r="F996" s="237" t="s">
        <v>1732</v>
      </c>
      <c r="G996" s="238" t="s">
        <v>1500</v>
      </c>
      <c r="H996" s="239">
        <v>1</v>
      </c>
      <c r="I996" s="240"/>
      <c r="J996" s="241">
        <f>ROUND(I996*H996,2)</f>
        <v>0</v>
      </c>
      <c r="K996" s="237" t="s">
        <v>356</v>
      </c>
      <c r="L996" s="74"/>
      <c r="M996" s="242" t="s">
        <v>34</v>
      </c>
      <c r="N996" s="243" t="s">
        <v>49</v>
      </c>
      <c r="O996" s="49"/>
      <c r="P996" s="244">
        <f>O996*H996</f>
        <v>0</v>
      </c>
      <c r="Q996" s="244">
        <v>0</v>
      </c>
      <c r="R996" s="244">
        <f>Q996*H996</f>
        <v>0</v>
      </c>
      <c r="S996" s="244">
        <v>0</v>
      </c>
      <c r="T996" s="245">
        <f>S996*H996</f>
        <v>0</v>
      </c>
      <c r="AR996" s="25" t="s">
        <v>267</v>
      </c>
      <c r="AT996" s="25" t="s">
        <v>194</v>
      </c>
      <c r="AU996" s="25" t="s">
        <v>88</v>
      </c>
      <c r="AY996" s="25" t="s">
        <v>191</v>
      </c>
      <c r="BE996" s="246">
        <f>IF(N996="základní",J996,0)</f>
        <v>0</v>
      </c>
      <c r="BF996" s="246">
        <f>IF(N996="snížená",J996,0)</f>
        <v>0</v>
      </c>
      <c r="BG996" s="246">
        <f>IF(N996="zákl. přenesená",J996,0)</f>
        <v>0</v>
      </c>
      <c r="BH996" s="246">
        <f>IF(N996="sníž. přenesená",J996,0)</f>
        <v>0</v>
      </c>
      <c r="BI996" s="246">
        <f>IF(N996="nulová",J996,0)</f>
        <v>0</v>
      </c>
      <c r="BJ996" s="25" t="s">
        <v>86</v>
      </c>
      <c r="BK996" s="246">
        <f>ROUND(I996*H996,2)</f>
        <v>0</v>
      </c>
      <c r="BL996" s="25" t="s">
        <v>267</v>
      </c>
      <c r="BM996" s="25" t="s">
        <v>1733</v>
      </c>
    </row>
    <row r="997" s="1" customFormat="1">
      <c r="B997" s="48"/>
      <c r="C997" s="76"/>
      <c r="D997" s="247" t="s">
        <v>201</v>
      </c>
      <c r="E997" s="76"/>
      <c r="F997" s="248" t="s">
        <v>1713</v>
      </c>
      <c r="G997" s="76"/>
      <c r="H997" s="76"/>
      <c r="I997" s="205"/>
      <c r="J997" s="76"/>
      <c r="K997" s="76"/>
      <c r="L997" s="74"/>
      <c r="M997" s="249"/>
      <c r="N997" s="49"/>
      <c r="O997" s="49"/>
      <c r="P997" s="49"/>
      <c r="Q997" s="49"/>
      <c r="R997" s="49"/>
      <c r="S997" s="49"/>
      <c r="T997" s="97"/>
      <c r="AT997" s="25" t="s">
        <v>201</v>
      </c>
      <c r="AU997" s="25" t="s">
        <v>88</v>
      </c>
    </row>
    <row r="998" s="1" customFormat="1" ht="25.5" customHeight="1">
      <c r="B998" s="48"/>
      <c r="C998" s="235" t="s">
        <v>1734</v>
      </c>
      <c r="D998" s="235" t="s">
        <v>194</v>
      </c>
      <c r="E998" s="236" t="s">
        <v>1735</v>
      </c>
      <c r="F998" s="237" t="s">
        <v>1736</v>
      </c>
      <c r="G998" s="238" t="s">
        <v>1500</v>
      </c>
      <c r="H998" s="239">
        <v>2</v>
      </c>
      <c r="I998" s="240"/>
      <c r="J998" s="241">
        <f>ROUND(I998*H998,2)</f>
        <v>0</v>
      </c>
      <c r="K998" s="237" t="s">
        <v>356</v>
      </c>
      <c r="L998" s="74"/>
      <c r="M998" s="242" t="s">
        <v>34</v>
      </c>
      <c r="N998" s="243" t="s">
        <v>49</v>
      </c>
      <c r="O998" s="49"/>
      <c r="P998" s="244">
        <f>O998*H998</f>
        <v>0</v>
      </c>
      <c r="Q998" s="244">
        <v>0</v>
      </c>
      <c r="R998" s="244">
        <f>Q998*H998</f>
        <v>0</v>
      </c>
      <c r="S998" s="244">
        <v>0</v>
      </c>
      <c r="T998" s="245">
        <f>S998*H998</f>
        <v>0</v>
      </c>
      <c r="AR998" s="25" t="s">
        <v>267</v>
      </c>
      <c r="AT998" s="25" t="s">
        <v>194</v>
      </c>
      <c r="AU998" s="25" t="s">
        <v>88</v>
      </c>
      <c r="AY998" s="25" t="s">
        <v>191</v>
      </c>
      <c r="BE998" s="246">
        <f>IF(N998="základní",J998,0)</f>
        <v>0</v>
      </c>
      <c r="BF998" s="246">
        <f>IF(N998="snížená",J998,0)</f>
        <v>0</v>
      </c>
      <c r="BG998" s="246">
        <f>IF(N998="zákl. přenesená",J998,0)</f>
        <v>0</v>
      </c>
      <c r="BH998" s="246">
        <f>IF(N998="sníž. přenesená",J998,0)</f>
        <v>0</v>
      </c>
      <c r="BI998" s="246">
        <f>IF(N998="nulová",J998,0)</f>
        <v>0</v>
      </c>
      <c r="BJ998" s="25" t="s">
        <v>86</v>
      </c>
      <c r="BK998" s="246">
        <f>ROUND(I998*H998,2)</f>
        <v>0</v>
      </c>
      <c r="BL998" s="25" t="s">
        <v>267</v>
      </c>
      <c r="BM998" s="25" t="s">
        <v>1737</v>
      </c>
    </row>
    <row r="999" s="1" customFormat="1">
      <c r="B999" s="48"/>
      <c r="C999" s="76"/>
      <c r="D999" s="247" t="s">
        <v>201</v>
      </c>
      <c r="E999" s="76"/>
      <c r="F999" s="248" t="s">
        <v>1713</v>
      </c>
      <c r="G999" s="76"/>
      <c r="H999" s="76"/>
      <c r="I999" s="205"/>
      <c r="J999" s="76"/>
      <c r="K999" s="76"/>
      <c r="L999" s="74"/>
      <c r="M999" s="249"/>
      <c r="N999" s="49"/>
      <c r="O999" s="49"/>
      <c r="P999" s="49"/>
      <c r="Q999" s="49"/>
      <c r="R999" s="49"/>
      <c r="S999" s="49"/>
      <c r="T999" s="97"/>
      <c r="AT999" s="25" t="s">
        <v>201</v>
      </c>
      <c r="AU999" s="25" t="s">
        <v>88</v>
      </c>
    </row>
    <row r="1000" s="1" customFormat="1" ht="25.5" customHeight="1">
      <c r="B1000" s="48"/>
      <c r="C1000" s="235" t="s">
        <v>1738</v>
      </c>
      <c r="D1000" s="235" t="s">
        <v>194</v>
      </c>
      <c r="E1000" s="236" t="s">
        <v>1739</v>
      </c>
      <c r="F1000" s="237" t="s">
        <v>1740</v>
      </c>
      <c r="G1000" s="238" t="s">
        <v>1500</v>
      </c>
      <c r="H1000" s="239">
        <v>2</v>
      </c>
      <c r="I1000" s="240"/>
      <c r="J1000" s="241">
        <f>ROUND(I1000*H1000,2)</f>
        <v>0</v>
      </c>
      <c r="K1000" s="237" t="s">
        <v>356</v>
      </c>
      <c r="L1000" s="74"/>
      <c r="M1000" s="242" t="s">
        <v>34</v>
      </c>
      <c r="N1000" s="243" t="s">
        <v>49</v>
      </c>
      <c r="O1000" s="49"/>
      <c r="P1000" s="244">
        <f>O1000*H1000</f>
        <v>0</v>
      </c>
      <c r="Q1000" s="244">
        <v>0</v>
      </c>
      <c r="R1000" s="244">
        <f>Q1000*H1000</f>
        <v>0</v>
      </c>
      <c r="S1000" s="244">
        <v>0</v>
      </c>
      <c r="T1000" s="245">
        <f>S1000*H1000</f>
        <v>0</v>
      </c>
      <c r="AR1000" s="25" t="s">
        <v>267</v>
      </c>
      <c r="AT1000" s="25" t="s">
        <v>194</v>
      </c>
      <c r="AU1000" s="25" t="s">
        <v>88</v>
      </c>
      <c r="AY1000" s="25" t="s">
        <v>191</v>
      </c>
      <c r="BE1000" s="246">
        <f>IF(N1000="základní",J1000,0)</f>
        <v>0</v>
      </c>
      <c r="BF1000" s="246">
        <f>IF(N1000="snížená",J1000,0)</f>
        <v>0</v>
      </c>
      <c r="BG1000" s="246">
        <f>IF(N1000="zákl. přenesená",J1000,0)</f>
        <v>0</v>
      </c>
      <c r="BH1000" s="246">
        <f>IF(N1000="sníž. přenesená",J1000,0)</f>
        <v>0</v>
      </c>
      <c r="BI1000" s="246">
        <f>IF(N1000="nulová",J1000,0)</f>
        <v>0</v>
      </c>
      <c r="BJ1000" s="25" t="s">
        <v>86</v>
      </c>
      <c r="BK1000" s="246">
        <f>ROUND(I1000*H1000,2)</f>
        <v>0</v>
      </c>
      <c r="BL1000" s="25" t="s">
        <v>267</v>
      </c>
      <c r="BM1000" s="25" t="s">
        <v>1741</v>
      </c>
    </row>
    <row r="1001" s="1" customFormat="1">
      <c r="B1001" s="48"/>
      <c r="C1001" s="76"/>
      <c r="D1001" s="247" t="s">
        <v>201</v>
      </c>
      <c r="E1001" s="76"/>
      <c r="F1001" s="248" t="s">
        <v>1713</v>
      </c>
      <c r="G1001" s="76"/>
      <c r="H1001" s="76"/>
      <c r="I1001" s="205"/>
      <c r="J1001" s="76"/>
      <c r="K1001" s="76"/>
      <c r="L1001" s="74"/>
      <c r="M1001" s="249"/>
      <c r="N1001" s="49"/>
      <c r="O1001" s="49"/>
      <c r="P1001" s="49"/>
      <c r="Q1001" s="49"/>
      <c r="R1001" s="49"/>
      <c r="S1001" s="49"/>
      <c r="T1001" s="97"/>
      <c r="AT1001" s="25" t="s">
        <v>201</v>
      </c>
      <c r="AU1001" s="25" t="s">
        <v>88</v>
      </c>
    </row>
    <row r="1002" s="1" customFormat="1" ht="25.5" customHeight="1">
      <c r="B1002" s="48"/>
      <c r="C1002" s="235" t="s">
        <v>1742</v>
      </c>
      <c r="D1002" s="235" t="s">
        <v>194</v>
      </c>
      <c r="E1002" s="236" t="s">
        <v>1743</v>
      </c>
      <c r="F1002" s="237" t="s">
        <v>1744</v>
      </c>
      <c r="G1002" s="238" t="s">
        <v>1500</v>
      </c>
      <c r="H1002" s="239">
        <v>1</v>
      </c>
      <c r="I1002" s="240"/>
      <c r="J1002" s="241">
        <f>ROUND(I1002*H1002,2)</f>
        <v>0</v>
      </c>
      <c r="K1002" s="237" t="s">
        <v>356</v>
      </c>
      <c r="L1002" s="74"/>
      <c r="M1002" s="242" t="s">
        <v>34</v>
      </c>
      <c r="N1002" s="243" t="s">
        <v>49</v>
      </c>
      <c r="O1002" s="49"/>
      <c r="P1002" s="244">
        <f>O1002*H1002</f>
        <v>0</v>
      </c>
      <c r="Q1002" s="244">
        <v>0</v>
      </c>
      <c r="R1002" s="244">
        <f>Q1002*H1002</f>
        <v>0</v>
      </c>
      <c r="S1002" s="244">
        <v>0</v>
      </c>
      <c r="T1002" s="245">
        <f>S1002*H1002</f>
        <v>0</v>
      </c>
      <c r="AR1002" s="25" t="s">
        <v>267</v>
      </c>
      <c r="AT1002" s="25" t="s">
        <v>194</v>
      </c>
      <c r="AU1002" s="25" t="s">
        <v>88</v>
      </c>
      <c r="AY1002" s="25" t="s">
        <v>191</v>
      </c>
      <c r="BE1002" s="246">
        <f>IF(N1002="základní",J1002,0)</f>
        <v>0</v>
      </c>
      <c r="BF1002" s="246">
        <f>IF(N1002="snížená",J1002,0)</f>
        <v>0</v>
      </c>
      <c r="BG1002" s="246">
        <f>IF(N1002="zákl. přenesená",J1002,0)</f>
        <v>0</v>
      </c>
      <c r="BH1002" s="246">
        <f>IF(N1002="sníž. přenesená",J1002,0)</f>
        <v>0</v>
      </c>
      <c r="BI1002" s="246">
        <f>IF(N1002="nulová",J1002,0)</f>
        <v>0</v>
      </c>
      <c r="BJ1002" s="25" t="s">
        <v>86</v>
      </c>
      <c r="BK1002" s="246">
        <f>ROUND(I1002*H1002,2)</f>
        <v>0</v>
      </c>
      <c r="BL1002" s="25" t="s">
        <v>267</v>
      </c>
      <c r="BM1002" s="25" t="s">
        <v>1745</v>
      </c>
    </row>
    <row r="1003" s="1" customFormat="1">
      <c r="B1003" s="48"/>
      <c r="C1003" s="76"/>
      <c r="D1003" s="247" t="s">
        <v>201</v>
      </c>
      <c r="E1003" s="76"/>
      <c r="F1003" s="248" t="s">
        <v>1713</v>
      </c>
      <c r="G1003" s="76"/>
      <c r="H1003" s="76"/>
      <c r="I1003" s="205"/>
      <c r="J1003" s="76"/>
      <c r="K1003" s="76"/>
      <c r="L1003" s="74"/>
      <c r="M1003" s="249"/>
      <c r="N1003" s="49"/>
      <c r="O1003" s="49"/>
      <c r="P1003" s="49"/>
      <c r="Q1003" s="49"/>
      <c r="R1003" s="49"/>
      <c r="S1003" s="49"/>
      <c r="T1003" s="97"/>
      <c r="AT1003" s="25" t="s">
        <v>201</v>
      </c>
      <c r="AU1003" s="25" t="s">
        <v>88</v>
      </c>
    </row>
    <row r="1004" s="1" customFormat="1" ht="25.5" customHeight="1">
      <c r="B1004" s="48"/>
      <c r="C1004" s="235" t="s">
        <v>1746</v>
      </c>
      <c r="D1004" s="235" t="s">
        <v>194</v>
      </c>
      <c r="E1004" s="236" t="s">
        <v>1747</v>
      </c>
      <c r="F1004" s="237" t="s">
        <v>1748</v>
      </c>
      <c r="G1004" s="238" t="s">
        <v>1500</v>
      </c>
      <c r="H1004" s="239">
        <v>10</v>
      </c>
      <c r="I1004" s="240"/>
      <c r="J1004" s="241">
        <f>ROUND(I1004*H1004,2)</f>
        <v>0</v>
      </c>
      <c r="K1004" s="237" t="s">
        <v>356</v>
      </c>
      <c r="L1004" s="74"/>
      <c r="M1004" s="242" t="s">
        <v>34</v>
      </c>
      <c r="N1004" s="243" t="s">
        <v>49</v>
      </c>
      <c r="O1004" s="49"/>
      <c r="P1004" s="244">
        <f>O1004*H1004</f>
        <v>0</v>
      </c>
      <c r="Q1004" s="244">
        <v>0</v>
      </c>
      <c r="R1004" s="244">
        <f>Q1004*H1004</f>
        <v>0</v>
      </c>
      <c r="S1004" s="244">
        <v>0</v>
      </c>
      <c r="T1004" s="245">
        <f>S1004*H1004</f>
        <v>0</v>
      </c>
      <c r="AR1004" s="25" t="s">
        <v>267</v>
      </c>
      <c r="AT1004" s="25" t="s">
        <v>194</v>
      </c>
      <c r="AU1004" s="25" t="s">
        <v>88</v>
      </c>
      <c r="AY1004" s="25" t="s">
        <v>191</v>
      </c>
      <c r="BE1004" s="246">
        <f>IF(N1004="základní",J1004,0)</f>
        <v>0</v>
      </c>
      <c r="BF1004" s="246">
        <f>IF(N1004="snížená",J1004,0)</f>
        <v>0</v>
      </c>
      <c r="BG1004" s="246">
        <f>IF(N1004="zákl. přenesená",J1004,0)</f>
        <v>0</v>
      </c>
      <c r="BH1004" s="246">
        <f>IF(N1004="sníž. přenesená",J1004,0)</f>
        <v>0</v>
      </c>
      <c r="BI1004" s="246">
        <f>IF(N1004="nulová",J1004,0)</f>
        <v>0</v>
      </c>
      <c r="BJ1004" s="25" t="s">
        <v>86</v>
      </c>
      <c r="BK1004" s="246">
        <f>ROUND(I1004*H1004,2)</f>
        <v>0</v>
      </c>
      <c r="BL1004" s="25" t="s">
        <v>267</v>
      </c>
      <c r="BM1004" s="25" t="s">
        <v>1749</v>
      </c>
    </row>
    <row r="1005" s="1" customFormat="1">
      <c r="B1005" s="48"/>
      <c r="C1005" s="76"/>
      <c r="D1005" s="247" t="s">
        <v>201</v>
      </c>
      <c r="E1005" s="76"/>
      <c r="F1005" s="248" t="s">
        <v>1713</v>
      </c>
      <c r="G1005" s="76"/>
      <c r="H1005" s="76"/>
      <c r="I1005" s="205"/>
      <c r="J1005" s="76"/>
      <c r="K1005" s="76"/>
      <c r="L1005" s="74"/>
      <c r="M1005" s="249"/>
      <c r="N1005" s="49"/>
      <c r="O1005" s="49"/>
      <c r="P1005" s="49"/>
      <c r="Q1005" s="49"/>
      <c r="R1005" s="49"/>
      <c r="S1005" s="49"/>
      <c r="T1005" s="97"/>
      <c r="AT1005" s="25" t="s">
        <v>201</v>
      </c>
      <c r="AU1005" s="25" t="s">
        <v>88</v>
      </c>
    </row>
    <row r="1006" s="1" customFormat="1" ht="16.5" customHeight="1">
      <c r="B1006" s="48"/>
      <c r="C1006" s="235" t="s">
        <v>1750</v>
      </c>
      <c r="D1006" s="235" t="s">
        <v>194</v>
      </c>
      <c r="E1006" s="236" t="s">
        <v>1751</v>
      </c>
      <c r="F1006" s="237" t="s">
        <v>1752</v>
      </c>
      <c r="G1006" s="238" t="s">
        <v>1500</v>
      </c>
      <c r="H1006" s="239">
        <v>1</v>
      </c>
      <c r="I1006" s="240"/>
      <c r="J1006" s="241">
        <f>ROUND(I1006*H1006,2)</f>
        <v>0</v>
      </c>
      <c r="K1006" s="237" t="s">
        <v>356</v>
      </c>
      <c r="L1006" s="74"/>
      <c r="M1006" s="242" t="s">
        <v>34</v>
      </c>
      <c r="N1006" s="243" t="s">
        <v>49</v>
      </c>
      <c r="O1006" s="49"/>
      <c r="P1006" s="244">
        <f>O1006*H1006</f>
        <v>0</v>
      </c>
      <c r="Q1006" s="244">
        <v>0</v>
      </c>
      <c r="R1006" s="244">
        <f>Q1006*H1006</f>
        <v>0</v>
      </c>
      <c r="S1006" s="244">
        <v>0</v>
      </c>
      <c r="T1006" s="245">
        <f>S1006*H1006</f>
        <v>0</v>
      </c>
      <c r="AR1006" s="25" t="s">
        <v>267</v>
      </c>
      <c r="AT1006" s="25" t="s">
        <v>194</v>
      </c>
      <c r="AU1006" s="25" t="s">
        <v>88</v>
      </c>
      <c r="AY1006" s="25" t="s">
        <v>191</v>
      </c>
      <c r="BE1006" s="246">
        <f>IF(N1006="základní",J1006,0)</f>
        <v>0</v>
      </c>
      <c r="BF1006" s="246">
        <f>IF(N1006="snížená",J1006,0)</f>
        <v>0</v>
      </c>
      <c r="BG1006" s="246">
        <f>IF(N1006="zákl. přenesená",J1006,0)</f>
        <v>0</v>
      </c>
      <c r="BH1006" s="246">
        <f>IF(N1006="sníž. přenesená",J1006,0)</f>
        <v>0</v>
      </c>
      <c r="BI1006" s="246">
        <f>IF(N1006="nulová",J1006,0)</f>
        <v>0</v>
      </c>
      <c r="BJ1006" s="25" t="s">
        <v>86</v>
      </c>
      <c r="BK1006" s="246">
        <f>ROUND(I1006*H1006,2)</f>
        <v>0</v>
      </c>
      <c r="BL1006" s="25" t="s">
        <v>267</v>
      </c>
      <c r="BM1006" s="25" t="s">
        <v>1753</v>
      </c>
    </row>
    <row r="1007" s="1" customFormat="1">
      <c r="B1007" s="48"/>
      <c r="C1007" s="76"/>
      <c r="D1007" s="247" t="s">
        <v>201</v>
      </c>
      <c r="E1007" s="76"/>
      <c r="F1007" s="248" t="s">
        <v>1713</v>
      </c>
      <c r="G1007" s="76"/>
      <c r="H1007" s="76"/>
      <c r="I1007" s="205"/>
      <c r="J1007" s="76"/>
      <c r="K1007" s="76"/>
      <c r="L1007" s="74"/>
      <c r="M1007" s="249"/>
      <c r="N1007" s="49"/>
      <c r="O1007" s="49"/>
      <c r="P1007" s="49"/>
      <c r="Q1007" s="49"/>
      <c r="R1007" s="49"/>
      <c r="S1007" s="49"/>
      <c r="T1007" s="97"/>
      <c r="AT1007" s="25" t="s">
        <v>201</v>
      </c>
      <c r="AU1007" s="25" t="s">
        <v>88</v>
      </c>
    </row>
    <row r="1008" s="1" customFormat="1" ht="25.5" customHeight="1">
      <c r="B1008" s="48"/>
      <c r="C1008" s="235" t="s">
        <v>1754</v>
      </c>
      <c r="D1008" s="235" t="s">
        <v>194</v>
      </c>
      <c r="E1008" s="236" t="s">
        <v>1755</v>
      </c>
      <c r="F1008" s="237" t="s">
        <v>1756</v>
      </c>
      <c r="G1008" s="238" t="s">
        <v>1500</v>
      </c>
      <c r="H1008" s="239">
        <v>1</v>
      </c>
      <c r="I1008" s="240"/>
      <c r="J1008" s="241">
        <f>ROUND(I1008*H1008,2)</f>
        <v>0</v>
      </c>
      <c r="K1008" s="237" t="s">
        <v>356</v>
      </c>
      <c r="L1008" s="74"/>
      <c r="M1008" s="242" t="s">
        <v>34</v>
      </c>
      <c r="N1008" s="243" t="s">
        <v>49</v>
      </c>
      <c r="O1008" s="49"/>
      <c r="P1008" s="244">
        <f>O1008*H1008</f>
        <v>0</v>
      </c>
      <c r="Q1008" s="244">
        <v>0</v>
      </c>
      <c r="R1008" s="244">
        <f>Q1008*H1008</f>
        <v>0</v>
      </c>
      <c r="S1008" s="244">
        <v>0</v>
      </c>
      <c r="T1008" s="245">
        <f>S1008*H1008</f>
        <v>0</v>
      </c>
      <c r="AR1008" s="25" t="s">
        <v>267</v>
      </c>
      <c r="AT1008" s="25" t="s">
        <v>194</v>
      </c>
      <c r="AU1008" s="25" t="s">
        <v>88</v>
      </c>
      <c r="AY1008" s="25" t="s">
        <v>191</v>
      </c>
      <c r="BE1008" s="246">
        <f>IF(N1008="základní",J1008,0)</f>
        <v>0</v>
      </c>
      <c r="BF1008" s="246">
        <f>IF(N1008="snížená",J1008,0)</f>
        <v>0</v>
      </c>
      <c r="BG1008" s="246">
        <f>IF(N1008="zákl. přenesená",J1008,0)</f>
        <v>0</v>
      </c>
      <c r="BH1008" s="246">
        <f>IF(N1008="sníž. přenesená",J1008,0)</f>
        <v>0</v>
      </c>
      <c r="BI1008" s="246">
        <f>IF(N1008="nulová",J1008,0)</f>
        <v>0</v>
      </c>
      <c r="BJ1008" s="25" t="s">
        <v>86</v>
      </c>
      <c r="BK1008" s="246">
        <f>ROUND(I1008*H1008,2)</f>
        <v>0</v>
      </c>
      <c r="BL1008" s="25" t="s">
        <v>267</v>
      </c>
      <c r="BM1008" s="25" t="s">
        <v>1757</v>
      </c>
    </row>
    <row r="1009" s="1" customFormat="1">
      <c r="B1009" s="48"/>
      <c r="C1009" s="76"/>
      <c r="D1009" s="247" t="s">
        <v>201</v>
      </c>
      <c r="E1009" s="76"/>
      <c r="F1009" s="248" t="s">
        <v>1713</v>
      </c>
      <c r="G1009" s="76"/>
      <c r="H1009" s="76"/>
      <c r="I1009" s="205"/>
      <c r="J1009" s="76"/>
      <c r="K1009" s="76"/>
      <c r="L1009" s="74"/>
      <c r="M1009" s="249"/>
      <c r="N1009" s="49"/>
      <c r="O1009" s="49"/>
      <c r="P1009" s="49"/>
      <c r="Q1009" s="49"/>
      <c r="R1009" s="49"/>
      <c r="S1009" s="49"/>
      <c r="T1009" s="97"/>
      <c r="AT1009" s="25" t="s">
        <v>201</v>
      </c>
      <c r="AU1009" s="25" t="s">
        <v>88</v>
      </c>
    </row>
    <row r="1010" s="1" customFormat="1" ht="25.5" customHeight="1">
      <c r="B1010" s="48"/>
      <c r="C1010" s="235" t="s">
        <v>1758</v>
      </c>
      <c r="D1010" s="235" t="s">
        <v>194</v>
      </c>
      <c r="E1010" s="236" t="s">
        <v>1759</v>
      </c>
      <c r="F1010" s="237" t="s">
        <v>1760</v>
      </c>
      <c r="G1010" s="238" t="s">
        <v>1500</v>
      </c>
      <c r="H1010" s="239">
        <v>10</v>
      </c>
      <c r="I1010" s="240"/>
      <c r="J1010" s="241">
        <f>ROUND(I1010*H1010,2)</f>
        <v>0</v>
      </c>
      <c r="K1010" s="237" t="s">
        <v>356</v>
      </c>
      <c r="L1010" s="74"/>
      <c r="M1010" s="242" t="s">
        <v>34</v>
      </c>
      <c r="N1010" s="243" t="s">
        <v>49</v>
      </c>
      <c r="O1010" s="49"/>
      <c r="P1010" s="244">
        <f>O1010*H1010</f>
        <v>0</v>
      </c>
      <c r="Q1010" s="244">
        <v>0</v>
      </c>
      <c r="R1010" s="244">
        <f>Q1010*H1010</f>
        <v>0</v>
      </c>
      <c r="S1010" s="244">
        <v>0</v>
      </c>
      <c r="T1010" s="245">
        <f>S1010*H1010</f>
        <v>0</v>
      </c>
      <c r="AR1010" s="25" t="s">
        <v>267</v>
      </c>
      <c r="AT1010" s="25" t="s">
        <v>194</v>
      </c>
      <c r="AU1010" s="25" t="s">
        <v>88</v>
      </c>
      <c r="AY1010" s="25" t="s">
        <v>191</v>
      </c>
      <c r="BE1010" s="246">
        <f>IF(N1010="základní",J1010,0)</f>
        <v>0</v>
      </c>
      <c r="BF1010" s="246">
        <f>IF(N1010="snížená",J1010,0)</f>
        <v>0</v>
      </c>
      <c r="BG1010" s="246">
        <f>IF(N1010="zákl. přenesená",J1010,0)</f>
        <v>0</v>
      </c>
      <c r="BH1010" s="246">
        <f>IF(N1010="sníž. přenesená",J1010,0)</f>
        <v>0</v>
      </c>
      <c r="BI1010" s="246">
        <f>IF(N1010="nulová",J1010,0)</f>
        <v>0</v>
      </c>
      <c r="BJ1010" s="25" t="s">
        <v>86</v>
      </c>
      <c r="BK1010" s="246">
        <f>ROUND(I1010*H1010,2)</f>
        <v>0</v>
      </c>
      <c r="BL1010" s="25" t="s">
        <v>267</v>
      </c>
      <c r="BM1010" s="25" t="s">
        <v>1761</v>
      </c>
    </row>
    <row r="1011" s="1" customFormat="1">
      <c r="B1011" s="48"/>
      <c r="C1011" s="76"/>
      <c r="D1011" s="247" t="s">
        <v>201</v>
      </c>
      <c r="E1011" s="76"/>
      <c r="F1011" s="248" t="s">
        <v>1713</v>
      </c>
      <c r="G1011" s="76"/>
      <c r="H1011" s="76"/>
      <c r="I1011" s="205"/>
      <c r="J1011" s="76"/>
      <c r="K1011" s="76"/>
      <c r="L1011" s="74"/>
      <c r="M1011" s="249"/>
      <c r="N1011" s="49"/>
      <c r="O1011" s="49"/>
      <c r="P1011" s="49"/>
      <c r="Q1011" s="49"/>
      <c r="R1011" s="49"/>
      <c r="S1011" s="49"/>
      <c r="T1011" s="97"/>
      <c r="AT1011" s="25" t="s">
        <v>201</v>
      </c>
      <c r="AU1011" s="25" t="s">
        <v>88</v>
      </c>
    </row>
    <row r="1012" s="1" customFormat="1" ht="16.5" customHeight="1">
      <c r="B1012" s="48"/>
      <c r="C1012" s="235" t="s">
        <v>1762</v>
      </c>
      <c r="D1012" s="235" t="s">
        <v>194</v>
      </c>
      <c r="E1012" s="236" t="s">
        <v>1763</v>
      </c>
      <c r="F1012" s="237" t="s">
        <v>1764</v>
      </c>
      <c r="G1012" s="238" t="s">
        <v>1500</v>
      </c>
      <c r="H1012" s="239">
        <v>1</v>
      </c>
      <c r="I1012" s="240"/>
      <c r="J1012" s="241">
        <f>ROUND(I1012*H1012,2)</f>
        <v>0</v>
      </c>
      <c r="K1012" s="237" t="s">
        <v>356</v>
      </c>
      <c r="L1012" s="74"/>
      <c r="M1012" s="242" t="s">
        <v>34</v>
      </c>
      <c r="N1012" s="243" t="s">
        <v>49</v>
      </c>
      <c r="O1012" s="49"/>
      <c r="P1012" s="244">
        <f>O1012*H1012</f>
        <v>0</v>
      </c>
      <c r="Q1012" s="244">
        <v>0</v>
      </c>
      <c r="R1012" s="244">
        <f>Q1012*H1012</f>
        <v>0</v>
      </c>
      <c r="S1012" s="244">
        <v>0</v>
      </c>
      <c r="T1012" s="245">
        <f>S1012*H1012</f>
        <v>0</v>
      </c>
      <c r="AR1012" s="25" t="s">
        <v>267</v>
      </c>
      <c r="AT1012" s="25" t="s">
        <v>194</v>
      </c>
      <c r="AU1012" s="25" t="s">
        <v>88</v>
      </c>
      <c r="AY1012" s="25" t="s">
        <v>191</v>
      </c>
      <c r="BE1012" s="246">
        <f>IF(N1012="základní",J1012,0)</f>
        <v>0</v>
      </c>
      <c r="BF1012" s="246">
        <f>IF(N1012="snížená",J1012,0)</f>
        <v>0</v>
      </c>
      <c r="BG1012" s="246">
        <f>IF(N1012="zákl. přenesená",J1012,0)</f>
        <v>0</v>
      </c>
      <c r="BH1012" s="246">
        <f>IF(N1012="sníž. přenesená",J1012,0)</f>
        <v>0</v>
      </c>
      <c r="BI1012" s="246">
        <f>IF(N1012="nulová",J1012,0)</f>
        <v>0</v>
      </c>
      <c r="BJ1012" s="25" t="s">
        <v>86</v>
      </c>
      <c r="BK1012" s="246">
        <f>ROUND(I1012*H1012,2)</f>
        <v>0</v>
      </c>
      <c r="BL1012" s="25" t="s">
        <v>267</v>
      </c>
      <c r="BM1012" s="25" t="s">
        <v>1765</v>
      </c>
    </row>
    <row r="1013" s="1" customFormat="1">
      <c r="B1013" s="48"/>
      <c r="C1013" s="76"/>
      <c r="D1013" s="247" t="s">
        <v>201</v>
      </c>
      <c r="E1013" s="76"/>
      <c r="F1013" s="248" t="s">
        <v>1713</v>
      </c>
      <c r="G1013" s="76"/>
      <c r="H1013" s="76"/>
      <c r="I1013" s="205"/>
      <c r="J1013" s="76"/>
      <c r="K1013" s="76"/>
      <c r="L1013" s="74"/>
      <c r="M1013" s="249"/>
      <c r="N1013" s="49"/>
      <c r="O1013" s="49"/>
      <c r="P1013" s="49"/>
      <c r="Q1013" s="49"/>
      <c r="R1013" s="49"/>
      <c r="S1013" s="49"/>
      <c r="T1013" s="97"/>
      <c r="AT1013" s="25" t="s">
        <v>201</v>
      </c>
      <c r="AU1013" s="25" t="s">
        <v>88</v>
      </c>
    </row>
    <row r="1014" s="1" customFormat="1" ht="25.5" customHeight="1">
      <c r="B1014" s="48"/>
      <c r="C1014" s="235" t="s">
        <v>1766</v>
      </c>
      <c r="D1014" s="235" t="s">
        <v>194</v>
      </c>
      <c r="E1014" s="236" t="s">
        <v>1767</v>
      </c>
      <c r="F1014" s="237" t="s">
        <v>1768</v>
      </c>
      <c r="G1014" s="238" t="s">
        <v>1500</v>
      </c>
      <c r="H1014" s="239">
        <v>1</v>
      </c>
      <c r="I1014" s="240"/>
      <c r="J1014" s="241">
        <f>ROUND(I1014*H1014,2)</f>
        <v>0</v>
      </c>
      <c r="K1014" s="237" t="s">
        <v>356</v>
      </c>
      <c r="L1014" s="74"/>
      <c r="M1014" s="242" t="s">
        <v>34</v>
      </c>
      <c r="N1014" s="243" t="s">
        <v>49</v>
      </c>
      <c r="O1014" s="49"/>
      <c r="P1014" s="244">
        <f>O1014*H1014</f>
        <v>0</v>
      </c>
      <c r="Q1014" s="244">
        <v>0</v>
      </c>
      <c r="R1014" s="244">
        <f>Q1014*H1014</f>
        <v>0</v>
      </c>
      <c r="S1014" s="244">
        <v>0</v>
      </c>
      <c r="T1014" s="245">
        <f>S1014*H1014</f>
        <v>0</v>
      </c>
      <c r="AR1014" s="25" t="s">
        <v>267</v>
      </c>
      <c r="AT1014" s="25" t="s">
        <v>194</v>
      </c>
      <c r="AU1014" s="25" t="s">
        <v>88</v>
      </c>
      <c r="AY1014" s="25" t="s">
        <v>191</v>
      </c>
      <c r="BE1014" s="246">
        <f>IF(N1014="základní",J1014,0)</f>
        <v>0</v>
      </c>
      <c r="BF1014" s="246">
        <f>IF(N1014="snížená",J1014,0)</f>
        <v>0</v>
      </c>
      <c r="BG1014" s="246">
        <f>IF(N1014="zákl. přenesená",J1014,0)</f>
        <v>0</v>
      </c>
      <c r="BH1014" s="246">
        <f>IF(N1014="sníž. přenesená",J1014,0)</f>
        <v>0</v>
      </c>
      <c r="BI1014" s="246">
        <f>IF(N1014="nulová",J1014,0)</f>
        <v>0</v>
      </c>
      <c r="BJ1014" s="25" t="s">
        <v>86</v>
      </c>
      <c r="BK1014" s="246">
        <f>ROUND(I1014*H1014,2)</f>
        <v>0</v>
      </c>
      <c r="BL1014" s="25" t="s">
        <v>267</v>
      </c>
      <c r="BM1014" s="25" t="s">
        <v>1769</v>
      </c>
    </row>
    <row r="1015" s="1" customFormat="1">
      <c r="B1015" s="48"/>
      <c r="C1015" s="76"/>
      <c r="D1015" s="247" t="s">
        <v>201</v>
      </c>
      <c r="E1015" s="76"/>
      <c r="F1015" s="248" t="s">
        <v>1713</v>
      </c>
      <c r="G1015" s="76"/>
      <c r="H1015" s="76"/>
      <c r="I1015" s="205"/>
      <c r="J1015" s="76"/>
      <c r="K1015" s="76"/>
      <c r="L1015" s="74"/>
      <c r="M1015" s="249"/>
      <c r="N1015" s="49"/>
      <c r="O1015" s="49"/>
      <c r="P1015" s="49"/>
      <c r="Q1015" s="49"/>
      <c r="R1015" s="49"/>
      <c r="S1015" s="49"/>
      <c r="T1015" s="97"/>
      <c r="AT1015" s="25" t="s">
        <v>201</v>
      </c>
      <c r="AU1015" s="25" t="s">
        <v>88</v>
      </c>
    </row>
    <row r="1016" s="1" customFormat="1" ht="16.5" customHeight="1">
      <c r="B1016" s="48"/>
      <c r="C1016" s="235" t="s">
        <v>1770</v>
      </c>
      <c r="D1016" s="235" t="s">
        <v>194</v>
      </c>
      <c r="E1016" s="236" t="s">
        <v>1771</v>
      </c>
      <c r="F1016" s="237" t="s">
        <v>1772</v>
      </c>
      <c r="G1016" s="238" t="s">
        <v>1500</v>
      </c>
      <c r="H1016" s="239">
        <v>1</v>
      </c>
      <c r="I1016" s="240"/>
      <c r="J1016" s="241">
        <f>ROUND(I1016*H1016,2)</f>
        <v>0</v>
      </c>
      <c r="K1016" s="237" t="s">
        <v>356</v>
      </c>
      <c r="L1016" s="74"/>
      <c r="M1016" s="242" t="s">
        <v>34</v>
      </c>
      <c r="N1016" s="243" t="s">
        <v>49</v>
      </c>
      <c r="O1016" s="49"/>
      <c r="P1016" s="244">
        <f>O1016*H1016</f>
        <v>0</v>
      </c>
      <c r="Q1016" s="244">
        <v>0</v>
      </c>
      <c r="R1016" s="244">
        <f>Q1016*H1016</f>
        <v>0</v>
      </c>
      <c r="S1016" s="244">
        <v>0</v>
      </c>
      <c r="T1016" s="245">
        <f>S1016*H1016</f>
        <v>0</v>
      </c>
      <c r="AR1016" s="25" t="s">
        <v>267</v>
      </c>
      <c r="AT1016" s="25" t="s">
        <v>194</v>
      </c>
      <c r="AU1016" s="25" t="s">
        <v>88</v>
      </c>
      <c r="AY1016" s="25" t="s">
        <v>191</v>
      </c>
      <c r="BE1016" s="246">
        <f>IF(N1016="základní",J1016,0)</f>
        <v>0</v>
      </c>
      <c r="BF1016" s="246">
        <f>IF(N1016="snížená",J1016,0)</f>
        <v>0</v>
      </c>
      <c r="BG1016" s="246">
        <f>IF(N1016="zákl. přenesená",J1016,0)</f>
        <v>0</v>
      </c>
      <c r="BH1016" s="246">
        <f>IF(N1016="sníž. přenesená",J1016,0)</f>
        <v>0</v>
      </c>
      <c r="BI1016" s="246">
        <f>IF(N1016="nulová",J1016,0)</f>
        <v>0</v>
      </c>
      <c r="BJ1016" s="25" t="s">
        <v>86</v>
      </c>
      <c r="BK1016" s="246">
        <f>ROUND(I1016*H1016,2)</f>
        <v>0</v>
      </c>
      <c r="BL1016" s="25" t="s">
        <v>267</v>
      </c>
      <c r="BM1016" s="25" t="s">
        <v>1773</v>
      </c>
    </row>
    <row r="1017" s="1" customFormat="1">
      <c r="B1017" s="48"/>
      <c r="C1017" s="76"/>
      <c r="D1017" s="247" t="s">
        <v>201</v>
      </c>
      <c r="E1017" s="76"/>
      <c r="F1017" s="248" t="s">
        <v>1713</v>
      </c>
      <c r="G1017" s="76"/>
      <c r="H1017" s="76"/>
      <c r="I1017" s="205"/>
      <c r="J1017" s="76"/>
      <c r="K1017" s="76"/>
      <c r="L1017" s="74"/>
      <c r="M1017" s="249"/>
      <c r="N1017" s="49"/>
      <c r="O1017" s="49"/>
      <c r="P1017" s="49"/>
      <c r="Q1017" s="49"/>
      <c r="R1017" s="49"/>
      <c r="S1017" s="49"/>
      <c r="T1017" s="97"/>
      <c r="AT1017" s="25" t="s">
        <v>201</v>
      </c>
      <c r="AU1017" s="25" t="s">
        <v>88</v>
      </c>
    </row>
    <row r="1018" s="1" customFormat="1" ht="16.5" customHeight="1">
      <c r="B1018" s="48"/>
      <c r="C1018" s="235" t="s">
        <v>1774</v>
      </c>
      <c r="D1018" s="235" t="s">
        <v>194</v>
      </c>
      <c r="E1018" s="236" t="s">
        <v>1775</v>
      </c>
      <c r="F1018" s="237" t="s">
        <v>1776</v>
      </c>
      <c r="G1018" s="238" t="s">
        <v>1500</v>
      </c>
      <c r="H1018" s="239">
        <v>1</v>
      </c>
      <c r="I1018" s="240"/>
      <c r="J1018" s="241">
        <f>ROUND(I1018*H1018,2)</f>
        <v>0</v>
      </c>
      <c r="K1018" s="237" t="s">
        <v>356</v>
      </c>
      <c r="L1018" s="74"/>
      <c r="M1018" s="242" t="s">
        <v>34</v>
      </c>
      <c r="N1018" s="243" t="s">
        <v>49</v>
      </c>
      <c r="O1018" s="49"/>
      <c r="P1018" s="244">
        <f>O1018*H1018</f>
        <v>0</v>
      </c>
      <c r="Q1018" s="244">
        <v>0</v>
      </c>
      <c r="R1018" s="244">
        <f>Q1018*H1018</f>
        <v>0</v>
      </c>
      <c r="S1018" s="244">
        <v>0</v>
      </c>
      <c r="T1018" s="245">
        <f>S1018*H1018</f>
        <v>0</v>
      </c>
      <c r="AR1018" s="25" t="s">
        <v>267</v>
      </c>
      <c r="AT1018" s="25" t="s">
        <v>194</v>
      </c>
      <c r="AU1018" s="25" t="s">
        <v>88</v>
      </c>
      <c r="AY1018" s="25" t="s">
        <v>191</v>
      </c>
      <c r="BE1018" s="246">
        <f>IF(N1018="základní",J1018,0)</f>
        <v>0</v>
      </c>
      <c r="BF1018" s="246">
        <f>IF(N1018="snížená",J1018,0)</f>
        <v>0</v>
      </c>
      <c r="BG1018" s="246">
        <f>IF(N1018="zákl. přenesená",J1018,0)</f>
        <v>0</v>
      </c>
      <c r="BH1018" s="246">
        <f>IF(N1018="sníž. přenesená",J1018,0)</f>
        <v>0</v>
      </c>
      <c r="BI1018" s="246">
        <f>IF(N1018="nulová",J1018,0)</f>
        <v>0</v>
      </c>
      <c r="BJ1018" s="25" t="s">
        <v>86</v>
      </c>
      <c r="BK1018" s="246">
        <f>ROUND(I1018*H1018,2)</f>
        <v>0</v>
      </c>
      <c r="BL1018" s="25" t="s">
        <v>267</v>
      </c>
      <c r="BM1018" s="25" t="s">
        <v>1777</v>
      </c>
    </row>
    <row r="1019" s="1" customFormat="1">
      <c r="B1019" s="48"/>
      <c r="C1019" s="76"/>
      <c r="D1019" s="247" t="s">
        <v>201</v>
      </c>
      <c r="E1019" s="76"/>
      <c r="F1019" s="248" t="s">
        <v>1713</v>
      </c>
      <c r="G1019" s="76"/>
      <c r="H1019" s="76"/>
      <c r="I1019" s="205"/>
      <c r="J1019" s="76"/>
      <c r="K1019" s="76"/>
      <c r="L1019" s="74"/>
      <c r="M1019" s="249"/>
      <c r="N1019" s="49"/>
      <c r="O1019" s="49"/>
      <c r="P1019" s="49"/>
      <c r="Q1019" s="49"/>
      <c r="R1019" s="49"/>
      <c r="S1019" s="49"/>
      <c r="T1019" s="97"/>
      <c r="AT1019" s="25" t="s">
        <v>201</v>
      </c>
      <c r="AU1019" s="25" t="s">
        <v>88</v>
      </c>
    </row>
    <row r="1020" s="1" customFormat="1" ht="16.5" customHeight="1">
      <c r="B1020" s="48"/>
      <c r="C1020" s="235" t="s">
        <v>1778</v>
      </c>
      <c r="D1020" s="235" t="s">
        <v>194</v>
      </c>
      <c r="E1020" s="236" t="s">
        <v>1779</v>
      </c>
      <c r="F1020" s="237" t="s">
        <v>1780</v>
      </c>
      <c r="G1020" s="238" t="s">
        <v>1781</v>
      </c>
      <c r="H1020" s="239">
        <v>683.5</v>
      </c>
      <c r="I1020" s="240"/>
      <c r="J1020" s="241">
        <f>ROUND(I1020*H1020,2)</f>
        <v>0</v>
      </c>
      <c r="K1020" s="237" t="s">
        <v>356</v>
      </c>
      <c r="L1020" s="74"/>
      <c r="M1020" s="242" t="s">
        <v>34</v>
      </c>
      <c r="N1020" s="243" t="s">
        <v>49</v>
      </c>
      <c r="O1020" s="49"/>
      <c r="P1020" s="244">
        <f>O1020*H1020</f>
        <v>0</v>
      </c>
      <c r="Q1020" s="244">
        <v>0</v>
      </c>
      <c r="R1020" s="244">
        <f>Q1020*H1020</f>
        <v>0</v>
      </c>
      <c r="S1020" s="244">
        <v>0</v>
      </c>
      <c r="T1020" s="245">
        <f>S1020*H1020</f>
        <v>0</v>
      </c>
      <c r="AR1020" s="25" t="s">
        <v>267</v>
      </c>
      <c r="AT1020" s="25" t="s">
        <v>194</v>
      </c>
      <c r="AU1020" s="25" t="s">
        <v>88</v>
      </c>
      <c r="AY1020" s="25" t="s">
        <v>191</v>
      </c>
      <c r="BE1020" s="246">
        <f>IF(N1020="základní",J1020,0)</f>
        <v>0</v>
      </c>
      <c r="BF1020" s="246">
        <f>IF(N1020="snížená",J1020,0)</f>
        <v>0</v>
      </c>
      <c r="BG1020" s="246">
        <f>IF(N1020="zákl. přenesená",J1020,0)</f>
        <v>0</v>
      </c>
      <c r="BH1020" s="246">
        <f>IF(N1020="sníž. přenesená",J1020,0)</f>
        <v>0</v>
      </c>
      <c r="BI1020" s="246">
        <f>IF(N1020="nulová",J1020,0)</f>
        <v>0</v>
      </c>
      <c r="BJ1020" s="25" t="s">
        <v>86</v>
      </c>
      <c r="BK1020" s="246">
        <f>ROUND(I1020*H1020,2)</f>
        <v>0</v>
      </c>
      <c r="BL1020" s="25" t="s">
        <v>267</v>
      </c>
      <c r="BM1020" s="25" t="s">
        <v>1782</v>
      </c>
    </row>
    <row r="1021" s="1" customFormat="1">
      <c r="B1021" s="48"/>
      <c r="C1021" s="76"/>
      <c r="D1021" s="247" t="s">
        <v>201</v>
      </c>
      <c r="E1021" s="76"/>
      <c r="F1021" s="248" t="s">
        <v>1783</v>
      </c>
      <c r="G1021" s="76"/>
      <c r="H1021" s="76"/>
      <c r="I1021" s="205"/>
      <c r="J1021" s="76"/>
      <c r="K1021" s="76"/>
      <c r="L1021" s="74"/>
      <c r="M1021" s="249"/>
      <c r="N1021" s="49"/>
      <c r="O1021" s="49"/>
      <c r="P1021" s="49"/>
      <c r="Q1021" s="49"/>
      <c r="R1021" s="49"/>
      <c r="S1021" s="49"/>
      <c r="T1021" s="97"/>
      <c r="AT1021" s="25" t="s">
        <v>201</v>
      </c>
      <c r="AU1021" s="25" t="s">
        <v>88</v>
      </c>
    </row>
    <row r="1022" s="1" customFormat="1" ht="16.5" customHeight="1">
      <c r="B1022" s="48"/>
      <c r="C1022" s="235" t="s">
        <v>1784</v>
      </c>
      <c r="D1022" s="235" t="s">
        <v>194</v>
      </c>
      <c r="E1022" s="236" t="s">
        <v>1785</v>
      </c>
      <c r="F1022" s="237" t="s">
        <v>1786</v>
      </c>
      <c r="G1022" s="238" t="s">
        <v>1781</v>
      </c>
      <c r="H1022" s="239">
        <v>18.449999999999999</v>
      </c>
      <c r="I1022" s="240"/>
      <c r="J1022" s="241">
        <f>ROUND(I1022*H1022,2)</f>
        <v>0</v>
      </c>
      <c r="K1022" s="237" t="s">
        <v>356</v>
      </c>
      <c r="L1022" s="74"/>
      <c r="M1022" s="242" t="s">
        <v>34</v>
      </c>
      <c r="N1022" s="243" t="s">
        <v>49</v>
      </c>
      <c r="O1022" s="49"/>
      <c r="P1022" s="244">
        <f>O1022*H1022</f>
        <v>0</v>
      </c>
      <c r="Q1022" s="244">
        <v>0</v>
      </c>
      <c r="R1022" s="244">
        <f>Q1022*H1022</f>
        <v>0</v>
      </c>
      <c r="S1022" s="244">
        <v>0</v>
      </c>
      <c r="T1022" s="245">
        <f>S1022*H1022</f>
        <v>0</v>
      </c>
      <c r="AR1022" s="25" t="s">
        <v>267</v>
      </c>
      <c r="AT1022" s="25" t="s">
        <v>194</v>
      </c>
      <c r="AU1022" s="25" t="s">
        <v>88</v>
      </c>
      <c r="AY1022" s="25" t="s">
        <v>191</v>
      </c>
      <c r="BE1022" s="246">
        <f>IF(N1022="základní",J1022,0)</f>
        <v>0</v>
      </c>
      <c r="BF1022" s="246">
        <f>IF(N1022="snížená",J1022,0)</f>
        <v>0</v>
      </c>
      <c r="BG1022" s="246">
        <f>IF(N1022="zákl. přenesená",J1022,0)</f>
        <v>0</v>
      </c>
      <c r="BH1022" s="246">
        <f>IF(N1022="sníž. přenesená",J1022,0)</f>
        <v>0</v>
      </c>
      <c r="BI1022" s="246">
        <f>IF(N1022="nulová",J1022,0)</f>
        <v>0</v>
      </c>
      <c r="BJ1022" s="25" t="s">
        <v>86</v>
      </c>
      <c r="BK1022" s="246">
        <f>ROUND(I1022*H1022,2)</f>
        <v>0</v>
      </c>
      <c r="BL1022" s="25" t="s">
        <v>267</v>
      </c>
      <c r="BM1022" s="25" t="s">
        <v>1787</v>
      </c>
    </row>
    <row r="1023" s="1" customFormat="1">
      <c r="B1023" s="48"/>
      <c r="C1023" s="76"/>
      <c r="D1023" s="247" t="s">
        <v>201</v>
      </c>
      <c r="E1023" s="76"/>
      <c r="F1023" s="248" t="s">
        <v>1783</v>
      </c>
      <c r="G1023" s="76"/>
      <c r="H1023" s="76"/>
      <c r="I1023" s="205"/>
      <c r="J1023" s="76"/>
      <c r="K1023" s="76"/>
      <c r="L1023" s="74"/>
      <c r="M1023" s="249"/>
      <c r="N1023" s="49"/>
      <c r="O1023" s="49"/>
      <c r="P1023" s="49"/>
      <c r="Q1023" s="49"/>
      <c r="R1023" s="49"/>
      <c r="S1023" s="49"/>
      <c r="T1023" s="97"/>
      <c r="AT1023" s="25" t="s">
        <v>201</v>
      </c>
      <c r="AU1023" s="25" t="s">
        <v>88</v>
      </c>
    </row>
    <row r="1024" s="1" customFormat="1" ht="25.5" customHeight="1">
      <c r="B1024" s="48"/>
      <c r="C1024" s="235" t="s">
        <v>1788</v>
      </c>
      <c r="D1024" s="235" t="s">
        <v>194</v>
      </c>
      <c r="E1024" s="236" t="s">
        <v>1789</v>
      </c>
      <c r="F1024" s="237" t="s">
        <v>1790</v>
      </c>
      <c r="G1024" s="238" t="s">
        <v>1781</v>
      </c>
      <c r="H1024" s="239">
        <v>34.009999999999998</v>
      </c>
      <c r="I1024" s="240"/>
      <c r="J1024" s="241">
        <f>ROUND(I1024*H1024,2)</f>
        <v>0</v>
      </c>
      <c r="K1024" s="237" t="s">
        <v>356</v>
      </c>
      <c r="L1024" s="74"/>
      <c r="M1024" s="242" t="s">
        <v>34</v>
      </c>
      <c r="N1024" s="243" t="s">
        <v>49</v>
      </c>
      <c r="O1024" s="49"/>
      <c r="P1024" s="244">
        <f>O1024*H1024</f>
        <v>0</v>
      </c>
      <c r="Q1024" s="244">
        <v>0</v>
      </c>
      <c r="R1024" s="244">
        <f>Q1024*H1024</f>
        <v>0</v>
      </c>
      <c r="S1024" s="244">
        <v>0</v>
      </c>
      <c r="T1024" s="245">
        <f>S1024*H1024</f>
        <v>0</v>
      </c>
      <c r="AR1024" s="25" t="s">
        <v>267</v>
      </c>
      <c r="AT1024" s="25" t="s">
        <v>194</v>
      </c>
      <c r="AU1024" s="25" t="s">
        <v>88</v>
      </c>
      <c r="AY1024" s="25" t="s">
        <v>191</v>
      </c>
      <c r="BE1024" s="246">
        <f>IF(N1024="základní",J1024,0)</f>
        <v>0</v>
      </c>
      <c r="BF1024" s="246">
        <f>IF(N1024="snížená",J1024,0)</f>
        <v>0</v>
      </c>
      <c r="BG1024" s="246">
        <f>IF(N1024="zákl. přenesená",J1024,0)</f>
        <v>0</v>
      </c>
      <c r="BH1024" s="246">
        <f>IF(N1024="sníž. přenesená",J1024,0)</f>
        <v>0</v>
      </c>
      <c r="BI1024" s="246">
        <f>IF(N1024="nulová",J1024,0)</f>
        <v>0</v>
      </c>
      <c r="BJ1024" s="25" t="s">
        <v>86</v>
      </c>
      <c r="BK1024" s="246">
        <f>ROUND(I1024*H1024,2)</f>
        <v>0</v>
      </c>
      <c r="BL1024" s="25" t="s">
        <v>267</v>
      </c>
      <c r="BM1024" s="25" t="s">
        <v>1791</v>
      </c>
    </row>
    <row r="1025" s="1" customFormat="1">
      <c r="B1025" s="48"/>
      <c r="C1025" s="76"/>
      <c r="D1025" s="247" t="s">
        <v>201</v>
      </c>
      <c r="E1025" s="76"/>
      <c r="F1025" s="248" t="s">
        <v>1783</v>
      </c>
      <c r="G1025" s="76"/>
      <c r="H1025" s="76"/>
      <c r="I1025" s="205"/>
      <c r="J1025" s="76"/>
      <c r="K1025" s="76"/>
      <c r="L1025" s="74"/>
      <c r="M1025" s="249"/>
      <c r="N1025" s="49"/>
      <c r="O1025" s="49"/>
      <c r="P1025" s="49"/>
      <c r="Q1025" s="49"/>
      <c r="R1025" s="49"/>
      <c r="S1025" s="49"/>
      <c r="T1025" s="97"/>
      <c r="AT1025" s="25" t="s">
        <v>201</v>
      </c>
      <c r="AU1025" s="25" t="s">
        <v>88</v>
      </c>
    </row>
    <row r="1026" s="1" customFormat="1" ht="16.5" customHeight="1">
      <c r="B1026" s="48"/>
      <c r="C1026" s="235" t="s">
        <v>1792</v>
      </c>
      <c r="D1026" s="235" t="s">
        <v>194</v>
      </c>
      <c r="E1026" s="236" t="s">
        <v>1793</v>
      </c>
      <c r="F1026" s="237" t="s">
        <v>1794</v>
      </c>
      <c r="G1026" s="238" t="s">
        <v>1781</v>
      </c>
      <c r="H1026" s="239">
        <v>1985</v>
      </c>
      <c r="I1026" s="240"/>
      <c r="J1026" s="241">
        <f>ROUND(I1026*H1026,2)</f>
        <v>0</v>
      </c>
      <c r="K1026" s="237" t="s">
        <v>356</v>
      </c>
      <c r="L1026" s="74"/>
      <c r="M1026" s="242" t="s">
        <v>34</v>
      </c>
      <c r="N1026" s="243" t="s">
        <v>49</v>
      </c>
      <c r="O1026" s="49"/>
      <c r="P1026" s="244">
        <f>O1026*H1026</f>
        <v>0</v>
      </c>
      <c r="Q1026" s="244">
        <v>0</v>
      </c>
      <c r="R1026" s="244">
        <f>Q1026*H1026</f>
        <v>0</v>
      </c>
      <c r="S1026" s="244">
        <v>0</v>
      </c>
      <c r="T1026" s="245">
        <f>S1026*H1026</f>
        <v>0</v>
      </c>
      <c r="AR1026" s="25" t="s">
        <v>267</v>
      </c>
      <c r="AT1026" s="25" t="s">
        <v>194</v>
      </c>
      <c r="AU1026" s="25" t="s">
        <v>88</v>
      </c>
      <c r="AY1026" s="25" t="s">
        <v>191</v>
      </c>
      <c r="BE1026" s="246">
        <f>IF(N1026="základní",J1026,0)</f>
        <v>0</v>
      </c>
      <c r="BF1026" s="246">
        <f>IF(N1026="snížená",J1026,0)</f>
        <v>0</v>
      </c>
      <c r="BG1026" s="246">
        <f>IF(N1026="zákl. přenesená",J1026,0)</f>
        <v>0</v>
      </c>
      <c r="BH1026" s="246">
        <f>IF(N1026="sníž. přenesená",J1026,0)</f>
        <v>0</v>
      </c>
      <c r="BI1026" s="246">
        <f>IF(N1026="nulová",J1026,0)</f>
        <v>0</v>
      </c>
      <c r="BJ1026" s="25" t="s">
        <v>86</v>
      </c>
      <c r="BK1026" s="246">
        <f>ROUND(I1026*H1026,2)</f>
        <v>0</v>
      </c>
      <c r="BL1026" s="25" t="s">
        <v>267</v>
      </c>
      <c r="BM1026" s="25" t="s">
        <v>1795</v>
      </c>
    </row>
    <row r="1027" s="1" customFormat="1">
      <c r="B1027" s="48"/>
      <c r="C1027" s="76"/>
      <c r="D1027" s="247" t="s">
        <v>201</v>
      </c>
      <c r="E1027" s="76"/>
      <c r="F1027" s="248" t="s">
        <v>1783</v>
      </c>
      <c r="G1027" s="76"/>
      <c r="H1027" s="76"/>
      <c r="I1027" s="205"/>
      <c r="J1027" s="76"/>
      <c r="K1027" s="76"/>
      <c r="L1027" s="74"/>
      <c r="M1027" s="249"/>
      <c r="N1027" s="49"/>
      <c r="O1027" s="49"/>
      <c r="P1027" s="49"/>
      <c r="Q1027" s="49"/>
      <c r="R1027" s="49"/>
      <c r="S1027" s="49"/>
      <c r="T1027" s="97"/>
      <c r="AT1027" s="25" t="s">
        <v>201</v>
      </c>
      <c r="AU1027" s="25" t="s">
        <v>88</v>
      </c>
    </row>
    <row r="1028" s="1" customFormat="1" ht="16.5" customHeight="1">
      <c r="B1028" s="48"/>
      <c r="C1028" s="235" t="s">
        <v>1796</v>
      </c>
      <c r="D1028" s="235" t="s">
        <v>194</v>
      </c>
      <c r="E1028" s="236" t="s">
        <v>1797</v>
      </c>
      <c r="F1028" s="237" t="s">
        <v>1798</v>
      </c>
      <c r="G1028" s="238" t="s">
        <v>1781</v>
      </c>
      <c r="H1028" s="239">
        <v>41.799999999999997</v>
      </c>
      <c r="I1028" s="240"/>
      <c r="J1028" s="241">
        <f>ROUND(I1028*H1028,2)</f>
        <v>0</v>
      </c>
      <c r="K1028" s="237" t="s">
        <v>356</v>
      </c>
      <c r="L1028" s="74"/>
      <c r="M1028" s="242" t="s">
        <v>34</v>
      </c>
      <c r="N1028" s="243" t="s">
        <v>49</v>
      </c>
      <c r="O1028" s="49"/>
      <c r="P1028" s="244">
        <f>O1028*H1028</f>
        <v>0</v>
      </c>
      <c r="Q1028" s="244">
        <v>0</v>
      </c>
      <c r="R1028" s="244">
        <f>Q1028*H1028</f>
        <v>0</v>
      </c>
      <c r="S1028" s="244">
        <v>0</v>
      </c>
      <c r="T1028" s="245">
        <f>S1028*H1028</f>
        <v>0</v>
      </c>
      <c r="AR1028" s="25" t="s">
        <v>267</v>
      </c>
      <c r="AT1028" s="25" t="s">
        <v>194</v>
      </c>
      <c r="AU1028" s="25" t="s">
        <v>88</v>
      </c>
      <c r="AY1028" s="25" t="s">
        <v>191</v>
      </c>
      <c r="BE1028" s="246">
        <f>IF(N1028="základní",J1028,0)</f>
        <v>0</v>
      </c>
      <c r="BF1028" s="246">
        <f>IF(N1028="snížená",J1028,0)</f>
        <v>0</v>
      </c>
      <c r="BG1028" s="246">
        <f>IF(N1028="zákl. přenesená",J1028,0)</f>
        <v>0</v>
      </c>
      <c r="BH1028" s="246">
        <f>IF(N1028="sníž. přenesená",J1028,0)</f>
        <v>0</v>
      </c>
      <c r="BI1028" s="246">
        <f>IF(N1028="nulová",J1028,0)</f>
        <v>0</v>
      </c>
      <c r="BJ1028" s="25" t="s">
        <v>86</v>
      </c>
      <c r="BK1028" s="246">
        <f>ROUND(I1028*H1028,2)</f>
        <v>0</v>
      </c>
      <c r="BL1028" s="25" t="s">
        <v>267</v>
      </c>
      <c r="BM1028" s="25" t="s">
        <v>1799</v>
      </c>
    </row>
    <row r="1029" s="1" customFormat="1">
      <c r="B1029" s="48"/>
      <c r="C1029" s="76"/>
      <c r="D1029" s="247" t="s">
        <v>201</v>
      </c>
      <c r="E1029" s="76"/>
      <c r="F1029" s="248" t="s">
        <v>1783</v>
      </c>
      <c r="G1029" s="76"/>
      <c r="H1029" s="76"/>
      <c r="I1029" s="205"/>
      <c r="J1029" s="76"/>
      <c r="K1029" s="76"/>
      <c r="L1029" s="74"/>
      <c r="M1029" s="249"/>
      <c r="N1029" s="49"/>
      <c r="O1029" s="49"/>
      <c r="P1029" s="49"/>
      <c r="Q1029" s="49"/>
      <c r="R1029" s="49"/>
      <c r="S1029" s="49"/>
      <c r="T1029" s="97"/>
      <c r="AT1029" s="25" t="s">
        <v>201</v>
      </c>
      <c r="AU1029" s="25" t="s">
        <v>88</v>
      </c>
    </row>
    <row r="1030" s="1" customFormat="1" ht="16.5" customHeight="1">
      <c r="B1030" s="48"/>
      <c r="C1030" s="235" t="s">
        <v>1800</v>
      </c>
      <c r="D1030" s="235" t="s">
        <v>194</v>
      </c>
      <c r="E1030" s="236" t="s">
        <v>1801</v>
      </c>
      <c r="F1030" s="237" t="s">
        <v>1802</v>
      </c>
      <c r="G1030" s="238" t="s">
        <v>1781</v>
      </c>
      <c r="H1030" s="239">
        <v>187.5</v>
      </c>
      <c r="I1030" s="240"/>
      <c r="J1030" s="241">
        <f>ROUND(I1030*H1030,2)</f>
        <v>0</v>
      </c>
      <c r="K1030" s="237" t="s">
        <v>356</v>
      </c>
      <c r="L1030" s="74"/>
      <c r="M1030" s="242" t="s">
        <v>34</v>
      </c>
      <c r="N1030" s="243" t="s">
        <v>49</v>
      </c>
      <c r="O1030" s="49"/>
      <c r="P1030" s="244">
        <f>O1030*H1030</f>
        <v>0</v>
      </c>
      <c r="Q1030" s="244">
        <v>0</v>
      </c>
      <c r="R1030" s="244">
        <f>Q1030*H1030</f>
        <v>0</v>
      </c>
      <c r="S1030" s="244">
        <v>0</v>
      </c>
      <c r="T1030" s="245">
        <f>S1030*H1030</f>
        <v>0</v>
      </c>
      <c r="AR1030" s="25" t="s">
        <v>267</v>
      </c>
      <c r="AT1030" s="25" t="s">
        <v>194</v>
      </c>
      <c r="AU1030" s="25" t="s">
        <v>88</v>
      </c>
      <c r="AY1030" s="25" t="s">
        <v>191</v>
      </c>
      <c r="BE1030" s="246">
        <f>IF(N1030="základní",J1030,0)</f>
        <v>0</v>
      </c>
      <c r="BF1030" s="246">
        <f>IF(N1030="snížená",J1030,0)</f>
        <v>0</v>
      </c>
      <c r="BG1030" s="246">
        <f>IF(N1030="zákl. přenesená",J1030,0)</f>
        <v>0</v>
      </c>
      <c r="BH1030" s="246">
        <f>IF(N1030="sníž. přenesená",J1030,0)</f>
        <v>0</v>
      </c>
      <c r="BI1030" s="246">
        <f>IF(N1030="nulová",J1030,0)</f>
        <v>0</v>
      </c>
      <c r="BJ1030" s="25" t="s">
        <v>86</v>
      </c>
      <c r="BK1030" s="246">
        <f>ROUND(I1030*H1030,2)</f>
        <v>0</v>
      </c>
      <c r="BL1030" s="25" t="s">
        <v>267</v>
      </c>
      <c r="BM1030" s="25" t="s">
        <v>1803</v>
      </c>
    </row>
    <row r="1031" s="1" customFormat="1">
      <c r="B1031" s="48"/>
      <c r="C1031" s="76"/>
      <c r="D1031" s="247" t="s">
        <v>201</v>
      </c>
      <c r="E1031" s="76"/>
      <c r="F1031" s="248" t="s">
        <v>1783</v>
      </c>
      <c r="G1031" s="76"/>
      <c r="H1031" s="76"/>
      <c r="I1031" s="205"/>
      <c r="J1031" s="76"/>
      <c r="K1031" s="76"/>
      <c r="L1031" s="74"/>
      <c r="M1031" s="249"/>
      <c r="N1031" s="49"/>
      <c r="O1031" s="49"/>
      <c r="P1031" s="49"/>
      <c r="Q1031" s="49"/>
      <c r="R1031" s="49"/>
      <c r="S1031" s="49"/>
      <c r="T1031" s="97"/>
      <c r="AT1031" s="25" t="s">
        <v>201</v>
      </c>
      <c r="AU1031" s="25" t="s">
        <v>88</v>
      </c>
    </row>
    <row r="1032" s="1" customFormat="1" ht="25.5" customHeight="1">
      <c r="B1032" s="48"/>
      <c r="C1032" s="235" t="s">
        <v>1804</v>
      </c>
      <c r="D1032" s="235" t="s">
        <v>194</v>
      </c>
      <c r="E1032" s="236" t="s">
        <v>1805</v>
      </c>
      <c r="F1032" s="237" t="s">
        <v>1806</v>
      </c>
      <c r="G1032" s="238" t="s">
        <v>1781</v>
      </c>
      <c r="H1032" s="239">
        <v>28.300000000000001</v>
      </c>
      <c r="I1032" s="240"/>
      <c r="J1032" s="241">
        <f>ROUND(I1032*H1032,2)</f>
        <v>0</v>
      </c>
      <c r="K1032" s="237" t="s">
        <v>356</v>
      </c>
      <c r="L1032" s="74"/>
      <c r="M1032" s="242" t="s">
        <v>34</v>
      </c>
      <c r="N1032" s="243" t="s">
        <v>49</v>
      </c>
      <c r="O1032" s="49"/>
      <c r="P1032" s="244">
        <f>O1032*H1032</f>
        <v>0</v>
      </c>
      <c r="Q1032" s="244">
        <v>0</v>
      </c>
      <c r="R1032" s="244">
        <f>Q1032*H1032</f>
        <v>0</v>
      </c>
      <c r="S1032" s="244">
        <v>0</v>
      </c>
      <c r="T1032" s="245">
        <f>S1032*H1032</f>
        <v>0</v>
      </c>
      <c r="AR1032" s="25" t="s">
        <v>267</v>
      </c>
      <c r="AT1032" s="25" t="s">
        <v>194</v>
      </c>
      <c r="AU1032" s="25" t="s">
        <v>88</v>
      </c>
      <c r="AY1032" s="25" t="s">
        <v>191</v>
      </c>
      <c r="BE1032" s="246">
        <f>IF(N1032="základní",J1032,0)</f>
        <v>0</v>
      </c>
      <c r="BF1032" s="246">
        <f>IF(N1032="snížená",J1032,0)</f>
        <v>0</v>
      </c>
      <c r="BG1032" s="246">
        <f>IF(N1032="zákl. přenesená",J1032,0)</f>
        <v>0</v>
      </c>
      <c r="BH1032" s="246">
        <f>IF(N1032="sníž. přenesená",J1032,0)</f>
        <v>0</v>
      </c>
      <c r="BI1032" s="246">
        <f>IF(N1032="nulová",J1032,0)</f>
        <v>0</v>
      </c>
      <c r="BJ1032" s="25" t="s">
        <v>86</v>
      </c>
      <c r="BK1032" s="246">
        <f>ROUND(I1032*H1032,2)</f>
        <v>0</v>
      </c>
      <c r="BL1032" s="25" t="s">
        <v>267</v>
      </c>
      <c r="BM1032" s="25" t="s">
        <v>1807</v>
      </c>
    </row>
    <row r="1033" s="1" customFormat="1">
      <c r="B1033" s="48"/>
      <c r="C1033" s="76"/>
      <c r="D1033" s="247" t="s">
        <v>201</v>
      </c>
      <c r="E1033" s="76"/>
      <c r="F1033" s="248" t="s">
        <v>1783</v>
      </c>
      <c r="G1033" s="76"/>
      <c r="H1033" s="76"/>
      <c r="I1033" s="205"/>
      <c r="J1033" s="76"/>
      <c r="K1033" s="76"/>
      <c r="L1033" s="74"/>
      <c r="M1033" s="249"/>
      <c r="N1033" s="49"/>
      <c r="O1033" s="49"/>
      <c r="P1033" s="49"/>
      <c r="Q1033" s="49"/>
      <c r="R1033" s="49"/>
      <c r="S1033" s="49"/>
      <c r="T1033" s="97"/>
      <c r="AT1033" s="25" t="s">
        <v>201</v>
      </c>
      <c r="AU1033" s="25" t="s">
        <v>88</v>
      </c>
    </row>
    <row r="1034" s="1" customFormat="1" ht="16.5" customHeight="1">
      <c r="B1034" s="48"/>
      <c r="C1034" s="235" t="s">
        <v>1808</v>
      </c>
      <c r="D1034" s="235" t="s">
        <v>194</v>
      </c>
      <c r="E1034" s="236" t="s">
        <v>1809</v>
      </c>
      <c r="F1034" s="237" t="s">
        <v>1810</v>
      </c>
      <c r="G1034" s="238" t="s">
        <v>1781</v>
      </c>
      <c r="H1034" s="239">
        <v>305</v>
      </c>
      <c r="I1034" s="240"/>
      <c r="J1034" s="241">
        <f>ROUND(I1034*H1034,2)</f>
        <v>0</v>
      </c>
      <c r="K1034" s="237" t="s">
        <v>356</v>
      </c>
      <c r="L1034" s="74"/>
      <c r="M1034" s="242" t="s">
        <v>34</v>
      </c>
      <c r="N1034" s="243" t="s">
        <v>49</v>
      </c>
      <c r="O1034" s="49"/>
      <c r="P1034" s="244">
        <f>O1034*H1034</f>
        <v>0</v>
      </c>
      <c r="Q1034" s="244">
        <v>0</v>
      </c>
      <c r="R1034" s="244">
        <f>Q1034*H1034</f>
        <v>0</v>
      </c>
      <c r="S1034" s="244">
        <v>0</v>
      </c>
      <c r="T1034" s="245">
        <f>S1034*H1034</f>
        <v>0</v>
      </c>
      <c r="AR1034" s="25" t="s">
        <v>267</v>
      </c>
      <c r="AT1034" s="25" t="s">
        <v>194</v>
      </c>
      <c r="AU1034" s="25" t="s">
        <v>88</v>
      </c>
      <c r="AY1034" s="25" t="s">
        <v>191</v>
      </c>
      <c r="BE1034" s="246">
        <f>IF(N1034="základní",J1034,0)</f>
        <v>0</v>
      </c>
      <c r="BF1034" s="246">
        <f>IF(N1034="snížená",J1034,0)</f>
        <v>0</v>
      </c>
      <c r="BG1034" s="246">
        <f>IF(N1034="zákl. přenesená",J1034,0)</f>
        <v>0</v>
      </c>
      <c r="BH1034" s="246">
        <f>IF(N1034="sníž. přenesená",J1034,0)</f>
        <v>0</v>
      </c>
      <c r="BI1034" s="246">
        <f>IF(N1034="nulová",J1034,0)</f>
        <v>0</v>
      </c>
      <c r="BJ1034" s="25" t="s">
        <v>86</v>
      </c>
      <c r="BK1034" s="246">
        <f>ROUND(I1034*H1034,2)</f>
        <v>0</v>
      </c>
      <c r="BL1034" s="25" t="s">
        <v>267</v>
      </c>
      <c r="BM1034" s="25" t="s">
        <v>1811</v>
      </c>
    </row>
    <row r="1035" s="1" customFormat="1">
      <c r="B1035" s="48"/>
      <c r="C1035" s="76"/>
      <c r="D1035" s="247" t="s">
        <v>201</v>
      </c>
      <c r="E1035" s="76"/>
      <c r="F1035" s="248" t="s">
        <v>1783</v>
      </c>
      <c r="G1035" s="76"/>
      <c r="H1035" s="76"/>
      <c r="I1035" s="205"/>
      <c r="J1035" s="76"/>
      <c r="K1035" s="76"/>
      <c r="L1035" s="74"/>
      <c r="M1035" s="249"/>
      <c r="N1035" s="49"/>
      <c r="O1035" s="49"/>
      <c r="P1035" s="49"/>
      <c r="Q1035" s="49"/>
      <c r="R1035" s="49"/>
      <c r="S1035" s="49"/>
      <c r="T1035" s="97"/>
      <c r="AT1035" s="25" t="s">
        <v>201</v>
      </c>
      <c r="AU1035" s="25" t="s">
        <v>88</v>
      </c>
    </row>
    <row r="1036" s="1" customFormat="1" ht="25.5" customHeight="1">
      <c r="B1036" s="48"/>
      <c r="C1036" s="235" t="s">
        <v>1812</v>
      </c>
      <c r="D1036" s="235" t="s">
        <v>194</v>
      </c>
      <c r="E1036" s="236" t="s">
        <v>1813</v>
      </c>
      <c r="F1036" s="237" t="s">
        <v>1814</v>
      </c>
      <c r="G1036" s="238" t="s">
        <v>1500</v>
      </c>
      <c r="H1036" s="239">
        <v>1</v>
      </c>
      <c r="I1036" s="240"/>
      <c r="J1036" s="241">
        <f>ROUND(I1036*H1036,2)</f>
        <v>0</v>
      </c>
      <c r="K1036" s="237" t="s">
        <v>356</v>
      </c>
      <c r="L1036" s="74"/>
      <c r="M1036" s="242" t="s">
        <v>34</v>
      </c>
      <c r="N1036" s="243" t="s">
        <v>49</v>
      </c>
      <c r="O1036" s="49"/>
      <c r="P1036" s="244">
        <f>O1036*H1036</f>
        <v>0</v>
      </c>
      <c r="Q1036" s="244">
        <v>0</v>
      </c>
      <c r="R1036" s="244">
        <f>Q1036*H1036</f>
        <v>0</v>
      </c>
      <c r="S1036" s="244">
        <v>0</v>
      </c>
      <c r="T1036" s="245">
        <f>S1036*H1036</f>
        <v>0</v>
      </c>
      <c r="AR1036" s="25" t="s">
        <v>267</v>
      </c>
      <c r="AT1036" s="25" t="s">
        <v>194</v>
      </c>
      <c r="AU1036" s="25" t="s">
        <v>88</v>
      </c>
      <c r="AY1036" s="25" t="s">
        <v>191</v>
      </c>
      <c r="BE1036" s="246">
        <f>IF(N1036="základní",J1036,0)</f>
        <v>0</v>
      </c>
      <c r="BF1036" s="246">
        <f>IF(N1036="snížená",J1036,0)</f>
        <v>0</v>
      </c>
      <c r="BG1036" s="246">
        <f>IF(N1036="zákl. přenesená",J1036,0)</f>
        <v>0</v>
      </c>
      <c r="BH1036" s="246">
        <f>IF(N1036="sníž. přenesená",J1036,0)</f>
        <v>0</v>
      </c>
      <c r="BI1036" s="246">
        <f>IF(N1036="nulová",J1036,0)</f>
        <v>0</v>
      </c>
      <c r="BJ1036" s="25" t="s">
        <v>86</v>
      </c>
      <c r="BK1036" s="246">
        <f>ROUND(I1036*H1036,2)</f>
        <v>0</v>
      </c>
      <c r="BL1036" s="25" t="s">
        <v>267</v>
      </c>
      <c r="BM1036" s="25" t="s">
        <v>1815</v>
      </c>
    </row>
    <row r="1037" s="1" customFormat="1">
      <c r="B1037" s="48"/>
      <c r="C1037" s="76"/>
      <c r="D1037" s="247" t="s">
        <v>201</v>
      </c>
      <c r="E1037" s="76"/>
      <c r="F1037" s="248" t="s">
        <v>1783</v>
      </c>
      <c r="G1037" s="76"/>
      <c r="H1037" s="76"/>
      <c r="I1037" s="205"/>
      <c r="J1037" s="76"/>
      <c r="K1037" s="76"/>
      <c r="L1037" s="74"/>
      <c r="M1037" s="249"/>
      <c r="N1037" s="49"/>
      <c r="O1037" s="49"/>
      <c r="P1037" s="49"/>
      <c r="Q1037" s="49"/>
      <c r="R1037" s="49"/>
      <c r="S1037" s="49"/>
      <c r="T1037" s="97"/>
      <c r="AT1037" s="25" t="s">
        <v>201</v>
      </c>
      <c r="AU1037" s="25" t="s">
        <v>88</v>
      </c>
    </row>
    <row r="1038" s="1" customFormat="1" ht="16.5" customHeight="1">
      <c r="B1038" s="48"/>
      <c r="C1038" s="235" t="s">
        <v>1816</v>
      </c>
      <c r="D1038" s="235" t="s">
        <v>194</v>
      </c>
      <c r="E1038" s="236" t="s">
        <v>1817</v>
      </c>
      <c r="F1038" s="237" t="s">
        <v>1818</v>
      </c>
      <c r="G1038" s="238" t="s">
        <v>1430</v>
      </c>
      <c r="H1038" s="239">
        <v>25.75</v>
      </c>
      <c r="I1038" s="240"/>
      <c r="J1038" s="241">
        <f>ROUND(I1038*H1038,2)</f>
        <v>0</v>
      </c>
      <c r="K1038" s="237" t="s">
        <v>356</v>
      </c>
      <c r="L1038" s="74"/>
      <c r="M1038" s="242" t="s">
        <v>34</v>
      </c>
      <c r="N1038" s="243" t="s">
        <v>49</v>
      </c>
      <c r="O1038" s="49"/>
      <c r="P1038" s="244">
        <f>O1038*H1038</f>
        <v>0</v>
      </c>
      <c r="Q1038" s="244">
        <v>0</v>
      </c>
      <c r="R1038" s="244">
        <f>Q1038*H1038</f>
        <v>0</v>
      </c>
      <c r="S1038" s="244">
        <v>0</v>
      </c>
      <c r="T1038" s="245">
        <f>S1038*H1038</f>
        <v>0</v>
      </c>
      <c r="AR1038" s="25" t="s">
        <v>267</v>
      </c>
      <c r="AT1038" s="25" t="s">
        <v>194</v>
      </c>
      <c r="AU1038" s="25" t="s">
        <v>88</v>
      </c>
      <c r="AY1038" s="25" t="s">
        <v>191</v>
      </c>
      <c r="BE1038" s="246">
        <f>IF(N1038="základní",J1038,0)</f>
        <v>0</v>
      </c>
      <c r="BF1038" s="246">
        <f>IF(N1038="snížená",J1038,0)</f>
        <v>0</v>
      </c>
      <c r="BG1038" s="246">
        <f>IF(N1038="zákl. přenesená",J1038,0)</f>
        <v>0</v>
      </c>
      <c r="BH1038" s="246">
        <f>IF(N1038="sníž. přenesená",J1038,0)</f>
        <v>0</v>
      </c>
      <c r="BI1038" s="246">
        <f>IF(N1038="nulová",J1038,0)</f>
        <v>0</v>
      </c>
      <c r="BJ1038" s="25" t="s">
        <v>86</v>
      </c>
      <c r="BK1038" s="246">
        <f>ROUND(I1038*H1038,2)</f>
        <v>0</v>
      </c>
      <c r="BL1038" s="25" t="s">
        <v>267</v>
      </c>
      <c r="BM1038" s="25" t="s">
        <v>1819</v>
      </c>
    </row>
    <row r="1039" s="1" customFormat="1">
      <c r="B1039" s="48"/>
      <c r="C1039" s="76"/>
      <c r="D1039" s="247" t="s">
        <v>201</v>
      </c>
      <c r="E1039" s="76"/>
      <c r="F1039" s="248" t="s">
        <v>1783</v>
      </c>
      <c r="G1039" s="76"/>
      <c r="H1039" s="76"/>
      <c r="I1039" s="205"/>
      <c r="J1039" s="76"/>
      <c r="K1039" s="76"/>
      <c r="L1039" s="74"/>
      <c r="M1039" s="249"/>
      <c r="N1039" s="49"/>
      <c r="O1039" s="49"/>
      <c r="P1039" s="49"/>
      <c r="Q1039" s="49"/>
      <c r="R1039" s="49"/>
      <c r="S1039" s="49"/>
      <c r="T1039" s="97"/>
      <c r="AT1039" s="25" t="s">
        <v>201</v>
      </c>
      <c r="AU1039" s="25" t="s">
        <v>88</v>
      </c>
    </row>
    <row r="1040" s="1" customFormat="1" ht="16.5" customHeight="1">
      <c r="B1040" s="48"/>
      <c r="C1040" s="235" t="s">
        <v>1820</v>
      </c>
      <c r="D1040" s="235" t="s">
        <v>194</v>
      </c>
      <c r="E1040" s="236" t="s">
        <v>1821</v>
      </c>
      <c r="F1040" s="237" t="s">
        <v>1822</v>
      </c>
      <c r="G1040" s="238" t="s">
        <v>1781</v>
      </c>
      <c r="H1040" s="239">
        <v>203.25</v>
      </c>
      <c r="I1040" s="240"/>
      <c r="J1040" s="241">
        <f>ROUND(I1040*H1040,2)</f>
        <v>0</v>
      </c>
      <c r="K1040" s="237" t="s">
        <v>356</v>
      </c>
      <c r="L1040" s="74"/>
      <c r="M1040" s="242" t="s">
        <v>34</v>
      </c>
      <c r="N1040" s="243" t="s">
        <v>49</v>
      </c>
      <c r="O1040" s="49"/>
      <c r="P1040" s="244">
        <f>O1040*H1040</f>
        <v>0</v>
      </c>
      <c r="Q1040" s="244">
        <v>0</v>
      </c>
      <c r="R1040" s="244">
        <f>Q1040*H1040</f>
        <v>0</v>
      </c>
      <c r="S1040" s="244">
        <v>0</v>
      </c>
      <c r="T1040" s="245">
        <f>S1040*H1040</f>
        <v>0</v>
      </c>
      <c r="AR1040" s="25" t="s">
        <v>267</v>
      </c>
      <c r="AT1040" s="25" t="s">
        <v>194</v>
      </c>
      <c r="AU1040" s="25" t="s">
        <v>88</v>
      </c>
      <c r="AY1040" s="25" t="s">
        <v>191</v>
      </c>
      <c r="BE1040" s="246">
        <f>IF(N1040="základní",J1040,0)</f>
        <v>0</v>
      </c>
      <c r="BF1040" s="246">
        <f>IF(N1040="snížená",J1040,0)</f>
        <v>0</v>
      </c>
      <c r="BG1040" s="246">
        <f>IF(N1040="zákl. přenesená",J1040,0)</f>
        <v>0</v>
      </c>
      <c r="BH1040" s="246">
        <f>IF(N1040="sníž. přenesená",J1040,0)</f>
        <v>0</v>
      </c>
      <c r="BI1040" s="246">
        <f>IF(N1040="nulová",J1040,0)</f>
        <v>0</v>
      </c>
      <c r="BJ1040" s="25" t="s">
        <v>86</v>
      </c>
      <c r="BK1040" s="246">
        <f>ROUND(I1040*H1040,2)</f>
        <v>0</v>
      </c>
      <c r="BL1040" s="25" t="s">
        <v>267</v>
      </c>
      <c r="BM1040" s="25" t="s">
        <v>1823</v>
      </c>
    </row>
    <row r="1041" s="1" customFormat="1">
      <c r="B1041" s="48"/>
      <c r="C1041" s="76"/>
      <c r="D1041" s="247" t="s">
        <v>201</v>
      </c>
      <c r="E1041" s="76"/>
      <c r="F1041" s="248" t="s">
        <v>1783</v>
      </c>
      <c r="G1041" s="76"/>
      <c r="H1041" s="76"/>
      <c r="I1041" s="205"/>
      <c r="J1041" s="76"/>
      <c r="K1041" s="76"/>
      <c r="L1041" s="74"/>
      <c r="M1041" s="249"/>
      <c r="N1041" s="49"/>
      <c r="O1041" s="49"/>
      <c r="P1041" s="49"/>
      <c r="Q1041" s="49"/>
      <c r="R1041" s="49"/>
      <c r="S1041" s="49"/>
      <c r="T1041" s="97"/>
      <c r="AT1041" s="25" t="s">
        <v>201</v>
      </c>
      <c r="AU1041" s="25" t="s">
        <v>88</v>
      </c>
    </row>
    <row r="1042" s="1" customFormat="1" ht="25.5" customHeight="1">
      <c r="B1042" s="48"/>
      <c r="C1042" s="235" t="s">
        <v>1824</v>
      </c>
      <c r="D1042" s="235" t="s">
        <v>194</v>
      </c>
      <c r="E1042" s="236" t="s">
        <v>1825</v>
      </c>
      <c r="F1042" s="237" t="s">
        <v>1826</v>
      </c>
      <c r="G1042" s="238" t="s">
        <v>1781</v>
      </c>
      <c r="H1042" s="239">
        <v>224.40000000000001</v>
      </c>
      <c r="I1042" s="240"/>
      <c r="J1042" s="241">
        <f>ROUND(I1042*H1042,2)</f>
        <v>0</v>
      </c>
      <c r="K1042" s="237" t="s">
        <v>356</v>
      </c>
      <c r="L1042" s="74"/>
      <c r="M1042" s="242" t="s">
        <v>34</v>
      </c>
      <c r="N1042" s="243" t="s">
        <v>49</v>
      </c>
      <c r="O1042" s="49"/>
      <c r="P1042" s="244">
        <f>O1042*H1042</f>
        <v>0</v>
      </c>
      <c r="Q1042" s="244">
        <v>0</v>
      </c>
      <c r="R1042" s="244">
        <f>Q1042*H1042</f>
        <v>0</v>
      </c>
      <c r="S1042" s="244">
        <v>0</v>
      </c>
      <c r="T1042" s="245">
        <f>S1042*H1042</f>
        <v>0</v>
      </c>
      <c r="AR1042" s="25" t="s">
        <v>267</v>
      </c>
      <c r="AT1042" s="25" t="s">
        <v>194</v>
      </c>
      <c r="AU1042" s="25" t="s">
        <v>88</v>
      </c>
      <c r="AY1042" s="25" t="s">
        <v>191</v>
      </c>
      <c r="BE1042" s="246">
        <f>IF(N1042="základní",J1042,0)</f>
        <v>0</v>
      </c>
      <c r="BF1042" s="246">
        <f>IF(N1042="snížená",J1042,0)</f>
        <v>0</v>
      </c>
      <c r="BG1042" s="246">
        <f>IF(N1042="zákl. přenesená",J1042,0)</f>
        <v>0</v>
      </c>
      <c r="BH1042" s="246">
        <f>IF(N1042="sníž. přenesená",J1042,0)</f>
        <v>0</v>
      </c>
      <c r="BI1042" s="246">
        <f>IF(N1042="nulová",J1042,0)</f>
        <v>0</v>
      </c>
      <c r="BJ1042" s="25" t="s">
        <v>86</v>
      </c>
      <c r="BK1042" s="246">
        <f>ROUND(I1042*H1042,2)</f>
        <v>0</v>
      </c>
      <c r="BL1042" s="25" t="s">
        <v>267</v>
      </c>
      <c r="BM1042" s="25" t="s">
        <v>1827</v>
      </c>
    </row>
    <row r="1043" s="1" customFormat="1">
      <c r="B1043" s="48"/>
      <c r="C1043" s="76"/>
      <c r="D1043" s="247" t="s">
        <v>201</v>
      </c>
      <c r="E1043" s="76"/>
      <c r="F1043" s="248" t="s">
        <v>1783</v>
      </c>
      <c r="G1043" s="76"/>
      <c r="H1043" s="76"/>
      <c r="I1043" s="205"/>
      <c r="J1043" s="76"/>
      <c r="K1043" s="76"/>
      <c r="L1043" s="74"/>
      <c r="M1043" s="249"/>
      <c r="N1043" s="49"/>
      <c r="O1043" s="49"/>
      <c r="P1043" s="49"/>
      <c r="Q1043" s="49"/>
      <c r="R1043" s="49"/>
      <c r="S1043" s="49"/>
      <c r="T1043" s="97"/>
      <c r="AT1043" s="25" t="s">
        <v>201</v>
      </c>
      <c r="AU1043" s="25" t="s">
        <v>88</v>
      </c>
    </row>
    <row r="1044" s="1" customFormat="1" ht="16.5" customHeight="1">
      <c r="B1044" s="48"/>
      <c r="C1044" s="235" t="s">
        <v>1828</v>
      </c>
      <c r="D1044" s="235" t="s">
        <v>194</v>
      </c>
      <c r="E1044" s="236" t="s">
        <v>1829</v>
      </c>
      <c r="F1044" s="237" t="s">
        <v>1830</v>
      </c>
      <c r="G1044" s="238" t="s">
        <v>1036</v>
      </c>
      <c r="H1044" s="311"/>
      <c r="I1044" s="240"/>
      <c r="J1044" s="241">
        <f>ROUND(I1044*H1044,2)</f>
        <v>0</v>
      </c>
      <c r="K1044" s="237" t="s">
        <v>198</v>
      </c>
      <c r="L1044" s="74"/>
      <c r="M1044" s="242" t="s">
        <v>34</v>
      </c>
      <c r="N1044" s="243" t="s">
        <v>49</v>
      </c>
      <c r="O1044" s="49"/>
      <c r="P1044" s="244">
        <f>O1044*H1044</f>
        <v>0</v>
      </c>
      <c r="Q1044" s="244">
        <v>0</v>
      </c>
      <c r="R1044" s="244">
        <f>Q1044*H1044</f>
        <v>0</v>
      </c>
      <c r="S1044" s="244">
        <v>0</v>
      </c>
      <c r="T1044" s="245">
        <f>S1044*H1044</f>
        <v>0</v>
      </c>
      <c r="AR1044" s="25" t="s">
        <v>267</v>
      </c>
      <c r="AT1044" s="25" t="s">
        <v>194</v>
      </c>
      <c r="AU1044" s="25" t="s">
        <v>88</v>
      </c>
      <c r="AY1044" s="25" t="s">
        <v>191</v>
      </c>
      <c r="BE1044" s="246">
        <f>IF(N1044="základní",J1044,0)</f>
        <v>0</v>
      </c>
      <c r="BF1044" s="246">
        <f>IF(N1044="snížená",J1044,0)</f>
        <v>0</v>
      </c>
      <c r="BG1044" s="246">
        <f>IF(N1044="zákl. přenesená",J1044,0)</f>
        <v>0</v>
      </c>
      <c r="BH1044" s="246">
        <f>IF(N1044="sníž. přenesená",J1044,0)</f>
        <v>0</v>
      </c>
      <c r="BI1044" s="246">
        <f>IF(N1044="nulová",J1044,0)</f>
        <v>0</v>
      </c>
      <c r="BJ1044" s="25" t="s">
        <v>86</v>
      </c>
      <c r="BK1044" s="246">
        <f>ROUND(I1044*H1044,2)</f>
        <v>0</v>
      </c>
      <c r="BL1044" s="25" t="s">
        <v>267</v>
      </c>
      <c r="BM1044" s="25" t="s">
        <v>1831</v>
      </c>
    </row>
    <row r="1045" s="11" customFormat="1" ht="29.88" customHeight="1">
      <c r="B1045" s="219"/>
      <c r="C1045" s="220"/>
      <c r="D1045" s="221" t="s">
        <v>77</v>
      </c>
      <c r="E1045" s="233" t="s">
        <v>1832</v>
      </c>
      <c r="F1045" s="233" t="s">
        <v>1833</v>
      </c>
      <c r="G1045" s="220"/>
      <c r="H1045" s="220"/>
      <c r="I1045" s="223"/>
      <c r="J1045" s="234">
        <f>BK1045</f>
        <v>0</v>
      </c>
      <c r="K1045" s="220"/>
      <c r="L1045" s="225"/>
      <c r="M1045" s="226"/>
      <c r="N1045" s="227"/>
      <c r="O1045" s="227"/>
      <c r="P1045" s="228">
        <f>SUM(P1046:P1058)</f>
        <v>0</v>
      </c>
      <c r="Q1045" s="227"/>
      <c r="R1045" s="228">
        <f>SUM(R1046:R1058)</f>
        <v>3.6491482</v>
      </c>
      <c r="S1045" s="227"/>
      <c r="T1045" s="229">
        <f>SUM(T1046:T1058)</f>
        <v>0</v>
      </c>
      <c r="AR1045" s="230" t="s">
        <v>88</v>
      </c>
      <c r="AT1045" s="231" t="s">
        <v>77</v>
      </c>
      <c r="AU1045" s="231" t="s">
        <v>86</v>
      </c>
      <c r="AY1045" s="230" t="s">
        <v>191</v>
      </c>
      <c r="BK1045" s="232">
        <f>SUM(BK1046:BK1058)</f>
        <v>0</v>
      </c>
    </row>
    <row r="1046" s="1" customFormat="1" ht="16.5" customHeight="1">
      <c r="B1046" s="48"/>
      <c r="C1046" s="235" t="s">
        <v>1834</v>
      </c>
      <c r="D1046" s="235" t="s">
        <v>194</v>
      </c>
      <c r="E1046" s="236" t="s">
        <v>1835</v>
      </c>
      <c r="F1046" s="237" t="s">
        <v>1836</v>
      </c>
      <c r="G1046" s="238" t="s">
        <v>453</v>
      </c>
      <c r="H1046" s="239">
        <v>108.67</v>
      </c>
      <c r="I1046" s="240"/>
      <c r="J1046" s="241">
        <f>ROUND(I1046*H1046,2)</f>
        <v>0</v>
      </c>
      <c r="K1046" s="237" t="s">
        <v>198</v>
      </c>
      <c r="L1046" s="74"/>
      <c r="M1046" s="242" t="s">
        <v>34</v>
      </c>
      <c r="N1046" s="243" t="s">
        <v>49</v>
      </c>
      <c r="O1046" s="49"/>
      <c r="P1046" s="244">
        <f>O1046*H1046</f>
        <v>0</v>
      </c>
      <c r="Q1046" s="244">
        <v>0.0035000000000000001</v>
      </c>
      <c r="R1046" s="244">
        <f>Q1046*H1046</f>
        <v>0.38034499999999999</v>
      </c>
      <c r="S1046" s="244">
        <v>0</v>
      </c>
      <c r="T1046" s="245">
        <f>S1046*H1046</f>
        <v>0</v>
      </c>
      <c r="AR1046" s="25" t="s">
        <v>267</v>
      </c>
      <c r="AT1046" s="25" t="s">
        <v>194</v>
      </c>
      <c r="AU1046" s="25" t="s">
        <v>88</v>
      </c>
      <c r="AY1046" s="25" t="s">
        <v>191</v>
      </c>
      <c r="BE1046" s="246">
        <f>IF(N1046="základní",J1046,0)</f>
        <v>0</v>
      </c>
      <c r="BF1046" s="246">
        <f>IF(N1046="snížená",J1046,0)</f>
        <v>0</v>
      </c>
      <c r="BG1046" s="246">
        <f>IF(N1046="zákl. přenesená",J1046,0)</f>
        <v>0</v>
      </c>
      <c r="BH1046" s="246">
        <f>IF(N1046="sníž. přenesená",J1046,0)</f>
        <v>0</v>
      </c>
      <c r="BI1046" s="246">
        <f>IF(N1046="nulová",J1046,0)</f>
        <v>0</v>
      </c>
      <c r="BJ1046" s="25" t="s">
        <v>86</v>
      </c>
      <c r="BK1046" s="246">
        <f>ROUND(I1046*H1046,2)</f>
        <v>0</v>
      </c>
      <c r="BL1046" s="25" t="s">
        <v>267</v>
      </c>
      <c r="BM1046" s="25" t="s">
        <v>1837</v>
      </c>
    </row>
    <row r="1047" s="1" customFormat="1">
      <c r="B1047" s="48"/>
      <c r="C1047" s="76"/>
      <c r="D1047" s="247" t="s">
        <v>201</v>
      </c>
      <c r="E1047" s="76"/>
      <c r="F1047" s="248" t="s">
        <v>1838</v>
      </c>
      <c r="G1047" s="76"/>
      <c r="H1047" s="76"/>
      <c r="I1047" s="205"/>
      <c r="J1047" s="76"/>
      <c r="K1047" s="76"/>
      <c r="L1047" s="74"/>
      <c r="M1047" s="249"/>
      <c r="N1047" s="49"/>
      <c r="O1047" s="49"/>
      <c r="P1047" s="49"/>
      <c r="Q1047" s="49"/>
      <c r="R1047" s="49"/>
      <c r="S1047" s="49"/>
      <c r="T1047" s="97"/>
      <c r="AT1047" s="25" t="s">
        <v>201</v>
      </c>
      <c r="AU1047" s="25" t="s">
        <v>88</v>
      </c>
    </row>
    <row r="1048" s="14" customFormat="1">
      <c r="B1048" s="275"/>
      <c r="C1048" s="276"/>
      <c r="D1048" s="247" t="s">
        <v>312</v>
      </c>
      <c r="E1048" s="277" t="s">
        <v>34</v>
      </c>
      <c r="F1048" s="278" t="s">
        <v>742</v>
      </c>
      <c r="G1048" s="276"/>
      <c r="H1048" s="277" t="s">
        <v>34</v>
      </c>
      <c r="I1048" s="279"/>
      <c r="J1048" s="276"/>
      <c r="K1048" s="276"/>
      <c r="L1048" s="280"/>
      <c r="M1048" s="281"/>
      <c r="N1048" s="282"/>
      <c r="O1048" s="282"/>
      <c r="P1048" s="282"/>
      <c r="Q1048" s="282"/>
      <c r="R1048" s="282"/>
      <c r="S1048" s="282"/>
      <c r="T1048" s="283"/>
      <c r="AT1048" s="284" t="s">
        <v>312</v>
      </c>
      <c r="AU1048" s="284" t="s">
        <v>88</v>
      </c>
      <c r="AV1048" s="14" t="s">
        <v>86</v>
      </c>
      <c r="AW1048" s="14" t="s">
        <v>41</v>
      </c>
      <c r="AX1048" s="14" t="s">
        <v>78</v>
      </c>
      <c r="AY1048" s="284" t="s">
        <v>191</v>
      </c>
    </row>
    <row r="1049" s="12" customFormat="1">
      <c r="B1049" s="253"/>
      <c r="C1049" s="254"/>
      <c r="D1049" s="247" t="s">
        <v>312</v>
      </c>
      <c r="E1049" s="255" t="s">
        <v>34</v>
      </c>
      <c r="F1049" s="256" t="s">
        <v>761</v>
      </c>
      <c r="G1049" s="254"/>
      <c r="H1049" s="257">
        <v>63.920000000000002</v>
      </c>
      <c r="I1049" s="258"/>
      <c r="J1049" s="254"/>
      <c r="K1049" s="254"/>
      <c r="L1049" s="259"/>
      <c r="M1049" s="260"/>
      <c r="N1049" s="261"/>
      <c r="O1049" s="261"/>
      <c r="P1049" s="261"/>
      <c r="Q1049" s="261"/>
      <c r="R1049" s="261"/>
      <c r="S1049" s="261"/>
      <c r="T1049" s="262"/>
      <c r="AT1049" s="263" t="s">
        <v>312</v>
      </c>
      <c r="AU1049" s="263" t="s">
        <v>88</v>
      </c>
      <c r="AV1049" s="12" t="s">
        <v>88</v>
      </c>
      <c r="AW1049" s="12" t="s">
        <v>41</v>
      </c>
      <c r="AX1049" s="12" t="s">
        <v>78</v>
      </c>
      <c r="AY1049" s="263" t="s">
        <v>191</v>
      </c>
    </row>
    <row r="1050" s="12" customFormat="1">
      <c r="B1050" s="253"/>
      <c r="C1050" s="254"/>
      <c r="D1050" s="247" t="s">
        <v>312</v>
      </c>
      <c r="E1050" s="255" t="s">
        <v>34</v>
      </c>
      <c r="F1050" s="256" t="s">
        <v>756</v>
      </c>
      <c r="G1050" s="254"/>
      <c r="H1050" s="257">
        <v>44.75</v>
      </c>
      <c r="I1050" s="258"/>
      <c r="J1050" s="254"/>
      <c r="K1050" s="254"/>
      <c r="L1050" s="259"/>
      <c r="M1050" s="260"/>
      <c r="N1050" s="261"/>
      <c r="O1050" s="261"/>
      <c r="P1050" s="261"/>
      <c r="Q1050" s="261"/>
      <c r="R1050" s="261"/>
      <c r="S1050" s="261"/>
      <c r="T1050" s="262"/>
      <c r="AT1050" s="263" t="s">
        <v>312</v>
      </c>
      <c r="AU1050" s="263" t="s">
        <v>88</v>
      </c>
      <c r="AV1050" s="12" t="s">
        <v>88</v>
      </c>
      <c r="AW1050" s="12" t="s">
        <v>41</v>
      </c>
      <c r="AX1050" s="12" t="s">
        <v>78</v>
      </c>
      <c r="AY1050" s="263" t="s">
        <v>191</v>
      </c>
    </row>
    <row r="1051" s="13" customFormat="1">
      <c r="B1051" s="264"/>
      <c r="C1051" s="265"/>
      <c r="D1051" s="247" t="s">
        <v>312</v>
      </c>
      <c r="E1051" s="266" t="s">
        <v>34</v>
      </c>
      <c r="F1051" s="267" t="s">
        <v>314</v>
      </c>
      <c r="G1051" s="265"/>
      <c r="H1051" s="268">
        <v>108.67</v>
      </c>
      <c r="I1051" s="269"/>
      <c r="J1051" s="265"/>
      <c r="K1051" s="265"/>
      <c r="L1051" s="270"/>
      <c r="M1051" s="271"/>
      <c r="N1051" s="272"/>
      <c r="O1051" s="272"/>
      <c r="P1051" s="272"/>
      <c r="Q1051" s="272"/>
      <c r="R1051" s="272"/>
      <c r="S1051" s="272"/>
      <c r="T1051" s="273"/>
      <c r="AT1051" s="274" t="s">
        <v>312</v>
      </c>
      <c r="AU1051" s="274" t="s">
        <v>88</v>
      </c>
      <c r="AV1051" s="13" t="s">
        <v>211</v>
      </c>
      <c r="AW1051" s="13" t="s">
        <v>41</v>
      </c>
      <c r="AX1051" s="13" t="s">
        <v>86</v>
      </c>
      <c r="AY1051" s="274" t="s">
        <v>191</v>
      </c>
    </row>
    <row r="1052" s="1" customFormat="1" ht="16.5" customHeight="1">
      <c r="B1052" s="48"/>
      <c r="C1052" s="290" t="s">
        <v>1839</v>
      </c>
      <c r="D1052" s="290" t="s">
        <v>445</v>
      </c>
      <c r="E1052" s="291" t="s">
        <v>1840</v>
      </c>
      <c r="F1052" s="292" t="s">
        <v>1841</v>
      </c>
      <c r="G1052" s="293" t="s">
        <v>453</v>
      </c>
      <c r="H1052" s="294">
        <v>124.971</v>
      </c>
      <c r="I1052" s="295"/>
      <c r="J1052" s="296">
        <f>ROUND(I1052*H1052,2)</f>
        <v>0</v>
      </c>
      <c r="K1052" s="292" t="s">
        <v>356</v>
      </c>
      <c r="L1052" s="297"/>
      <c r="M1052" s="298" t="s">
        <v>34</v>
      </c>
      <c r="N1052" s="299" t="s">
        <v>49</v>
      </c>
      <c r="O1052" s="49"/>
      <c r="P1052" s="244">
        <f>O1052*H1052</f>
        <v>0</v>
      </c>
      <c r="Q1052" s="244">
        <v>0.019199999999999998</v>
      </c>
      <c r="R1052" s="244">
        <f>Q1052*H1052</f>
        <v>2.3994431999999999</v>
      </c>
      <c r="S1052" s="244">
        <v>0</v>
      </c>
      <c r="T1052" s="245">
        <f>S1052*H1052</f>
        <v>0</v>
      </c>
      <c r="AR1052" s="25" t="s">
        <v>531</v>
      </c>
      <c r="AT1052" s="25" t="s">
        <v>445</v>
      </c>
      <c r="AU1052" s="25" t="s">
        <v>88</v>
      </c>
      <c r="AY1052" s="25" t="s">
        <v>191</v>
      </c>
      <c r="BE1052" s="246">
        <f>IF(N1052="základní",J1052,0)</f>
        <v>0</v>
      </c>
      <c r="BF1052" s="246">
        <f>IF(N1052="snížená",J1052,0)</f>
        <v>0</v>
      </c>
      <c r="BG1052" s="246">
        <f>IF(N1052="zákl. přenesená",J1052,0)</f>
        <v>0</v>
      </c>
      <c r="BH1052" s="246">
        <f>IF(N1052="sníž. přenesená",J1052,0)</f>
        <v>0</v>
      </c>
      <c r="BI1052" s="246">
        <f>IF(N1052="nulová",J1052,0)</f>
        <v>0</v>
      </c>
      <c r="BJ1052" s="25" t="s">
        <v>86</v>
      </c>
      <c r="BK1052" s="246">
        <f>ROUND(I1052*H1052,2)</f>
        <v>0</v>
      </c>
      <c r="BL1052" s="25" t="s">
        <v>267</v>
      </c>
      <c r="BM1052" s="25" t="s">
        <v>1842</v>
      </c>
    </row>
    <row r="1053" s="1" customFormat="1">
      <c r="B1053" s="48"/>
      <c r="C1053" s="76"/>
      <c r="D1053" s="247" t="s">
        <v>201</v>
      </c>
      <c r="E1053" s="76"/>
      <c r="F1053" s="248" t="s">
        <v>1843</v>
      </c>
      <c r="G1053" s="76"/>
      <c r="H1053" s="76"/>
      <c r="I1053" s="205"/>
      <c r="J1053" s="76"/>
      <c r="K1053" s="76"/>
      <c r="L1053" s="74"/>
      <c r="M1053" s="249"/>
      <c r="N1053" s="49"/>
      <c r="O1053" s="49"/>
      <c r="P1053" s="49"/>
      <c r="Q1053" s="49"/>
      <c r="R1053" s="49"/>
      <c r="S1053" s="49"/>
      <c r="T1053" s="97"/>
      <c r="AT1053" s="25" t="s">
        <v>201</v>
      </c>
      <c r="AU1053" s="25" t="s">
        <v>88</v>
      </c>
    </row>
    <row r="1054" s="12" customFormat="1">
      <c r="B1054" s="253"/>
      <c r="C1054" s="254"/>
      <c r="D1054" s="247" t="s">
        <v>312</v>
      </c>
      <c r="E1054" s="254"/>
      <c r="F1054" s="256" t="s">
        <v>1844</v>
      </c>
      <c r="G1054" s="254"/>
      <c r="H1054" s="257">
        <v>124.971</v>
      </c>
      <c r="I1054" s="258"/>
      <c r="J1054" s="254"/>
      <c r="K1054" s="254"/>
      <c r="L1054" s="259"/>
      <c r="M1054" s="260"/>
      <c r="N1054" s="261"/>
      <c r="O1054" s="261"/>
      <c r="P1054" s="261"/>
      <c r="Q1054" s="261"/>
      <c r="R1054" s="261"/>
      <c r="S1054" s="261"/>
      <c r="T1054" s="262"/>
      <c r="AT1054" s="263" t="s">
        <v>312</v>
      </c>
      <c r="AU1054" s="263" t="s">
        <v>88</v>
      </c>
      <c r="AV1054" s="12" t="s">
        <v>88</v>
      </c>
      <c r="AW1054" s="12" t="s">
        <v>6</v>
      </c>
      <c r="AX1054" s="12" t="s">
        <v>86</v>
      </c>
      <c r="AY1054" s="263" t="s">
        <v>191</v>
      </c>
    </row>
    <row r="1055" s="1" customFormat="1" ht="16.5" customHeight="1">
      <c r="B1055" s="48"/>
      <c r="C1055" s="235" t="s">
        <v>1845</v>
      </c>
      <c r="D1055" s="235" t="s">
        <v>194</v>
      </c>
      <c r="E1055" s="236" t="s">
        <v>1846</v>
      </c>
      <c r="F1055" s="237" t="s">
        <v>1847</v>
      </c>
      <c r="G1055" s="238" t="s">
        <v>453</v>
      </c>
      <c r="H1055" s="239">
        <v>108.67</v>
      </c>
      <c r="I1055" s="240"/>
      <c r="J1055" s="241">
        <f>ROUND(I1055*H1055,2)</f>
        <v>0</v>
      </c>
      <c r="K1055" s="237" t="s">
        <v>198</v>
      </c>
      <c r="L1055" s="74"/>
      <c r="M1055" s="242" t="s">
        <v>34</v>
      </c>
      <c r="N1055" s="243" t="s">
        <v>49</v>
      </c>
      <c r="O1055" s="49"/>
      <c r="P1055" s="244">
        <f>O1055*H1055</f>
        <v>0</v>
      </c>
      <c r="Q1055" s="244">
        <v>0</v>
      </c>
      <c r="R1055" s="244">
        <f>Q1055*H1055</f>
        <v>0</v>
      </c>
      <c r="S1055" s="244">
        <v>0</v>
      </c>
      <c r="T1055" s="245">
        <f>S1055*H1055</f>
        <v>0</v>
      </c>
      <c r="AR1055" s="25" t="s">
        <v>267</v>
      </c>
      <c r="AT1055" s="25" t="s">
        <v>194</v>
      </c>
      <c r="AU1055" s="25" t="s">
        <v>88</v>
      </c>
      <c r="AY1055" s="25" t="s">
        <v>191</v>
      </c>
      <c r="BE1055" s="246">
        <f>IF(N1055="základní",J1055,0)</f>
        <v>0</v>
      </c>
      <c r="BF1055" s="246">
        <f>IF(N1055="snížená",J1055,0)</f>
        <v>0</v>
      </c>
      <c r="BG1055" s="246">
        <f>IF(N1055="zákl. přenesená",J1055,0)</f>
        <v>0</v>
      </c>
      <c r="BH1055" s="246">
        <f>IF(N1055="sníž. přenesená",J1055,0)</f>
        <v>0</v>
      </c>
      <c r="BI1055" s="246">
        <f>IF(N1055="nulová",J1055,0)</f>
        <v>0</v>
      </c>
      <c r="BJ1055" s="25" t="s">
        <v>86</v>
      </c>
      <c r="BK1055" s="246">
        <f>ROUND(I1055*H1055,2)</f>
        <v>0</v>
      </c>
      <c r="BL1055" s="25" t="s">
        <v>267</v>
      </c>
      <c r="BM1055" s="25" t="s">
        <v>1848</v>
      </c>
    </row>
    <row r="1056" s="1" customFormat="1" ht="16.5" customHeight="1">
      <c r="B1056" s="48"/>
      <c r="C1056" s="235" t="s">
        <v>1849</v>
      </c>
      <c r="D1056" s="235" t="s">
        <v>194</v>
      </c>
      <c r="E1056" s="236" t="s">
        <v>1850</v>
      </c>
      <c r="F1056" s="237" t="s">
        <v>1851</v>
      </c>
      <c r="G1056" s="238" t="s">
        <v>453</v>
      </c>
      <c r="H1056" s="239">
        <v>108.67</v>
      </c>
      <c r="I1056" s="240"/>
      <c r="J1056" s="241">
        <f>ROUND(I1056*H1056,2)</f>
        <v>0</v>
      </c>
      <c r="K1056" s="237" t="s">
        <v>198</v>
      </c>
      <c r="L1056" s="74"/>
      <c r="M1056" s="242" t="s">
        <v>34</v>
      </c>
      <c r="N1056" s="243" t="s">
        <v>49</v>
      </c>
      <c r="O1056" s="49"/>
      <c r="P1056" s="244">
        <f>O1056*H1056</f>
        <v>0</v>
      </c>
      <c r="Q1056" s="244">
        <v>0.00029999999999999997</v>
      </c>
      <c r="R1056" s="244">
        <f>Q1056*H1056</f>
        <v>0.032600999999999998</v>
      </c>
      <c r="S1056" s="244">
        <v>0</v>
      </c>
      <c r="T1056" s="245">
        <f>S1056*H1056</f>
        <v>0</v>
      </c>
      <c r="AR1056" s="25" t="s">
        <v>267</v>
      </c>
      <c r="AT1056" s="25" t="s">
        <v>194</v>
      </c>
      <c r="AU1056" s="25" t="s">
        <v>88</v>
      </c>
      <c r="AY1056" s="25" t="s">
        <v>191</v>
      </c>
      <c r="BE1056" s="246">
        <f>IF(N1056="základní",J1056,0)</f>
        <v>0</v>
      </c>
      <c r="BF1056" s="246">
        <f>IF(N1056="snížená",J1056,0)</f>
        <v>0</v>
      </c>
      <c r="BG1056" s="246">
        <f>IF(N1056="zákl. přenesená",J1056,0)</f>
        <v>0</v>
      </c>
      <c r="BH1056" s="246">
        <f>IF(N1056="sníž. přenesená",J1056,0)</f>
        <v>0</v>
      </c>
      <c r="BI1056" s="246">
        <f>IF(N1056="nulová",J1056,0)</f>
        <v>0</v>
      </c>
      <c r="BJ1056" s="25" t="s">
        <v>86</v>
      </c>
      <c r="BK1056" s="246">
        <f>ROUND(I1056*H1056,2)</f>
        <v>0</v>
      </c>
      <c r="BL1056" s="25" t="s">
        <v>267</v>
      </c>
      <c r="BM1056" s="25" t="s">
        <v>1852</v>
      </c>
    </row>
    <row r="1057" s="1" customFormat="1" ht="16.5" customHeight="1">
      <c r="B1057" s="48"/>
      <c r="C1057" s="235" t="s">
        <v>1853</v>
      </c>
      <c r="D1057" s="235" t="s">
        <v>194</v>
      </c>
      <c r="E1057" s="236" t="s">
        <v>1854</v>
      </c>
      <c r="F1057" s="237" t="s">
        <v>1855</v>
      </c>
      <c r="G1057" s="238" t="s">
        <v>453</v>
      </c>
      <c r="H1057" s="239">
        <v>108.67</v>
      </c>
      <c r="I1057" s="240"/>
      <c r="J1057" s="241">
        <f>ROUND(I1057*H1057,2)</f>
        <v>0</v>
      </c>
      <c r="K1057" s="237" t="s">
        <v>198</v>
      </c>
      <c r="L1057" s="74"/>
      <c r="M1057" s="242" t="s">
        <v>34</v>
      </c>
      <c r="N1057" s="243" t="s">
        <v>49</v>
      </c>
      <c r="O1057" s="49"/>
      <c r="P1057" s="244">
        <f>O1057*H1057</f>
        <v>0</v>
      </c>
      <c r="Q1057" s="244">
        <v>0.0077000000000000002</v>
      </c>
      <c r="R1057" s="244">
        <f>Q1057*H1057</f>
        <v>0.83675900000000003</v>
      </c>
      <c r="S1057" s="244">
        <v>0</v>
      </c>
      <c r="T1057" s="245">
        <f>S1057*H1057</f>
        <v>0</v>
      </c>
      <c r="AR1057" s="25" t="s">
        <v>267</v>
      </c>
      <c r="AT1057" s="25" t="s">
        <v>194</v>
      </c>
      <c r="AU1057" s="25" t="s">
        <v>88</v>
      </c>
      <c r="AY1057" s="25" t="s">
        <v>191</v>
      </c>
      <c r="BE1057" s="246">
        <f>IF(N1057="základní",J1057,0)</f>
        <v>0</v>
      </c>
      <c r="BF1057" s="246">
        <f>IF(N1057="snížená",J1057,0)</f>
        <v>0</v>
      </c>
      <c r="BG1057" s="246">
        <f>IF(N1057="zákl. přenesená",J1057,0)</f>
        <v>0</v>
      </c>
      <c r="BH1057" s="246">
        <f>IF(N1057="sníž. přenesená",J1057,0)</f>
        <v>0</v>
      </c>
      <c r="BI1057" s="246">
        <f>IF(N1057="nulová",J1057,0)</f>
        <v>0</v>
      </c>
      <c r="BJ1057" s="25" t="s">
        <v>86</v>
      </c>
      <c r="BK1057" s="246">
        <f>ROUND(I1057*H1057,2)</f>
        <v>0</v>
      </c>
      <c r="BL1057" s="25" t="s">
        <v>267</v>
      </c>
      <c r="BM1057" s="25" t="s">
        <v>1856</v>
      </c>
    </row>
    <row r="1058" s="1" customFormat="1" ht="16.5" customHeight="1">
      <c r="B1058" s="48"/>
      <c r="C1058" s="235" t="s">
        <v>1857</v>
      </c>
      <c r="D1058" s="235" t="s">
        <v>194</v>
      </c>
      <c r="E1058" s="236" t="s">
        <v>1858</v>
      </c>
      <c r="F1058" s="237" t="s">
        <v>1859</v>
      </c>
      <c r="G1058" s="238" t="s">
        <v>1036</v>
      </c>
      <c r="H1058" s="311"/>
      <c r="I1058" s="240"/>
      <c r="J1058" s="241">
        <f>ROUND(I1058*H1058,2)</f>
        <v>0</v>
      </c>
      <c r="K1058" s="237" t="s">
        <v>198</v>
      </c>
      <c r="L1058" s="74"/>
      <c r="M1058" s="242" t="s">
        <v>34</v>
      </c>
      <c r="N1058" s="243" t="s">
        <v>49</v>
      </c>
      <c r="O1058" s="49"/>
      <c r="P1058" s="244">
        <f>O1058*H1058</f>
        <v>0</v>
      </c>
      <c r="Q1058" s="244">
        <v>0</v>
      </c>
      <c r="R1058" s="244">
        <f>Q1058*H1058</f>
        <v>0</v>
      </c>
      <c r="S1058" s="244">
        <v>0</v>
      </c>
      <c r="T1058" s="245">
        <f>S1058*H1058</f>
        <v>0</v>
      </c>
      <c r="AR1058" s="25" t="s">
        <v>267</v>
      </c>
      <c r="AT1058" s="25" t="s">
        <v>194</v>
      </c>
      <c r="AU1058" s="25" t="s">
        <v>88</v>
      </c>
      <c r="AY1058" s="25" t="s">
        <v>191</v>
      </c>
      <c r="BE1058" s="246">
        <f>IF(N1058="základní",J1058,0)</f>
        <v>0</v>
      </c>
      <c r="BF1058" s="246">
        <f>IF(N1058="snížená",J1058,0)</f>
        <v>0</v>
      </c>
      <c r="BG1058" s="246">
        <f>IF(N1058="zákl. přenesená",J1058,0)</f>
        <v>0</v>
      </c>
      <c r="BH1058" s="246">
        <f>IF(N1058="sníž. přenesená",J1058,0)</f>
        <v>0</v>
      </c>
      <c r="BI1058" s="246">
        <f>IF(N1058="nulová",J1058,0)</f>
        <v>0</v>
      </c>
      <c r="BJ1058" s="25" t="s">
        <v>86</v>
      </c>
      <c r="BK1058" s="246">
        <f>ROUND(I1058*H1058,2)</f>
        <v>0</v>
      </c>
      <c r="BL1058" s="25" t="s">
        <v>267</v>
      </c>
      <c r="BM1058" s="25" t="s">
        <v>1860</v>
      </c>
    </row>
    <row r="1059" s="11" customFormat="1" ht="29.88" customHeight="1">
      <c r="B1059" s="219"/>
      <c r="C1059" s="220"/>
      <c r="D1059" s="221" t="s">
        <v>77</v>
      </c>
      <c r="E1059" s="233" t="s">
        <v>1861</v>
      </c>
      <c r="F1059" s="233" t="s">
        <v>1862</v>
      </c>
      <c r="G1059" s="220"/>
      <c r="H1059" s="220"/>
      <c r="I1059" s="223"/>
      <c r="J1059" s="234">
        <f>BK1059</f>
        <v>0</v>
      </c>
      <c r="K1059" s="220"/>
      <c r="L1059" s="225"/>
      <c r="M1059" s="226"/>
      <c r="N1059" s="227"/>
      <c r="O1059" s="227"/>
      <c r="P1059" s="228">
        <f>SUM(P1060:P1066)</f>
        <v>0</v>
      </c>
      <c r="Q1059" s="227"/>
      <c r="R1059" s="228">
        <f>SUM(R1060:R1066)</f>
        <v>0</v>
      </c>
      <c r="S1059" s="227"/>
      <c r="T1059" s="229">
        <f>SUM(T1060:T1066)</f>
        <v>0</v>
      </c>
      <c r="AR1059" s="230" t="s">
        <v>88</v>
      </c>
      <c r="AT1059" s="231" t="s">
        <v>77</v>
      </c>
      <c r="AU1059" s="231" t="s">
        <v>86</v>
      </c>
      <c r="AY1059" s="230" t="s">
        <v>191</v>
      </c>
      <c r="BK1059" s="232">
        <f>SUM(BK1060:BK1066)</f>
        <v>0</v>
      </c>
    </row>
    <row r="1060" s="1" customFormat="1" ht="16.5" customHeight="1">
      <c r="B1060" s="48"/>
      <c r="C1060" s="235" t="s">
        <v>1863</v>
      </c>
      <c r="D1060" s="235" t="s">
        <v>194</v>
      </c>
      <c r="E1060" s="236" t="s">
        <v>1864</v>
      </c>
      <c r="F1060" s="237" t="s">
        <v>1865</v>
      </c>
      <c r="G1060" s="238" t="s">
        <v>453</v>
      </c>
      <c r="H1060" s="239">
        <v>44.369999999999997</v>
      </c>
      <c r="I1060" s="240"/>
      <c r="J1060" s="241">
        <f>ROUND(I1060*H1060,2)</f>
        <v>0</v>
      </c>
      <c r="K1060" s="237" t="s">
        <v>356</v>
      </c>
      <c r="L1060" s="74"/>
      <c r="M1060" s="242" t="s">
        <v>34</v>
      </c>
      <c r="N1060" s="243" t="s">
        <v>49</v>
      </c>
      <c r="O1060" s="49"/>
      <c r="P1060" s="244">
        <f>O1060*H1060</f>
        <v>0</v>
      </c>
      <c r="Q1060" s="244">
        <v>0</v>
      </c>
      <c r="R1060" s="244">
        <f>Q1060*H1060</f>
        <v>0</v>
      </c>
      <c r="S1060" s="244">
        <v>0</v>
      </c>
      <c r="T1060" s="245">
        <f>S1060*H1060</f>
        <v>0</v>
      </c>
      <c r="AR1060" s="25" t="s">
        <v>267</v>
      </c>
      <c r="AT1060" s="25" t="s">
        <v>194</v>
      </c>
      <c r="AU1060" s="25" t="s">
        <v>88</v>
      </c>
      <c r="AY1060" s="25" t="s">
        <v>191</v>
      </c>
      <c r="BE1060" s="246">
        <f>IF(N1060="základní",J1060,0)</f>
        <v>0</v>
      </c>
      <c r="BF1060" s="246">
        <f>IF(N1060="snížená",J1060,0)</f>
        <v>0</v>
      </c>
      <c r="BG1060" s="246">
        <f>IF(N1060="zákl. přenesená",J1060,0)</f>
        <v>0</v>
      </c>
      <c r="BH1060" s="246">
        <f>IF(N1060="sníž. přenesená",J1060,0)</f>
        <v>0</v>
      </c>
      <c r="BI1060" s="246">
        <f>IF(N1060="nulová",J1060,0)</f>
        <v>0</v>
      </c>
      <c r="BJ1060" s="25" t="s">
        <v>86</v>
      </c>
      <c r="BK1060" s="246">
        <f>ROUND(I1060*H1060,2)</f>
        <v>0</v>
      </c>
      <c r="BL1060" s="25" t="s">
        <v>267</v>
      </c>
      <c r="BM1060" s="25" t="s">
        <v>1866</v>
      </c>
    </row>
    <row r="1061" s="1" customFormat="1">
      <c r="B1061" s="48"/>
      <c r="C1061" s="76"/>
      <c r="D1061" s="247" t="s">
        <v>201</v>
      </c>
      <c r="E1061" s="76"/>
      <c r="F1061" s="248" t="s">
        <v>1867</v>
      </c>
      <c r="G1061" s="76"/>
      <c r="H1061" s="76"/>
      <c r="I1061" s="205"/>
      <c r="J1061" s="76"/>
      <c r="K1061" s="76"/>
      <c r="L1061" s="74"/>
      <c r="M1061" s="249"/>
      <c r="N1061" s="49"/>
      <c r="O1061" s="49"/>
      <c r="P1061" s="49"/>
      <c r="Q1061" s="49"/>
      <c r="R1061" s="49"/>
      <c r="S1061" s="49"/>
      <c r="T1061" s="97"/>
      <c r="AT1061" s="25" t="s">
        <v>201</v>
      </c>
      <c r="AU1061" s="25" t="s">
        <v>88</v>
      </c>
    </row>
    <row r="1062" s="14" customFormat="1">
      <c r="B1062" s="275"/>
      <c r="C1062" s="276"/>
      <c r="D1062" s="247" t="s">
        <v>312</v>
      </c>
      <c r="E1062" s="277" t="s">
        <v>34</v>
      </c>
      <c r="F1062" s="278" t="s">
        <v>742</v>
      </c>
      <c r="G1062" s="276"/>
      <c r="H1062" s="277" t="s">
        <v>34</v>
      </c>
      <c r="I1062" s="279"/>
      <c r="J1062" s="276"/>
      <c r="K1062" s="276"/>
      <c r="L1062" s="280"/>
      <c r="M1062" s="281"/>
      <c r="N1062" s="282"/>
      <c r="O1062" s="282"/>
      <c r="P1062" s="282"/>
      <c r="Q1062" s="282"/>
      <c r="R1062" s="282"/>
      <c r="S1062" s="282"/>
      <c r="T1062" s="283"/>
      <c r="AT1062" s="284" t="s">
        <v>312</v>
      </c>
      <c r="AU1062" s="284" t="s">
        <v>88</v>
      </c>
      <c r="AV1062" s="14" t="s">
        <v>86</v>
      </c>
      <c r="AW1062" s="14" t="s">
        <v>41</v>
      </c>
      <c r="AX1062" s="14" t="s">
        <v>78</v>
      </c>
      <c r="AY1062" s="284" t="s">
        <v>191</v>
      </c>
    </row>
    <row r="1063" s="12" customFormat="1">
      <c r="B1063" s="253"/>
      <c r="C1063" s="254"/>
      <c r="D1063" s="247" t="s">
        <v>312</v>
      </c>
      <c r="E1063" s="255" t="s">
        <v>34</v>
      </c>
      <c r="F1063" s="256" t="s">
        <v>1868</v>
      </c>
      <c r="G1063" s="254"/>
      <c r="H1063" s="257">
        <v>39.149999999999999</v>
      </c>
      <c r="I1063" s="258"/>
      <c r="J1063" s="254"/>
      <c r="K1063" s="254"/>
      <c r="L1063" s="259"/>
      <c r="M1063" s="260"/>
      <c r="N1063" s="261"/>
      <c r="O1063" s="261"/>
      <c r="P1063" s="261"/>
      <c r="Q1063" s="261"/>
      <c r="R1063" s="261"/>
      <c r="S1063" s="261"/>
      <c r="T1063" s="262"/>
      <c r="AT1063" s="263" t="s">
        <v>312</v>
      </c>
      <c r="AU1063" s="263" t="s">
        <v>88</v>
      </c>
      <c r="AV1063" s="12" t="s">
        <v>88</v>
      </c>
      <c r="AW1063" s="12" t="s">
        <v>41</v>
      </c>
      <c r="AX1063" s="12" t="s">
        <v>78</v>
      </c>
      <c r="AY1063" s="263" t="s">
        <v>191</v>
      </c>
    </row>
    <row r="1064" s="12" customFormat="1">
      <c r="B1064" s="253"/>
      <c r="C1064" s="254"/>
      <c r="D1064" s="247" t="s">
        <v>312</v>
      </c>
      <c r="E1064" s="255" t="s">
        <v>34</v>
      </c>
      <c r="F1064" s="256" t="s">
        <v>1869</v>
      </c>
      <c r="G1064" s="254"/>
      <c r="H1064" s="257">
        <v>5.2199999999999998</v>
      </c>
      <c r="I1064" s="258"/>
      <c r="J1064" s="254"/>
      <c r="K1064" s="254"/>
      <c r="L1064" s="259"/>
      <c r="M1064" s="260"/>
      <c r="N1064" s="261"/>
      <c r="O1064" s="261"/>
      <c r="P1064" s="261"/>
      <c r="Q1064" s="261"/>
      <c r="R1064" s="261"/>
      <c r="S1064" s="261"/>
      <c r="T1064" s="262"/>
      <c r="AT1064" s="263" t="s">
        <v>312</v>
      </c>
      <c r="AU1064" s="263" t="s">
        <v>88</v>
      </c>
      <c r="AV1064" s="12" t="s">
        <v>88</v>
      </c>
      <c r="AW1064" s="12" t="s">
        <v>41</v>
      </c>
      <c r="AX1064" s="12" t="s">
        <v>78</v>
      </c>
      <c r="AY1064" s="263" t="s">
        <v>191</v>
      </c>
    </row>
    <row r="1065" s="13" customFormat="1">
      <c r="B1065" s="264"/>
      <c r="C1065" s="265"/>
      <c r="D1065" s="247" t="s">
        <v>312</v>
      </c>
      <c r="E1065" s="266" t="s">
        <v>34</v>
      </c>
      <c r="F1065" s="267" t="s">
        <v>314</v>
      </c>
      <c r="G1065" s="265"/>
      <c r="H1065" s="268">
        <v>44.369999999999997</v>
      </c>
      <c r="I1065" s="269"/>
      <c r="J1065" s="265"/>
      <c r="K1065" s="265"/>
      <c r="L1065" s="270"/>
      <c r="M1065" s="271"/>
      <c r="N1065" s="272"/>
      <c r="O1065" s="272"/>
      <c r="P1065" s="272"/>
      <c r="Q1065" s="272"/>
      <c r="R1065" s="272"/>
      <c r="S1065" s="272"/>
      <c r="T1065" s="273"/>
      <c r="AT1065" s="274" t="s">
        <v>312</v>
      </c>
      <c r="AU1065" s="274" t="s">
        <v>88</v>
      </c>
      <c r="AV1065" s="13" t="s">
        <v>211</v>
      </c>
      <c r="AW1065" s="13" t="s">
        <v>41</v>
      </c>
      <c r="AX1065" s="13" t="s">
        <v>86</v>
      </c>
      <c r="AY1065" s="274" t="s">
        <v>191</v>
      </c>
    </row>
    <row r="1066" s="1" customFormat="1" ht="16.5" customHeight="1">
      <c r="B1066" s="48"/>
      <c r="C1066" s="235" t="s">
        <v>1870</v>
      </c>
      <c r="D1066" s="235" t="s">
        <v>194</v>
      </c>
      <c r="E1066" s="236" t="s">
        <v>1871</v>
      </c>
      <c r="F1066" s="237" t="s">
        <v>1872</v>
      </c>
      <c r="G1066" s="238" t="s">
        <v>1036</v>
      </c>
      <c r="H1066" s="311"/>
      <c r="I1066" s="240"/>
      <c r="J1066" s="241">
        <f>ROUND(I1066*H1066,2)</f>
        <v>0</v>
      </c>
      <c r="K1066" s="237" t="s">
        <v>198</v>
      </c>
      <c r="L1066" s="74"/>
      <c r="M1066" s="242" t="s">
        <v>34</v>
      </c>
      <c r="N1066" s="243" t="s">
        <v>49</v>
      </c>
      <c r="O1066" s="49"/>
      <c r="P1066" s="244">
        <f>O1066*H1066</f>
        <v>0</v>
      </c>
      <c r="Q1066" s="244">
        <v>0</v>
      </c>
      <c r="R1066" s="244">
        <f>Q1066*H1066</f>
        <v>0</v>
      </c>
      <c r="S1066" s="244">
        <v>0</v>
      </c>
      <c r="T1066" s="245">
        <f>S1066*H1066</f>
        <v>0</v>
      </c>
      <c r="AR1066" s="25" t="s">
        <v>267</v>
      </c>
      <c r="AT1066" s="25" t="s">
        <v>194</v>
      </c>
      <c r="AU1066" s="25" t="s">
        <v>88</v>
      </c>
      <c r="AY1066" s="25" t="s">
        <v>191</v>
      </c>
      <c r="BE1066" s="246">
        <f>IF(N1066="základní",J1066,0)</f>
        <v>0</v>
      </c>
      <c r="BF1066" s="246">
        <f>IF(N1066="snížená",J1066,0)</f>
        <v>0</v>
      </c>
      <c r="BG1066" s="246">
        <f>IF(N1066="zákl. přenesená",J1066,0)</f>
        <v>0</v>
      </c>
      <c r="BH1066" s="246">
        <f>IF(N1066="sníž. přenesená",J1066,0)</f>
        <v>0</v>
      </c>
      <c r="BI1066" s="246">
        <f>IF(N1066="nulová",J1066,0)</f>
        <v>0</v>
      </c>
      <c r="BJ1066" s="25" t="s">
        <v>86</v>
      </c>
      <c r="BK1066" s="246">
        <f>ROUND(I1066*H1066,2)</f>
        <v>0</v>
      </c>
      <c r="BL1066" s="25" t="s">
        <v>267</v>
      </c>
      <c r="BM1066" s="25" t="s">
        <v>1873</v>
      </c>
    </row>
    <row r="1067" s="11" customFormat="1" ht="29.88" customHeight="1">
      <c r="B1067" s="219"/>
      <c r="C1067" s="220"/>
      <c r="D1067" s="221" t="s">
        <v>77</v>
      </c>
      <c r="E1067" s="233" t="s">
        <v>1874</v>
      </c>
      <c r="F1067" s="233" t="s">
        <v>1875</v>
      </c>
      <c r="G1067" s="220"/>
      <c r="H1067" s="220"/>
      <c r="I1067" s="223"/>
      <c r="J1067" s="234">
        <f>BK1067</f>
        <v>0</v>
      </c>
      <c r="K1067" s="220"/>
      <c r="L1067" s="225"/>
      <c r="M1067" s="226"/>
      <c r="N1067" s="227"/>
      <c r="O1067" s="227"/>
      <c r="P1067" s="228">
        <f>SUM(P1068:P1085)</f>
        <v>0</v>
      </c>
      <c r="Q1067" s="227"/>
      <c r="R1067" s="228">
        <f>SUM(R1068:R1085)</f>
        <v>17.2170722</v>
      </c>
      <c r="S1067" s="227"/>
      <c r="T1067" s="229">
        <f>SUM(T1068:T1085)</f>
        <v>0</v>
      </c>
      <c r="AR1067" s="230" t="s">
        <v>88</v>
      </c>
      <c r="AT1067" s="231" t="s">
        <v>77</v>
      </c>
      <c r="AU1067" s="231" t="s">
        <v>86</v>
      </c>
      <c r="AY1067" s="230" t="s">
        <v>191</v>
      </c>
      <c r="BK1067" s="232">
        <f>SUM(BK1068:BK1085)</f>
        <v>0</v>
      </c>
    </row>
    <row r="1068" s="1" customFormat="1" ht="16.5" customHeight="1">
      <c r="B1068" s="48"/>
      <c r="C1068" s="235" t="s">
        <v>1876</v>
      </c>
      <c r="D1068" s="235" t="s">
        <v>194</v>
      </c>
      <c r="E1068" s="236" t="s">
        <v>1877</v>
      </c>
      <c r="F1068" s="237" t="s">
        <v>1878</v>
      </c>
      <c r="G1068" s="238" t="s">
        <v>453</v>
      </c>
      <c r="H1068" s="239">
        <v>254.78200000000001</v>
      </c>
      <c r="I1068" s="240"/>
      <c r="J1068" s="241">
        <f>ROUND(I1068*H1068,2)</f>
        <v>0</v>
      </c>
      <c r="K1068" s="237" t="s">
        <v>198</v>
      </c>
      <c r="L1068" s="74"/>
      <c r="M1068" s="242" t="s">
        <v>34</v>
      </c>
      <c r="N1068" s="243" t="s">
        <v>49</v>
      </c>
      <c r="O1068" s="49"/>
      <c r="P1068" s="244">
        <f>O1068*H1068</f>
        <v>0</v>
      </c>
      <c r="Q1068" s="244">
        <v>0.0166</v>
      </c>
      <c r="R1068" s="244">
        <f>Q1068*H1068</f>
        <v>4.2293812000000006</v>
      </c>
      <c r="S1068" s="244">
        <v>0</v>
      </c>
      <c r="T1068" s="245">
        <f>S1068*H1068</f>
        <v>0</v>
      </c>
      <c r="AR1068" s="25" t="s">
        <v>267</v>
      </c>
      <c r="AT1068" s="25" t="s">
        <v>194</v>
      </c>
      <c r="AU1068" s="25" t="s">
        <v>88</v>
      </c>
      <c r="AY1068" s="25" t="s">
        <v>191</v>
      </c>
      <c r="BE1068" s="246">
        <f>IF(N1068="základní",J1068,0)</f>
        <v>0</v>
      </c>
      <c r="BF1068" s="246">
        <f>IF(N1068="snížená",J1068,0)</f>
        <v>0</v>
      </c>
      <c r="BG1068" s="246">
        <f>IF(N1068="zákl. přenesená",J1068,0)</f>
        <v>0</v>
      </c>
      <c r="BH1068" s="246">
        <f>IF(N1068="sníž. přenesená",J1068,0)</f>
        <v>0</v>
      </c>
      <c r="BI1068" s="246">
        <f>IF(N1068="nulová",J1068,0)</f>
        <v>0</v>
      </c>
      <c r="BJ1068" s="25" t="s">
        <v>86</v>
      </c>
      <c r="BK1068" s="246">
        <f>ROUND(I1068*H1068,2)</f>
        <v>0</v>
      </c>
      <c r="BL1068" s="25" t="s">
        <v>267</v>
      </c>
      <c r="BM1068" s="25" t="s">
        <v>1879</v>
      </c>
    </row>
    <row r="1069" s="1" customFormat="1">
      <c r="B1069" s="48"/>
      <c r="C1069" s="76"/>
      <c r="D1069" s="247" t="s">
        <v>201</v>
      </c>
      <c r="E1069" s="76"/>
      <c r="F1069" s="248" t="s">
        <v>1880</v>
      </c>
      <c r="G1069" s="76"/>
      <c r="H1069" s="76"/>
      <c r="I1069" s="205"/>
      <c r="J1069" s="76"/>
      <c r="K1069" s="76"/>
      <c r="L1069" s="74"/>
      <c r="M1069" s="249"/>
      <c r="N1069" s="49"/>
      <c r="O1069" s="49"/>
      <c r="P1069" s="49"/>
      <c r="Q1069" s="49"/>
      <c r="R1069" s="49"/>
      <c r="S1069" s="49"/>
      <c r="T1069" s="97"/>
      <c r="AT1069" s="25" t="s">
        <v>201</v>
      </c>
      <c r="AU1069" s="25" t="s">
        <v>88</v>
      </c>
    </row>
    <row r="1070" s="14" customFormat="1">
      <c r="B1070" s="275"/>
      <c r="C1070" s="276"/>
      <c r="D1070" s="247" t="s">
        <v>312</v>
      </c>
      <c r="E1070" s="277" t="s">
        <v>34</v>
      </c>
      <c r="F1070" s="278" t="s">
        <v>742</v>
      </c>
      <c r="G1070" s="276"/>
      <c r="H1070" s="277" t="s">
        <v>34</v>
      </c>
      <c r="I1070" s="279"/>
      <c r="J1070" s="276"/>
      <c r="K1070" s="276"/>
      <c r="L1070" s="280"/>
      <c r="M1070" s="281"/>
      <c r="N1070" s="282"/>
      <c r="O1070" s="282"/>
      <c r="P1070" s="282"/>
      <c r="Q1070" s="282"/>
      <c r="R1070" s="282"/>
      <c r="S1070" s="282"/>
      <c r="T1070" s="283"/>
      <c r="AT1070" s="284" t="s">
        <v>312</v>
      </c>
      <c r="AU1070" s="284" t="s">
        <v>88</v>
      </c>
      <c r="AV1070" s="14" t="s">
        <v>86</v>
      </c>
      <c r="AW1070" s="14" t="s">
        <v>41</v>
      </c>
      <c r="AX1070" s="14" t="s">
        <v>78</v>
      </c>
      <c r="AY1070" s="284" t="s">
        <v>191</v>
      </c>
    </row>
    <row r="1071" s="12" customFormat="1">
      <c r="B1071" s="253"/>
      <c r="C1071" s="254"/>
      <c r="D1071" s="247" t="s">
        <v>312</v>
      </c>
      <c r="E1071" s="255" t="s">
        <v>34</v>
      </c>
      <c r="F1071" s="256" t="s">
        <v>1881</v>
      </c>
      <c r="G1071" s="254"/>
      <c r="H1071" s="257">
        <v>142.19200000000001</v>
      </c>
      <c r="I1071" s="258"/>
      <c r="J1071" s="254"/>
      <c r="K1071" s="254"/>
      <c r="L1071" s="259"/>
      <c r="M1071" s="260"/>
      <c r="N1071" s="261"/>
      <c r="O1071" s="261"/>
      <c r="P1071" s="261"/>
      <c r="Q1071" s="261"/>
      <c r="R1071" s="261"/>
      <c r="S1071" s="261"/>
      <c r="T1071" s="262"/>
      <c r="AT1071" s="263" t="s">
        <v>312</v>
      </c>
      <c r="AU1071" s="263" t="s">
        <v>88</v>
      </c>
      <c r="AV1071" s="12" t="s">
        <v>88</v>
      </c>
      <c r="AW1071" s="12" t="s">
        <v>41</v>
      </c>
      <c r="AX1071" s="12" t="s">
        <v>78</v>
      </c>
      <c r="AY1071" s="263" t="s">
        <v>191</v>
      </c>
    </row>
    <row r="1072" s="12" customFormat="1">
      <c r="B1072" s="253"/>
      <c r="C1072" s="254"/>
      <c r="D1072" s="247" t="s">
        <v>312</v>
      </c>
      <c r="E1072" s="255" t="s">
        <v>34</v>
      </c>
      <c r="F1072" s="256" t="s">
        <v>754</v>
      </c>
      <c r="G1072" s="254"/>
      <c r="H1072" s="257">
        <v>112.59</v>
      </c>
      <c r="I1072" s="258"/>
      <c r="J1072" s="254"/>
      <c r="K1072" s="254"/>
      <c r="L1072" s="259"/>
      <c r="M1072" s="260"/>
      <c r="N1072" s="261"/>
      <c r="O1072" s="261"/>
      <c r="P1072" s="261"/>
      <c r="Q1072" s="261"/>
      <c r="R1072" s="261"/>
      <c r="S1072" s="261"/>
      <c r="T1072" s="262"/>
      <c r="AT1072" s="263" t="s">
        <v>312</v>
      </c>
      <c r="AU1072" s="263" t="s">
        <v>88</v>
      </c>
      <c r="AV1072" s="12" t="s">
        <v>88</v>
      </c>
      <c r="AW1072" s="12" t="s">
        <v>41</v>
      </c>
      <c r="AX1072" s="12" t="s">
        <v>78</v>
      </c>
      <c r="AY1072" s="263" t="s">
        <v>191</v>
      </c>
    </row>
    <row r="1073" s="13" customFormat="1">
      <c r="B1073" s="264"/>
      <c r="C1073" s="265"/>
      <c r="D1073" s="247" t="s">
        <v>312</v>
      </c>
      <c r="E1073" s="266" t="s">
        <v>34</v>
      </c>
      <c r="F1073" s="267" t="s">
        <v>314</v>
      </c>
      <c r="G1073" s="265"/>
      <c r="H1073" s="268">
        <v>254.78200000000001</v>
      </c>
      <c r="I1073" s="269"/>
      <c r="J1073" s="265"/>
      <c r="K1073" s="265"/>
      <c r="L1073" s="270"/>
      <c r="M1073" s="271"/>
      <c r="N1073" s="272"/>
      <c r="O1073" s="272"/>
      <c r="P1073" s="272"/>
      <c r="Q1073" s="272"/>
      <c r="R1073" s="272"/>
      <c r="S1073" s="272"/>
      <c r="T1073" s="273"/>
      <c r="AT1073" s="274" t="s">
        <v>312</v>
      </c>
      <c r="AU1073" s="274" t="s">
        <v>88</v>
      </c>
      <c r="AV1073" s="13" t="s">
        <v>211</v>
      </c>
      <c r="AW1073" s="13" t="s">
        <v>41</v>
      </c>
      <c r="AX1073" s="13" t="s">
        <v>86</v>
      </c>
      <c r="AY1073" s="274" t="s">
        <v>191</v>
      </c>
    </row>
    <row r="1074" s="1" customFormat="1" ht="16.5" customHeight="1">
      <c r="B1074" s="48"/>
      <c r="C1074" s="290" t="s">
        <v>1882</v>
      </c>
      <c r="D1074" s="290" t="s">
        <v>445</v>
      </c>
      <c r="E1074" s="291" t="s">
        <v>1883</v>
      </c>
      <c r="F1074" s="292" t="s">
        <v>1884</v>
      </c>
      <c r="G1074" s="293" t="s">
        <v>327</v>
      </c>
      <c r="H1074" s="294">
        <v>10.191000000000001</v>
      </c>
      <c r="I1074" s="295"/>
      <c r="J1074" s="296">
        <f>ROUND(I1074*H1074,2)</f>
        <v>0</v>
      </c>
      <c r="K1074" s="292" t="s">
        <v>198</v>
      </c>
      <c r="L1074" s="297"/>
      <c r="M1074" s="298" t="s">
        <v>34</v>
      </c>
      <c r="N1074" s="299" t="s">
        <v>49</v>
      </c>
      <c r="O1074" s="49"/>
      <c r="P1074" s="244">
        <f>O1074*H1074</f>
        <v>0</v>
      </c>
      <c r="Q1074" s="244">
        <v>1</v>
      </c>
      <c r="R1074" s="244">
        <f>Q1074*H1074</f>
        <v>10.191000000000001</v>
      </c>
      <c r="S1074" s="244">
        <v>0</v>
      </c>
      <c r="T1074" s="245">
        <f>S1074*H1074</f>
        <v>0</v>
      </c>
      <c r="AR1074" s="25" t="s">
        <v>531</v>
      </c>
      <c r="AT1074" s="25" t="s">
        <v>445</v>
      </c>
      <c r="AU1074" s="25" t="s">
        <v>88</v>
      </c>
      <c r="AY1074" s="25" t="s">
        <v>191</v>
      </c>
      <c r="BE1074" s="246">
        <f>IF(N1074="základní",J1074,0)</f>
        <v>0</v>
      </c>
      <c r="BF1074" s="246">
        <f>IF(N1074="snížená",J1074,0)</f>
        <v>0</v>
      </c>
      <c r="BG1074" s="246">
        <f>IF(N1074="zákl. přenesená",J1074,0)</f>
        <v>0</v>
      </c>
      <c r="BH1074" s="246">
        <f>IF(N1074="sníž. přenesená",J1074,0)</f>
        <v>0</v>
      </c>
      <c r="BI1074" s="246">
        <f>IF(N1074="nulová",J1074,0)</f>
        <v>0</v>
      </c>
      <c r="BJ1074" s="25" t="s">
        <v>86</v>
      </c>
      <c r="BK1074" s="246">
        <f>ROUND(I1074*H1074,2)</f>
        <v>0</v>
      </c>
      <c r="BL1074" s="25" t="s">
        <v>267</v>
      </c>
      <c r="BM1074" s="25" t="s">
        <v>1885</v>
      </c>
    </row>
    <row r="1075" s="1" customFormat="1">
      <c r="B1075" s="48"/>
      <c r="C1075" s="76"/>
      <c r="D1075" s="247" t="s">
        <v>201</v>
      </c>
      <c r="E1075" s="76"/>
      <c r="F1075" s="248" t="s">
        <v>1886</v>
      </c>
      <c r="G1075" s="76"/>
      <c r="H1075" s="76"/>
      <c r="I1075" s="205"/>
      <c r="J1075" s="76"/>
      <c r="K1075" s="76"/>
      <c r="L1075" s="74"/>
      <c r="M1075" s="249"/>
      <c r="N1075" s="49"/>
      <c r="O1075" s="49"/>
      <c r="P1075" s="49"/>
      <c r="Q1075" s="49"/>
      <c r="R1075" s="49"/>
      <c r="S1075" s="49"/>
      <c r="T1075" s="97"/>
      <c r="AT1075" s="25" t="s">
        <v>201</v>
      </c>
      <c r="AU1075" s="25" t="s">
        <v>88</v>
      </c>
    </row>
    <row r="1076" s="12" customFormat="1">
      <c r="B1076" s="253"/>
      <c r="C1076" s="254"/>
      <c r="D1076" s="247" t="s">
        <v>312</v>
      </c>
      <c r="E1076" s="254"/>
      <c r="F1076" s="256" t="s">
        <v>1887</v>
      </c>
      <c r="G1076" s="254"/>
      <c r="H1076" s="257">
        <v>10.191000000000001</v>
      </c>
      <c r="I1076" s="258"/>
      <c r="J1076" s="254"/>
      <c r="K1076" s="254"/>
      <c r="L1076" s="259"/>
      <c r="M1076" s="260"/>
      <c r="N1076" s="261"/>
      <c r="O1076" s="261"/>
      <c r="P1076" s="261"/>
      <c r="Q1076" s="261"/>
      <c r="R1076" s="261"/>
      <c r="S1076" s="261"/>
      <c r="T1076" s="262"/>
      <c r="AT1076" s="263" t="s">
        <v>312</v>
      </c>
      <c r="AU1076" s="263" t="s">
        <v>88</v>
      </c>
      <c r="AV1076" s="12" t="s">
        <v>88</v>
      </c>
      <c r="AW1076" s="12" t="s">
        <v>6</v>
      </c>
      <c r="AX1076" s="12" t="s">
        <v>86</v>
      </c>
      <c r="AY1076" s="263" t="s">
        <v>191</v>
      </c>
    </row>
    <row r="1077" s="1" customFormat="1" ht="16.5" customHeight="1">
      <c r="B1077" s="48"/>
      <c r="C1077" s="235" t="s">
        <v>1888</v>
      </c>
      <c r="D1077" s="235" t="s">
        <v>194</v>
      </c>
      <c r="E1077" s="236" t="s">
        <v>1889</v>
      </c>
      <c r="F1077" s="237" t="s">
        <v>1890</v>
      </c>
      <c r="G1077" s="238" t="s">
        <v>453</v>
      </c>
      <c r="H1077" s="239">
        <v>34.909999999999997</v>
      </c>
      <c r="I1077" s="240"/>
      <c r="J1077" s="241">
        <f>ROUND(I1077*H1077,2)</f>
        <v>0</v>
      </c>
      <c r="K1077" s="237" t="s">
        <v>198</v>
      </c>
      <c r="L1077" s="74"/>
      <c r="M1077" s="242" t="s">
        <v>34</v>
      </c>
      <c r="N1077" s="243" t="s">
        <v>49</v>
      </c>
      <c r="O1077" s="49"/>
      <c r="P1077" s="244">
        <f>O1077*H1077</f>
        <v>0</v>
      </c>
      <c r="Q1077" s="244">
        <v>0.0201</v>
      </c>
      <c r="R1077" s="244">
        <f>Q1077*H1077</f>
        <v>0.70169099999999995</v>
      </c>
      <c r="S1077" s="244">
        <v>0</v>
      </c>
      <c r="T1077" s="245">
        <f>S1077*H1077</f>
        <v>0</v>
      </c>
      <c r="AR1077" s="25" t="s">
        <v>267</v>
      </c>
      <c r="AT1077" s="25" t="s">
        <v>194</v>
      </c>
      <c r="AU1077" s="25" t="s">
        <v>88</v>
      </c>
      <c r="AY1077" s="25" t="s">
        <v>191</v>
      </c>
      <c r="BE1077" s="246">
        <f>IF(N1077="základní",J1077,0)</f>
        <v>0</v>
      </c>
      <c r="BF1077" s="246">
        <f>IF(N1077="snížená",J1077,0)</f>
        <v>0</v>
      </c>
      <c r="BG1077" s="246">
        <f>IF(N1077="zákl. přenesená",J1077,0)</f>
        <v>0</v>
      </c>
      <c r="BH1077" s="246">
        <f>IF(N1077="sníž. přenesená",J1077,0)</f>
        <v>0</v>
      </c>
      <c r="BI1077" s="246">
        <f>IF(N1077="nulová",J1077,0)</f>
        <v>0</v>
      </c>
      <c r="BJ1077" s="25" t="s">
        <v>86</v>
      </c>
      <c r="BK1077" s="246">
        <f>ROUND(I1077*H1077,2)</f>
        <v>0</v>
      </c>
      <c r="BL1077" s="25" t="s">
        <v>267</v>
      </c>
      <c r="BM1077" s="25" t="s">
        <v>1891</v>
      </c>
    </row>
    <row r="1078" s="1" customFormat="1">
      <c r="B1078" s="48"/>
      <c r="C1078" s="76"/>
      <c r="D1078" s="247" t="s">
        <v>201</v>
      </c>
      <c r="E1078" s="76"/>
      <c r="F1078" s="248" t="s">
        <v>1892</v>
      </c>
      <c r="G1078" s="76"/>
      <c r="H1078" s="76"/>
      <c r="I1078" s="205"/>
      <c r="J1078" s="76"/>
      <c r="K1078" s="76"/>
      <c r="L1078" s="74"/>
      <c r="M1078" s="249"/>
      <c r="N1078" s="49"/>
      <c r="O1078" s="49"/>
      <c r="P1078" s="49"/>
      <c r="Q1078" s="49"/>
      <c r="R1078" s="49"/>
      <c r="S1078" s="49"/>
      <c r="T1078" s="97"/>
      <c r="AT1078" s="25" t="s">
        <v>201</v>
      </c>
      <c r="AU1078" s="25" t="s">
        <v>88</v>
      </c>
    </row>
    <row r="1079" s="14" customFormat="1">
      <c r="B1079" s="275"/>
      <c r="C1079" s="276"/>
      <c r="D1079" s="247" t="s">
        <v>312</v>
      </c>
      <c r="E1079" s="277" t="s">
        <v>34</v>
      </c>
      <c r="F1079" s="278" t="s">
        <v>742</v>
      </c>
      <c r="G1079" s="276"/>
      <c r="H1079" s="277" t="s">
        <v>34</v>
      </c>
      <c r="I1079" s="279"/>
      <c r="J1079" s="276"/>
      <c r="K1079" s="276"/>
      <c r="L1079" s="280"/>
      <c r="M1079" s="281"/>
      <c r="N1079" s="282"/>
      <c r="O1079" s="282"/>
      <c r="P1079" s="282"/>
      <c r="Q1079" s="282"/>
      <c r="R1079" s="282"/>
      <c r="S1079" s="282"/>
      <c r="T1079" s="283"/>
      <c r="AT1079" s="284" t="s">
        <v>312</v>
      </c>
      <c r="AU1079" s="284" t="s">
        <v>88</v>
      </c>
      <c r="AV1079" s="14" t="s">
        <v>86</v>
      </c>
      <c r="AW1079" s="14" t="s">
        <v>41</v>
      </c>
      <c r="AX1079" s="14" t="s">
        <v>78</v>
      </c>
      <c r="AY1079" s="284" t="s">
        <v>191</v>
      </c>
    </row>
    <row r="1080" s="12" customFormat="1">
      <c r="B1080" s="253"/>
      <c r="C1080" s="254"/>
      <c r="D1080" s="247" t="s">
        <v>312</v>
      </c>
      <c r="E1080" s="255" t="s">
        <v>34</v>
      </c>
      <c r="F1080" s="256" t="s">
        <v>1893</v>
      </c>
      <c r="G1080" s="254"/>
      <c r="H1080" s="257">
        <v>34.909999999999997</v>
      </c>
      <c r="I1080" s="258"/>
      <c r="J1080" s="254"/>
      <c r="K1080" s="254"/>
      <c r="L1080" s="259"/>
      <c r="M1080" s="260"/>
      <c r="N1080" s="261"/>
      <c r="O1080" s="261"/>
      <c r="P1080" s="261"/>
      <c r="Q1080" s="261"/>
      <c r="R1080" s="261"/>
      <c r="S1080" s="261"/>
      <c r="T1080" s="262"/>
      <c r="AT1080" s="263" t="s">
        <v>312</v>
      </c>
      <c r="AU1080" s="263" t="s">
        <v>88</v>
      </c>
      <c r="AV1080" s="12" t="s">
        <v>88</v>
      </c>
      <c r="AW1080" s="12" t="s">
        <v>41</v>
      </c>
      <c r="AX1080" s="12" t="s">
        <v>78</v>
      </c>
      <c r="AY1080" s="263" t="s">
        <v>191</v>
      </c>
    </row>
    <row r="1081" s="13" customFormat="1">
      <c r="B1081" s="264"/>
      <c r="C1081" s="265"/>
      <c r="D1081" s="247" t="s">
        <v>312</v>
      </c>
      <c r="E1081" s="266" t="s">
        <v>34</v>
      </c>
      <c r="F1081" s="267" t="s">
        <v>314</v>
      </c>
      <c r="G1081" s="265"/>
      <c r="H1081" s="268">
        <v>34.909999999999997</v>
      </c>
      <c r="I1081" s="269"/>
      <c r="J1081" s="265"/>
      <c r="K1081" s="265"/>
      <c r="L1081" s="270"/>
      <c r="M1081" s="271"/>
      <c r="N1081" s="272"/>
      <c r="O1081" s="272"/>
      <c r="P1081" s="272"/>
      <c r="Q1081" s="272"/>
      <c r="R1081" s="272"/>
      <c r="S1081" s="272"/>
      <c r="T1081" s="273"/>
      <c r="AT1081" s="274" t="s">
        <v>312</v>
      </c>
      <c r="AU1081" s="274" t="s">
        <v>88</v>
      </c>
      <c r="AV1081" s="13" t="s">
        <v>211</v>
      </c>
      <c r="AW1081" s="13" t="s">
        <v>41</v>
      </c>
      <c r="AX1081" s="13" t="s">
        <v>86</v>
      </c>
      <c r="AY1081" s="274" t="s">
        <v>191</v>
      </c>
    </row>
    <row r="1082" s="1" customFormat="1" ht="16.5" customHeight="1">
      <c r="B1082" s="48"/>
      <c r="C1082" s="290" t="s">
        <v>1894</v>
      </c>
      <c r="D1082" s="290" t="s">
        <v>445</v>
      </c>
      <c r="E1082" s="291" t="s">
        <v>1883</v>
      </c>
      <c r="F1082" s="292" t="s">
        <v>1884</v>
      </c>
      <c r="G1082" s="293" t="s">
        <v>327</v>
      </c>
      <c r="H1082" s="294">
        <v>2.0950000000000002</v>
      </c>
      <c r="I1082" s="295"/>
      <c r="J1082" s="296">
        <f>ROUND(I1082*H1082,2)</f>
        <v>0</v>
      </c>
      <c r="K1082" s="292" t="s">
        <v>198</v>
      </c>
      <c r="L1082" s="297"/>
      <c r="M1082" s="298" t="s">
        <v>34</v>
      </c>
      <c r="N1082" s="299" t="s">
        <v>49</v>
      </c>
      <c r="O1082" s="49"/>
      <c r="P1082" s="244">
        <f>O1082*H1082</f>
        <v>0</v>
      </c>
      <c r="Q1082" s="244">
        <v>1</v>
      </c>
      <c r="R1082" s="244">
        <f>Q1082*H1082</f>
        <v>2.0950000000000002</v>
      </c>
      <c r="S1082" s="244">
        <v>0</v>
      </c>
      <c r="T1082" s="245">
        <f>S1082*H1082</f>
        <v>0</v>
      </c>
      <c r="AR1082" s="25" t="s">
        <v>531</v>
      </c>
      <c r="AT1082" s="25" t="s">
        <v>445</v>
      </c>
      <c r="AU1082" s="25" t="s">
        <v>88</v>
      </c>
      <c r="AY1082" s="25" t="s">
        <v>191</v>
      </c>
      <c r="BE1082" s="246">
        <f>IF(N1082="základní",J1082,0)</f>
        <v>0</v>
      </c>
      <c r="BF1082" s="246">
        <f>IF(N1082="snížená",J1082,0)</f>
        <v>0</v>
      </c>
      <c r="BG1082" s="246">
        <f>IF(N1082="zákl. přenesená",J1082,0)</f>
        <v>0</v>
      </c>
      <c r="BH1082" s="246">
        <f>IF(N1082="sníž. přenesená",J1082,0)</f>
        <v>0</v>
      </c>
      <c r="BI1082" s="246">
        <f>IF(N1082="nulová",J1082,0)</f>
        <v>0</v>
      </c>
      <c r="BJ1082" s="25" t="s">
        <v>86</v>
      </c>
      <c r="BK1082" s="246">
        <f>ROUND(I1082*H1082,2)</f>
        <v>0</v>
      </c>
      <c r="BL1082" s="25" t="s">
        <v>267</v>
      </c>
      <c r="BM1082" s="25" t="s">
        <v>1895</v>
      </c>
    </row>
    <row r="1083" s="1" customFormat="1">
      <c r="B1083" s="48"/>
      <c r="C1083" s="76"/>
      <c r="D1083" s="247" t="s">
        <v>201</v>
      </c>
      <c r="E1083" s="76"/>
      <c r="F1083" s="248" t="s">
        <v>1886</v>
      </c>
      <c r="G1083" s="76"/>
      <c r="H1083" s="76"/>
      <c r="I1083" s="205"/>
      <c r="J1083" s="76"/>
      <c r="K1083" s="76"/>
      <c r="L1083" s="74"/>
      <c r="M1083" s="249"/>
      <c r="N1083" s="49"/>
      <c r="O1083" s="49"/>
      <c r="P1083" s="49"/>
      <c r="Q1083" s="49"/>
      <c r="R1083" s="49"/>
      <c r="S1083" s="49"/>
      <c r="T1083" s="97"/>
      <c r="AT1083" s="25" t="s">
        <v>201</v>
      </c>
      <c r="AU1083" s="25" t="s">
        <v>88</v>
      </c>
    </row>
    <row r="1084" s="12" customFormat="1">
      <c r="B1084" s="253"/>
      <c r="C1084" s="254"/>
      <c r="D1084" s="247" t="s">
        <v>312</v>
      </c>
      <c r="E1084" s="254"/>
      <c r="F1084" s="256" t="s">
        <v>1896</v>
      </c>
      <c r="G1084" s="254"/>
      <c r="H1084" s="257">
        <v>2.0950000000000002</v>
      </c>
      <c r="I1084" s="258"/>
      <c r="J1084" s="254"/>
      <c r="K1084" s="254"/>
      <c r="L1084" s="259"/>
      <c r="M1084" s="260"/>
      <c r="N1084" s="261"/>
      <c r="O1084" s="261"/>
      <c r="P1084" s="261"/>
      <c r="Q1084" s="261"/>
      <c r="R1084" s="261"/>
      <c r="S1084" s="261"/>
      <c r="T1084" s="262"/>
      <c r="AT1084" s="263" t="s">
        <v>312</v>
      </c>
      <c r="AU1084" s="263" t="s">
        <v>88</v>
      </c>
      <c r="AV1084" s="12" t="s">
        <v>88</v>
      </c>
      <c r="AW1084" s="12" t="s">
        <v>6</v>
      </c>
      <c r="AX1084" s="12" t="s">
        <v>86</v>
      </c>
      <c r="AY1084" s="263" t="s">
        <v>191</v>
      </c>
    </row>
    <row r="1085" s="1" customFormat="1" ht="16.5" customHeight="1">
      <c r="B1085" s="48"/>
      <c r="C1085" s="235" t="s">
        <v>1897</v>
      </c>
      <c r="D1085" s="235" t="s">
        <v>194</v>
      </c>
      <c r="E1085" s="236" t="s">
        <v>1898</v>
      </c>
      <c r="F1085" s="237" t="s">
        <v>1899</v>
      </c>
      <c r="G1085" s="238" t="s">
        <v>1036</v>
      </c>
      <c r="H1085" s="311"/>
      <c r="I1085" s="240"/>
      <c r="J1085" s="241">
        <f>ROUND(I1085*H1085,2)</f>
        <v>0</v>
      </c>
      <c r="K1085" s="237" t="s">
        <v>198</v>
      </c>
      <c r="L1085" s="74"/>
      <c r="M1085" s="242" t="s">
        <v>34</v>
      </c>
      <c r="N1085" s="243" t="s">
        <v>49</v>
      </c>
      <c r="O1085" s="49"/>
      <c r="P1085" s="244">
        <f>O1085*H1085</f>
        <v>0</v>
      </c>
      <c r="Q1085" s="244">
        <v>0</v>
      </c>
      <c r="R1085" s="244">
        <f>Q1085*H1085</f>
        <v>0</v>
      </c>
      <c r="S1085" s="244">
        <v>0</v>
      </c>
      <c r="T1085" s="245">
        <f>S1085*H1085</f>
        <v>0</v>
      </c>
      <c r="AR1085" s="25" t="s">
        <v>267</v>
      </c>
      <c r="AT1085" s="25" t="s">
        <v>194</v>
      </c>
      <c r="AU1085" s="25" t="s">
        <v>88</v>
      </c>
      <c r="AY1085" s="25" t="s">
        <v>191</v>
      </c>
      <c r="BE1085" s="246">
        <f>IF(N1085="základní",J1085,0)</f>
        <v>0</v>
      </c>
      <c r="BF1085" s="246">
        <f>IF(N1085="snížená",J1085,0)</f>
        <v>0</v>
      </c>
      <c r="BG1085" s="246">
        <f>IF(N1085="zákl. přenesená",J1085,0)</f>
        <v>0</v>
      </c>
      <c r="BH1085" s="246">
        <f>IF(N1085="sníž. přenesená",J1085,0)</f>
        <v>0</v>
      </c>
      <c r="BI1085" s="246">
        <f>IF(N1085="nulová",J1085,0)</f>
        <v>0</v>
      </c>
      <c r="BJ1085" s="25" t="s">
        <v>86</v>
      </c>
      <c r="BK1085" s="246">
        <f>ROUND(I1085*H1085,2)</f>
        <v>0</v>
      </c>
      <c r="BL1085" s="25" t="s">
        <v>267</v>
      </c>
      <c r="BM1085" s="25" t="s">
        <v>1900</v>
      </c>
    </row>
    <row r="1086" s="11" customFormat="1" ht="29.88" customHeight="1">
      <c r="B1086" s="219"/>
      <c r="C1086" s="220"/>
      <c r="D1086" s="221" t="s">
        <v>77</v>
      </c>
      <c r="E1086" s="233" t="s">
        <v>1901</v>
      </c>
      <c r="F1086" s="233" t="s">
        <v>1902</v>
      </c>
      <c r="G1086" s="220"/>
      <c r="H1086" s="220"/>
      <c r="I1086" s="223"/>
      <c r="J1086" s="234">
        <f>BK1086</f>
        <v>0</v>
      </c>
      <c r="K1086" s="220"/>
      <c r="L1086" s="225"/>
      <c r="M1086" s="226"/>
      <c r="N1086" s="227"/>
      <c r="O1086" s="227"/>
      <c r="P1086" s="228">
        <f>SUM(P1087:P1092)</f>
        <v>0</v>
      </c>
      <c r="Q1086" s="227"/>
      <c r="R1086" s="228">
        <f>SUM(R1087:R1092)</f>
        <v>2.5710600000000001</v>
      </c>
      <c r="S1086" s="227"/>
      <c r="T1086" s="229">
        <f>SUM(T1087:T1092)</f>
        <v>0</v>
      </c>
      <c r="AR1086" s="230" t="s">
        <v>88</v>
      </c>
      <c r="AT1086" s="231" t="s">
        <v>77</v>
      </c>
      <c r="AU1086" s="231" t="s">
        <v>86</v>
      </c>
      <c r="AY1086" s="230" t="s">
        <v>191</v>
      </c>
      <c r="BK1086" s="232">
        <f>SUM(BK1087:BK1092)</f>
        <v>0</v>
      </c>
    </row>
    <row r="1087" s="1" customFormat="1" ht="16.5" customHeight="1">
      <c r="B1087" s="48"/>
      <c r="C1087" s="235" t="s">
        <v>1903</v>
      </c>
      <c r="D1087" s="235" t="s">
        <v>194</v>
      </c>
      <c r="E1087" s="236" t="s">
        <v>1904</v>
      </c>
      <c r="F1087" s="237" t="s">
        <v>1905</v>
      </c>
      <c r="G1087" s="238" t="s">
        <v>453</v>
      </c>
      <c r="H1087" s="239">
        <v>146</v>
      </c>
      <c r="I1087" s="240"/>
      <c r="J1087" s="241">
        <f>ROUND(I1087*H1087,2)</f>
        <v>0</v>
      </c>
      <c r="K1087" s="237" t="s">
        <v>198</v>
      </c>
      <c r="L1087" s="74"/>
      <c r="M1087" s="242" t="s">
        <v>34</v>
      </c>
      <c r="N1087" s="243" t="s">
        <v>49</v>
      </c>
      <c r="O1087" s="49"/>
      <c r="P1087" s="244">
        <f>O1087*H1087</f>
        <v>0</v>
      </c>
      <c r="Q1087" s="244">
        <v>0.017610000000000001</v>
      </c>
      <c r="R1087" s="244">
        <f>Q1087*H1087</f>
        <v>2.5710600000000001</v>
      </c>
      <c r="S1087" s="244">
        <v>0</v>
      </c>
      <c r="T1087" s="245">
        <f>S1087*H1087</f>
        <v>0</v>
      </c>
      <c r="AR1087" s="25" t="s">
        <v>267</v>
      </c>
      <c r="AT1087" s="25" t="s">
        <v>194</v>
      </c>
      <c r="AU1087" s="25" t="s">
        <v>88</v>
      </c>
      <c r="AY1087" s="25" t="s">
        <v>191</v>
      </c>
      <c r="BE1087" s="246">
        <f>IF(N1087="základní",J1087,0)</f>
        <v>0</v>
      </c>
      <c r="BF1087" s="246">
        <f>IF(N1087="snížená",J1087,0)</f>
        <v>0</v>
      </c>
      <c r="BG1087" s="246">
        <f>IF(N1087="zákl. přenesená",J1087,0)</f>
        <v>0</v>
      </c>
      <c r="BH1087" s="246">
        <f>IF(N1087="sníž. přenesená",J1087,0)</f>
        <v>0</v>
      </c>
      <c r="BI1087" s="246">
        <f>IF(N1087="nulová",J1087,0)</f>
        <v>0</v>
      </c>
      <c r="BJ1087" s="25" t="s">
        <v>86</v>
      </c>
      <c r="BK1087" s="246">
        <f>ROUND(I1087*H1087,2)</f>
        <v>0</v>
      </c>
      <c r="BL1087" s="25" t="s">
        <v>267</v>
      </c>
      <c r="BM1087" s="25" t="s">
        <v>1906</v>
      </c>
    </row>
    <row r="1088" s="1" customFormat="1">
      <c r="B1088" s="48"/>
      <c r="C1088" s="76"/>
      <c r="D1088" s="247" t="s">
        <v>201</v>
      </c>
      <c r="E1088" s="76"/>
      <c r="F1088" s="248" t="s">
        <v>1907</v>
      </c>
      <c r="G1088" s="76"/>
      <c r="H1088" s="76"/>
      <c r="I1088" s="205"/>
      <c r="J1088" s="76"/>
      <c r="K1088" s="76"/>
      <c r="L1088" s="74"/>
      <c r="M1088" s="249"/>
      <c r="N1088" s="49"/>
      <c r="O1088" s="49"/>
      <c r="P1088" s="49"/>
      <c r="Q1088" s="49"/>
      <c r="R1088" s="49"/>
      <c r="S1088" s="49"/>
      <c r="T1088" s="97"/>
      <c r="AT1088" s="25" t="s">
        <v>201</v>
      </c>
      <c r="AU1088" s="25" t="s">
        <v>88</v>
      </c>
    </row>
    <row r="1089" s="14" customFormat="1">
      <c r="B1089" s="275"/>
      <c r="C1089" s="276"/>
      <c r="D1089" s="247" t="s">
        <v>312</v>
      </c>
      <c r="E1089" s="277" t="s">
        <v>34</v>
      </c>
      <c r="F1089" s="278" t="s">
        <v>742</v>
      </c>
      <c r="G1089" s="276"/>
      <c r="H1089" s="277" t="s">
        <v>34</v>
      </c>
      <c r="I1089" s="279"/>
      <c r="J1089" s="276"/>
      <c r="K1089" s="276"/>
      <c r="L1089" s="280"/>
      <c r="M1089" s="281"/>
      <c r="N1089" s="282"/>
      <c r="O1089" s="282"/>
      <c r="P1089" s="282"/>
      <c r="Q1089" s="282"/>
      <c r="R1089" s="282"/>
      <c r="S1089" s="282"/>
      <c r="T1089" s="283"/>
      <c r="AT1089" s="284" t="s">
        <v>312</v>
      </c>
      <c r="AU1089" s="284" t="s">
        <v>88</v>
      </c>
      <c r="AV1089" s="14" t="s">
        <v>86</v>
      </c>
      <c r="AW1089" s="14" t="s">
        <v>41</v>
      </c>
      <c r="AX1089" s="14" t="s">
        <v>78</v>
      </c>
      <c r="AY1089" s="284" t="s">
        <v>191</v>
      </c>
    </row>
    <row r="1090" s="12" customFormat="1">
      <c r="B1090" s="253"/>
      <c r="C1090" s="254"/>
      <c r="D1090" s="247" t="s">
        <v>312</v>
      </c>
      <c r="E1090" s="255" t="s">
        <v>34</v>
      </c>
      <c r="F1090" s="256" t="s">
        <v>751</v>
      </c>
      <c r="G1090" s="254"/>
      <c r="H1090" s="257">
        <v>146</v>
      </c>
      <c r="I1090" s="258"/>
      <c r="J1090" s="254"/>
      <c r="K1090" s="254"/>
      <c r="L1090" s="259"/>
      <c r="M1090" s="260"/>
      <c r="N1090" s="261"/>
      <c r="O1090" s="261"/>
      <c r="P1090" s="261"/>
      <c r="Q1090" s="261"/>
      <c r="R1090" s="261"/>
      <c r="S1090" s="261"/>
      <c r="T1090" s="262"/>
      <c r="AT1090" s="263" t="s">
        <v>312</v>
      </c>
      <c r="AU1090" s="263" t="s">
        <v>88</v>
      </c>
      <c r="AV1090" s="12" t="s">
        <v>88</v>
      </c>
      <c r="AW1090" s="12" t="s">
        <v>41</v>
      </c>
      <c r="AX1090" s="12" t="s">
        <v>78</v>
      </c>
      <c r="AY1090" s="263" t="s">
        <v>191</v>
      </c>
    </row>
    <row r="1091" s="13" customFormat="1">
      <c r="B1091" s="264"/>
      <c r="C1091" s="265"/>
      <c r="D1091" s="247" t="s">
        <v>312</v>
      </c>
      <c r="E1091" s="266" t="s">
        <v>34</v>
      </c>
      <c r="F1091" s="267" t="s">
        <v>314</v>
      </c>
      <c r="G1091" s="265"/>
      <c r="H1091" s="268">
        <v>146</v>
      </c>
      <c r="I1091" s="269"/>
      <c r="J1091" s="265"/>
      <c r="K1091" s="265"/>
      <c r="L1091" s="270"/>
      <c r="M1091" s="271"/>
      <c r="N1091" s="272"/>
      <c r="O1091" s="272"/>
      <c r="P1091" s="272"/>
      <c r="Q1091" s="272"/>
      <c r="R1091" s="272"/>
      <c r="S1091" s="272"/>
      <c r="T1091" s="273"/>
      <c r="AT1091" s="274" t="s">
        <v>312</v>
      </c>
      <c r="AU1091" s="274" t="s">
        <v>88</v>
      </c>
      <c r="AV1091" s="13" t="s">
        <v>211</v>
      </c>
      <c r="AW1091" s="13" t="s">
        <v>41</v>
      </c>
      <c r="AX1091" s="13" t="s">
        <v>86</v>
      </c>
      <c r="AY1091" s="274" t="s">
        <v>191</v>
      </c>
    </row>
    <row r="1092" s="1" customFormat="1" ht="16.5" customHeight="1">
      <c r="B1092" s="48"/>
      <c r="C1092" s="235" t="s">
        <v>1908</v>
      </c>
      <c r="D1092" s="235" t="s">
        <v>194</v>
      </c>
      <c r="E1092" s="236" t="s">
        <v>1909</v>
      </c>
      <c r="F1092" s="237" t="s">
        <v>1910</v>
      </c>
      <c r="G1092" s="238" t="s">
        <v>1036</v>
      </c>
      <c r="H1092" s="311"/>
      <c r="I1092" s="240"/>
      <c r="J1092" s="241">
        <f>ROUND(I1092*H1092,2)</f>
        <v>0</v>
      </c>
      <c r="K1092" s="237" t="s">
        <v>198</v>
      </c>
      <c r="L1092" s="74"/>
      <c r="M1092" s="242" t="s">
        <v>34</v>
      </c>
      <c r="N1092" s="243" t="s">
        <v>49</v>
      </c>
      <c r="O1092" s="49"/>
      <c r="P1092" s="244">
        <f>O1092*H1092</f>
        <v>0</v>
      </c>
      <c r="Q1092" s="244">
        <v>0</v>
      </c>
      <c r="R1092" s="244">
        <f>Q1092*H1092</f>
        <v>0</v>
      </c>
      <c r="S1092" s="244">
        <v>0</v>
      </c>
      <c r="T1092" s="245">
        <f>S1092*H1092</f>
        <v>0</v>
      </c>
      <c r="AR1092" s="25" t="s">
        <v>267</v>
      </c>
      <c r="AT1092" s="25" t="s">
        <v>194</v>
      </c>
      <c r="AU1092" s="25" t="s">
        <v>88</v>
      </c>
      <c r="AY1092" s="25" t="s">
        <v>191</v>
      </c>
      <c r="BE1092" s="246">
        <f>IF(N1092="základní",J1092,0)</f>
        <v>0</v>
      </c>
      <c r="BF1092" s="246">
        <f>IF(N1092="snížená",J1092,0)</f>
        <v>0</v>
      </c>
      <c r="BG1092" s="246">
        <f>IF(N1092="zákl. přenesená",J1092,0)</f>
        <v>0</v>
      </c>
      <c r="BH1092" s="246">
        <f>IF(N1092="sníž. přenesená",J1092,0)</f>
        <v>0</v>
      </c>
      <c r="BI1092" s="246">
        <f>IF(N1092="nulová",J1092,0)</f>
        <v>0</v>
      </c>
      <c r="BJ1092" s="25" t="s">
        <v>86</v>
      </c>
      <c r="BK1092" s="246">
        <f>ROUND(I1092*H1092,2)</f>
        <v>0</v>
      </c>
      <c r="BL1092" s="25" t="s">
        <v>267</v>
      </c>
      <c r="BM1092" s="25" t="s">
        <v>1911</v>
      </c>
    </row>
    <row r="1093" s="11" customFormat="1" ht="29.88" customHeight="1">
      <c r="B1093" s="219"/>
      <c r="C1093" s="220"/>
      <c r="D1093" s="221" t="s">
        <v>77</v>
      </c>
      <c r="E1093" s="233" t="s">
        <v>1912</v>
      </c>
      <c r="F1093" s="233" t="s">
        <v>1913</v>
      </c>
      <c r="G1093" s="220"/>
      <c r="H1093" s="220"/>
      <c r="I1093" s="223"/>
      <c r="J1093" s="234">
        <f>BK1093</f>
        <v>0</v>
      </c>
      <c r="K1093" s="220"/>
      <c r="L1093" s="225"/>
      <c r="M1093" s="226"/>
      <c r="N1093" s="227"/>
      <c r="O1093" s="227"/>
      <c r="P1093" s="228">
        <f>SUM(P1094:P1117)</f>
        <v>0</v>
      </c>
      <c r="Q1093" s="227"/>
      <c r="R1093" s="228">
        <f>SUM(R1094:R1117)</f>
        <v>4.2527080700000006</v>
      </c>
      <c r="S1093" s="227"/>
      <c r="T1093" s="229">
        <f>SUM(T1094:T1117)</f>
        <v>0</v>
      </c>
      <c r="AR1093" s="230" t="s">
        <v>88</v>
      </c>
      <c r="AT1093" s="231" t="s">
        <v>77</v>
      </c>
      <c r="AU1093" s="231" t="s">
        <v>86</v>
      </c>
      <c r="AY1093" s="230" t="s">
        <v>191</v>
      </c>
      <c r="BK1093" s="232">
        <f>SUM(BK1094:BK1117)</f>
        <v>0</v>
      </c>
    </row>
    <row r="1094" s="1" customFormat="1" ht="16.5" customHeight="1">
      <c r="B1094" s="48"/>
      <c r="C1094" s="235" t="s">
        <v>1914</v>
      </c>
      <c r="D1094" s="235" t="s">
        <v>194</v>
      </c>
      <c r="E1094" s="236" t="s">
        <v>1915</v>
      </c>
      <c r="F1094" s="237" t="s">
        <v>1916</v>
      </c>
      <c r="G1094" s="238" t="s">
        <v>453</v>
      </c>
      <c r="H1094" s="239">
        <v>428.94</v>
      </c>
      <c r="I1094" s="240"/>
      <c r="J1094" s="241">
        <f>ROUND(I1094*H1094,2)</f>
        <v>0</v>
      </c>
      <c r="K1094" s="237" t="s">
        <v>198</v>
      </c>
      <c r="L1094" s="74"/>
      <c r="M1094" s="242" t="s">
        <v>34</v>
      </c>
      <c r="N1094" s="243" t="s">
        <v>49</v>
      </c>
      <c r="O1094" s="49"/>
      <c r="P1094" s="244">
        <f>O1094*H1094</f>
        <v>0</v>
      </c>
      <c r="Q1094" s="244">
        <v>0</v>
      </c>
      <c r="R1094" s="244">
        <f>Q1094*H1094</f>
        <v>0</v>
      </c>
      <c r="S1094" s="244">
        <v>0</v>
      </c>
      <c r="T1094" s="245">
        <f>S1094*H1094</f>
        <v>0</v>
      </c>
      <c r="AR1094" s="25" t="s">
        <v>267</v>
      </c>
      <c r="AT1094" s="25" t="s">
        <v>194</v>
      </c>
      <c r="AU1094" s="25" t="s">
        <v>88</v>
      </c>
      <c r="AY1094" s="25" t="s">
        <v>191</v>
      </c>
      <c r="BE1094" s="246">
        <f>IF(N1094="základní",J1094,0)</f>
        <v>0</v>
      </c>
      <c r="BF1094" s="246">
        <f>IF(N1094="snížená",J1094,0)</f>
        <v>0</v>
      </c>
      <c r="BG1094" s="246">
        <f>IF(N1094="zákl. přenesená",J1094,0)</f>
        <v>0</v>
      </c>
      <c r="BH1094" s="246">
        <f>IF(N1094="sníž. přenesená",J1094,0)</f>
        <v>0</v>
      </c>
      <c r="BI1094" s="246">
        <f>IF(N1094="nulová",J1094,0)</f>
        <v>0</v>
      </c>
      <c r="BJ1094" s="25" t="s">
        <v>86</v>
      </c>
      <c r="BK1094" s="246">
        <f>ROUND(I1094*H1094,2)</f>
        <v>0</v>
      </c>
      <c r="BL1094" s="25" t="s">
        <v>267</v>
      </c>
      <c r="BM1094" s="25" t="s">
        <v>1917</v>
      </c>
    </row>
    <row r="1095" s="12" customFormat="1">
      <c r="B1095" s="253"/>
      <c r="C1095" s="254"/>
      <c r="D1095" s="247" t="s">
        <v>312</v>
      </c>
      <c r="E1095" s="255" t="s">
        <v>34</v>
      </c>
      <c r="F1095" s="256" t="s">
        <v>1918</v>
      </c>
      <c r="G1095" s="254"/>
      <c r="H1095" s="257">
        <v>282.94</v>
      </c>
      <c r="I1095" s="258"/>
      <c r="J1095" s="254"/>
      <c r="K1095" s="254"/>
      <c r="L1095" s="259"/>
      <c r="M1095" s="260"/>
      <c r="N1095" s="261"/>
      <c r="O1095" s="261"/>
      <c r="P1095" s="261"/>
      <c r="Q1095" s="261"/>
      <c r="R1095" s="261"/>
      <c r="S1095" s="261"/>
      <c r="T1095" s="262"/>
      <c r="AT1095" s="263" t="s">
        <v>312</v>
      </c>
      <c r="AU1095" s="263" t="s">
        <v>88</v>
      </c>
      <c r="AV1095" s="12" t="s">
        <v>88</v>
      </c>
      <c r="AW1095" s="12" t="s">
        <v>41</v>
      </c>
      <c r="AX1095" s="12" t="s">
        <v>78</v>
      </c>
      <c r="AY1095" s="263" t="s">
        <v>191</v>
      </c>
    </row>
    <row r="1096" s="12" customFormat="1">
      <c r="B1096" s="253"/>
      <c r="C1096" s="254"/>
      <c r="D1096" s="247" t="s">
        <v>312</v>
      </c>
      <c r="E1096" s="255" t="s">
        <v>34</v>
      </c>
      <c r="F1096" s="256" t="s">
        <v>1919</v>
      </c>
      <c r="G1096" s="254"/>
      <c r="H1096" s="257">
        <v>146</v>
      </c>
      <c r="I1096" s="258"/>
      <c r="J1096" s="254"/>
      <c r="K1096" s="254"/>
      <c r="L1096" s="259"/>
      <c r="M1096" s="260"/>
      <c r="N1096" s="261"/>
      <c r="O1096" s="261"/>
      <c r="P1096" s="261"/>
      <c r="Q1096" s="261"/>
      <c r="R1096" s="261"/>
      <c r="S1096" s="261"/>
      <c r="T1096" s="262"/>
      <c r="AT1096" s="263" t="s">
        <v>312</v>
      </c>
      <c r="AU1096" s="263" t="s">
        <v>88</v>
      </c>
      <c r="AV1096" s="12" t="s">
        <v>88</v>
      </c>
      <c r="AW1096" s="12" t="s">
        <v>41</v>
      </c>
      <c r="AX1096" s="12" t="s">
        <v>78</v>
      </c>
      <c r="AY1096" s="263" t="s">
        <v>191</v>
      </c>
    </row>
    <row r="1097" s="13" customFormat="1">
      <c r="B1097" s="264"/>
      <c r="C1097" s="265"/>
      <c r="D1097" s="247" t="s">
        <v>312</v>
      </c>
      <c r="E1097" s="266" t="s">
        <v>34</v>
      </c>
      <c r="F1097" s="267" t="s">
        <v>314</v>
      </c>
      <c r="G1097" s="265"/>
      <c r="H1097" s="268">
        <v>428.94</v>
      </c>
      <c r="I1097" s="269"/>
      <c r="J1097" s="265"/>
      <c r="K1097" s="265"/>
      <c r="L1097" s="270"/>
      <c r="M1097" s="271"/>
      <c r="N1097" s="272"/>
      <c r="O1097" s="272"/>
      <c r="P1097" s="272"/>
      <c r="Q1097" s="272"/>
      <c r="R1097" s="272"/>
      <c r="S1097" s="272"/>
      <c r="T1097" s="273"/>
      <c r="AT1097" s="274" t="s">
        <v>312</v>
      </c>
      <c r="AU1097" s="274" t="s">
        <v>88</v>
      </c>
      <c r="AV1097" s="13" t="s">
        <v>211</v>
      </c>
      <c r="AW1097" s="13" t="s">
        <v>41</v>
      </c>
      <c r="AX1097" s="13" t="s">
        <v>86</v>
      </c>
      <c r="AY1097" s="274" t="s">
        <v>191</v>
      </c>
    </row>
    <row r="1098" s="1" customFormat="1" ht="25.5" customHeight="1">
      <c r="B1098" s="48"/>
      <c r="C1098" s="235" t="s">
        <v>1920</v>
      </c>
      <c r="D1098" s="235" t="s">
        <v>194</v>
      </c>
      <c r="E1098" s="236" t="s">
        <v>1921</v>
      </c>
      <c r="F1098" s="237" t="s">
        <v>1922</v>
      </c>
      <c r="G1098" s="238" t="s">
        <v>453</v>
      </c>
      <c r="H1098" s="239">
        <v>428.94</v>
      </c>
      <c r="I1098" s="240"/>
      <c r="J1098" s="241">
        <f>ROUND(I1098*H1098,2)</f>
        <v>0</v>
      </c>
      <c r="K1098" s="237" t="s">
        <v>198</v>
      </c>
      <c r="L1098" s="74"/>
      <c r="M1098" s="242" t="s">
        <v>34</v>
      </c>
      <c r="N1098" s="243" t="s">
        <v>49</v>
      </c>
      <c r="O1098" s="49"/>
      <c r="P1098" s="244">
        <f>O1098*H1098</f>
        <v>0</v>
      </c>
      <c r="Q1098" s="244">
        <v>3.0000000000000001E-05</v>
      </c>
      <c r="R1098" s="244">
        <f>Q1098*H1098</f>
        <v>0.0128682</v>
      </c>
      <c r="S1098" s="244">
        <v>0</v>
      </c>
      <c r="T1098" s="245">
        <f>S1098*H1098</f>
        <v>0</v>
      </c>
      <c r="AR1098" s="25" t="s">
        <v>267</v>
      </c>
      <c r="AT1098" s="25" t="s">
        <v>194</v>
      </c>
      <c r="AU1098" s="25" t="s">
        <v>88</v>
      </c>
      <c r="AY1098" s="25" t="s">
        <v>191</v>
      </c>
      <c r="BE1098" s="246">
        <f>IF(N1098="základní",J1098,0)</f>
        <v>0</v>
      </c>
      <c r="BF1098" s="246">
        <f>IF(N1098="snížená",J1098,0)</f>
        <v>0</v>
      </c>
      <c r="BG1098" s="246">
        <f>IF(N1098="zákl. přenesená",J1098,0)</f>
        <v>0</v>
      </c>
      <c r="BH1098" s="246">
        <f>IF(N1098="sníž. přenesená",J1098,0)</f>
        <v>0</v>
      </c>
      <c r="BI1098" s="246">
        <f>IF(N1098="nulová",J1098,0)</f>
        <v>0</v>
      </c>
      <c r="BJ1098" s="25" t="s">
        <v>86</v>
      </c>
      <c r="BK1098" s="246">
        <f>ROUND(I1098*H1098,2)</f>
        <v>0</v>
      </c>
      <c r="BL1098" s="25" t="s">
        <v>267</v>
      </c>
      <c r="BM1098" s="25" t="s">
        <v>1923</v>
      </c>
    </row>
    <row r="1099" s="1" customFormat="1" ht="16.5" customHeight="1">
      <c r="B1099" s="48"/>
      <c r="C1099" s="235" t="s">
        <v>1924</v>
      </c>
      <c r="D1099" s="235" t="s">
        <v>194</v>
      </c>
      <c r="E1099" s="236" t="s">
        <v>1925</v>
      </c>
      <c r="F1099" s="237" t="s">
        <v>1926</v>
      </c>
      <c r="G1099" s="238" t="s">
        <v>453</v>
      </c>
      <c r="H1099" s="239">
        <v>428.94</v>
      </c>
      <c r="I1099" s="240"/>
      <c r="J1099" s="241">
        <f>ROUND(I1099*H1099,2)</f>
        <v>0</v>
      </c>
      <c r="K1099" s="237" t="s">
        <v>198</v>
      </c>
      <c r="L1099" s="74"/>
      <c r="M1099" s="242" t="s">
        <v>34</v>
      </c>
      <c r="N1099" s="243" t="s">
        <v>49</v>
      </c>
      <c r="O1099" s="49"/>
      <c r="P1099" s="244">
        <f>O1099*H1099</f>
        <v>0</v>
      </c>
      <c r="Q1099" s="244">
        <v>0.0074999999999999997</v>
      </c>
      <c r="R1099" s="244">
        <f>Q1099*H1099</f>
        <v>3.21705</v>
      </c>
      <c r="S1099" s="244">
        <v>0</v>
      </c>
      <c r="T1099" s="245">
        <f>S1099*H1099</f>
        <v>0</v>
      </c>
      <c r="AR1099" s="25" t="s">
        <v>267</v>
      </c>
      <c r="AT1099" s="25" t="s">
        <v>194</v>
      </c>
      <c r="AU1099" s="25" t="s">
        <v>88</v>
      </c>
      <c r="AY1099" s="25" t="s">
        <v>191</v>
      </c>
      <c r="BE1099" s="246">
        <f>IF(N1099="základní",J1099,0)</f>
        <v>0</v>
      </c>
      <c r="BF1099" s="246">
        <f>IF(N1099="snížená",J1099,0)</f>
        <v>0</v>
      </c>
      <c r="BG1099" s="246">
        <f>IF(N1099="zákl. přenesená",J1099,0)</f>
        <v>0</v>
      </c>
      <c r="BH1099" s="246">
        <f>IF(N1099="sníž. přenesená",J1099,0)</f>
        <v>0</v>
      </c>
      <c r="BI1099" s="246">
        <f>IF(N1099="nulová",J1099,0)</f>
        <v>0</v>
      </c>
      <c r="BJ1099" s="25" t="s">
        <v>86</v>
      </c>
      <c r="BK1099" s="246">
        <f>ROUND(I1099*H1099,2)</f>
        <v>0</v>
      </c>
      <c r="BL1099" s="25" t="s">
        <v>267</v>
      </c>
      <c r="BM1099" s="25" t="s">
        <v>1927</v>
      </c>
    </row>
    <row r="1100" s="1" customFormat="1" ht="16.5" customHeight="1">
      <c r="B1100" s="48"/>
      <c r="C1100" s="235" t="s">
        <v>1928</v>
      </c>
      <c r="D1100" s="235" t="s">
        <v>194</v>
      </c>
      <c r="E1100" s="236" t="s">
        <v>1929</v>
      </c>
      <c r="F1100" s="237" t="s">
        <v>1930</v>
      </c>
      <c r="G1100" s="238" t="s">
        <v>453</v>
      </c>
      <c r="H1100" s="239">
        <v>274.47000000000003</v>
      </c>
      <c r="I1100" s="240"/>
      <c r="J1100" s="241">
        <f>ROUND(I1100*H1100,2)</f>
        <v>0</v>
      </c>
      <c r="K1100" s="237" t="s">
        <v>198</v>
      </c>
      <c r="L1100" s="74"/>
      <c r="M1100" s="242" t="s">
        <v>34</v>
      </c>
      <c r="N1100" s="243" t="s">
        <v>49</v>
      </c>
      <c r="O1100" s="49"/>
      <c r="P1100" s="244">
        <f>O1100*H1100</f>
        <v>0</v>
      </c>
      <c r="Q1100" s="244">
        <v>0.00029999999999999997</v>
      </c>
      <c r="R1100" s="244">
        <f>Q1100*H1100</f>
        <v>0.082340999999999998</v>
      </c>
      <c r="S1100" s="244">
        <v>0</v>
      </c>
      <c r="T1100" s="245">
        <f>S1100*H1100</f>
        <v>0</v>
      </c>
      <c r="AR1100" s="25" t="s">
        <v>267</v>
      </c>
      <c r="AT1100" s="25" t="s">
        <v>194</v>
      </c>
      <c r="AU1100" s="25" t="s">
        <v>88</v>
      </c>
      <c r="AY1100" s="25" t="s">
        <v>191</v>
      </c>
      <c r="BE1100" s="246">
        <f>IF(N1100="základní",J1100,0)</f>
        <v>0</v>
      </c>
      <c r="BF1100" s="246">
        <f>IF(N1100="snížená",J1100,0)</f>
        <v>0</v>
      </c>
      <c r="BG1100" s="246">
        <f>IF(N1100="zákl. přenesená",J1100,0)</f>
        <v>0</v>
      </c>
      <c r="BH1100" s="246">
        <f>IF(N1100="sníž. přenesená",J1100,0)</f>
        <v>0</v>
      </c>
      <c r="BI1100" s="246">
        <f>IF(N1100="nulová",J1100,0)</f>
        <v>0</v>
      </c>
      <c r="BJ1100" s="25" t="s">
        <v>86</v>
      </c>
      <c r="BK1100" s="246">
        <f>ROUND(I1100*H1100,2)</f>
        <v>0</v>
      </c>
      <c r="BL1100" s="25" t="s">
        <v>267</v>
      </c>
      <c r="BM1100" s="25" t="s">
        <v>1931</v>
      </c>
    </row>
    <row r="1101" s="1" customFormat="1">
      <c r="B1101" s="48"/>
      <c r="C1101" s="76"/>
      <c r="D1101" s="247" t="s">
        <v>201</v>
      </c>
      <c r="E1101" s="76"/>
      <c r="F1101" s="248" t="s">
        <v>1932</v>
      </c>
      <c r="G1101" s="76"/>
      <c r="H1101" s="76"/>
      <c r="I1101" s="205"/>
      <c r="J1101" s="76"/>
      <c r="K1101" s="76"/>
      <c r="L1101" s="74"/>
      <c r="M1101" s="249"/>
      <c r="N1101" s="49"/>
      <c r="O1101" s="49"/>
      <c r="P1101" s="49"/>
      <c r="Q1101" s="49"/>
      <c r="R1101" s="49"/>
      <c r="S1101" s="49"/>
      <c r="T1101" s="97"/>
      <c r="AT1101" s="25" t="s">
        <v>201</v>
      </c>
      <c r="AU1101" s="25" t="s">
        <v>88</v>
      </c>
    </row>
    <row r="1102" s="14" customFormat="1">
      <c r="B1102" s="275"/>
      <c r="C1102" s="276"/>
      <c r="D1102" s="247" t="s">
        <v>312</v>
      </c>
      <c r="E1102" s="277" t="s">
        <v>34</v>
      </c>
      <c r="F1102" s="278" t="s">
        <v>742</v>
      </c>
      <c r="G1102" s="276"/>
      <c r="H1102" s="277" t="s">
        <v>34</v>
      </c>
      <c r="I1102" s="279"/>
      <c r="J1102" s="276"/>
      <c r="K1102" s="276"/>
      <c r="L1102" s="280"/>
      <c r="M1102" s="281"/>
      <c r="N1102" s="282"/>
      <c r="O1102" s="282"/>
      <c r="P1102" s="282"/>
      <c r="Q1102" s="282"/>
      <c r="R1102" s="282"/>
      <c r="S1102" s="282"/>
      <c r="T1102" s="283"/>
      <c r="AT1102" s="284" t="s">
        <v>312</v>
      </c>
      <c r="AU1102" s="284" t="s">
        <v>88</v>
      </c>
      <c r="AV1102" s="14" t="s">
        <v>86</v>
      </c>
      <c r="AW1102" s="14" t="s">
        <v>41</v>
      </c>
      <c r="AX1102" s="14" t="s">
        <v>78</v>
      </c>
      <c r="AY1102" s="284" t="s">
        <v>191</v>
      </c>
    </row>
    <row r="1103" s="12" customFormat="1">
      <c r="B1103" s="253"/>
      <c r="C1103" s="254"/>
      <c r="D1103" s="247" t="s">
        <v>312</v>
      </c>
      <c r="E1103" s="255" t="s">
        <v>34</v>
      </c>
      <c r="F1103" s="256" t="s">
        <v>750</v>
      </c>
      <c r="G1103" s="254"/>
      <c r="H1103" s="257">
        <v>53.869999999999997</v>
      </c>
      <c r="I1103" s="258"/>
      <c r="J1103" s="254"/>
      <c r="K1103" s="254"/>
      <c r="L1103" s="259"/>
      <c r="M1103" s="260"/>
      <c r="N1103" s="261"/>
      <c r="O1103" s="261"/>
      <c r="P1103" s="261"/>
      <c r="Q1103" s="261"/>
      <c r="R1103" s="261"/>
      <c r="S1103" s="261"/>
      <c r="T1103" s="262"/>
      <c r="AT1103" s="263" t="s">
        <v>312</v>
      </c>
      <c r="AU1103" s="263" t="s">
        <v>88</v>
      </c>
      <c r="AV1103" s="12" t="s">
        <v>88</v>
      </c>
      <c r="AW1103" s="12" t="s">
        <v>41</v>
      </c>
      <c r="AX1103" s="12" t="s">
        <v>78</v>
      </c>
      <c r="AY1103" s="263" t="s">
        <v>191</v>
      </c>
    </row>
    <row r="1104" s="12" customFormat="1">
      <c r="B1104" s="253"/>
      <c r="C1104" s="254"/>
      <c r="D1104" s="247" t="s">
        <v>312</v>
      </c>
      <c r="E1104" s="255" t="s">
        <v>34</v>
      </c>
      <c r="F1104" s="256" t="s">
        <v>755</v>
      </c>
      <c r="G1104" s="254"/>
      <c r="H1104" s="257">
        <v>220.59999999999999</v>
      </c>
      <c r="I1104" s="258"/>
      <c r="J1104" s="254"/>
      <c r="K1104" s="254"/>
      <c r="L1104" s="259"/>
      <c r="M1104" s="260"/>
      <c r="N1104" s="261"/>
      <c r="O1104" s="261"/>
      <c r="P1104" s="261"/>
      <c r="Q1104" s="261"/>
      <c r="R1104" s="261"/>
      <c r="S1104" s="261"/>
      <c r="T1104" s="262"/>
      <c r="AT1104" s="263" t="s">
        <v>312</v>
      </c>
      <c r="AU1104" s="263" t="s">
        <v>88</v>
      </c>
      <c r="AV1104" s="12" t="s">
        <v>88</v>
      </c>
      <c r="AW1104" s="12" t="s">
        <v>41</v>
      </c>
      <c r="AX1104" s="12" t="s">
        <v>78</v>
      </c>
      <c r="AY1104" s="263" t="s">
        <v>191</v>
      </c>
    </row>
    <row r="1105" s="13" customFormat="1">
      <c r="B1105" s="264"/>
      <c r="C1105" s="265"/>
      <c r="D1105" s="247" t="s">
        <v>312</v>
      </c>
      <c r="E1105" s="266" t="s">
        <v>34</v>
      </c>
      <c r="F1105" s="267" t="s">
        <v>314</v>
      </c>
      <c r="G1105" s="265"/>
      <c r="H1105" s="268">
        <v>274.47000000000003</v>
      </c>
      <c r="I1105" s="269"/>
      <c r="J1105" s="265"/>
      <c r="K1105" s="265"/>
      <c r="L1105" s="270"/>
      <c r="M1105" s="271"/>
      <c r="N1105" s="272"/>
      <c r="O1105" s="272"/>
      <c r="P1105" s="272"/>
      <c r="Q1105" s="272"/>
      <c r="R1105" s="272"/>
      <c r="S1105" s="272"/>
      <c r="T1105" s="273"/>
      <c r="AT1105" s="274" t="s">
        <v>312</v>
      </c>
      <c r="AU1105" s="274" t="s">
        <v>88</v>
      </c>
      <c r="AV1105" s="13" t="s">
        <v>211</v>
      </c>
      <c r="AW1105" s="13" t="s">
        <v>41</v>
      </c>
      <c r="AX1105" s="13" t="s">
        <v>86</v>
      </c>
      <c r="AY1105" s="274" t="s">
        <v>191</v>
      </c>
    </row>
    <row r="1106" s="1" customFormat="1" ht="16.5" customHeight="1">
      <c r="B1106" s="48"/>
      <c r="C1106" s="290" t="s">
        <v>1933</v>
      </c>
      <c r="D1106" s="290" t="s">
        <v>445</v>
      </c>
      <c r="E1106" s="291" t="s">
        <v>1934</v>
      </c>
      <c r="F1106" s="292" t="s">
        <v>1935</v>
      </c>
      <c r="G1106" s="293" t="s">
        <v>453</v>
      </c>
      <c r="H1106" s="294">
        <v>315.64100000000002</v>
      </c>
      <c r="I1106" s="295"/>
      <c r="J1106" s="296">
        <f>ROUND(I1106*H1106,2)</f>
        <v>0</v>
      </c>
      <c r="K1106" s="292" t="s">
        <v>356</v>
      </c>
      <c r="L1106" s="297"/>
      <c r="M1106" s="298" t="s">
        <v>34</v>
      </c>
      <c r="N1106" s="299" t="s">
        <v>49</v>
      </c>
      <c r="O1106" s="49"/>
      <c r="P1106" s="244">
        <f>O1106*H1106</f>
        <v>0</v>
      </c>
      <c r="Q1106" s="244">
        <v>0.0028700000000000002</v>
      </c>
      <c r="R1106" s="244">
        <f>Q1106*H1106</f>
        <v>0.90588967000000009</v>
      </c>
      <c r="S1106" s="244">
        <v>0</v>
      </c>
      <c r="T1106" s="245">
        <f>S1106*H1106</f>
        <v>0</v>
      </c>
      <c r="AR1106" s="25" t="s">
        <v>531</v>
      </c>
      <c r="AT1106" s="25" t="s">
        <v>445</v>
      </c>
      <c r="AU1106" s="25" t="s">
        <v>88</v>
      </c>
      <c r="AY1106" s="25" t="s">
        <v>191</v>
      </c>
      <c r="BE1106" s="246">
        <f>IF(N1106="základní",J1106,0)</f>
        <v>0</v>
      </c>
      <c r="BF1106" s="246">
        <f>IF(N1106="snížená",J1106,0)</f>
        <v>0</v>
      </c>
      <c r="BG1106" s="246">
        <f>IF(N1106="zákl. přenesená",J1106,0)</f>
        <v>0</v>
      </c>
      <c r="BH1106" s="246">
        <f>IF(N1106="sníž. přenesená",J1106,0)</f>
        <v>0</v>
      </c>
      <c r="BI1106" s="246">
        <f>IF(N1106="nulová",J1106,0)</f>
        <v>0</v>
      </c>
      <c r="BJ1106" s="25" t="s">
        <v>86</v>
      </c>
      <c r="BK1106" s="246">
        <f>ROUND(I1106*H1106,2)</f>
        <v>0</v>
      </c>
      <c r="BL1106" s="25" t="s">
        <v>267</v>
      </c>
      <c r="BM1106" s="25" t="s">
        <v>1936</v>
      </c>
    </row>
    <row r="1107" s="1" customFormat="1">
      <c r="B1107" s="48"/>
      <c r="C1107" s="76"/>
      <c r="D1107" s="247" t="s">
        <v>201</v>
      </c>
      <c r="E1107" s="76"/>
      <c r="F1107" s="248" t="s">
        <v>1937</v>
      </c>
      <c r="G1107" s="76"/>
      <c r="H1107" s="76"/>
      <c r="I1107" s="205"/>
      <c r="J1107" s="76"/>
      <c r="K1107" s="76"/>
      <c r="L1107" s="74"/>
      <c r="M1107" s="249"/>
      <c r="N1107" s="49"/>
      <c r="O1107" s="49"/>
      <c r="P1107" s="49"/>
      <c r="Q1107" s="49"/>
      <c r="R1107" s="49"/>
      <c r="S1107" s="49"/>
      <c r="T1107" s="97"/>
      <c r="AT1107" s="25" t="s">
        <v>201</v>
      </c>
      <c r="AU1107" s="25" t="s">
        <v>88</v>
      </c>
    </row>
    <row r="1108" s="12" customFormat="1">
      <c r="B1108" s="253"/>
      <c r="C1108" s="254"/>
      <c r="D1108" s="247" t="s">
        <v>312</v>
      </c>
      <c r="E1108" s="254"/>
      <c r="F1108" s="256" t="s">
        <v>1938</v>
      </c>
      <c r="G1108" s="254"/>
      <c r="H1108" s="257">
        <v>315.64100000000002</v>
      </c>
      <c r="I1108" s="258"/>
      <c r="J1108" s="254"/>
      <c r="K1108" s="254"/>
      <c r="L1108" s="259"/>
      <c r="M1108" s="260"/>
      <c r="N1108" s="261"/>
      <c r="O1108" s="261"/>
      <c r="P1108" s="261"/>
      <c r="Q1108" s="261"/>
      <c r="R1108" s="261"/>
      <c r="S1108" s="261"/>
      <c r="T1108" s="262"/>
      <c r="AT1108" s="263" t="s">
        <v>312</v>
      </c>
      <c r="AU1108" s="263" t="s">
        <v>88</v>
      </c>
      <c r="AV1108" s="12" t="s">
        <v>88</v>
      </c>
      <c r="AW1108" s="12" t="s">
        <v>6</v>
      </c>
      <c r="AX1108" s="12" t="s">
        <v>86</v>
      </c>
      <c r="AY1108" s="263" t="s">
        <v>191</v>
      </c>
    </row>
    <row r="1109" s="1" customFormat="1" ht="16.5" customHeight="1">
      <c r="B1109" s="48"/>
      <c r="C1109" s="235" t="s">
        <v>1939</v>
      </c>
      <c r="D1109" s="235" t="s">
        <v>194</v>
      </c>
      <c r="E1109" s="236" t="s">
        <v>1940</v>
      </c>
      <c r="F1109" s="237" t="s">
        <v>1941</v>
      </c>
      <c r="G1109" s="238" t="s">
        <v>453</v>
      </c>
      <c r="H1109" s="239">
        <v>8.4700000000000006</v>
      </c>
      <c r="I1109" s="240"/>
      <c r="J1109" s="241">
        <f>ROUND(I1109*H1109,2)</f>
        <v>0</v>
      </c>
      <c r="K1109" s="237" t="s">
        <v>198</v>
      </c>
      <c r="L1109" s="74"/>
      <c r="M1109" s="242" t="s">
        <v>34</v>
      </c>
      <c r="N1109" s="243" t="s">
        <v>49</v>
      </c>
      <c r="O1109" s="49"/>
      <c r="P1109" s="244">
        <f>O1109*H1109</f>
        <v>0</v>
      </c>
      <c r="Q1109" s="244">
        <v>0.00040000000000000002</v>
      </c>
      <c r="R1109" s="244">
        <f>Q1109*H1109</f>
        <v>0.0033880000000000004</v>
      </c>
      <c r="S1109" s="244">
        <v>0</v>
      </c>
      <c r="T1109" s="245">
        <f>S1109*H1109</f>
        <v>0</v>
      </c>
      <c r="AR1109" s="25" t="s">
        <v>267</v>
      </c>
      <c r="AT1109" s="25" t="s">
        <v>194</v>
      </c>
      <c r="AU1109" s="25" t="s">
        <v>88</v>
      </c>
      <c r="AY1109" s="25" t="s">
        <v>191</v>
      </c>
      <c r="BE1109" s="246">
        <f>IF(N1109="základní",J1109,0)</f>
        <v>0</v>
      </c>
      <c r="BF1109" s="246">
        <f>IF(N1109="snížená",J1109,0)</f>
        <v>0</v>
      </c>
      <c r="BG1109" s="246">
        <f>IF(N1109="zákl. přenesená",J1109,0)</f>
        <v>0</v>
      </c>
      <c r="BH1109" s="246">
        <f>IF(N1109="sníž. přenesená",J1109,0)</f>
        <v>0</v>
      </c>
      <c r="BI1109" s="246">
        <f>IF(N1109="nulová",J1109,0)</f>
        <v>0</v>
      </c>
      <c r="BJ1109" s="25" t="s">
        <v>86</v>
      </c>
      <c r="BK1109" s="246">
        <f>ROUND(I1109*H1109,2)</f>
        <v>0</v>
      </c>
      <c r="BL1109" s="25" t="s">
        <v>267</v>
      </c>
      <c r="BM1109" s="25" t="s">
        <v>1942</v>
      </c>
    </row>
    <row r="1110" s="1" customFormat="1">
      <c r="B1110" s="48"/>
      <c r="C1110" s="76"/>
      <c r="D1110" s="247" t="s">
        <v>201</v>
      </c>
      <c r="E1110" s="76"/>
      <c r="F1110" s="248" t="s">
        <v>1943</v>
      </c>
      <c r="G1110" s="76"/>
      <c r="H1110" s="76"/>
      <c r="I1110" s="205"/>
      <c r="J1110" s="76"/>
      <c r="K1110" s="76"/>
      <c r="L1110" s="74"/>
      <c r="M1110" s="249"/>
      <c r="N1110" s="49"/>
      <c r="O1110" s="49"/>
      <c r="P1110" s="49"/>
      <c r="Q1110" s="49"/>
      <c r="R1110" s="49"/>
      <c r="S1110" s="49"/>
      <c r="T1110" s="97"/>
      <c r="AT1110" s="25" t="s">
        <v>201</v>
      </c>
      <c r="AU1110" s="25" t="s">
        <v>88</v>
      </c>
    </row>
    <row r="1111" s="14" customFormat="1">
      <c r="B1111" s="275"/>
      <c r="C1111" s="276"/>
      <c r="D1111" s="247" t="s">
        <v>312</v>
      </c>
      <c r="E1111" s="277" t="s">
        <v>34</v>
      </c>
      <c r="F1111" s="278" t="s">
        <v>742</v>
      </c>
      <c r="G1111" s="276"/>
      <c r="H1111" s="277" t="s">
        <v>34</v>
      </c>
      <c r="I1111" s="279"/>
      <c r="J1111" s="276"/>
      <c r="K1111" s="276"/>
      <c r="L1111" s="280"/>
      <c r="M1111" s="281"/>
      <c r="N1111" s="282"/>
      <c r="O1111" s="282"/>
      <c r="P1111" s="282"/>
      <c r="Q1111" s="282"/>
      <c r="R1111" s="282"/>
      <c r="S1111" s="282"/>
      <c r="T1111" s="283"/>
      <c r="AT1111" s="284" t="s">
        <v>312</v>
      </c>
      <c r="AU1111" s="284" t="s">
        <v>88</v>
      </c>
      <c r="AV1111" s="14" t="s">
        <v>86</v>
      </c>
      <c r="AW1111" s="14" t="s">
        <v>41</v>
      </c>
      <c r="AX1111" s="14" t="s">
        <v>78</v>
      </c>
      <c r="AY1111" s="284" t="s">
        <v>191</v>
      </c>
    </row>
    <row r="1112" s="12" customFormat="1">
      <c r="B1112" s="253"/>
      <c r="C1112" s="254"/>
      <c r="D1112" s="247" t="s">
        <v>312</v>
      </c>
      <c r="E1112" s="255" t="s">
        <v>34</v>
      </c>
      <c r="F1112" s="256" t="s">
        <v>752</v>
      </c>
      <c r="G1112" s="254"/>
      <c r="H1112" s="257">
        <v>8.4700000000000006</v>
      </c>
      <c r="I1112" s="258"/>
      <c r="J1112" s="254"/>
      <c r="K1112" s="254"/>
      <c r="L1112" s="259"/>
      <c r="M1112" s="260"/>
      <c r="N1112" s="261"/>
      <c r="O1112" s="261"/>
      <c r="P1112" s="261"/>
      <c r="Q1112" s="261"/>
      <c r="R1112" s="261"/>
      <c r="S1112" s="261"/>
      <c r="T1112" s="262"/>
      <c r="AT1112" s="263" t="s">
        <v>312</v>
      </c>
      <c r="AU1112" s="263" t="s">
        <v>88</v>
      </c>
      <c r="AV1112" s="12" t="s">
        <v>88</v>
      </c>
      <c r="AW1112" s="12" t="s">
        <v>41</v>
      </c>
      <c r="AX1112" s="12" t="s">
        <v>78</v>
      </c>
      <c r="AY1112" s="263" t="s">
        <v>191</v>
      </c>
    </row>
    <row r="1113" s="13" customFormat="1">
      <c r="B1113" s="264"/>
      <c r="C1113" s="265"/>
      <c r="D1113" s="247" t="s">
        <v>312</v>
      </c>
      <c r="E1113" s="266" t="s">
        <v>34</v>
      </c>
      <c r="F1113" s="267" t="s">
        <v>314</v>
      </c>
      <c r="G1113" s="265"/>
      <c r="H1113" s="268">
        <v>8.4700000000000006</v>
      </c>
      <c r="I1113" s="269"/>
      <c r="J1113" s="265"/>
      <c r="K1113" s="265"/>
      <c r="L1113" s="270"/>
      <c r="M1113" s="271"/>
      <c r="N1113" s="272"/>
      <c r="O1113" s="272"/>
      <c r="P1113" s="272"/>
      <c r="Q1113" s="272"/>
      <c r="R1113" s="272"/>
      <c r="S1113" s="272"/>
      <c r="T1113" s="273"/>
      <c r="AT1113" s="274" t="s">
        <v>312</v>
      </c>
      <c r="AU1113" s="274" t="s">
        <v>88</v>
      </c>
      <c r="AV1113" s="13" t="s">
        <v>211</v>
      </c>
      <c r="AW1113" s="13" t="s">
        <v>41</v>
      </c>
      <c r="AX1113" s="13" t="s">
        <v>86</v>
      </c>
      <c r="AY1113" s="274" t="s">
        <v>191</v>
      </c>
    </row>
    <row r="1114" s="1" customFormat="1" ht="25.5" customHeight="1">
      <c r="B1114" s="48"/>
      <c r="C1114" s="290" t="s">
        <v>1944</v>
      </c>
      <c r="D1114" s="290" t="s">
        <v>445</v>
      </c>
      <c r="E1114" s="291" t="s">
        <v>1945</v>
      </c>
      <c r="F1114" s="292" t="s">
        <v>1946</v>
      </c>
      <c r="G1114" s="293" t="s">
        <v>453</v>
      </c>
      <c r="H1114" s="294">
        <v>9.7409999999999997</v>
      </c>
      <c r="I1114" s="295"/>
      <c r="J1114" s="296">
        <f>ROUND(I1114*H1114,2)</f>
        <v>0</v>
      </c>
      <c r="K1114" s="292" t="s">
        <v>356</v>
      </c>
      <c r="L1114" s="297"/>
      <c r="M1114" s="298" t="s">
        <v>34</v>
      </c>
      <c r="N1114" s="299" t="s">
        <v>49</v>
      </c>
      <c r="O1114" s="49"/>
      <c r="P1114" s="244">
        <f>O1114*H1114</f>
        <v>0</v>
      </c>
      <c r="Q1114" s="244">
        <v>0.0032000000000000002</v>
      </c>
      <c r="R1114" s="244">
        <f>Q1114*H1114</f>
        <v>0.0311712</v>
      </c>
      <c r="S1114" s="244">
        <v>0</v>
      </c>
      <c r="T1114" s="245">
        <f>S1114*H1114</f>
        <v>0</v>
      </c>
      <c r="AR1114" s="25" t="s">
        <v>531</v>
      </c>
      <c r="AT1114" s="25" t="s">
        <v>445</v>
      </c>
      <c r="AU1114" s="25" t="s">
        <v>88</v>
      </c>
      <c r="AY1114" s="25" t="s">
        <v>191</v>
      </c>
      <c r="BE1114" s="246">
        <f>IF(N1114="základní",J1114,0)</f>
        <v>0</v>
      </c>
      <c r="BF1114" s="246">
        <f>IF(N1114="snížená",J1114,0)</f>
        <v>0</v>
      </c>
      <c r="BG1114" s="246">
        <f>IF(N1114="zákl. přenesená",J1114,0)</f>
        <v>0</v>
      </c>
      <c r="BH1114" s="246">
        <f>IF(N1114="sníž. přenesená",J1114,0)</f>
        <v>0</v>
      </c>
      <c r="BI1114" s="246">
        <f>IF(N1114="nulová",J1114,0)</f>
        <v>0</v>
      </c>
      <c r="BJ1114" s="25" t="s">
        <v>86</v>
      </c>
      <c r="BK1114" s="246">
        <f>ROUND(I1114*H1114,2)</f>
        <v>0</v>
      </c>
      <c r="BL1114" s="25" t="s">
        <v>267</v>
      </c>
      <c r="BM1114" s="25" t="s">
        <v>1947</v>
      </c>
    </row>
    <row r="1115" s="1" customFormat="1">
      <c r="B1115" s="48"/>
      <c r="C1115" s="76"/>
      <c r="D1115" s="247" t="s">
        <v>201</v>
      </c>
      <c r="E1115" s="76"/>
      <c r="F1115" s="248" t="s">
        <v>1948</v>
      </c>
      <c r="G1115" s="76"/>
      <c r="H1115" s="76"/>
      <c r="I1115" s="205"/>
      <c r="J1115" s="76"/>
      <c r="K1115" s="76"/>
      <c r="L1115" s="74"/>
      <c r="M1115" s="249"/>
      <c r="N1115" s="49"/>
      <c r="O1115" s="49"/>
      <c r="P1115" s="49"/>
      <c r="Q1115" s="49"/>
      <c r="R1115" s="49"/>
      <c r="S1115" s="49"/>
      <c r="T1115" s="97"/>
      <c r="AT1115" s="25" t="s">
        <v>201</v>
      </c>
      <c r="AU1115" s="25" t="s">
        <v>88</v>
      </c>
    </row>
    <row r="1116" s="12" customFormat="1">
      <c r="B1116" s="253"/>
      <c r="C1116" s="254"/>
      <c r="D1116" s="247" t="s">
        <v>312</v>
      </c>
      <c r="E1116" s="254"/>
      <c r="F1116" s="256" t="s">
        <v>1949</v>
      </c>
      <c r="G1116" s="254"/>
      <c r="H1116" s="257">
        <v>9.7409999999999997</v>
      </c>
      <c r="I1116" s="258"/>
      <c r="J1116" s="254"/>
      <c r="K1116" s="254"/>
      <c r="L1116" s="259"/>
      <c r="M1116" s="260"/>
      <c r="N1116" s="261"/>
      <c r="O1116" s="261"/>
      <c r="P1116" s="261"/>
      <c r="Q1116" s="261"/>
      <c r="R1116" s="261"/>
      <c r="S1116" s="261"/>
      <c r="T1116" s="262"/>
      <c r="AT1116" s="263" t="s">
        <v>312</v>
      </c>
      <c r="AU1116" s="263" t="s">
        <v>88</v>
      </c>
      <c r="AV1116" s="12" t="s">
        <v>88</v>
      </c>
      <c r="AW1116" s="12" t="s">
        <v>6</v>
      </c>
      <c r="AX1116" s="12" t="s">
        <v>86</v>
      </c>
      <c r="AY1116" s="263" t="s">
        <v>191</v>
      </c>
    </row>
    <row r="1117" s="1" customFormat="1" ht="16.5" customHeight="1">
      <c r="B1117" s="48"/>
      <c r="C1117" s="235" t="s">
        <v>1950</v>
      </c>
      <c r="D1117" s="235" t="s">
        <v>194</v>
      </c>
      <c r="E1117" s="236" t="s">
        <v>1951</v>
      </c>
      <c r="F1117" s="237" t="s">
        <v>1952</v>
      </c>
      <c r="G1117" s="238" t="s">
        <v>1036</v>
      </c>
      <c r="H1117" s="311"/>
      <c r="I1117" s="240"/>
      <c r="J1117" s="241">
        <f>ROUND(I1117*H1117,2)</f>
        <v>0</v>
      </c>
      <c r="K1117" s="237" t="s">
        <v>198</v>
      </c>
      <c r="L1117" s="74"/>
      <c r="M1117" s="242" t="s">
        <v>34</v>
      </c>
      <c r="N1117" s="243" t="s">
        <v>49</v>
      </c>
      <c r="O1117" s="49"/>
      <c r="P1117" s="244">
        <f>O1117*H1117</f>
        <v>0</v>
      </c>
      <c r="Q1117" s="244">
        <v>0</v>
      </c>
      <c r="R1117" s="244">
        <f>Q1117*H1117</f>
        <v>0</v>
      </c>
      <c r="S1117" s="244">
        <v>0</v>
      </c>
      <c r="T1117" s="245">
        <f>S1117*H1117</f>
        <v>0</v>
      </c>
      <c r="AR1117" s="25" t="s">
        <v>267</v>
      </c>
      <c r="AT1117" s="25" t="s">
        <v>194</v>
      </c>
      <c r="AU1117" s="25" t="s">
        <v>88</v>
      </c>
      <c r="AY1117" s="25" t="s">
        <v>191</v>
      </c>
      <c r="BE1117" s="246">
        <f>IF(N1117="základní",J1117,0)</f>
        <v>0</v>
      </c>
      <c r="BF1117" s="246">
        <f>IF(N1117="snížená",J1117,0)</f>
        <v>0</v>
      </c>
      <c r="BG1117" s="246">
        <f>IF(N1117="zákl. přenesená",J1117,0)</f>
        <v>0</v>
      </c>
      <c r="BH1117" s="246">
        <f>IF(N1117="sníž. přenesená",J1117,0)</f>
        <v>0</v>
      </c>
      <c r="BI1117" s="246">
        <f>IF(N1117="nulová",J1117,0)</f>
        <v>0</v>
      </c>
      <c r="BJ1117" s="25" t="s">
        <v>86</v>
      </c>
      <c r="BK1117" s="246">
        <f>ROUND(I1117*H1117,2)</f>
        <v>0</v>
      </c>
      <c r="BL1117" s="25" t="s">
        <v>267</v>
      </c>
      <c r="BM1117" s="25" t="s">
        <v>1953</v>
      </c>
    </row>
    <row r="1118" s="11" customFormat="1" ht="29.88" customHeight="1">
      <c r="B1118" s="219"/>
      <c r="C1118" s="220"/>
      <c r="D1118" s="221" t="s">
        <v>77</v>
      </c>
      <c r="E1118" s="233" t="s">
        <v>1954</v>
      </c>
      <c r="F1118" s="233" t="s">
        <v>1955</v>
      </c>
      <c r="G1118" s="220"/>
      <c r="H1118" s="220"/>
      <c r="I1118" s="223"/>
      <c r="J1118" s="234">
        <f>BK1118</f>
        <v>0</v>
      </c>
      <c r="K1118" s="220"/>
      <c r="L1118" s="225"/>
      <c r="M1118" s="226"/>
      <c r="N1118" s="227"/>
      <c r="O1118" s="227"/>
      <c r="P1118" s="228">
        <f>SUM(P1119:P1135)</f>
        <v>0</v>
      </c>
      <c r="Q1118" s="227"/>
      <c r="R1118" s="228">
        <f>SUM(R1119:R1135)</f>
        <v>0.09805789999999999</v>
      </c>
      <c r="S1118" s="227"/>
      <c r="T1118" s="229">
        <f>SUM(T1119:T1135)</f>
        <v>0</v>
      </c>
      <c r="AR1118" s="230" t="s">
        <v>88</v>
      </c>
      <c r="AT1118" s="231" t="s">
        <v>77</v>
      </c>
      <c r="AU1118" s="231" t="s">
        <v>86</v>
      </c>
      <c r="AY1118" s="230" t="s">
        <v>191</v>
      </c>
      <c r="BK1118" s="232">
        <f>SUM(BK1119:BK1135)</f>
        <v>0</v>
      </c>
    </row>
    <row r="1119" s="1" customFormat="1" ht="16.5" customHeight="1">
      <c r="B1119" s="48"/>
      <c r="C1119" s="235" t="s">
        <v>1956</v>
      </c>
      <c r="D1119" s="235" t="s">
        <v>194</v>
      </c>
      <c r="E1119" s="236" t="s">
        <v>1957</v>
      </c>
      <c r="F1119" s="237" t="s">
        <v>1958</v>
      </c>
      <c r="G1119" s="238" t="s">
        <v>453</v>
      </c>
      <c r="H1119" s="239">
        <v>3.7749999999999999</v>
      </c>
      <c r="I1119" s="240"/>
      <c r="J1119" s="241">
        <f>ROUND(I1119*H1119,2)</f>
        <v>0</v>
      </c>
      <c r="K1119" s="237" t="s">
        <v>198</v>
      </c>
      <c r="L1119" s="74"/>
      <c r="M1119" s="242" t="s">
        <v>34</v>
      </c>
      <c r="N1119" s="243" t="s">
        <v>49</v>
      </c>
      <c r="O1119" s="49"/>
      <c r="P1119" s="244">
        <f>O1119*H1119</f>
        <v>0</v>
      </c>
      <c r="Q1119" s="244">
        <v>0.00029999999999999997</v>
      </c>
      <c r="R1119" s="244">
        <f>Q1119*H1119</f>
        <v>0.0011324999999999998</v>
      </c>
      <c r="S1119" s="244">
        <v>0</v>
      </c>
      <c r="T1119" s="245">
        <f>S1119*H1119</f>
        <v>0</v>
      </c>
      <c r="AR1119" s="25" t="s">
        <v>267</v>
      </c>
      <c r="AT1119" s="25" t="s">
        <v>194</v>
      </c>
      <c r="AU1119" s="25" t="s">
        <v>88</v>
      </c>
      <c r="AY1119" s="25" t="s">
        <v>191</v>
      </c>
      <c r="BE1119" s="246">
        <f>IF(N1119="základní",J1119,0)</f>
        <v>0</v>
      </c>
      <c r="BF1119" s="246">
        <f>IF(N1119="snížená",J1119,0)</f>
        <v>0</v>
      </c>
      <c r="BG1119" s="246">
        <f>IF(N1119="zákl. přenesená",J1119,0)</f>
        <v>0</v>
      </c>
      <c r="BH1119" s="246">
        <f>IF(N1119="sníž. přenesená",J1119,0)</f>
        <v>0</v>
      </c>
      <c r="BI1119" s="246">
        <f>IF(N1119="nulová",J1119,0)</f>
        <v>0</v>
      </c>
      <c r="BJ1119" s="25" t="s">
        <v>86</v>
      </c>
      <c r="BK1119" s="246">
        <f>ROUND(I1119*H1119,2)</f>
        <v>0</v>
      </c>
      <c r="BL1119" s="25" t="s">
        <v>267</v>
      </c>
      <c r="BM1119" s="25" t="s">
        <v>1959</v>
      </c>
    </row>
    <row r="1120" s="14" customFormat="1">
      <c r="B1120" s="275"/>
      <c r="C1120" s="276"/>
      <c r="D1120" s="247" t="s">
        <v>312</v>
      </c>
      <c r="E1120" s="277" t="s">
        <v>34</v>
      </c>
      <c r="F1120" s="278" t="s">
        <v>742</v>
      </c>
      <c r="G1120" s="276"/>
      <c r="H1120" s="277" t="s">
        <v>34</v>
      </c>
      <c r="I1120" s="279"/>
      <c r="J1120" s="276"/>
      <c r="K1120" s="276"/>
      <c r="L1120" s="280"/>
      <c r="M1120" s="281"/>
      <c r="N1120" s="282"/>
      <c r="O1120" s="282"/>
      <c r="P1120" s="282"/>
      <c r="Q1120" s="282"/>
      <c r="R1120" s="282"/>
      <c r="S1120" s="282"/>
      <c r="T1120" s="283"/>
      <c r="AT1120" s="284" t="s">
        <v>312</v>
      </c>
      <c r="AU1120" s="284" t="s">
        <v>88</v>
      </c>
      <c r="AV1120" s="14" t="s">
        <v>86</v>
      </c>
      <c r="AW1120" s="14" t="s">
        <v>41</v>
      </c>
      <c r="AX1120" s="14" t="s">
        <v>78</v>
      </c>
      <c r="AY1120" s="284" t="s">
        <v>191</v>
      </c>
    </row>
    <row r="1121" s="12" customFormat="1">
      <c r="B1121" s="253"/>
      <c r="C1121" s="254"/>
      <c r="D1121" s="247" t="s">
        <v>312</v>
      </c>
      <c r="E1121" s="255" t="s">
        <v>34</v>
      </c>
      <c r="F1121" s="256" t="s">
        <v>749</v>
      </c>
      <c r="G1121" s="254"/>
      <c r="H1121" s="257">
        <v>2.395</v>
      </c>
      <c r="I1121" s="258"/>
      <c r="J1121" s="254"/>
      <c r="K1121" s="254"/>
      <c r="L1121" s="259"/>
      <c r="M1121" s="260"/>
      <c r="N1121" s="261"/>
      <c r="O1121" s="261"/>
      <c r="P1121" s="261"/>
      <c r="Q1121" s="261"/>
      <c r="R1121" s="261"/>
      <c r="S1121" s="261"/>
      <c r="T1121" s="262"/>
      <c r="AT1121" s="263" t="s">
        <v>312</v>
      </c>
      <c r="AU1121" s="263" t="s">
        <v>88</v>
      </c>
      <c r="AV1121" s="12" t="s">
        <v>88</v>
      </c>
      <c r="AW1121" s="12" t="s">
        <v>41</v>
      </c>
      <c r="AX1121" s="12" t="s">
        <v>78</v>
      </c>
      <c r="AY1121" s="263" t="s">
        <v>191</v>
      </c>
    </row>
    <row r="1122" s="12" customFormat="1">
      <c r="B1122" s="253"/>
      <c r="C1122" s="254"/>
      <c r="D1122" s="247" t="s">
        <v>312</v>
      </c>
      <c r="E1122" s="255" t="s">
        <v>34</v>
      </c>
      <c r="F1122" s="256" t="s">
        <v>1960</v>
      </c>
      <c r="G1122" s="254"/>
      <c r="H1122" s="257">
        <v>1.3799999999999999</v>
      </c>
      <c r="I1122" s="258"/>
      <c r="J1122" s="254"/>
      <c r="K1122" s="254"/>
      <c r="L1122" s="259"/>
      <c r="M1122" s="260"/>
      <c r="N1122" s="261"/>
      <c r="O1122" s="261"/>
      <c r="P1122" s="261"/>
      <c r="Q1122" s="261"/>
      <c r="R1122" s="261"/>
      <c r="S1122" s="261"/>
      <c r="T1122" s="262"/>
      <c r="AT1122" s="263" t="s">
        <v>312</v>
      </c>
      <c r="AU1122" s="263" t="s">
        <v>88</v>
      </c>
      <c r="AV1122" s="12" t="s">
        <v>88</v>
      </c>
      <c r="AW1122" s="12" t="s">
        <v>41</v>
      </c>
      <c r="AX1122" s="12" t="s">
        <v>78</v>
      </c>
      <c r="AY1122" s="263" t="s">
        <v>191</v>
      </c>
    </row>
    <row r="1123" s="13" customFormat="1">
      <c r="B1123" s="264"/>
      <c r="C1123" s="265"/>
      <c r="D1123" s="247" t="s">
        <v>312</v>
      </c>
      <c r="E1123" s="266" t="s">
        <v>34</v>
      </c>
      <c r="F1123" s="267" t="s">
        <v>314</v>
      </c>
      <c r="G1123" s="265"/>
      <c r="H1123" s="268">
        <v>3.7749999999999999</v>
      </c>
      <c r="I1123" s="269"/>
      <c r="J1123" s="265"/>
      <c r="K1123" s="265"/>
      <c r="L1123" s="270"/>
      <c r="M1123" s="271"/>
      <c r="N1123" s="272"/>
      <c r="O1123" s="272"/>
      <c r="P1123" s="272"/>
      <c r="Q1123" s="272"/>
      <c r="R1123" s="272"/>
      <c r="S1123" s="272"/>
      <c r="T1123" s="273"/>
      <c r="AT1123" s="274" t="s">
        <v>312</v>
      </c>
      <c r="AU1123" s="274" t="s">
        <v>88</v>
      </c>
      <c r="AV1123" s="13" t="s">
        <v>211</v>
      </c>
      <c r="AW1123" s="13" t="s">
        <v>41</v>
      </c>
      <c r="AX1123" s="13" t="s">
        <v>86</v>
      </c>
      <c r="AY1123" s="274" t="s">
        <v>191</v>
      </c>
    </row>
    <row r="1124" s="1" customFormat="1" ht="16.5" customHeight="1">
      <c r="B1124" s="48"/>
      <c r="C1124" s="235" t="s">
        <v>1961</v>
      </c>
      <c r="D1124" s="235" t="s">
        <v>194</v>
      </c>
      <c r="E1124" s="236" t="s">
        <v>1962</v>
      </c>
      <c r="F1124" s="237" t="s">
        <v>1963</v>
      </c>
      <c r="G1124" s="238" t="s">
        <v>453</v>
      </c>
      <c r="H1124" s="239">
        <v>28.241</v>
      </c>
      <c r="I1124" s="240"/>
      <c r="J1124" s="241">
        <f>ROUND(I1124*H1124,2)</f>
        <v>0</v>
      </c>
      <c r="K1124" s="237" t="s">
        <v>198</v>
      </c>
      <c r="L1124" s="74"/>
      <c r="M1124" s="242" t="s">
        <v>34</v>
      </c>
      <c r="N1124" s="243" t="s">
        <v>49</v>
      </c>
      <c r="O1124" s="49"/>
      <c r="P1124" s="244">
        <f>O1124*H1124</f>
        <v>0</v>
      </c>
      <c r="Q1124" s="244">
        <v>0.0033999999999999998</v>
      </c>
      <c r="R1124" s="244">
        <f>Q1124*H1124</f>
        <v>0.096019399999999991</v>
      </c>
      <c r="S1124" s="244">
        <v>0</v>
      </c>
      <c r="T1124" s="245">
        <f>S1124*H1124</f>
        <v>0</v>
      </c>
      <c r="AR1124" s="25" t="s">
        <v>267</v>
      </c>
      <c r="AT1124" s="25" t="s">
        <v>194</v>
      </c>
      <c r="AU1124" s="25" t="s">
        <v>88</v>
      </c>
      <c r="AY1124" s="25" t="s">
        <v>191</v>
      </c>
      <c r="BE1124" s="246">
        <f>IF(N1124="základní",J1124,0)</f>
        <v>0</v>
      </c>
      <c r="BF1124" s="246">
        <f>IF(N1124="snížená",J1124,0)</f>
        <v>0</v>
      </c>
      <c r="BG1124" s="246">
        <f>IF(N1124="zákl. přenesená",J1124,0)</f>
        <v>0</v>
      </c>
      <c r="BH1124" s="246">
        <f>IF(N1124="sníž. přenesená",J1124,0)</f>
        <v>0</v>
      </c>
      <c r="BI1124" s="246">
        <f>IF(N1124="nulová",J1124,0)</f>
        <v>0</v>
      </c>
      <c r="BJ1124" s="25" t="s">
        <v>86</v>
      </c>
      <c r="BK1124" s="246">
        <f>ROUND(I1124*H1124,2)</f>
        <v>0</v>
      </c>
      <c r="BL1124" s="25" t="s">
        <v>267</v>
      </c>
      <c r="BM1124" s="25" t="s">
        <v>1964</v>
      </c>
    </row>
    <row r="1125" s="1" customFormat="1">
      <c r="B1125" s="48"/>
      <c r="C1125" s="76"/>
      <c r="D1125" s="247" t="s">
        <v>201</v>
      </c>
      <c r="E1125" s="76"/>
      <c r="F1125" s="248" t="s">
        <v>1965</v>
      </c>
      <c r="G1125" s="76"/>
      <c r="H1125" s="76"/>
      <c r="I1125" s="205"/>
      <c r="J1125" s="76"/>
      <c r="K1125" s="76"/>
      <c r="L1125" s="74"/>
      <c r="M1125" s="249"/>
      <c r="N1125" s="49"/>
      <c r="O1125" s="49"/>
      <c r="P1125" s="49"/>
      <c r="Q1125" s="49"/>
      <c r="R1125" s="49"/>
      <c r="S1125" s="49"/>
      <c r="T1125" s="97"/>
      <c r="AT1125" s="25" t="s">
        <v>201</v>
      </c>
      <c r="AU1125" s="25" t="s">
        <v>88</v>
      </c>
    </row>
    <row r="1126" s="14" customFormat="1">
      <c r="B1126" s="275"/>
      <c r="C1126" s="276"/>
      <c r="D1126" s="247" t="s">
        <v>312</v>
      </c>
      <c r="E1126" s="277" t="s">
        <v>34</v>
      </c>
      <c r="F1126" s="278" t="s">
        <v>742</v>
      </c>
      <c r="G1126" s="276"/>
      <c r="H1126" s="277" t="s">
        <v>34</v>
      </c>
      <c r="I1126" s="279"/>
      <c r="J1126" s="276"/>
      <c r="K1126" s="276"/>
      <c r="L1126" s="280"/>
      <c r="M1126" s="281"/>
      <c r="N1126" s="282"/>
      <c r="O1126" s="282"/>
      <c r="P1126" s="282"/>
      <c r="Q1126" s="282"/>
      <c r="R1126" s="282"/>
      <c r="S1126" s="282"/>
      <c r="T1126" s="283"/>
      <c r="AT1126" s="284" t="s">
        <v>312</v>
      </c>
      <c r="AU1126" s="284" t="s">
        <v>88</v>
      </c>
      <c r="AV1126" s="14" t="s">
        <v>86</v>
      </c>
      <c r="AW1126" s="14" t="s">
        <v>41</v>
      </c>
      <c r="AX1126" s="14" t="s">
        <v>78</v>
      </c>
      <c r="AY1126" s="284" t="s">
        <v>191</v>
      </c>
    </row>
    <row r="1127" s="12" customFormat="1">
      <c r="B1127" s="253"/>
      <c r="C1127" s="254"/>
      <c r="D1127" s="247" t="s">
        <v>312</v>
      </c>
      <c r="E1127" s="255" t="s">
        <v>34</v>
      </c>
      <c r="F1127" s="256" t="s">
        <v>1966</v>
      </c>
      <c r="G1127" s="254"/>
      <c r="H1127" s="257">
        <v>10.051</v>
      </c>
      <c r="I1127" s="258"/>
      <c r="J1127" s="254"/>
      <c r="K1127" s="254"/>
      <c r="L1127" s="259"/>
      <c r="M1127" s="260"/>
      <c r="N1127" s="261"/>
      <c r="O1127" s="261"/>
      <c r="P1127" s="261"/>
      <c r="Q1127" s="261"/>
      <c r="R1127" s="261"/>
      <c r="S1127" s="261"/>
      <c r="T1127" s="262"/>
      <c r="AT1127" s="263" t="s">
        <v>312</v>
      </c>
      <c r="AU1127" s="263" t="s">
        <v>88</v>
      </c>
      <c r="AV1127" s="12" t="s">
        <v>88</v>
      </c>
      <c r="AW1127" s="12" t="s">
        <v>41</v>
      </c>
      <c r="AX1127" s="12" t="s">
        <v>78</v>
      </c>
      <c r="AY1127" s="263" t="s">
        <v>191</v>
      </c>
    </row>
    <row r="1128" s="12" customFormat="1">
      <c r="B1128" s="253"/>
      <c r="C1128" s="254"/>
      <c r="D1128" s="247" t="s">
        <v>312</v>
      </c>
      <c r="E1128" s="255" t="s">
        <v>34</v>
      </c>
      <c r="F1128" s="256" t="s">
        <v>743</v>
      </c>
      <c r="G1128" s="254"/>
      <c r="H1128" s="257">
        <v>18.190000000000001</v>
      </c>
      <c r="I1128" s="258"/>
      <c r="J1128" s="254"/>
      <c r="K1128" s="254"/>
      <c r="L1128" s="259"/>
      <c r="M1128" s="260"/>
      <c r="N1128" s="261"/>
      <c r="O1128" s="261"/>
      <c r="P1128" s="261"/>
      <c r="Q1128" s="261"/>
      <c r="R1128" s="261"/>
      <c r="S1128" s="261"/>
      <c r="T1128" s="262"/>
      <c r="AT1128" s="263" t="s">
        <v>312</v>
      </c>
      <c r="AU1128" s="263" t="s">
        <v>88</v>
      </c>
      <c r="AV1128" s="12" t="s">
        <v>88</v>
      </c>
      <c r="AW1128" s="12" t="s">
        <v>41</v>
      </c>
      <c r="AX1128" s="12" t="s">
        <v>78</v>
      </c>
      <c r="AY1128" s="263" t="s">
        <v>191</v>
      </c>
    </row>
    <row r="1129" s="13" customFormat="1">
      <c r="B1129" s="264"/>
      <c r="C1129" s="265"/>
      <c r="D1129" s="247" t="s">
        <v>312</v>
      </c>
      <c r="E1129" s="266" t="s">
        <v>34</v>
      </c>
      <c r="F1129" s="267" t="s">
        <v>314</v>
      </c>
      <c r="G1129" s="265"/>
      <c r="H1129" s="268">
        <v>28.241</v>
      </c>
      <c r="I1129" s="269"/>
      <c r="J1129" s="265"/>
      <c r="K1129" s="265"/>
      <c r="L1129" s="270"/>
      <c r="M1129" s="271"/>
      <c r="N1129" s="272"/>
      <c r="O1129" s="272"/>
      <c r="P1129" s="272"/>
      <c r="Q1129" s="272"/>
      <c r="R1129" s="272"/>
      <c r="S1129" s="272"/>
      <c r="T1129" s="273"/>
      <c r="AT1129" s="274" t="s">
        <v>312</v>
      </c>
      <c r="AU1129" s="274" t="s">
        <v>88</v>
      </c>
      <c r="AV1129" s="13" t="s">
        <v>211</v>
      </c>
      <c r="AW1129" s="13" t="s">
        <v>41</v>
      </c>
      <c r="AX1129" s="13" t="s">
        <v>86</v>
      </c>
      <c r="AY1129" s="274" t="s">
        <v>191</v>
      </c>
    </row>
    <row r="1130" s="1" customFormat="1" ht="16.5" customHeight="1">
      <c r="B1130" s="48"/>
      <c r="C1130" s="235" t="s">
        <v>1967</v>
      </c>
      <c r="D1130" s="235" t="s">
        <v>194</v>
      </c>
      <c r="E1130" s="236" t="s">
        <v>1968</v>
      </c>
      <c r="F1130" s="237" t="s">
        <v>1969</v>
      </c>
      <c r="G1130" s="238" t="s">
        <v>453</v>
      </c>
      <c r="H1130" s="239">
        <v>3.7749999999999999</v>
      </c>
      <c r="I1130" s="240"/>
      <c r="J1130" s="241">
        <f>ROUND(I1130*H1130,2)</f>
        <v>0</v>
      </c>
      <c r="K1130" s="237" t="s">
        <v>198</v>
      </c>
      <c r="L1130" s="74"/>
      <c r="M1130" s="242" t="s">
        <v>34</v>
      </c>
      <c r="N1130" s="243" t="s">
        <v>49</v>
      </c>
      <c r="O1130" s="49"/>
      <c r="P1130" s="244">
        <f>O1130*H1130</f>
        <v>0</v>
      </c>
      <c r="Q1130" s="244">
        <v>0.00024000000000000001</v>
      </c>
      <c r="R1130" s="244">
        <f>Q1130*H1130</f>
        <v>0.00090600000000000001</v>
      </c>
      <c r="S1130" s="244">
        <v>0</v>
      </c>
      <c r="T1130" s="245">
        <f>S1130*H1130</f>
        <v>0</v>
      </c>
      <c r="AR1130" s="25" t="s">
        <v>267</v>
      </c>
      <c r="AT1130" s="25" t="s">
        <v>194</v>
      </c>
      <c r="AU1130" s="25" t="s">
        <v>88</v>
      </c>
      <c r="AY1130" s="25" t="s">
        <v>191</v>
      </c>
      <c r="BE1130" s="246">
        <f>IF(N1130="základní",J1130,0)</f>
        <v>0</v>
      </c>
      <c r="BF1130" s="246">
        <f>IF(N1130="snížená",J1130,0)</f>
        <v>0</v>
      </c>
      <c r="BG1130" s="246">
        <f>IF(N1130="zákl. přenesená",J1130,0)</f>
        <v>0</v>
      </c>
      <c r="BH1130" s="246">
        <f>IF(N1130="sníž. přenesená",J1130,0)</f>
        <v>0</v>
      </c>
      <c r="BI1130" s="246">
        <f>IF(N1130="nulová",J1130,0)</f>
        <v>0</v>
      </c>
      <c r="BJ1130" s="25" t="s">
        <v>86</v>
      </c>
      <c r="BK1130" s="246">
        <f>ROUND(I1130*H1130,2)</f>
        <v>0</v>
      </c>
      <c r="BL1130" s="25" t="s">
        <v>267</v>
      </c>
      <c r="BM1130" s="25" t="s">
        <v>1970</v>
      </c>
    </row>
    <row r="1131" s="14" customFormat="1">
      <c r="B1131" s="275"/>
      <c r="C1131" s="276"/>
      <c r="D1131" s="247" t="s">
        <v>312</v>
      </c>
      <c r="E1131" s="277" t="s">
        <v>34</v>
      </c>
      <c r="F1131" s="278" t="s">
        <v>742</v>
      </c>
      <c r="G1131" s="276"/>
      <c r="H1131" s="277" t="s">
        <v>34</v>
      </c>
      <c r="I1131" s="279"/>
      <c r="J1131" s="276"/>
      <c r="K1131" s="276"/>
      <c r="L1131" s="280"/>
      <c r="M1131" s="281"/>
      <c r="N1131" s="282"/>
      <c r="O1131" s="282"/>
      <c r="P1131" s="282"/>
      <c r="Q1131" s="282"/>
      <c r="R1131" s="282"/>
      <c r="S1131" s="282"/>
      <c r="T1131" s="283"/>
      <c r="AT1131" s="284" t="s">
        <v>312</v>
      </c>
      <c r="AU1131" s="284" t="s">
        <v>88</v>
      </c>
      <c r="AV1131" s="14" t="s">
        <v>86</v>
      </c>
      <c r="AW1131" s="14" t="s">
        <v>41</v>
      </c>
      <c r="AX1131" s="14" t="s">
        <v>78</v>
      </c>
      <c r="AY1131" s="284" t="s">
        <v>191</v>
      </c>
    </row>
    <row r="1132" s="12" customFormat="1">
      <c r="B1132" s="253"/>
      <c r="C1132" s="254"/>
      <c r="D1132" s="247" t="s">
        <v>312</v>
      </c>
      <c r="E1132" s="255" t="s">
        <v>34</v>
      </c>
      <c r="F1132" s="256" t="s">
        <v>749</v>
      </c>
      <c r="G1132" s="254"/>
      <c r="H1132" s="257">
        <v>2.395</v>
      </c>
      <c r="I1132" s="258"/>
      <c r="J1132" s="254"/>
      <c r="K1132" s="254"/>
      <c r="L1132" s="259"/>
      <c r="M1132" s="260"/>
      <c r="N1132" s="261"/>
      <c r="O1132" s="261"/>
      <c r="P1132" s="261"/>
      <c r="Q1132" s="261"/>
      <c r="R1132" s="261"/>
      <c r="S1132" s="261"/>
      <c r="T1132" s="262"/>
      <c r="AT1132" s="263" t="s">
        <v>312</v>
      </c>
      <c r="AU1132" s="263" t="s">
        <v>88</v>
      </c>
      <c r="AV1132" s="12" t="s">
        <v>88</v>
      </c>
      <c r="AW1132" s="12" t="s">
        <v>41</v>
      </c>
      <c r="AX1132" s="12" t="s">
        <v>78</v>
      </c>
      <c r="AY1132" s="263" t="s">
        <v>191</v>
      </c>
    </row>
    <row r="1133" s="12" customFormat="1">
      <c r="B1133" s="253"/>
      <c r="C1133" s="254"/>
      <c r="D1133" s="247" t="s">
        <v>312</v>
      </c>
      <c r="E1133" s="255" t="s">
        <v>34</v>
      </c>
      <c r="F1133" s="256" t="s">
        <v>1960</v>
      </c>
      <c r="G1133" s="254"/>
      <c r="H1133" s="257">
        <v>1.3799999999999999</v>
      </c>
      <c r="I1133" s="258"/>
      <c r="J1133" s="254"/>
      <c r="K1133" s="254"/>
      <c r="L1133" s="259"/>
      <c r="M1133" s="260"/>
      <c r="N1133" s="261"/>
      <c r="O1133" s="261"/>
      <c r="P1133" s="261"/>
      <c r="Q1133" s="261"/>
      <c r="R1133" s="261"/>
      <c r="S1133" s="261"/>
      <c r="T1133" s="262"/>
      <c r="AT1133" s="263" t="s">
        <v>312</v>
      </c>
      <c r="AU1133" s="263" t="s">
        <v>88</v>
      </c>
      <c r="AV1133" s="12" t="s">
        <v>88</v>
      </c>
      <c r="AW1133" s="12" t="s">
        <v>41</v>
      </c>
      <c r="AX1133" s="12" t="s">
        <v>78</v>
      </c>
      <c r="AY1133" s="263" t="s">
        <v>191</v>
      </c>
    </row>
    <row r="1134" s="13" customFormat="1">
      <c r="B1134" s="264"/>
      <c r="C1134" s="265"/>
      <c r="D1134" s="247" t="s">
        <v>312</v>
      </c>
      <c r="E1134" s="266" t="s">
        <v>34</v>
      </c>
      <c r="F1134" s="267" t="s">
        <v>314</v>
      </c>
      <c r="G1134" s="265"/>
      <c r="H1134" s="268">
        <v>3.7749999999999999</v>
      </c>
      <c r="I1134" s="269"/>
      <c r="J1134" s="265"/>
      <c r="K1134" s="265"/>
      <c r="L1134" s="270"/>
      <c r="M1134" s="271"/>
      <c r="N1134" s="272"/>
      <c r="O1134" s="272"/>
      <c r="P1134" s="272"/>
      <c r="Q1134" s="272"/>
      <c r="R1134" s="272"/>
      <c r="S1134" s="272"/>
      <c r="T1134" s="273"/>
      <c r="AT1134" s="274" t="s">
        <v>312</v>
      </c>
      <c r="AU1134" s="274" t="s">
        <v>88</v>
      </c>
      <c r="AV1134" s="13" t="s">
        <v>211</v>
      </c>
      <c r="AW1134" s="13" t="s">
        <v>41</v>
      </c>
      <c r="AX1134" s="13" t="s">
        <v>86</v>
      </c>
      <c r="AY1134" s="274" t="s">
        <v>191</v>
      </c>
    </row>
    <row r="1135" s="1" customFormat="1" ht="16.5" customHeight="1">
      <c r="B1135" s="48"/>
      <c r="C1135" s="235" t="s">
        <v>1971</v>
      </c>
      <c r="D1135" s="235" t="s">
        <v>194</v>
      </c>
      <c r="E1135" s="236" t="s">
        <v>1972</v>
      </c>
      <c r="F1135" s="237" t="s">
        <v>1973</v>
      </c>
      <c r="G1135" s="238" t="s">
        <v>1036</v>
      </c>
      <c r="H1135" s="311"/>
      <c r="I1135" s="240"/>
      <c r="J1135" s="241">
        <f>ROUND(I1135*H1135,2)</f>
        <v>0</v>
      </c>
      <c r="K1135" s="237" t="s">
        <v>198</v>
      </c>
      <c r="L1135" s="74"/>
      <c r="M1135" s="242" t="s">
        <v>34</v>
      </c>
      <c r="N1135" s="243" t="s">
        <v>49</v>
      </c>
      <c r="O1135" s="49"/>
      <c r="P1135" s="244">
        <f>O1135*H1135</f>
        <v>0</v>
      </c>
      <c r="Q1135" s="244">
        <v>0</v>
      </c>
      <c r="R1135" s="244">
        <f>Q1135*H1135</f>
        <v>0</v>
      </c>
      <c r="S1135" s="244">
        <v>0</v>
      </c>
      <c r="T1135" s="245">
        <f>S1135*H1135</f>
        <v>0</v>
      </c>
      <c r="AR1135" s="25" t="s">
        <v>267</v>
      </c>
      <c r="AT1135" s="25" t="s">
        <v>194</v>
      </c>
      <c r="AU1135" s="25" t="s">
        <v>88</v>
      </c>
      <c r="AY1135" s="25" t="s">
        <v>191</v>
      </c>
      <c r="BE1135" s="246">
        <f>IF(N1135="základní",J1135,0)</f>
        <v>0</v>
      </c>
      <c r="BF1135" s="246">
        <f>IF(N1135="snížená",J1135,0)</f>
        <v>0</v>
      </c>
      <c r="BG1135" s="246">
        <f>IF(N1135="zákl. přenesená",J1135,0)</f>
        <v>0</v>
      </c>
      <c r="BH1135" s="246">
        <f>IF(N1135="sníž. přenesená",J1135,0)</f>
        <v>0</v>
      </c>
      <c r="BI1135" s="246">
        <f>IF(N1135="nulová",J1135,0)</f>
        <v>0</v>
      </c>
      <c r="BJ1135" s="25" t="s">
        <v>86</v>
      </c>
      <c r="BK1135" s="246">
        <f>ROUND(I1135*H1135,2)</f>
        <v>0</v>
      </c>
      <c r="BL1135" s="25" t="s">
        <v>267</v>
      </c>
      <c r="BM1135" s="25" t="s">
        <v>1974</v>
      </c>
    </row>
    <row r="1136" s="11" customFormat="1" ht="29.88" customHeight="1">
      <c r="B1136" s="219"/>
      <c r="C1136" s="220"/>
      <c r="D1136" s="221" t="s">
        <v>77</v>
      </c>
      <c r="E1136" s="233" t="s">
        <v>1975</v>
      </c>
      <c r="F1136" s="233" t="s">
        <v>1976</v>
      </c>
      <c r="G1136" s="220"/>
      <c r="H1136" s="220"/>
      <c r="I1136" s="223"/>
      <c r="J1136" s="234">
        <f>BK1136</f>
        <v>0</v>
      </c>
      <c r="K1136" s="220"/>
      <c r="L1136" s="225"/>
      <c r="M1136" s="226"/>
      <c r="N1136" s="227"/>
      <c r="O1136" s="227"/>
      <c r="P1136" s="228">
        <f>SUM(P1137:P1155)</f>
        <v>0</v>
      </c>
      <c r="Q1136" s="227"/>
      <c r="R1136" s="228">
        <f>SUM(R1137:R1155)</f>
        <v>7.6644767000000007</v>
      </c>
      <c r="S1136" s="227"/>
      <c r="T1136" s="229">
        <f>SUM(T1137:T1155)</f>
        <v>0</v>
      </c>
      <c r="AR1136" s="230" t="s">
        <v>88</v>
      </c>
      <c r="AT1136" s="231" t="s">
        <v>77</v>
      </c>
      <c r="AU1136" s="231" t="s">
        <v>86</v>
      </c>
      <c r="AY1136" s="230" t="s">
        <v>191</v>
      </c>
      <c r="BK1136" s="232">
        <f>SUM(BK1137:BK1155)</f>
        <v>0</v>
      </c>
    </row>
    <row r="1137" s="1" customFormat="1" ht="25.5" customHeight="1">
      <c r="B1137" s="48"/>
      <c r="C1137" s="235" t="s">
        <v>1977</v>
      </c>
      <c r="D1137" s="235" t="s">
        <v>194</v>
      </c>
      <c r="E1137" s="236" t="s">
        <v>1978</v>
      </c>
      <c r="F1137" s="237" t="s">
        <v>1979</v>
      </c>
      <c r="G1137" s="238" t="s">
        <v>453</v>
      </c>
      <c r="H1137" s="239">
        <v>477.49000000000001</v>
      </c>
      <c r="I1137" s="240"/>
      <c r="J1137" s="241">
        <f>ROUND(I1137*H1137,2)</f>
        <v>0</v>
      </c>
      <c r="K1137" s="237" t="s">
        <v>198</v>
      </c>
      <c r="L1137" s="74"/>
      <c r="M1137" s="242" t="s">
        <v>34</v>
      </c>
      <c r="N1137" s="243" t="s">
        <v>49</v>
      </c>
      <c r="O1137" s="49"/>
      <c r="P1137" s="244">
        <f>O1137*H1137</f>
        <v>0</v>
      </c>
      <c r="Q1137" s="244">
        <v>0.0030000000000000001</v>
      </c>
      <c r="R1137" s="244">
        <f>Q1137*H1137</f>
        <v>1.4324700000000001</v>
      </c>
      <c r="S1137" s="244">
        <v>0</v>
      </c>
      <c r="T1137" s="245">
        <f>S1137*H1137</f>
        <v>0</v>
      </c>
      <c r="AR1137" s="25" t="s">
        <v>267</v>
      </c>
      <c r="AT1137" s="25" t="s">
        <v>194</v>
      </c>
      <c r="AU1137" s="25" t="s">
        <v>88</v>
      </c>
      <c r="AY1137" s="25" t="s">
        <v>191</v>
      </c>
      <c r="BE1137" s="246">
        <f>IF(N1137="základní",J1137,0)</f>
        <v>0</v>
      </c>
      <c r="BF1137" s="246">
        <f>IF(N1137="snížená",J1137,0)</f>
        <v>0</v>
      </c>
      <c r="BG1137" s="246">
        <f>IF(N1137="zákl. přenesená",J1137,0)</f>
        <v>0</v>
      </c>
      <c r="BH1137" s="246">
        <f>IF(N1137="sníž. přenesená",J1137,0)</f>
        <v>0</v>
      </c>
      <c r="BI1137" s="246">
        <f>IF(N1137="nulová",J1137,0)</f>
        <v>0</v>
      </c>
      <c r="BJ1137" s="25" t="s">
        <v>86</v>
      </c>
      <c r="BK1137" s="246">
        <f>ROUND(I1137*H1137,2)</f>
        <v>0</v>
      </c>
      <c r="BL1137" s="25" t="s">
        <v>267</v>
      </c>
      <c r="BM1137" s="25" t="s">
        <v>1980</v>
      </c>
    </row>
    <row r="1138" s="14" customFormat="1">
      <c r="B1138" s="275"/>
      <c r="C1138" s="276"/>
      <c r="D1138" s="247" t="s">
        <v>312</v>
      </c>
      <c r="E1138" s="277" t="s">
        <v>34</v>
      </c>
      <c r="F1138" s="278" t="s">
        <v>419</v>
      </c>
      <c r="G1138" s="276"/>
      <c r="H1138" s="277" t="s">
        <v>34</v>
      </c>
      <c r="I1138" s="279"/>
      <c r="J1138" s="276"/>
      <c r="K1138" s="276"/>
      <c r="L1138" s="280"/>
      <c r="M1138" s="281"/>
      <c r="N1138" s="282"/>
      <c r="O1138" s="282"/>
      <c r="P1138" s="282"/>
      <c r="Q1138" s="282"/>
      <c r="R1138" s="282"/>
      <c r="S1138" s="282"/>
      <c r="T1138" s="283"/>
      <c r="AT1138" s="284" t="s">
        <v>312</v>
      </c>
      <c r="AU1138" s="284" t="s">
        <v>88</v>
      </c>
      <c r="AV1138" s="14" t="s">
        <v>86</v>
      </c>
      <c r="AW1138" s="14" t="s">
        <v>41</v>
      </c>
      <c r="AX1138" s="14" t="s">
        <v>78</v>
      </c>
      <c r="AY1138" s="284" t="s">
        <v>191</v>
      </c>
    </row>
    <row r="1139" s="14" customFormat="1">
      <c r="B1139" s="275"/>
      <c r="C1139" s="276"/>
      <c r="D1139" s="247" t="s">
        <v>312</v>
      </c>
      <c r="E1139" s="277" t="s">
        <v>34</v>
      </c>
      <c r="F1139" s="278" t="s">
        <v>1981</v>
      </c>
      <c r="G1139" s="276"/>
      <c r="H1139" s="277" t="s">
        <v>34</v>
      </c>
      <c r="I1139" s="279"/>
      <c r="J1139" s="276"/>
      <c r="K1139" s="276"/>
      <c r="L1139" s="280"/>
      <c r="M1139" s="281"/>
      <c r="N1139" s="282"/>
      <c r="O1139" s="282"/>
      <c r="P1139" s="282"/>
      <c r="Q1139" s="282"/>
      <c r="R1139" s="282"/>
      <c r="S1139" s="282"/>
      <c r="T1139" s="283"/>
      <c r="AT1139" s="284" t="s">
        <v>312</v>
      </c>
      <c r="AU1139" s="284" t="s">
        <v>88</v>
      </c>
      <c r="AV1139" s="14" t="s">
        <v>86</v>
      </c>
      <c r="AW1139" s="14" t="s">
        <v>41</v>
      </c>
      <c r="AX1139" s="14" t="s">
        <v>78</v>
      </c>
      <c r="AY1139" s="284" t="s">
        <v>191</v>
      </c>
    </row>
    <row r="1140" s="12" customFormat="1">
      <c r="B1140" s="253"/>
      <c r="C1140" s="254"/>
      <c r="D1140" s="247" t="s">
        <v>312</v>
      </c>
      <c r="E1140" s="255" t="s">
        <v>34</v>
      </c>
      <c r="F1140" s="256" t="s">
        <v>1982</v>
      </c>
      <c r="G1140" s="254"/>
      <c r="H1140" s="257">
        <v>38.880000000000003</v>
      </c>
      <c r="I1140" s="258"/>
      <c r="J1140" s="254"/>
      <c r="K1140" s="254"/>
      <c r="L1140" s="259"/>
      <c r="M1140" s="260"/>
      <c r="N1140" s="261"/>
      <c r="O1140" s="261"/>
      <c r="P1140" s="261"/>
      <c r="Q1140" s="261"/>
      <c r="R1140" s="261"/>
      <c r="S1140" s="261"/>
      <c r="T1140" s="262"/>
      <c r="AT1140" s="263" t="s">
        <v>312</v>
      </c>
      <c r="AU1140" s="263" t="s">
        <v>88</v>
      </c>
      <c r="AV1140" s="12" t="s">
        <v>88</v>
      </c>
      <c r="AW1140" s="12" t="s">
        <v>41</v>
      </c>
      <c r="AX1140" s="12" t="s">
        <v>78</v>
      </c>
      <c r="AY1140" s="263" t="s">
        <v>191</v>
      </c>
    </row>
    <row r="1141" s="12" customFormat="1">
      <c r="B1141" s="253"/>
      <c r="C1141" s="254"/>
      <c r="D1141" s="247" t="s">
        <v>312</v>
      </c>
      <c r="E1141" s="255" t="s">
        <v>34</v>
      </c>
      <c r="F1141" s="256" t="s">
        <v>1983</v>
      </c>
      <c r="G1141" s="254"/>
      <c r="H1141" s="257">
        <v>215.02799999999999</v>
      </c>
      <c r="I1141" s="258"/>
      <c r="J1141" s="254"/>
      <c r="K1141" s="254"/>
      <c r="L1141" s="259"/>
      <c r="M1141" s="260"/>
      <c r="N1141" s="261"/>
      <c r="O1141" s="261"/>
      <c r="P1141" s="261"/>
      <c r="Q1141" s="261"/>
      <c r="R1141" s="261"/>
      <c r="S1141" s="261"/>
      <c r="T1141" s="262"/>
      <c r="AT1141" s="263" t="s">
        <v>312</v>
      </c>
      <c r="AU1141" s="263" t="s">
        <v>88</v>
      </c>
      <c r="AV1141" s="12" t="s">
        <v>88</v>
      </c>
      <c r="AW1141" s="12" t="s">
        <v>41</v>
      </c>
      <c r="AX1141" s="12" t="s">
        <v>78</v>
      </c>
      <c r="AY1141" s="263" t="s">
        <v>191</v>
      </c>
    </row>
    <row r="1142" s="14" customFormat="1">
      <c r="B1142" s="275"/>
      <c r="C1142" s="276"/>
      <c r="D1142" s="247" t="s">
        <v>312</v>
      </c>
      <c r="E1142" s="277" t="s">
        <v>34</v>
      </c>
      <c r="F1142" s="278" t="s">
        <v>1984</v>
      </c>
      <c r="G1142" s="276"/>
      <c r="H1142" s="277" t="s">
        <v>34</v>
      </c>
      <c r="I1142" s="279"/>
      <c r="J1142" s="276"/>
      <c r="K1142" s="276"/>
      <c r="L1142" s="280"/>
      <c r="M1142" s="281"/>
      <c r="N1142" s="282"/>
      <c r="O1142" s="282"/>
      <c r="P1142" s="282"/>
      <c r="Q1142" s="282"/>
      <c r="R1142" s="282"/>
      <c r="S1142" s="282"/>
      <c r="T1142" s="283"/>
      <c r="AT1142" s="284" t="s">
        <v>312</v>
      </c>
      <c r="AU1142" s="284" t="s">
        <v>88</v>
      </c>
      <c r="AV1142" s="14" t="s">
        <v>86</v>
      </c>
      <c r="AW1142" s="14" t="s">
        <v>41</v>
      </c>
      <c r="AX1142" s="14" t="s">
        <v>78</v>
      </c>
      <c r="AY1142" s="284" t="s">
        <v>191</v>
      </c>
    </row>
    <row r="1143" s="12" customFormat="1">
      <c r="B1143" s="253"/>
      <c r="C1143" s="254"/>
      <c r="D1143" s="247" t="s">
        <v>312</v>
      </c>
      <c r="E1143" s="255" t="s">
        <v>34</v>
      </c>
      <c r="F1143" s="256" t="s">
        <v>1985</v>
      </c>
      <c r="G1143" s="254"/>
      <c r="H1143" s="257">
        <v>111.791</v>
      </c>
      <c r="I1143" s="258"/>
      <c r="J1143" s="254"/>
      <c r="K1143" s="254"/>
      <c r="L1143" s="259"/>
      <c r="M1143" s="260"/>
      <c r="N1143" s="261"/>
      <c r="O1143" s="261"/>
      <c r="P1143" s="261"/>
      <c r="Q1143" s="261"/>
      <c r="R1143" s="261"/>
      <c r="S1143" s="261"/>
      <c r="T1143" s="262"/>
      <c r="AT1143" s="263" t="s">
        <v>312</v>
      </c>
      <c r="AU1143" s="263" t="s">
        <v>88</v>
      </c>
      <c r="AV1143" s="12" t="s">
        <v>88</v>
      </c>
      <c r="AW1143" s="12" t="s">
        <v>41</v>
      </c>
      <c r="AX1143" s="12" t="s">
        <v>78</v>
      </c>
      <c r="AY1143" s="263" t="s">
        <v>191</v>
      </c>
    </row>
    <row r="1144" s="14" customFormat="1">
      <c r="B1144" s="275"/>
      <c r="C1144" s="276"/>
      <c r="D1144" s="247" t="s">
        <v>312</v>
      </c>
      <c r="E1144" s="277" t="s">
        <v>34</v>
      </c>
      <c r="F1144" s="278" t="s">
        <v>1986</v>
      </c>
      <c r="G1144" s="276"/>
      <c r="H1144" s="277" t="s">
        <v>34</v>
      </c>
      <c r="I1144" s="279"/>
      <c r="J1144" s="276"/>
      <c r="K1144" s="276"/>
      <c r="L1144" s="280"/>
      <c r="M1144" s="281"/>
      <c r="N1144" s="282"/>
      <c r="O1144" s="282"/>
      <c r="P1144" s="282"/>
      <c r="Q1144" s="282"/>
      <c r="R1144" s="282"/>
      <c r="S1144" s="282"/>
      <c r="T1144" s="283"/>
      <c r="AT1144" s="284" t="s">
        <v>312</v>
      </c>
      <c r="AU1144" s="284" t="s">
        <v>88</v>
      </c>
      <c r="AV1144" s="14" t="s">
        <v>86</v>
      </c>
      <c r="AW1144" s="14" t="s">
        <v>41</v>
      </c>
      <c r="AX1144" s="14" t="s">
        <v>78</v>
      </c>
      <c r="AY1144" s="284" t="s">
        <v>191</v>
      </c>
    </row>
    <row r="1145" s="12" customFormat="1">
      <c r="B1145" s="253"/>
      <c r="C1145" s="254"/>
      <c r="D1145" s="247" t="s">
        <v>312</v>
      </c>
      <c r="E1145" s="255" t="s">
        <v>34</v>
      </c>
      <c r="F1145" s="256" t="s">
        <v>1985</v>
      </c>
      <c r="G1145" s="254"/>
      <c r="H1145" s="257">
        <v>111.791</v>
      </c>
      <c r="I1145" s="258"/>
      <c r="J1145" s="254"/>
      <c r="K1145" s="254"/>
      <c r="L1145" s="259"/>
      <c r="M1145" s="260"/>
      <c r="N1145" s="261"/>
      <c r="O1145" s="261"/>
      <c r="P1145" s="261"/>
      <c r="Q1145" s="261"/>
      <c r="R1145" s="261"/>
      <c r="S1145" s="261"/>
      <c r="T1145" s="262"/>
      <c r="AT1145" s="263" t="s">
        <v>312</v>
      </c>
      <c r="AU1145" s="263" t="s">
        <v>88</v>
      </c>
      <c r="AV1145" s="12" t="s">
        <v>88</v>
      </c>
      <c r="AW1145" s="12" t="s">
        <v>41</v>
      </c>
      <c r="AX1145" s="12" t="s">
        <v>78</v>
      </c>
      <c r="AY1145" s="263" t="s">
        <v>191</v>
      </c>
    </row>
    <row r="1146" s="13" customFormat="1">
      <c r="B1146" s="264"/>
      <c r="C1146" s="265"/>
      <c r="D1146" s="247" t="s">
        <v>312</v>
      </c>
      <c r="E1146" s="266" t="s">
        <v>34</v>
      </c>
      <c r="F1146" s="267" t="s">
        <v>314</v>
      </c>
      <c r="G1146" s="265"/>
      <c r="H1146" s="268">
        <v>477.49000000000001</v>
      </c>
      <c r="I1146" s="269"/>
      <c r="J1146" s="265"/>
      <c r="K1146" s="265"/>
      <c r="L1146" s="270"/>
      <c r="M1146" s="271"/>
      <c r="N1146" s="272"/>
      <c r="O1146" s="272"/>
      <c r="P1146" s="272"/>
      <c r="Q1146" s="272"/>
      <c r="R1146" s="272"/>
      <c r="S1146" s="272"/>
      <c r="T1146" s="273"/>
      <c r="AT1146" s="274" t="s">
        <v>312</v>
      </c>
      <c r="AU1146" s="274" t="s">
        <v>88</v>
      </c>
      <c r="AV1146" s="13" t="s">
        <v>211</v>
      </c>
      <c r="AW1146" s="13" t="s">
        <v>41</v>
      </c>
      <c r="AX1146" s="13" t="s">
        <v>86</v>
      </c>
      <c r="AY1146" s="274" t="s">
        <v>191</v>
      </c>
    </row>
    <row r="1147" s="1" customFormat="1" ht="16.5" customHeight="1">
      <c r="B1147" s="48"/>
      <c r="C1147" s="290" t="s">
        <v>1987</v>
      </c>
      <c r="D1147" s="290" t="s">
        <v>445</v>
      </c>
      <c r="E1147" s="291" t="s">
        <v>1988</v>
      </c>
      <c r="F1147" s="292" t="s">
        <v>1989</v>
      </c>
      <c r="G1147" s="293" t="s">
        <v>453</v>
      </c>
      <c r="H1147" s="294">
        <v>525.23900000000003</v>
      </c>
      <c r="I1147" s="295"/>
      <c r="J1147" s="296">
        <f>ROUND(I1147*H1147,2)</f>
        <v>0</v>
      </c>
      <c r="K1147" s="292" t="s">
        <v>356</v>
      </c>
      <c r="L1147" s="297"/>
      <c r="M1147" s="298" t="s">
        <v>34</v>
      </c>
      <c r="N1147" s="299" t="s">
        <v>49</v>
      </c>
      <c r="O1147" s="49"/>
      <c r="P1147" s="244">
        <f>O1147*H1147</f>
        <v>0</v>
      </c>
      <c r="Q1147" s="244">
        <v>0.0118</v>
      </c>
      <c r="R1147" s="244">
        <f>Q1147*H1147</f>
        <v>6.1978202000000007</v>
      </c>
      <c r="S1147" s="244">
        <v>0</v>
      </c>
      <c r="T1147" s="245">
        <f>S1147*H1147</f>
        <v>0</v>
      </c>
      <c r="AR1147" s="25" t="s">
        <v>531</v>
      </c>
      <c r="AT1147" s="25" t="s">
        <v>445</v>
      </c>
      <c r="AU1147" s="25" t="s">
        <v>88</v>
      </c>
      <c r="AY1147" s="25" t="s">
        <v>191</v>
      </c>
      <c r="BE1147" s="246">
        <f>IF(N1147="základní",J1147,0)</f>
        <v>0</v>
      </c>
      <c r="BF1147" s="246">
        <f>IF(N1147="snížená",J1147,0)</f>
        <v>0</v>
      </c>
      <c r="BG1147" s="246">
        <f>IF(N1147="zákl. přenesená",J1147,0)</f>
        <v>0</v>
      </c>
      <c r="BH1147" s="246">
        <f>IF(N1147="sníž. přenesená",J1147,0)</f>
        <v>0</v>
      </c>
      <c r="BI1147" s="246">
        <f>IF(N1147="nulová",J1147,0)</f>
        <v>0</v>
      </c>
      <c r="BJ1147" s="25" t="s">
        <v>86</v>
      </c>
      <c r="BK1147" s="246">
        <f>ROUND(I1147*H1147,2)</f>
        <v>0</v>
      </c>
      <c r="BL1147" s="25" t="s">
        <v>267</v>
      </c>
      <c r="BM1147" s="25" t="s">
        <v>1990</v>
      </c>
    </row>
    <row r="1148" s="1" customFormat="1">
      <c r="B1148" s="48"/>
      <c r="C1148" s="76"/>
      <c r="D1148" s="247" t="s">
        <v>201</v>
      </c>
      <c r="E1148" s="76"/>
      <c r="F1148" s="248" t="s">
        <v>1991</v>
      </c>
      <c r="G1148" s="76"/>
      <c r="H1148" s="76"/>
      <c r="I1148" s="205"/>
      <c r="J1148" s="76"/>
      <c r="K1148" s="76"/>
      <c r="L1148" s="74"/>
      <c r="M1148" s="249"/>
      <c r="N1148" s="49"/>
      <c r="O1148" s="49"/>
      <c r="P1148" s="49"/>
      <c r="Q1148" s="49"/>
      <c r="R1148" s="49"/>
      <c r="S1148" s="49"/>
      <c r="T1148" s="97"/>
      <c r="AT1148" s="25" t="s">
        <v>201</v>
      </c>
      <c r="AU1148" s="25" t="s">
        <v>88</v>
      </c>
    </row>
    <row r="1149" s="12" customFormat="1">
      <c r="B1149" s="253"/>
      <c r="C1149" s="254"/>
      <c r="D1149" s="247" t="s">
        <v>312</v>
      </c>
      <c r="E1149" s="254"/>
      <c r="F1149" s="256" t="s">
        <v>1992</v>
      </c>
      <c r="G1149" s="254"/>
      <c r="H1149" s="257">
        <v>525.23900000000003</v>
      </c>
      <c r="I1149" s="258"/>
      <c r="J1149" s="254"/>
      <c r="K1149" s="254"/>
      <c r="L1149" s="259"/>
      <c r="M1149" s="260"/>
      <c r="N1149" s="261"/>
      <c r="O1149" s="261"/>
      <c r="P1149" s="261"/>
      <c r="Q1149" s="261"/>
      <c r="R1149" s="261"/>
      <c r="S1149" s="261"/>
      <c r="T1149" s="262"/>
      <c r="AT1149" s="263" t="s">
        <v>312</v>
      </c>
      <c r="AU1149" s="263" t="s">
        <v>88</v>
      </c>
      <c r="AV1149" s="12" t="s">
        <v>88</v>
      </c>
      <c r="AW1149" s="12" t="s">
        <v>6</v>
      </c>
      <c r="AX1149" s="12" t="s">
        <v>86</v>
      </c>
      <c r="AY1149" s="263" t="s">
        <v>191</v>
      </c>
    </row>
    <row r="1150" s="1" customFormat="1" ht="16.5" customHeight="1">
      <c r="B1150" s="48"/>
      <c r="C1150" s="235" t="s">
        <v>1993</v>
      </c>
      <c r="D1150" s="235" t="s">
        <v>194</v>
      </c>
      <c r="E1150" s="236" t="s">
        <v>1994</v>
      </c>
      <c r="F1150" s="237" t="s">
        <v>1995</v>
      </c>
      <c r="G1150" s="238" t="s">
        <v>453</v>
      </c>
      <c r="H1150" s="239">
        <v>477.49000000000001</v>
      </c>
      <c r="I1150" s="240"/>
      <c r="J1150" s="241">
        <f>ROUND(I1150*H1150,2)</f>
        <v>0</v>
      </c>
      <c r="K1150" s="237" t="s">
        <v>198</v>
      </c>
      <c r="L1150" s="74"/>
      <c r="M1150" s="242" t="s">
        <v>34</v>
      </c>
      <c r="N1150" s="243" t="s">
        <v>49</v>
      </c>
      <c r="O1150" s="49"/>
      <c r="P1150" s="244">
        <f>O1150*H1150</f>
        <v>0</v>
      </c>
      <c r="Q1150" s="244">
        <v>0</v>
      </c>
      <c r="R1150" s="244">
        <f>Q1150*H1150</f>
        <v>0</v>
      </c>
      <c r="S1150" s="244">
        <v>0</v>
      </c>
      <c r="T1150" s="245">
        <f>S1150*H1150</f>
        <v>0</v>
      </c>
      <c r="AR1150" s="25" t="s">
        <v>267</v>
      </c>
      <c r="AT1150" s="25" t="s">
        <v>194</v>
      </c>
      <c r="AU1150" s="25" t="s">
        <v>88</v>
      </c>
      <c r="AY1150" s="25" t="s">
        <v>191</v>
      </c>
      <c r="BE1150" s="246">
        <f>IF(N1150="základní",J1150,0)</f>
        <v>0</v>
      </c>
      <c r="BF1150" s="246">
        <f>IF(N1150="snížená",J1150,0)</f>
        <v>0</v>
      </c>
      <c r="BG1150" s="246">
        <f>IF(N1150="zákl. přenesená",J1150,0)</f>
        <v>0</v>
      </c>
      <c r="BH1150" s="246">
        <f>IF(N1150="sníž. přenesená",J1150,0)</f>
        <v>0</v>
      </c>
      <c r="BI1150" s="246">
        <f>IF(N1150="nulová",J1150,0)</f>
        <v>0</v>
      </c>
      <c r="BJ1150" s="25" t="s">
        <v>86</v>
      </c>
      <c r="BK1150" s="246">
        <f>ROUND(I1150*H1150,2)</f>
        <v>0</v>
      </c>
      <c r="BL1150" s="25" t="s">
        <v>267</v>
      </c>
      <c r="BM1150" s="25" t="s">
        <v>1996</v>
      </c>
    </row>
    <row r="1151" s="1" customFormat="1" ht="16.5" customHeight="1">
      <c r="B1151" s="48"/>
      <c r="C1151" s="235" t="s">
        <v>1997</v>
      </c>
      <c r="D1151" s="235" t="s">
        <v>194</v>
      </c>
      <c r="E1151" s="236" t="s">
        <v>1998</v>
      </c>
      <c r="F1151" s="237" t="s">
        <v>1999</v>
      </c>
      <c r="G1151" s="238" t="s">
        <v>553</v>
      </c>
      <c r="H1151" s="239">
        <v>379.85000000000002</v>
      </c>
      <c r="I1151" s="240"/>
      <c r="J1151" s="241">
        <f>ROUND(I1151*H1151,2)</f>
        <v>0</v>
      </c>
      <c r="K1151" s="237" t="s">
        <v>198</v>
      </c>
      <c r="L1151" s="74"/>
      <c r="M1151" s="242" t="s">
        <v>34</v>
      </c>
      <c r="N1151" s="243" t="s">
        <v>49</v>
      </c>
      <c r="O1151" s="49"/>
      <c r="P1151" s="244">
        <f>O1151*H1151</f>
        <v>0</v>
      </c>
      <c r="Q1151" s="244">
        <v>9.0000000000000006E-05</v>
      </c>
      <c r="R1151" s="244">
        <f>Q1151*H1151</f>
        <v>0.034186500000000002</v>
      </c>
      <c r="S1151" s="244">
        <v>0</v>
      </c>
      <c r="T1151" s="245">
        <f>S1151*H1151</f>
        <v>0</v>
      </c>
      <c r="AR1151" s="25" t="s">
        <v>267</v>
      </c>
      <c r="AT1151" s="25" t="s">
        <v>194</v>
      </c>
      <c r="AU1151" s="25" t="s">
        <v>88</v>
      </c>
      <c r="AY1151" s="25" t="s">
        <v>191</v>
      </c>
      <c r="BE1151" s="246">
        <f>IF(N1151="základní",J1151,0)</f>
        <v>0</v>
      </c>
      <c r="BF1151" s="246">
        <f>IF(N1151="snížená",J1151,0)</f>
        <v>0</v>
      </c>
      <c r="BG1151" s="246">
        <f>IF(N1151="zákl. přenesená",J1151,0)</f>
        <v>0</v>
      </c>
      <c r="BH1151" s="246">
        <f>IF(N1151="sníž. přenesená",J1151,0)</f>
        <v>0</v>
      </c>
      <c r="BI1151" s="246">
        <f>IF(N1151="nulová",J1151,0)</f>
        <v>0</v>
      </c>
      <c r="BJ1151" s="25" t="s">
        <v>86</v>
      </c>
      <c r="BK1151" s="246">
        <f>ROUND(I1151*H1151,2)</f>
        <v>0</v>
      </c>
      <c r="BL1151" s="25" t="s">
        <v>267</v>
      </c>
      <c r="BM1151" s="25" t="s">
        <v>2000</v>
      </c>
    </row>
    <row r="1152" s="1" customFormat="1" ht="16.5" customHeight="1">
      <c r="B1152" s="48"/>
      <c r="C1152" s="235" t="s">
        <v>2001</v>
      </c>
      <c r="D1152" s="235" t="s">
        <v>194</v>
      </c>
      <c r="E1152" s="236" t="s">
        <v>2002</v>
      </c>
      <c r="F1152" s="237" t="s">
        <v>2003</v>
      </c>
      <c r="G1152" s="238" t="s">
        <v>453</v>
      </c>
      <c r="H1152" s="239">
        <v>477.49000000000001</v>
      </c>
      <c r="I1152" s="240"/>
      <c r="J1152" s="241">
        <f>ROUND(I1152*H1152,2)</f>
        <v>0</v>
      </c>
      <c r="K1152" s="237" t="s">
        <v>198</v>
      </c>
      <c r="L1152" s="74"/>
      <c r="M1152" s="242" t="s">
        <v>34</v>
      </c>
      <c r="N1152" s="243" t="s">
        <v>49</v>
      </c>
      <c r="O1152" s="49"/>
      <c r="P1152" s="244">
        <f>O1152*H1152</f>
        <v>0</v>
      </c>
      <c r="Q1152" s="244">
        <v>0</v>
      </c>
      <c r="R1152" s="244">
        <f>Q1152*H1152</f>
        <v>0</v>
      </c>
      <c r="S1152" s="244">
        <v>0</v>
      </c>
      <c r="T1152" s="245">
        <f>S1152*H1152</f>
        <v>0</v>
      </c>
      <c r="AR1152" s="25" t="s">
        <v>267</v>
      </c>
      <c r="AT1152" s="25" t="s">
        <v>194</v>
      </c>
      <c r="AU1152" s="25" t="s">
        <v>88</v>
      </c>
      <c r="AY1152" s="25" t="s">
        <v>191</v>
      </c>
      <c r="BE1152" s="246">
        <f>IF(N1152="základní",J1152,0)</f>
        <v>0</v>
      </c>
      <c r="BF1152" s="246">
        <f>IF(N1152="snížená",J1152,0)</f>
        <v>0</v>
      </c>
      <c r="BG1152" s="246">
        <f>IF(N1152="zákl. přenesená",J1152,0)</f>
        <v>0</v>
      </c>
      <c r="BH1152" s="246">
        <f>IF(N1152="sníž. přenesená",J1152,0)</f>
        <v>0</v>
      </c>
      <c r="BI1152" s="246">
        <f>IF(N1152="nulová",J1152,0)</f>
        <v>0</v>
      </c>
      <c r="BJ1152" s="25" t="s">
        <v>86</v>
      </c>
      <c r="BK1152" s="246">
        <f>ROUND(I1152*H1152,2)</f>
        <v>0</v>
      </c>
      <c r="BL1152" s="25" t="s">
        <v>267</v>
      </c>
      <c r="BM1152" s="25" t="s">
        <v>2004</v>
      </c>
    </row>
    <row r="1153" s="1" customFormat="1" ht="25.5" customHeight="1">
      <c r="B1153" s="48"/>
      <c r="C1153" s="235" t="s">
        <v>2005</v>
      </c>
      <c r="D1153" s="235" t="s">
        <v>194</v>
      </c>
      <c r="E1153" s="236" t="s">
        <v>2006</v>
      </c>
      <c r="F1153" s="237" t="s">
        <v>2007</v>
      </c>
      <c r="G1153" s="238" t="s">
        <v>453</v>
      </c>
      <c r="H1153" s="239">
        <v>477.49000000000001</v>
      </c>
      <c r="I1153" s="240"/>
      <c r="J1153" s="241">
        <f>ROUND(I1153*H1153,2)</f>
        <v>0</v>
      </c>
      <c r="K1153" s="237" t="s">
        <v>356</v>
      </c>
      <c r="L1153" s="74"/>
      <c r="M1153" s="242" t="s">
        <v>34</v>
      </c>
      <c r="N1153" s="243" t="s">
        <v>49</v>
      </c>
      <c r="O1153" s="49"/>
      <c r="P1153" s="244">
        <f>O1153*H1153</f>
        <v>0</v>
      </c>
      <c r="Q1153" s="244">
        <v>0</v>
      </c>
      <c r="R1153" s="244">
        <f>Q1153*H1153</f>
        <v>0</v>
      </c>
      <c r="S1153" s="244">
        <v>0</v>
      </c>
      <c r="T1153" s="245">
        <f>S1153*H1153</f>
        <v>0</v>
      </c>
      <c r="AR1153" s="25" t="s">
        <v>267</v>
      </c>
      <c r="AT1153" s="25" t="s">
        <v>194</v>
      </c>
      <c r="AU1153" s="25" t="s">
        <v>88</v>
      </c>
      <c r="AY1153" s="25" t="s">
        <v>191</v>
      </c>
      <c r="BE1153" s="246">
        <f>IF(N1153="základní",J1153,0)</f>
        <v>0</v>
      </c>
      <c r="BF1153" s="246">
        <f>IF(N1153="snížená",J1153,0)</f>
        <v>0</v>
      </c>
      <c r="BG1153" s="246">
        <f>IF(N1153="zákl. přenesená",J1153,0)</f>
        <v>0</v>
      </c>
      <c r="BH1153" s="246">
        <f>IF(N1153="sníž. přenesená",J1153,0)</f>
        <v>0</v>
      </c>
      <c r="BI1153" s="246">
        <f>IF(N1153="nulová",J1153,0)</f>
        <v>0</v>
      </c>
      <c r="BJ1153" s="25" t="s">
        <v>86</v>
      </c>
      <c r="BK1153" s="246">
        <f>ROUND(I1153*H1153,2)</f>
        <v>0</v>
      </c>
      <c r="BL1153" s="25" t="s">
        <v>267</v>
      </c>
      <c r="BM1153" s="25" t="s">
        <v>2008</v>
      </c>
    </row>
    <row r="1154" s="1" customFormat="1">
      <c r="B1154" s="48"/>
      <c r="C1154" s="76"/>
      <c r="D1154" s="247" t="s">
        <v>201</v>
      </c>
      <c r="E1154" s="76"/>
      <c r="F1154" s="248" t="s">
        <v>2009</v>
      </c>
      <c r="G1154" s="76"/>
      <c r="H1154" s="76"/>
      <c r="I1154" s="205"/>
      <c r="J1154" s="76"/>
      <c r="K1154" s="76"/>
      <c r="L1154" s="74"/>
      <c r="M1154" s="249"/>
      <c r="N1154" s="49"/>
      <c r="O1154" s="49"/>
      <c r="P1154" s="49"/>
      <c r="Q1154" s="49"/>
      <c r="R1154" s="49"/>
      <c r="S1154" s="49"/>
      <c r="T1154" s="97"/>
      <c r="AT1154" s="25" t="s">
        <v>201</v>
      </c>
      <c r="AU1154" s="25" t="s">
        <v>88</v>
      </c>
    </row>
    <row r="1155" s="1" customFormat="1" ht="16.5" customHeight="1">
      <c r="B1155" s="48"/>
      <c r="C1155" s="235" t="s">
        <v>2010</v>
      </c>
      <c r="D1155" s="235" t="s">
        <v>194</v>
      </c>
      <c r="E1155" s="236" t="s">
        <v>2011</v>
      </c>
      <c r="F1155" s="237" t="s">
        <v>2012</v>
      </c>
      <c r="G1155" s="238" t="s">
        <v>1036</v>
      </c>
      <c r="H1155" s="311"/>
      <c r="I1155" s="240"/>
      <c r="J1155" s="241">
        <f>ROUND(I1155*H1155,2)</f>
        <v>0</v>
      </c>
      <c r="K1155" s="237" t="s">
        <v>198</v>
      </c>
      <c r="L1155" s="74"/>
      <c r="M1155" s="242" t="s">
        <v>34</v>
      </c>
      <c r="N1155" s="243" t="s">
        <v>49</v>
      </c>
      <c r="O1155" s="49"/>
      <c r="P1155" s="244">
        <f>O1155*H1155</f>
        <v>0</v>
      </c>
      <c r="Q1155" s="244">
        <v>0</v>
      </c>
      <c r="R1155" s="244">
        <f>Q1155*H1155</f>
        <v>0</v>
      </c>
      <c r="S1155" s="244">
        <v>0</v>
      </c>
      <c r="T1155" s="245">
        <f>S1155*H1155</f>
        <v>0</v>
      </c>
      <c r="AR1155" s="25" t="s">
        <v>267</v>
      </c>
      <c r="AT1155" s="25" t="s">
        <v>194</v>
      </c>
      <c r="AU1155" s="25" t="s">
        <v>88</v>
      </c>
      <c r="AY1155" s="25" t="s">
        <v>191</v>
      </c>
      <c r="BE1155" s="246">
        <f>IF(N1155="základní",J1155,0)</f>
        <v>0</v>
      </c>
      <c r="BF1155" s="246">
        <f>IF(N1155="snížená",J1155,0)</f>
        <v>0</v>
      </c>
      <c r="BG1155" s="246">
        <f>IF(N1155="zákl. přenesená",J1155,0)</f>
        <v>0</v>
      </c>
      <c r="BH1155" s="246">
        <f>IF(N1155="sníž. přenesená",J1155,0)</f>
        <v>0</v>
      </c>
      <c r="BI1155" s="246">
        <f>IF(N1155="nulová",J1155,0)</f>
        <v>0</v>
      </c>
      <c r="BJ1155" s="25" t="s">
        <v>86</v>
      </c>
      <c r="BK1155" s="246">
        <f>ROUND(I1155*H1155,2)</f>
        <v>0</v>
      </c>
      <c r="BL1155" s="25" t="s">
        <v>267</v>
      </c>
      <c r="BM1155" s="25" t="s">
        <v>2013</v>
      </c>
    </row>
    <row r="1156" s="11" customFormat="1" ht="29.88" customHeight="1">
      <c r="B1156" s="219"/>
      <c r="C1156" s="220"/>
      <c r="D1156" s="221" t="s">
        <v>77</v>
      </c>
      <c r="E1156" s="233" t="s">
        <v>2014</v>
      </c>
      <c r="F1156" s="233" t="s">
        <v>2015</v>
      </c>
      <c r="G1156" s="220"/>
      <c r="H1156" s="220"/>
      <c r="I1156" s="223"/>
      <c r="J1156" s="234">
        <f>BK1156</f>
        <v>0</v>
      </c>
      <c r="K1156" s="220"/>
      <c r="L1156" s="225"/>
      <c r="M1156" s="226"/>
      <c r="N1156" s="227"/>
      <c r="O1156" s="227"/>
      <c r="P1156" s="228">
        <f>SUM(P1157:P1175)</f>
        <v>0</v>
      </c>
      <c r="Q1156" s="227"/>
      <c r="R1156" s="228">
        <f>SUM(R1157:R1175)</f>
        <v>0.1632497</v>
      </c>
      <c r="S1156" s="227"/>
      <c r="T1156" s="229">
        <f>SUM(T1157:T1175)</f>
        <v>0</v>
      </c>
      <c r="AR1156" s="230" t="s">
        <v>88</v>
      </c>
      <c r="AT1156" s="231" t="s">
        <v>77</v>
      </c>
      <c r="AU1156" s="231" t="s">
        <v>86</v>
      </c>
      <c r="AY1156" s="230" t="s">
        <v>191</v>
      </c>
      <c r="BK1156" s="232">
        <f>SUM(BK1157:BK1175)</f>
        <v>0</v>
      </c>
    </row>
    <row r="1157" s="1" customFormat="1" ht="16.5" customHeight="1">
      <c r="B1157" s="48"/>
      <c r="C1157" s="235" t="s">
        <v>2016</v>
      </c>
      <c r="D1157" s="235" t="s">
        <v>194</v>
      </c>
      <c r="E1157" s="236" t="s">
        <v>2017</v>
      </c>
      <c r="F1157" s="237" t="s">
        <v>2018</v>
      </c>
      <c r="G1157" s="238" t="s">
        <v>453</v>
      </c>
      <c r="H1157" s="239">
        <v>49.030000000000001</v>
      </c>
      <c r="I1157" s="240"/>
      <c r="J1157" s="241">
        <f>ROUND(I1157*H1157,2)</f>
        <v>0</v>
      </c>
      <c r="K1157" s="237" t="s">
        <v>198</v>
      </c>
      <c r="L1157" s="74"/>
      <c r="M1157" s="242" t="s">
        <v>34</v>
      </c>
      <c r="N1157" s="243" t="s">
        <v>49</v>
      </c>
      <c r="O1157" s="49"/>
      <c r="P1157" s="244">
        <f>O1157*H1157</f>
        <v>0</v>
      </c>
      <c r="Q1157" s="244">
        <v>0.00054000000000000001</v>
      </c>
      <c r="R1157" s="244">
        <f>Q1157*H1157</f>
        <v>0.026476200000000002</v>
      </c>
      <c r="S1157" s="244">
        <v>0</v>
      </c>
      <c r="T1157" s="245">
        <f>S1157*H1157</f>
        <v>0</v>
      </c>
      <c r="AR1157" s="25" t="s">
        <v>267</v>
      </c>
      <c r="AT1157" s="25" t="s">
        <v>194</v>
      </c>
      <c r="AU1157" s="25" t="s">
        <v>88</v>
      </c>
      <c r="AY1157" s="25" t="s">
        <v>191</v>
      </c>
      <c r="BE1157" s="246">
        <f>IF(N1157="základní",J1157,0)</f>
        <v>0</v>
      </c>
      <c r="BF1157" s="246">
        <f>IF(N1157="snížená",J1157,0)</f>
        <v>0</v>
      </c>
      <c r="BG1157" s="246">
        <f>IF(N1157="zákl. přenesená",J1157,0)</f>
        <v>0</v>
      </c>
      <c r="BH1157" s="246">
        <f>IF(N1157="sníž. přenesená",J1157,0)</f>
        <v>0</v>
      </c>
      <c r="BI1157" s="246">
        <f>IF(N1157="nulová",J1157,0)</f>
        <v>0</v>
      </c>
      <c r="BJ1157" s="25" t="s">
        <v>86</v>
      </c>
      <c r="BK1157" s="246">
        <f>ROUND(I1157*H1157,2)</f>
        <v>0</v>
      </c>
      <c r="BL1157" s="25" t="s">
        <v>267</v>
      </c>
      <c r="BM1157" s="25" t="s">
        <v>2019</v>
      </c>
    </row>
    <row r="1158" s="14" customFormat="1">
      <c r="B1158" s="275"/>
      <c r="C1158" s="276"/>
      <c r="D1158" s="247" t="s">
        <v>312</v>
      </c>
      <c r="E1158" s="277" t="s">
        <v>34</v>
      </c>
      <c r="F1158" s="278" t="s">
        <v>571</v>
      </c>
      <c r="G1158" s="276"/>
      <c r="H1158" s="277" t="s">
        <v>34</v>
      </c>
      <c r="I1158" s="279"/>
      <c r="J1158" s="276"/>
      <c r="K1158" s="276"/>
      <c r="L1158" s="280"/>
      <c r="M1158" s="281"/>
      <c r="N1158" s="282"/>
      <c r="O1158" s="282"/>
      <c r="P1158" s="282"/>
      <c r="Q1158" s="282"/>
      <c r="R1158" s="282"/>
      <c r="S1158" s="282"/>
      <c r="T1158" s="283"/>
      <c r="AT1158" s="284" t="s">
        <v>312</v>
      </c>
      <c r="AU1158" s="284" t="s">
        <v>88</v>
      </c>
      <c r="AV1158" s="14" t="s">
        <v>86</v>
      </c>
      <c r="AW1158" s="14" t="s">
        <v>41</v>
      </c>
      <c r="AX1158" s="14" t="s">
        <v>78</v>
      </c>
      <c r="AY1158" s="284" t="s">
        <v>191</v>
      </c>
    </row>
    <row r="1159" s="12" customFormat="1">
      <c r="B1159" s="253"/>
      <c r="C1159" s="254"/>
      <c r="D1159" s="247" t="s">
        <v>312</v>
      </c>
      <c r="E1159" s="255" t="s">
        <v>34</v>
      </c>
      <c r="F1159" s="256" t="s">
        <v>591</v>
      </c>
      <c r="G1159" s="254"/>
      <c r="H1159" s="257">
        <v>49.030000000000001</v>
      </c>
      <c r="I1159" s="258"/>
      <c r="J1159" s="254"/>
      <c r="K1159" s="254"/>
      <c r="L1159" s="259"/>
      <c r="M1159" s="260"/>
      <c r="N1159" s="261"/>
      <c r="O1159" s="261"/>
      <c r="P1159" s="261"/>
      <c r="Q1159" s="261"/>
      <c r="R1159" s="261"/>
      <c r="S1159" s="261"/>
      <c r="T1159" s="262"/>
      <c r="AT1159" s="263" t="s">
        <v>312</v>
      </c>
      <c r="AU1159" s="263" t="s">
        <v>88</v>
      </c>
      <c r="AV1159" s="12" t="s">
        <v>88</v>
      </c>
      <c r="AW1159" s="12" t="s">
        <v>41</v>
      </c>
      <c r="AX1159" s="12" t="s">
        <v>78</v>
      </c>
      <c r="AY1159" s="263" t="s">
        <v>191</v>
      </c>
    </row>
    <row r="1160" s="13" customFormat="1">
      <c r="B1160" s="264"/>
      <c r="C1160" s="265"/>
      <c r="D1160" s="247" t="s">
        <v>312</v>
      </c>
      <c r="E1160" s="266" t="s">
        <v>34</v>
      </c>
      <c r="F1160" s="267" t="s">
        <v>314</v>
      </c>
      <c r="G1160" s="265"/>
      <c r="H1160" s="268">
        <v>49.030000000000001</v>
      </c>
      <c r="I1160" s="269"/>
      <c r="J1160" s="265"/>
      <c r="K1160" s="265"/>
      <c r="L1160" s="270"/>
      <c r="M1160" s="271"/>
      <c r="N1160" s="272"/>
      <c r="O1160" s="272"/>
      <c r="P1160" s="272"/>
      <c r="Q1160" s="272"/>
      <c r="R1160" s="272"/>
      <c r="S1160" s="272"/>
      <c r="T1160" s="273"/>
      <c r="AT1160" s="274" t="s">
        <v>312</v>
      </c>
      <c r="AU1160" s="274" t="s">
        <v>88</v>
      </c>
      <c r="AV1160" s="13" t="s">
        <v>211</v>
      </c>
      <c r="AW1160" s="13" t="s">
        <v>41</v>
      </c>
      <c r="AX1160" s="13" t="s">
        <v>86</v>
      </c>
      <c r="AY1160" s="274" t="s">
        <v>191</v>
      </c>
    </row>
    <row r="1161" s="1" customFormat="1" ht="16.5" customHeight="1">
      <c r="B1161" s="48"/>
      <c r="C1161" s="235" t="s">
        <v>2020</v>
      </c>
      <c r="D1161" s="235" t="s">
        <v>194</v>
      </c>
      <c r="E1161" s="236" t="s">
        <v>2021</v>
      </c>
      <c r="F1161" s="237" t="s">
        <v>2022</v>
      </c>
      <c r="G1161" s="238" t="s">
        <v>453</v>
      </c>
      <c r="H1161" s="239">
        <v>804.54999999999995</v>
      </c>
      <c r="I1161" s="240"/>
      <c r="J1161" s="241">
        <f>ROUND(I1161*H1161,2)</f>
        <v>0</v>
      </c>
      <c r="K1161" s="237" t="s">
        <v>198</v>
      </c>
      <c r="L1161" s="74"/>
      <c r="M1161" s="242" t="s">
        <v>34</v>
      </c>
      <c r="N1161" s="243" t="s">
        <v>49</v>
      </c>
      <c r="O1161" s="49"/>
      <c r="P1161" s="244">
        <f>O1161*H1161</f>
        <v>0</v>
      </c>
      <c r="Q1161" s="244">
        <v>0.00017000000000000001</v>
      </c>
      <c r="R1161" s="244">
        <f>Q1161*H1161</f>
        <v>0.13677349999999999</v>
      </c>
      <c r="S1161" s="244">
        <v>0</v>
      </c>
      <c r="T1161" s="245">
        <f>S1161*H1161</f>
        <v>0</v>
      </c>
      <c r="AR1161" s="25" t="s">
        <v>267</v>
      </c>
      <c r="AT1161" s="25" t="s">
        <v>194</v>
      </c>
      <c r="AU1161" s="25" t="s">
        <v>88</v>
      </c>
      <c r="AY1161" s="25" t="s">
        <v>191</v>
      </c>
      <c r="BE1161" s="246">
        <f>IF(N1161="základní",J1161,0)</f>
        <v>0</v>
      </c>
      <c r="BF1161" s="246">
        <f>IF(N1161="snížená",J1161,0)</f>
        <v>0</v>
      </c>
      <c r="BG1161" s="246">
        <f>IF(N1161="zákl. přenesená",J1161,0)</f>
        <v>0</v>
      </c>
      <c r="BH1161" s="246">
        <f>IF(N1161="sníž. přenesená",J1161,0)</f>
        <v>0</v>
      </c>
      <c r="BI1161" s="246">
        <f>IF(N1161="nulová",J1161,0)</f>
        <v>0</v>
      </c>
      <c r="BJ1161" s="25" t="s">
        <v>86</v>
      </c>
      <c r="BK1161" s="246">
        <f>ROUND(I1161*H1161,2)</f>
        <v>0</v>
      </c>
      <c r="BL1161" s="25" t="s">
        <v>267</v>
      </c>
      <c r="BM1161" s="25" t="s">
        <v>2023</v>
      </c>
    </row>
    <row r="1162" s="14" customFormat="1">
      <c r="B1162" s="275"/>
      <c r="C1162" s="276"/>
      <c r="D1162" s="247" t="s">
        <v>312</v>
      </c>
      <c r="E1162" s="277" t="s">
        <v>34</v>
      </c>
      <c r="F1162" s="278" t="s">
        <v>742</v>
      </c>
      <c r="G1162" s="276"/>
      <c r="H1162" s="277" t="s">
        <v>34</v>
      </c>
      <c r="I1162" s="279"/>
      <c r="J1162" s="276"/>
      <c r="K1162" s="276"/>
      <c r="L1162" s="280"/>
      <c r="M1162" s="281"/>
      <c r="N1162" s="282"/>
      <c r="O1162" s="282"/>
      <c r="P1162" s="282"/>
      <c r="Q1162" s="282"/>
      <c r="R1162" s="282"/>
      <c r="S1162" s="282"/>
      <c r="T1162" s="283"/>
      <c r="AT1162" s="284" t="s">
        <v>312</v>
      </c>
      <c r="AU1162" s="284" t="s">
        <v>88</v>
      </c>
      <c r="AV1162" s="14" t="s">
        <v>86</v>
      </c>
      <c r="AW1162" s="14" t="s">
        <v>41</v>
      </c>
      <c r="AX1162" s="14" t="s">
        <v>78</v>
      </c>
      <c r="AY1162" s="284" t="s">
        <v>191</v>
      </c>
    </row>
    <row r="1163" s="12" customFormat="1">
      <c r="B1163" s="253"/>
      <c r="C1163" s="254"/>
      <c r="D1163" s="247" t="s">
        <v>312</v>
      </c>
      <c r="E1163" s="255" t="s">
        <v>34</v>
      </c>
      <c r="F1163" s="256" t="s">
        <v>748</v>
      </c>
      <c r="G1163" s="254"/>
      <c r="H1163" s="257">
        <v>123.645</v>
      </c>
      <c r="I1163" s="258"/>
      <c r="J1163" s="254"/>
      <c r="K1163" s="254"/>
      <c r="L1163" s="259"/>
      <c r="M1163" s="260"/>
      <c r="N1163" s="261"/>
      <c r="O1163" s="261"/>
      <c r="P1163" s="261"/>
      <c r="Q1163" s="261"/>
      <c r="R1163" s="261"/>
      <c r="S1163" s="261"/>
      <c r="T1163" s="262"/>
      <c r="AT1163" s="263" t="s">
        <v>312</v>
      </c>
      <c r="AU1163" s="263" t="s">
        <v>88</v>
      </c>
      <c r="AV1163" s="12" t="s">
        <v>88</v>
      </c>
      <c r="AW1163" s="12" t="s">
        <v>41</v>
      </c>
      <c r="AX1163" s="12" t="s">
        <v>78</v>
      </c>
      <c r="AY1163" s="263" t="s">
        <v>191</v>
      </c>
    </row>
    <row r="1164" s="12" customFormat="1">
      <c r="B1164" s="253"/>
      <c r="C1164" s="254"/>
      <c r="D1164" s="247" t="s">
        <v>312</v>
      </c>
      <c r="E1164" s="255" t="s">
        <v>34</v>
      </c>
      <c r="F1164" s="256" t="s">
        <v>749</v>
      </c>
      <c r="G1164" s="254"/>
      <c r="H1164" s="257">
        <v>2.395</v>
      </c>
      <c r="I1164" s="258"/>
      <c r="J1164" s="254"/>
      <c r="K1164" s="254"/>
      <c r="L1164" s="259"/>
      <c r="M1164" s="260"/>
      <c r="N1164" s="261"/>
      <c r="O1164" s="261"/>
      <c r="P1164" s="261"/>
      <c r="Q1164" s="261"/>
      <c r="R1164" s="261"/>
      <c r="S1164" s="261"/>
      <c r="T1164" s="262"/>
      <c r="AT1164" s="263" t="s">
        <v>312</v>
      </c>
      <c r="AU1164" s="263" t="s">
        <v>88</v>
      </c>
      <c r="AV1164" s="12" t="s">
        <v>88</v>
      </c>
      <c r="AW1164" s="12" t="s">
        <v>41</v>
      </c>
      <c r="AX1164" s="12" t="s">
        <v>78</v>
      </c>
      <c r="AY1164" s="263" t="s">
        <v>191</v>
      </c>
    </row>
    <row r="1165" s="12" customFormat="1">
      <c r="B1165" s="253"/>
      <c r="C1165" s="254"/>
      <c r="D1165" s="247" t="s">
        <v>312</v>
      </c>
      <c r="E1165" s="255" t="s">
        <v>34</v>
      </c>
      <c r="F1165" s="256" t="s">
        <v>750</v>
      </c>
      <c r="G1165" s="254"/>
      <c r="H1165" s="257">
        <v>53.869999999999997</v>
      </c>
      <c r="I1165" s="258"/>
      <c r="J1165" s="254"/>
      <c r="K1165" s="254"/>
      <c r="L1165" s="259"/>
      <c r="M1165" s="260"/>
      <c r="N1165" s="261"/>
      <c r="O1165" s="261"/>
      <c r="P1165" s="261"/>
      <c r="Q1165" s="261"/>
      <c r="R1165" s="261"/>
      <c r="S1165" s="261"/>
      <c r="T1165" s="262"/>
      <c r="AT1165" s="263" t="s">
        <v>312</v>
      </c>
      <c r="AU1165" s="263" t="s">
        <v>88</v>
      </c>
      <c r="AV1165" s="12" t="s">
        <v>88</v>
      </c>
      <c r="AW1165" s="12" t="s">
        <v>41</v>
      </c>
      <c r="AX1165" s="12" t="s">
        <v>78</v>
      </c>
      <c r="AY1165" s="263" t="s">
        <v>191</v>
      </c>
    </row>
    <row r="1166" s="12" customFormat="1">
      <c r="B1166" s="253"/>
      <c r="C1166" s="254"/>
      <c r="D1166" s="247" t="s">
        <v>312</v>
      </c>
      <c r="E1166" s="255" t="s">
        <v>34</v>
      </c>
      <c r="F1166" s="256" t="s">
        <v>751</v>
      </c>
      <c r="G1166" s="254"/>
      <c r="H1166" s="257">
        <v>146</v>
      </c>
      <c r="I1166" s="258"/>
      <c r="J1166" s="254"/>
      <c r="K1166" s="254"/>
      <c r="L1166" s="259"/>
      <c r="M1166" s="260"/>
      <c r="N1166" s="261"/>
      <c r="O1166" s="261"/>
      <c r="P1166" s="261"/>
      <c r="Q1166" s="261"/>
      <c r="R1166" s="261"/>
      <c r="S1166" s="261"/>
      <c r="T1166" s="262"/>
      <c r="AT1166" s="263" t="s">
        <v>312</v>
      </c>
      <c r="AU1166" s="263" t="s">
        <v>88</v>
      </c>
      <c r="AV1166" s="12" t="s">
        <v>88</v>
      </c>
      <c r="AW1166" s="12" t="s">
        <v>41</v>
      </c>
      <c r="AX1166" s="12" t="s">
        <v>78</v>
      </c>
      <c r="AY1166" s="263" t="s">
        <v>191</v>
      </c>
    </row>
    <row r="1167" s="12" customFormat="1">
      <c r="B1167" s="253"/>
      <c r="C1167" s="254"/>
      <c r="D1167" s="247" t="s">
        <v>312</v>
      </c>
      <c r="E1167" s="255" t="s">
        <v>34</v>
      </c>
      <c r="F1167" s="256" t="s">
        <v>761</v>
      </c>
      <c r="G1167" s="254"/>
      <c r="H1167" s="257">
        <v>63.920000000000002</v>
      </c>
      <c r="I1167" s="258"/>
      <c r="J1167" s="254"/>
      <c r="K1167" s="254"/>
      <c r="L1167" s="259"/>
      <c r="M1167" s="260"/>
      <c r="N1167" s="261"/>
      <c r="O1167" s="261"/>
      <c r="P1167" s="261"/>
      <c r="Q1167" s="261"/>
      <c r="R1167" s="261"/>
      <c r="S1167" s="261"/>
      <c r="T1167" s="262"/>
      <c r="AT1167" s="263" t="s">
        <v>312</v>
      </c>
      <c r="AU1167" s="263" t="s">
        <v>88</v>
      </c>
      <c r="AV1167" s="12" t="s">
        <v>88</v>
      </c>
      <c r="AW1167" s="12" t="s">
        <v>41</v>
      </c>
      <c r="AX1167" s="12" t="s">
        <v>78</v>
      </c>
      <c r="AY1167" s="263" t="s">
        <v>191</v>
      </c>
    </row>
    <row r="1168" s="12" customFormat="1">
      <c r="B1168" s="253"/>
      <c r="C1168" s="254"/>
      <c r="D1168" s="247" t="s">
        <v>312</v>
      </c>
      <c r="E1168" s="255" t="s">
        <v>34</v>
      </c>
      <c r="F1168" s="256" t="s">
        <v>752</v>
      </c>
      <c r="G1168" s="254"/>
      <c r="H1168" s="257">
        <v>8.4700000000000006</v>
      </c>
      <c r="I1168" s="258"/>
      <c r="J1168" s="254"/>
      <c r="K1168" s="254"/>
      <c r="L1168" s="259"/>
      <c r="M1168" s="260"/>
      <c r="N1168" s="261"/>
      <c r="O1168" s="261"/>
      <c r="P1168" s="261"/>
      <c r="Q1168" s="261"/>
      <c r="R1168" s="261"/>
      <c r="S1168" s="261"/>
      <c r="T1168" s="262"/>
      <c r="AT1168" s="263" t="s">
        <v>312</v>
      </c>
      <c r="AU1168" s="263" t="s">
        <v>88</v>
      </c>
      <c r="AV1168" s="12" t="s">
        <v>88</v>
      </c>
      <c r="AW1168" s="12" t="s">
        <v>41</v>
      </c>
      <c r="AX1168" s="12" t="s">
        <v>78</v>
      </c>
      <c r="AY1168" s="263" t="s">
        <v>191</v>
      </c>
    </row>
    <row r="1169" s="12" customFormat="1">
      <c r="B1169" s="253"/>
      <c r="C1169" s="254"/>
      <c r="D1169" s="247" t="s">
        <v>312</v>
      </c>
      <c r="E1169" s="255" t="s">
        <v>34</v>
      </c>
      <c r="F1169" s="256" t="s">
        <v>753</v>
      </c>
      <c r="G1169" s="254"/>
      <c r="H1169" s="257">
        <v>8.7400000000000002</v>
      </c>
      <c r="I1169" s="258"/>
      <c r="J1169" s="254"/>
      <c r="K1169" s="254"/>
      <c r="L1169" s="259"/>
      <c r="M1169" s="260"/>
      <c r="N1169" s="261"/>
      <c r="O1169" s="261"/>
      <c r="P1169" s="261"/>
      <c r="Q1169" s="261"/>
      <c r="R1169" s="261"/>
      <c r="S1169" s="261"/>
      <c r="T1169" s="262"/>
      <c r="AT1169" s="263" t="s">
        <v>312</v>
      </c>
      <c r="AU1169" s="263" t="s">
        <v>88</v>
      </c>
      <c r="AV1169" s="12" t="s">
        <v>88</v>
      </c>
      <c r="AW1169" s="12" t="s">
        <v>41</v>
      </c>
      <c r="AX1169" s="12" t="s">
        <v>78</v>
      </c>
      <c r="AY1169" s="263" t="s">
        <v>191</v>
      </c>
    </row>
    <row r="1170" s="12" customFormat="1">
      <c r="B1170" s="253"/>
      <c r="C1170" s="254"/>
      <c r="D1170" s="247" t="s">
        <v>312</v>
      </c>
      <c r="E1170" s="255" t="s">
        <v>34</v>
      </c>
      <c r="F1170" s="256" t="s">
        <v>743</v>
      </c>
      <c r="G1170" s="254"/>
      <c r="H1170" s="257">
        <v>18.190000000000001</v>
      </c>
      <c r="I1170" s="258"/>
      <c r="J1170" s="254"/>
      <c r="K1170" s="254"/>
      <c r="L1170" s="259"/>
      <c r="M1170" s="260"/>
      <c r="N1170" s="261"/>
      <c r="O1170" s="261"/>
      <c r="P1170" s="261"/>
      <c r="Q1170" s="261"/>
      <c r="R1170" s="261"/>
      <c r="S1170" s="261"/>
      <c r="T1170" s="262"/>
      <c r="AT1170" s="263" t="s">
        <v>312</v>
      </c>
      <c r="AU1170" s="263" t="s">
        <v>88</v>
      </c>
      <c r="AV1170" s="12" t="s">
        <v>88</v>
      </c>
      <c r="AW1170" s="12" t="s">
        <v>41</v>
      </c>
      <c r="AX1170" s="12" t="s">
        <v>78</v>
      </c>
      <c r="AY1170" s="263" t="s">
        <v>191</v>
      </c>
    </row>
    <row r="1171" s="12" customFormat="1">
      <c r="B1171" s="253"/>
      <c r="C1171" s="254"/>
      <c r="D1171" s="247" t="s">
        <v>312</v>
      </c>
      <c r="E1171" s="255" t="s">
        <v>34</v>
      </c>
      <c r="F1171" s="256" t="s">
        <v>2024</v>
      </c>
      <c r="G1171" s="254"/>
      <c r="H1171" s="257">
        <v>1.3799999999999999</v>
      </c>
      <c r="I1171" s="258"/>
      <c r="J1171" s="254"/>
      <c r="K1171" s="254"/>
      <c r="L1171" s="259"/>
      <c r="M1171" s="260"/>
      <c r="N1171" s="261"/>
      <c r="O1171" s="261"/>
      <c r="P1171" s="261"/>
      <c r="Q1171" s="261"/>
      <c r="R1171" s="261"/>
      <c r="S1171" s="261"/>
      <c r="T1171" s="262"/>
      <c r="AT1171" s="263" t="s">
        <v>312</v>
      </c>
      <c r="AU1171" s="263" t="s">
        <v>88</v>
      </c>
      <c r="AV1171" s="12" t="s">
        <v>88</v>
      </c>
      <c r="AW1171" s="12" t="s">
        <v>41</v>
      </c>
      <c r="AX1171" s="12" t="s">
        <v>78</v>
      </c>
      <c r="AY1171" s="263" t="s">
        <v>191</v>
      </c>
    </row>
    <row r="1172" s="12" customFormat="1">
      <c r="B1172" s="253"/>
      <c r="C1172" s="254"/>
      <c r="D1172" s="247" t="s">
        <v>312</v>
      </c>
      <c r="E1172" s="255" t="s">
        <v>34</v>
      </c>
      <c r="F1172" s="256" t="s">
        <v>754</v>
      </c>
      <c r="G1172" s="254"/>
      <c r="H1172" s="257">
        <v>112.59</v>
      </c>
      <c r="I1172" s="258"/>
      <c r="J1172" s="254"/>
      <c r="K1172" s="254"/>
      <c r="L1172" s="259"/>
      <c r="M1172" s="260"/>
      <c r="N1172" s="261"/>
      <c r="O1172" s="261"/>
      <c r="P1172" s="261"/>
      <c r="Q1172" s="261"/>
      <c r="R1172" s="261"/>
      <c r="S1172" s="261"/>
      <c r="T1172" s="262"/>
      <c r="AT1172" s="263" t="s">
        <v>312</v>
      </c>
      <c r="AU1172" s="263" t="s">
        <v>88</v>
      </c>
      <c r="AV1172" s="12" t="s">
        <v>88</v>
      </c>
      <c r="AW1172" s="12" t="s">
        <v>41</v>
      </c>
      <c r="AX1172" s="12" t="s">
        <v>78</v>
      </c>
      <c r="AY1172" s="263" t="s">
        <v>191</v>
      </c>
    </row>
    <row r="1173" s="12" customFormat="1">
      <c r="B1173" s="253"/>
      <c r="C1173" s="254"/>
      <c r="D1173" s="247" t="s">
        <v>312</v>
      </c>
      <c r="E1173" s="255" t="s">
        <v>34</v>
      </c>
      <c r="F1173" s="256" t="s">
        <v>755</v>
      </c>
      <c r="G1173" s="254"/>
      <c r="H1173" s="257">
        <v>220.59999999999999</v>
      </c>
      <c r="I1173" s="258"/>
      <c r="J1173" s="254"/>
      <c r="K1173" s="254"/>
      <c r="L1173" s="259"/>
      <c r="M1173" s="260"/>
      <c r="N1173" s="261"/>
      <c r="O1173" s="261"/>
      <c r="P1173" s="261"/>
      <c r="Q1173" s="261"/>
      <c r="R1173" s="261"/>
      <c r="S1173" s="261"/>
      <c r="T1173" s="262"/>
      <c r="AT1173" s="263" t="s">
        <v>312</v>
      </c>
      <c r="AU1173" s="263" t="s">
        <v>88</v>
      </c>
      <c r="AV1173" s="12" t="s">
        <v>88</v>
      </c>
      <c r="AW1173" s="12" t="s">
        <v>41</v>
      </c>
      <c r="AX1173" s="12" t="s">
        <v>78</v>
      </c>
      <c r="AY1173" s="263" t="s">
        <v>191</v>
      </c>
    </row>
    <row r="1174" s="12" customFormat="1">
      <c r="B1174" s="253"/>
      <c r="C1174" s="254"/>
      <c r="D1174" s="247" t="s">
        <v>312</v>
      </c>
      <c r="E1174" s="255" t="s">
        <v>34</v>
      </c>
      <c r="F1174" s="256" t="s">
        <v>756</v>
      </c>
      <c r="G1174" s="254"/>
      <c r="H1174" s="257">
        <v>44.75</v>
      </c>
      <c r="I1174" s="258"/>
      <c r="J1174" s="254"/>
      <c r="K1174" s="254"/>
      <c r="L1174" s="259"/>
      <c r="M1174" s="260"/>
      <c r="N1174" s="261"/>
      <c r="O1174" s="261"/>
      <c r="P1174" s="261"/>
      <c r="Q1174" s="261"/>
      <c r="R1174" s="261"/>
      <c r="S1174" s="261"/>
      <c r="T1174" s="262"/>
      <c r="AT1174" s="263" t="s">
        <v>312</v>
      </c>
      <c r="AU1174" s="263" t="s">
        <v>88</v>
      </c>
      <c r="AV1174" s="12" t="s">
        <v>88</v>
      </c>
      <c r="AW1174" s="12" t="s">
        <v>41</v>
      </c>
      <c r="AX1174" s="12" t="s">
        <v>78</v>
      </c>
      <c r="AY1174" s="263" t="s">
        <v>191</v>
      </c>
    </row>
    <row r="1175" s="13" customFormat="1">
      <c r="B1175" s="264"/>
      <c r="C1175" s="265"/>
      <c r="D1175" s="247" t="s">
        <v>312</v>
      </c>
      <c r="E1175" s="266" t="s">
        <v>34</v>
      </c>
      <c r="F1175" s="267" t="s">
        <v>314</v>
      </c>
      <c r="G1175" s="265"/>
      <c r="H1175" s="268">
        <v>804.54999999999995</v>
      </c>
      <c r="I1175" s="269"/>
      <c r="J1175" s="265"/>
      <c r="K1175" s="265"/>
      <c r="L1175" s="270"/>
      <c r="M1175" s="271"/>
      <c r="N1175" s="272"/>
      <c r="O1175" s="272"/>
      <c r="P1175" s="272"/>
      <c r="Q1175" s="272"/>
      <c r="R1175" s="272"/>
      <c r="S1175" s="272"/>
      <c r="T1175" s="273"/>
      <c r="AT1175" s="274" t="s">
        <v>312</v>
      </c>
      <c r="AU1175" s="274" t="s">
        <v>88</v>
      </c>
      <c r="AV1175" s="13" t="s">
        <v>211</v>
      </c>
      <c r="AW1175" s="13" t="s">
        <v>41</v>
      </c>
      <c r="AX1175" s="13" t="s">
        <v>86</v>
      </c>
      <c r="AY1175" s="274" t="s">
        <v>191</v>
      </c>
    </row>
    <row r="1176" s="11" customFormat="1" ht="29.88" customHeight="1">
      <c r="B1176" s="219"/>
      <c r="C1176" s="220"/>
      <c r="D1176" s="221" t="s">
        <v>77</v>
      </c>
      <c r="E1176" s="233" t="s">
        <v>2025</v>
      </c>
      <c r="F1176" s="233" t="s">
        <v>2026</v>
      </c>
      <c r="G1176" s="220"/>
      <c r="H1176" s="220"/>
      <c r="I1176" s="223"/>
      <c r="J1176" s="234">
        <f>BK1176</f>
        <v>0</v>
      </c>
      <c r="K1176" s="220"/>
      <c r="L1176" s="225"/>
      <c r="M1176" s="226"/>
      <c r="N1176" s="227"/>
      <c r="O1176" s="227"/>
      <c r="P1176" s="228">
        <f>SUM(P1177:P1181)</f>
        <v>0</v>
      </c>
      <c r="Q1176" s="227"/>
      <c r="R1176" s="228">
        <f>SUM(R1177:R1181)</f>
        <v>1.7974443400000004</v>
      </c>
      <c r="S1176" s="227"/>
      <c r="T1176" s="229">
        <f>SUM(T1177:T1181)</f>
        <v>0</v>
      </c>
      <c r="AR1176" s="230" t="s">
        <v>88</v>
      </c>
      <c r="AT1176" s="231" t="s">
        <v>77</v>
      </c>
      <c r="AU1176" s="231" t="s">
        <v>86</v>
      </c>
      <c r="AY1176" s="230" t="s">
        <v>191</v>
      </c>
      <c r="BK1176" s="232">
        <f>SUM(BK1177:BK1181)</f>
        <v>0</v>
      </c>
    </row>
    <row r="1177" s="1" customFormat="1" ht="25.5" customHeight="1">
      <c r="B1177" s="48"/>
      <c r="C1177" s="235" t="s">
        <v>2027</v>
      </c>
      <c r="D1177" s="235" t="s">
        <v>194</v>
      </c>
      <c r="E1177" s="236" t="s">
        <v>2028</v>
      </c>
      <c r="F1177" s="237" t="s">
        <v>2029</v>
      </c>
      <c r="G1177" s="238" t="s">
        <v>453</v>
      </c>
      <c r="H1177" s="239">
        <v>3599.21</v>
      </c>
      <c r="I1177" s="240"/>
      <c r="J1177" s="241">
        <f>ROUND(I1177*H1177,2)</f>
        <v>0</v>
      </c>
      <c r="K1177" s="237" t="s">
        <v>198</v>
      </c>
      <c r="L1177" s="74"/>
      <c r="M1177" s="242" t="s">
        <v>34</v>
      </c>
      <c r="N1177" s="243" t="s">
        <v>49</v>
      </c>
      <c r="O1177" s="49"/>
      <c r="P1177" s="244">
        <f>O1177*H1177</f>
        <v>0</v>
      </c>
      <c r="Q1177" s="244">
        <v>0.00020000000000000001</v>
      </c>
      <c r="R1177" s="244">
        <f>Q1177*H1177</f>
        <v>0.71984200000000009</v>
      </c>
      <c r="S1177" s="244">
        <v>0</v>
      </c>
      <c r="T1177" s="245">
        <f>S1177*H1177</f>
        <v>0</v>
      </c>
      <c r="AR1177" s="25" t="s">
        <v>267</v>
      </c>
      <c r="AT1177" s="25" t="s">
        <v>194</v>
      </c>
      <c r="AU1177" s="25" t="s">
        <v>88</v>
      </c>
      <c r="AY1177" s="25" t="s">
        <v>191</v>
      </c>
      <c r="BE1177" s="246">
        <f>IF(N1177="základní",J1177,0)</f>
        <v>0</v>
      </c>
      <c r="BF1177" s="246">
        <f>IF(N1177="snížená",J1177,0)</f>
        <v>0</v>
      </c>
      <c r="BG1177" s="246">
        <f>IF(N1177="zákl. přenesená",J1177,0)</f>
        <v>0</v>
      </c>
      <c r="BH1177" s="246">
        <f>IF(N1177="sníž. přenesená",J1177,0)</f>
        <v>0</v>
      </c>
      <c r="BI1177" s="246">
        <f>IF(N1177="nulová",J1177,0)</f>
        <v>0</v>
      </c>
      <c r="BJ1177" s="25" t="s">
        <v>86</v>
      </c>
      <c r="BK1177" s="246">
        <f>ROUND(I1177*H1177,2)</f>
        <v>0</v>
      </c>
      <c r="BL1177" s="25" t="s">
        <v>267</v>
      </c>
      <c r="BM1177" s="25" t="s">
        <v>2030</v>
      </c>
    </row>
    <row r="1178" s="1" customFormat="1" ht="25.5" customHeight="1">
      <c r="B1178" s="48"/>
      <c r="C1178" s="235" t="s">
        <v>2031</v>
      </c>
      <c r="D1178" s="235" t="s">
        <v>194</v>
      </c>
      <c r="E1178" s="236" t="s">
        <v>2032</v>
      </c>
      <c r="F1178" s="237" t="s">
        <v>2033</v>
      </c>
      <c r="G1178" s="238" t="s">
        <v>453</v>
      </c>
      <c r="H1178" s="239">
        <v>3059.3600000000001</v>
      </c>
      <c r="I1178" s="240"/>
      <c r="J1178" s="241">
        <f>ROUND(I1178*H1178,2)</f>
        <v>0</v>
      </c>
      <c r="K1178" s="237" t="s">
        <v>198</v>
      </c>
      <c r="L1178" s="74"/>
      <c r="M1178" s="242" t="s">
        <v>34</v>
      </c>
      <c r="N1178" s="243" t="s">
        <v>49</v>
      </c>
      <c r="O1178" s="49"/>
      <c r="P1178" s="244">
        <f>O1178*H1178</f>
        <v>0</v>
      </c>
      <c r="Q1178" s="244">
        <v>0.00029</v>
      </c>
      <c r="R1178" s="244">
        <f>Q1178*H1178</f>
        <v>0.88721440000000007</v>
      </c>
      <c r="S1178" s="244">
        <v>0</v>
      </c>
      <c r="T1178" s="245">
        <f>S1178*H1178</f>
        <v>0</v>
      </c>
      <c r="AR1178" s="25" t="s">
        <v>267</v>
      </c>
      <c r="AT1178" s="25" t="s">
        <v>194</v>
      </c>
      <c r="AU1178" s="25" t="s">
        <v>88</v>
      </c>
      <c r="AY1178" s="25" t="s">
        <v>191</v>
      </c>
      <c r="BE1178" s="246">
        <f>IF(N1178="základní",J1178,0)</f>
        <v>0</v>
      </c>
      <c r="BF1178" s="246">
        <f>IF(N1178="snížená",J1178,0)</f>
        <v>0</v>
      </c>
      <c r="BG1178" s="246">
        <f>IF(N1178="zákl. přenesená",J1178,0)</f>
        <v>0</v>
      </c>
      <c r="BH1178" s="246">
        <f>IF(N1178="sníž. přenesená",J1178,0)</f>
        <v>0</v>
      </c>
      <c r="BI1178" s="246">
        <f>IF(N1178="nulová",J1178,0)</f>
        <v>0</v>
      </c>
      <c r="BJ1178" s="25" t="s">
        <v>86</v>
      </c>
      <c r="BK1178" s="246">
        <f>ROUND(I1178*H1178,2)</f>
        <v>0</v>
      </c>
      <c r="BL1178" s="25" t="s">
        <v>267</v>
      </c>
      <c r="BM1178" s="25" t="s">
        <v>2034</v>
      </c>
    </row>
    <row r="1179" s="1" customFormat="1" ht="25.5" customHeight="1">
      <c r="B1179" s="48"/>
      <c r="C1179" s="235" t="s">
        <v>2035</v>
      </c>
      <c r="D1179" s="235" t="s">
        <v>194</v>
      </c>
      <c r="E1179" s="236" t="s">
        <v>2036</v>
      </c>
      <c r="F1179" s="237" t="s">
        <v>2037</v>
      </c>
      <c r="G1179" s="238" t="s">
        <v>453</v>
      </c>
      <c r="H1179" s="239">
        <v>1223.7439999999999</v>
      </c>
      <c r="I1179" s="240"/>
      <c r="J1179" s="241">
        <f>ROUND(I1179*H1179,2)</f>
        <v>0</v>
      </c>
      <c r="K1179" s="237" t="s">
        <v>198</v>
      </c>
      <c r="L1179" s="74"/>
      <c r="M1179" s="242" t="s">
        <v>34</v>
      </c>
      <c r="N1179" s="243" t="s">
        <v>49</v>
      </c>
      <c r="O1179" s="49"/>
      <c r="P1179" s="244">
        <f>O1179*H1179</f>
        <v>0</v>
      </c>
      <c r="Q1179" s="244">
        <v>1.0000000000000001E-05</v>
      </c>
      <c r="R1179" s="244">
        <f>Q1179*H1179</f>
        <v>0.012237440000000001</v>
      </c>
      <c r="S1179" s="244">
        <v>0</v>
      </c>
      <c r="T1179" s="245">
        <f>S1179*H1179</f>
        <v>0</v>
      </c>
      <c r="AR1179" s="25" t="s">
        <v>267</v>
      </c>
      <c r="AT1179" s="25" t="s">
        <v>194</v>
      </c>
      <c r="AU1179" s="25" t="s">
        <v>88</v>
      </c>
      <c r="AY1179" s="25" t="s">
        <v>191</v>
      </c>
      <c r="BE1179" s="246">
        <f>IF(N1179="základní",J1179,0)</f>
        <v>0</v>
      </c>
      <c r="BF1179" s="246">
        <f>IF(N1179="snížená",J1179,0)</f>
        <v>0</v>
      </c>
      <c r="BG1179" s="246">
        <f>IF(N1179="zákl. přenesená",J1179,0)</f>
        <v>0</v>
      </c>
      <c r="BH1179" s="246">
        <f>IF(N1179="sníž. přenesená",J1179,0)</f>
        <v>0</v>
      </c>
      <c r="BI1179" s="246">
        <f>IF(N1179="nulová",J1179,0)</f>
        <v>0</v>
      </c>
      <c r="BJ1179" s="25" t="s">
        <v>86</v>
      </c>
      <c r="BK1179" s="246">
        <f>ROUND(I1179*H1179,2)</f>
        <v>0</v>
      </c>
      <c r="BL1179" s="25" t="s">
        <v>267</v>
      </c>
      <c r="BM1179" s="25" t="s">
        <v>2038</v>
      </c>
    </row>
    <row r="1180" s="12" customFormat="1">
      <c r="B1180" s="253"/>
      <c r="C1180" s="254"/>
      <c r="D1180" s="247" t="s">
        <v>312</v>
      </c>
      <c r="E1180" s="254"/>
      <c r="F1180" s="256" t="s">
        <v>2039</v>
      </c>
      <c r="G1180" s="254"/>
      <c r="H1180" s="257">
        <v>1223.7439999999999</v>
      </c>
      <c r="I1180" s="258"/>
      <c r="J1180" s="254"/>
      <c r="K1180" s="254"/>
      <c r="L1180" s="259"/>
      <c r="M1180" s="260"/>
      <c r="N1180" s="261"/>
      <c r="O1180" s="261"/>
      <c r="P1180" s="261"/>
      <c r="Q1180" s="261"/>
      <c r="R1180" s="261"/>
      <c r="S1180" s="261"/>
      <c r="T1180" s="262"/>
      <c r="AT1180" s="263" t="s">
        <v>312</v>
      </c>
      <c r="AU1180" s="263" t="s">
        <v>88</v>
      </c>
      <c r="AV1180" s="12" t="s">
        <v>88</v>
      </c>
      <c r="AW1180" s="12" t="s">
        <v>6</v>
      </c>
      <c r="AX1180" s="12" t="s">
        <v>86</v>
      </c>
      <c r="AY1180" s="263" t="s">
        <v>191</v>
      </c>
    </row>
    <row r="1181" s="1" customFormat="1" ht="16.5" customHeight="1">
      <c r="B1181" s="48"/>
      <c r="C1181" s="235" t="s">
        <v>2040</v>
      </c>
      <c r="D1181" s="235" t="s">
        <v>194</v>
      </c>
      <c r="E1181" s="236" t="s">
        <v>2041</v>
      </c>
      <c r="F1181" s="237" t="s">
        <v>2042</v>
      </c>
      <c r="G1181" s="238" t="s">
        <v>453</v>
      </c>
      <c r="H1181" s="239">
        <v>539.85000000000002</v>
      </c>
      <c r="I1181" s="240"/>
      <c r="J1181" s="241">
        <f>ROUND(I1181*H1181,2)</f>
        <v>0</v>
      </c>
      <c r="K1181" s="237" t="s">
        <v>198</v>
      </c>
      <c r="L1181" s="74"/>
      <c r="M1181" s="242" t="s">
        <v>34</v>
      </c>
      <c r="N1181" s="243" t="s">
        <v>49</v>
      </c>
      <c r="O1181" s="49"/>
      <c r="P1181" s="244">
        <f>O1181*H1181</f>
        <v>0</v>
      </c>
      <c r="Q1181" s="244">
        <v>0.00033</v>
      </c>
      <c r="R1181" s="244">
        <f>Q1181*H1181</f>
        <v>0.17815050000000002</v>
      </c>
      <c r="S1181" s="244">
        <v>0</v>
      </c>
      <c r="T1181" s="245">
        <f>S1181*H1181</f>
        <v>0</v>
      </c>
      <c r="AR1181" s="25" t="s">
        <v>267</v>
      </c>
      <c r="AT1181" s="25" t="s">
        <v>194</v>
      </c>
      <c r="AU1181" s="25" t="s">
        <v>88</v>
      </c>
      <c r="AY1181" s="25" t="s">
        <v>191</v>
      </c>
      <c r="BE1181" s="246">
        <f>IF(N1181="základní",J1181,0)</f>
        <v>0</v>
      </c>
      <c r="BF1181" s="246">
        <f>IF(N1181="snížená",J1181,0)</f>
        <v>0</v>
      </c>
      <c r="BG1181" s="246">
        <f>IF(N1181="zákl. přenesená",J1181,0)</f>
        <v>0</v>
      </c>
      <c r="BH1181" s="246">
        <f>IF(N1181="sníž. přenesená",J1181,0)</f>
        <v>0</v>
      </c>
      <c r="BI1181" s="246">
        <f>IF(N1181="nulová",J1181,0)</f>
        <v>0</v>
      </c>
      <c r="BJ1181" s="25" t="s">
        <v>86</v>
      </c>
      <c r="BK1181" s="246">
        <f>ROUND(I1181*H1181,2)</f>
        <v>0</v>
      </c>
      <c r="BL1181" s="25" t="s">
        <v>267</v>
      </c>
      <c r="BM1181" s="25" t="s">
        <v>2043</v>
      </c>
    </row>
    <row r="1182" s="11" customFormat="1" ht="37.44" customHeight="1">
      <c r="B1182" s="219"/>
      <c r="C1182" s="220"/>
      <c r="D1182" s="221" t="s">
        <v>77</v>
      </c>
      <c r="E1182" s="222" t="s">
        <v>445</v>
      </c>
      <c r="F1182" s="222" t="s">
        <v>2044</v>
      </c>
      <c r="G1182" s="220"/>
      <c r="H1182" s="220"/>
      <c r="I1182" s="223"/>
      <c r="J1182" s="224">
        <f>BK1182</f>
        <v>0</v>
      </c>
      <c r="K1182" s="220"/>
      <c r="L1182" s="225"/>
      <c r="M1182" s="226"/>
      <c r="N1182" s="227"/>
      <c r="O1182" s="227"/>
      <c r="P1182" s="228">
        <f>P1183</f>
        <v>0</v>
      </c>
      <c r="Q1182" s="227"/>
      <c r="R1182" s="228">
        <f>R1183</f>
        <v>0</v>
      </c>
      <c r="S1182" s="227"/>
      <c r="T1182" s="229">
        <f>T1183</f>
        <v>0</v>
      </c>
      <c r="AR1182" s="230" t="s">
        <v>206</v>
      </c>
      <c r="AT1182" s="231" t="s">
        <v>77</v>
      </c>
      <c r="AU1182" s="231" t="s">
        <v>78</v>
      </c>
      <c r="AY1182" s="230" t="s">
        <v>191</v>
      </c>
      <c r="BK1182" s="232">
        <f>BK1183</f>
        <v>0</v>
      </c>
    </row>
    <row r="1183" s="11" customFormat="1" ht="19.92" customHeight="1">
      <c r="B1183" s="219"/>
      <c r="C1183" s="220"/>
      <c r="D1183" s="221" t="s">
        <v>77</v>
      </c>
      <c r="E1183" s="233" t="s">
        <v>2045</v>
      </c>
      <c r="F1183" s="233" t="s">
        <v>2046</v>
      </c>
      <c r="G1183" s="220"/>
      <c r="H1183" s="220"/>
      <c r="I1183" s="223"/>
      <c r="J1183" s="234">
        <f>BK1183</f>
        <v>0</v>
      </c>
      <c r="K1183" s="220"/>
      <c r="L1183" s="225"/>
      <c r="M1183" s="226"/>
      <c r="N1183" s="227"/>
      <c r="O1183" s="227"/>
      <c r="P1183" s="228">
        <f>SUM(P1184:P1185)</f>
        <v>0</v>
      </c>
      <c r="Q1183" s="227"/>
      <c r="R1183" s="228">
        <f>SUM(R1184:R1185)</f>
        <v>0</v>
      </c>
      <c r="S1183" s="227"/>
      <c r="T1183" s="229">
        <f>SUM(T1184:T1185)</f>
        <v>0</v>
      </c>
      <c r="AR1183" s="230" t="s">
        <v>206</v>
      </c>
      <c r="AT1183" s="231" t="s">
        <v>77</v>
      </c>
      <c r="AU1183" s="231" t="s">
        <v>86</v>
      </c>
      <c r="AY1183" s="230" t="s">
        <v>191</v>
      </c>
      <c r="BK1183" s="232">
        <f>SUM(BK1184:BK1185)</f>
        <v>0</v>
      </c>
    </row>
    <row r="1184" s="1" customFormat="1" ht="25.5" customHeight="1">
      <c r="B1184" s="48"/>
      <c r="C1184" s="235" t="s">
        <v>2047</v>
      </c>
      <c r="D1184" s="235" t="s">
        <v>194</v>
      </c>
      <c r="E1184" s="236" t="s">
        <v>2048</v>
      </c>
      <c r="F1184" s="237" t="s">
        <v>2049</v>
      </c>
      <c r="G1184" s="238" t="s">
        <v>257</v>
      </c>
      <c r="H1184" s="239">
        <v>1</v>
      </c>
      <c r="I1184" s="240"/>
      <c r="J1184" s="241">
        <f>ROUND(I1184*H1184,2)</f>
        <v>0</v>
      </c>
      <c r="K1184" s="237" t="s">
        <v>356</v>
      </c>
      <c r="L1184" s="74"/>
      <c r="M1184" s="242" t="s">
        <v>34</v>
      </c>
      <c r="N1184" s="243" t="s">
        <v>49</v>
      </c>
      <c r="O1184" s="49"/>
      <c r="P1184" s="244">
        <f>O1184*H1184</f>
        <v>0</v>
      </c>
      <c r="Q1184" s="244">
        <v>0</v>
      </c>
      <c r="R1184" s="244">
        <f>Q1184*H1184</f>
        <v>0</v>
      </c>
      <c r="S1184" s="244">
        <v>0</v>
      </c>
      <c r="T1184" s="245">
        <f>S1184*H1184</f>
        <v>0</v>
      </c>
      <c r="AR1184" s="25" t="s">
        <v>698</v>
      </c>
      <c r="AT1184" s="25" t="s">
        <v>194</v>
      </c>
      <c r="AU1184" s="25" t="s">
        <v>88</v>
      </c>
      <c r="AY1184" s="25" t="s">
        <v>191</v>
      </c>
      <c r="BE1184" s="246">
        <f>IF(N1184="základní",J1184,0)</f>
        <v>0</v>
      </c>
      <c r="BF1184" s="246">
        <f>IF(N1184="snížená",J1184,0)</f>
        <v>0</v>
      </c>
      <c r="BG1184" s="246">
        <f>IF(N1184="zákl. přenesená",J1184,0)</f>
        <v>0</v>
      </c>
      <c r="BH1184" s="246">
        <f>IF(N1184="sníž. přenesená",J1184,0)</f>
        <v>0</v>
      </c>
      <c r="BI1184" s="246">
        <f>IF(N1184="nulová",J1184,0)</f>
        <v>0</v>
      </c>
      <c r="BJ1184" s="25" t="s">
        <v>86</v>
      </c>
      <c r="BK1184" s="246">
        <f>ROUND(I1184*H1184,2)</f>
        <v>0</v>
      </c>
      <c r="BL1184" s="25" t="s">
        <v>698</v>
      </c>
      <c r="BM1184" s="25" t="s">
        <v>2050</v>
      </c>
    </row>
    <row r="1185" s="1" customFormat="1">
      <c r="B1185" s="48"/>
      <c r="C1185" s="76"/>
      <c r="D1185" s="247" t="s">
        <v>201</v>
      </c>
      <c r="E1185" s="76"/>
      <c r="F1185" s="248" t="s">
        <v>2051</v>
      </c>
      <c r="G1185" s="76"/>
      <c r="H1185" s="76"/>
      <c r="I1185" s="205"/>
      <c r="J1185" s="76"/>
      <c r="K1185" s="76"/>
      <c r="L1185" s="74"/>
      <c r="M1185" s="249"/>
      <c r="N1185" s="49"/>
      <c r="O1185" s="49"/>
      <c r="P1185" s="49"/>
      <c r="Q1185" s="49"/>
      <c r="R1185" s="49"/>
      <c r="S1185" s="49"/>
      <c r="T1185" s="97"/>
      <c r="AT1185" s="25" t="s">
        <v>201</v>
      </c>
      <c r="AU1185" s="25" t="s">
        <v>88</v>
      </c>
    </row>
    <row r="1186" s="11" customFormat="1" ht="37.44" customHeight="1">
      <c r="B1186" s="219"/>
      <c r="C1186" s="220"/>
      <c r="D1186" s="221" t="s">
        <v>77</v>
      </c>
      <c r="E1186" s="222" t="s">
        <v>2052</v>
      </c>
      <c r="F1186" s="222" t="s">
        <v>2053</v>
      </c>
      <c r="G1186" s="220"/>
      <c r="H1186" s="220"/>
      <c r="I1186" s="223"/>
      <c r="J1186" s="224">
        <f>BK1186</f>
        <v>0</v>
      </c>
      <c r="K1186" s="220"/>
      <c r="L1186" s="225"/>
      <c r="M1186" s="226"/>
      <c r="N1186" s="227"/>
      <c r="O1186" s="227"/>
      <c r="P1186" s="228">
        <f>SUM(P1187:P1189)</f>
        <v>0</v>
      </c>
      <c r="Q1186" s="227"/>
      <c r="R1186" s="228">
        <f>SUM(R1187:R1189)</f>
        <v>0</v>
      </c>
      <c r="S1186" s="227"/>
      <c r="T1186" s="229">
        <f>SUM(T1187:T1189)</f>
        <v>0</v>
      </c>
      <c r="AR1186" s="230" t="s">
        <v>211</v>
      </c>
      <c r="AT1186" s="231" t="s">
        <v>77</v>
      </c>
      <c r="AU1186" s="231" t="s">
        <v>78</v>
      </c>
      <c r="AY1186" s="230" t="s">
        <v>191</v>
      </c>
      <c r="BK1186" s="232">
        <f>SUM(BK1187:BK1189)</f>
        <v>0</v>
      </c>
    </row>
    <row r="1187" s="1" customFormat="1" ht="16.5" customHeight="1">
      <c r="B1187" s="48"/>
      <c r="C1187" s="235" t="s">
        <v>2054</v>
      </c>
      <c r="D1187" s="235" t="s">
        <v>194</v>
      </c>
      <c r="E1187" s="236" t="s">
        <v>2055</v>
      </c>
      <c r="F1187" s="237" t="s">
        <v>2056</v>
      </c>
      <c r="G1187" s="238" t="s">
        <v>407</v>
      </c>
      <c r="H1187" s="239">
        <v>625</v>
      </c>
      <c r="I1187" s="240"/>
      <c r="J1187" s="241">
        <f>ROUND(I1187*H1187,2)</f>
        <v>0</v>
      </c>
      <c r="K1187" s="237" t="s">
        <v>198</v>
      </c>
      <c r="L1187" s="74"/>
      <c r="M1187" s="242" t="s">
        <v>34</v>
      </c>
      <c r="N1187" s="243" t="s">
        <v>49</v>
      </c>
      <c r="O1187" s="49"/>
      <c r="P1187" s="244">
        <f>O1187*H1187</f>
        <v>0</v>
      </c>
      <c r="Q1187" s="244">
        <v>0</v>
      </c>
      <c r="R1187" s="244">
        <f>Q1187*H1187</f>
        <v>0</v>
      </c>
      <c r="S1187" s="244">
        <v>0</v>
      </c>
      <c r="T1187" s="245">
        <f>S1187*H1187</f>
        <v>0</v>
      </c>
      <c r="AR1187" s="25" t="s">
        <v>2057</v>
      </c>
      <c r="AT1187" s="25" t="s">
        <v>194</v>
      </c>
      <c r="AU1187" s="25" t="s">
        <v>86</v>
      </c>
      <c r="AY1187" s="25" t="s">
        <v>191</v>
      </c>
      <c r="BE1187" s="246">
        <f>IF(N1187="základní",J1187,0)</f>
        <v>0</v>
      </c>
      <c r="BF1187" s="246">
        <f>IF(N1187="snížená",J1187,0)</f>
        <v>0</v>
      </c>
      <c r="BG1187" s="246">
        <f>IF(N1187="zákl. přenesená",J1187,0)</f>
        <v>0</v>
      </c>
      <c r="BH1187" s="246">
        <f>IF(N1187="sníž. přenesená",J1187,0)</f>
        <v>0</v>
      </c>
      <c r="BI1187" s="246">
        <f>IF(N1187="nulová",J1187,0)</f>
        <v>0</v>
      </c>
      <c r="BJ1187" s="25" t="s">
        <v>86</v>
      </c>
      <c r="BK1187" s="246">
        <f>ROUND(I1187*H1187,2)</f>
        <v>0</v>
      </c>
      <c r="BL1187" s="25" t="s">
        <v>2057</v>
      </c>
      <c r="BM1187" s="25" t="s">
        <v>2058</v>
      </c>
    </row>
    <row r="1188" s="12" customFormat="1">
      <c r="B1188" s="253"/>
      <c r="C1188" s="254"/>
      <c r="D1188" s="247" t="s">
        <v>312</v>
      </c>
      <c r="E1188" s="255" t="s">
        <v>34</v>
      </c>
      <c r="F1188" s="256" t="s">
        <v>2059</v>
      </c>
      <c r="G1188" s="254"/>
      <c r="H1188" s="257">
        <v>625</v>
      </c>
      <c r="I1188" s="258"/>
      <c r="J1188" s="254"/>
      <c r="K1188" s="254"/>
      <c r="L1188" s="259"/>
      <c r="M1188" s="260"/>
      <c r="N1188" s="261"/>
      <c r="O1188" s="261"/>
      <c r="P1188" s="261"/>
      <c r="Q1188" s="261"/>
      <c r="R1188" s="261"/>
      <c r="S1188" s="261"/>
      <c r="T1188" s="262"/>
      <c r="AT1188" s="263" t="s">
        <v>312</v>
      </c>
      <c r="AU1188" s="263" t="s">
        <v>86</v>
      </c>
      <c r="AV1188" s="12" t="s">
        <v>88</v>
      </c>
      <c r="AW1188" s="12" t="s">
        <v>41</v>
      </c>
      <c r="AX1188" s="12" t="s">
        <v>78</v>
      </c>
      <c r="AY1188" s="263" t="s">
        <v>191</v>
      </c>
    </row>
    <row r="1189" s="13" customFormat="1">
      <c r="B1189" s="264"/>
      <c r="C1189" s="265"/>
      <c r="D1189" s="247" t="s">
        <v>312</v>
      </c>
      <c r="E1189" s="266" t="s">
        <v>34</v>
      </c>
      <c r="F1189" s="267" t="s">
        <v>314</v>
      </c>
      <c r="G1189" s="265"/>
      <c r="H1189" s="268">
        <v>625</v>
      </c>
      <c r="I1189" s="269"/>
      <c r="J1189" s="265"/>
      <c r="K1189" s="265"/>
      <c r="L1189" s="270"/>
      <c r="M1189" s="271"/>
      <c r="N1189" s="272"/>
      <c r="O1189" s="272"/>
      <c r="P1189" s="272"/>
      <c r="Q1189" s="272"/>
      <c r="R1189" s="272"/>
      <c r="S1189" s="272"/>
      <c r="T1189" s="273"/>
      <c r="AT1189" s="274" t="s">
        <v>312</v>
      </c>
      <c r="AU1189" s="274" t="s">
        <v>86</v>
      </c>
      <c r="AV1189" s="13" t="s">
        <v>211</v>
      </c>
      <c r="AW1189" s="13" t="s">
        <v>41</v>
      </c>
      <c r="AX1189" s="13" t="s">
        <v>86</v>
      </c>
      <c r="AY1189" s="274" t="s">
        <v>191</v>
      </c>
    </row>
    <row r="1190" s="11" customFormat="1" ht="37.44" customHeight="1">
      <c r="B1190" s="219"/>
      <c r="C1190" s="220"/>
      <c r="D1190" s="221" t="s">
        <v>77</v>
      </c>
      <c r="E1190" s="222" t="s">
        <v>2060</v>
      </c>
      <c r="F1190" s="222" t="s">
        <v>2060</v>
      </c>
      <c r="G1190" s="220"/>
      <c r="H1190" s="220"/>
      <c r="I1190" s="223"/>
      <c r="J1190" s="224">
        <f>BK1190</f>
        <v>0</v>
      </c>
      <c r="K1190" s="220"/>
      <c r="L1190" s="225"/>
      <c r="M1190" s="226"/>
      <c r="N1190" s="227"/>
      <c r="O1190" s="227"/>
      <c r="P1190" s="228">
        <f>P1191+P1197+P1220</f>
        <v>0</v>
      </c>
      <c r="Q1190" s="227"/>
      <c r="R1190" s="228">
        <f>R1191+R1197+R1220</f>
        <v>0</v>
      </c>
      <c r="S1190" s="227"/>
      <c r="T1190" s="229">
        <f>T1191+T1197+T1220</f>
        <v>0</v>
      </c>
      <c r="AR1190" s="230" t="s">
        <v>211</v>
      </c>
      <c r="AT1190" s="231" t="s">
        <v>77</v>
      </c>
      <c r="AU1190" s="231" t="s">
        <v>78</v>
      </c>
      <c r="AY1190" s="230" t="s">
        <v>191</v>
      </c>
      <c r="BK1190" s="232">
        <f>BK1191+BK1197+BK1220</f>
        <v>0</v>
      </c>
    </row>
    <row r="1191" s="11" customFormat="1" ht="19.92" customHeight="1">
      <c r="B1191" s="219"/>
      <c r="C1191" s="220"/>
      <c r="D1191" s="221" t="s">
        <v>77</v>
      </c>
      <c r="E1191" s="233" t="s">
        <v>2061</v>
      </c>
      <c r="F1191" s="233" t="s">
        <v>2062</v>
      </c>
      <c r="G1191" s="220"/>
      <c r="H1191" s="220"/>
      <c r="I1191" s="223"/>
      <c r="J1191" s="234">
        <f>BK1191</f>
        <v>0</v>
      </c>
      <c r="K1191" s="220"/>
      <c r="L1191" s="225"/>
      <c r="M1191" s="226"/>
      <c r="N1191" s="227"/>
      <c r="O1191" s="227"/>
      <c r="P1191" s="228">
        <f>SUM(P1192:P1196)</f>
        <v>0</v>
      </c>
      <c r="Q1191" s="227"/>
      <c r="R1191" s="228">
        <f>SUM(R1192:R1196)</f>
        <v>0</v>
      </c>
      <c r="S1191" s="227"/>
      <c r="T1191" s="229">
        <f>SUM(T1192:T1196)</f>
        <v>0</v>
      </c>
      <c r="AR1191" s="230" t="s">
        <v>211</v>
      </c>
      <c r="AT1191" s="231" t="s">
        <v>77</v>
      </c>
      <c r="AU1191" s="231" t="s">
        <v>86</v>
      </c>
      <c r="AY1191" s="230" t="s">
        <v>191</v>
      </c>
      <c r="BK1191" s="232">
        <f>SUM(BK1192:BK1196)</f>
        <v>0</v>
      </c>
    </row>
    <row r="1192" s="1" customFormat="1" ht="16.5" customHeight="1">
      <c r="B1192" s="48"/>
      <c r="C1192" s="235" t="s">
        <v>2063</v>
      </c>
      <c r="D1192" s="235" t="s">
        <v>194</v>
      </c>
      <c r="E1192" s="236" t="s">
        <v>2064</v>
      </c>
      <c r="F1192" s="237" t="s">
        <v>2065</v>
      </c>
      <c r="G1192" s="238" t="s">
        <v>257</v>
      </c>
      <c r="H1192" s="239">
        <v>8</v>
      </c>
      <c r="I1192" s="240"/>
      <c r="J1192" s="241">
        <f>ROUND(I1192*H1192,2)</f>
        <v>0</v>
      </c>
      <c r="K1192" s="237" t="s">
        <v>356</v>
      </c>
      <c r="L1192" s="74"/>
      <c r="M1192" s="242" t="s">
        <v>34</v>
      </c>
      <c r="N1192" s="243" t="s">
        <v>49</v>
      </c>
      <c r="O1192" s="49"/>
      <c r="P1192" s="244">
        <f>O1192*H1192</f>
        <v>0</v>
      </c>
      <c r="Q1192" s="244">
        <v>0</v>
      </c>
      <c r="R1192" s="244">
        <f>Q1192*H1192</f>
        <v>0</v>
      </c>
      <c r="S1192" s="244">
        <v>0</v>
      </c>
      <c r="T1192" s="245">
        <f>S1192*H1192</f>
        <v>0</v>
      </c>
      <c r="AR1192" s="25" t="s">
        <v>2057</v>
      </c>
      <c r="AT1192" s="25" t="s">
        <v>194</v>
      </c>
      <c r="AU1192" s="25" t="s">
        <v>88</v>
      </c>
      <c r="AY1192" s="25" t="s">
        <v>191</v>
      </c>
      <c r="BE1192" s="246">
        <f>IF(N1192="základní",J1192,0)</f>
        <v>0</v>
      </c>
      <c r="BF1192" s="246">
        <f>IF(N1192="snížená",J1192,0)</f>
        <v>0</v>
      </c>
      <c r="BG1192" s="246">
        <f>IF(N1192="zákl. přenesená",J1192,0)</f>
        <v>0</v>
      </c>
      <c r="BH1192" s="246">
        <f>IF(N1192="sníž. přenesená",J1192,0)</f>
        <v>0</v>
      </c>
      <c r="BI1192" s="246">
        <f>IF(N1192="nulová",J1192,0)</f>
        <v>0</v>
      </c>
      <c r="BJ1192" s="25" t="s">
        <v>86</v>
      </c>
      <c r="BK1192" s="246">
        <f>ROUND(I1192*H1192,2)</f>
        <v>0</v>
      </c>
      <c r="BL1192" s="25" t="s">
        <v>2057</v>
      </c>
      <c r="BM1192" s="25" t="s">
        <v>2066</v>
      </c>
    </row>
    <row r="1193" s="1" customFormat="1" ht="16.5" customHeight="1">
      <c r="B1193" s="48"/>
      <c r="C1193" s="235" t="s">
        <v>2067</v>
      </c>
      <c r="D1193" s="235" t="s">
        <v>194</v>
      </c>
      <c r="E1193" s="236" t="s">
        <v>2068</v>
      </c>
      <c r="F1193" s="237" t="s">
        <v>2069</v>
      </c>
      <c r="G1193" s="238" t="s">
        <v>257</v>
      </c>
      <c r="H1193" s="239">
        <v>4</v>
      </c>
      <c r="I1193" s="240"/>
      <c r="J1193" s="241">
        <f>ROUND(I1193*H1193,2)</f>
        <v>0</v>
      </c>
      <c r="K1193" s="237" t="s">
        <v>356</v>
      </c>
      <c r="L1193" s="74"/>
      <c r="M1193" s="242" t="s">
        <v>34</v>
      </c>
      <c r="N1193" s="243" t="s">
        <v>49</v>
      </c>
      <c r="O1193" s="49"/>
      <c r="P1193" s="244">
        <f>O1193*H1193</f>
        <v>0</v>
      </c>
      <c r="Q1193" s="244">
        <v>0</v>
      </c>
      <c r="R1193" s="244">
        <f>Q1193*H1193</f>
        <v>0</v>
      </c>
      <c r="S1193" s="244">
        <v>0</v>
      </c>
      <c r="T1193" s="245">
        <f>S1193*H1193</f>
        <v>0</v>
      </c>
      <c r="AR1193" s="25" t="s">
        <v>2057</v>
      </c>
      <c r="AT1193" s="25" t="s">
        <v>194</v>
      </c>
      <c r="AU1193" s="25" t="s">
        <v>88</v>
      </c>
      <c r="AY1193" s="25" t="s">
        <v>191</v>
      </c>
      <c r="BE1193" s="246">
        <f>IF(N1193="základní",J1193,0)</f>
        <v>0</v>
      </c>
      <c r="BF1193" s="246">
        <f>IF(N1193="snížená",J1193,0)</f>
        <v>0</v>
      </c>
      <c r="BG1193" s="246">
        <f>IF(N1193="zákl. přenesená",J1193,0)</f>
        <v>0</v>
      </c>
      <c r="BH1193" s="246">
        <f>IF(N1193="sníž. přenesená",J1193,0)</f>
        <v>0</v>
      </c>
      <c r="BI1193" s="246">
        <f>IF(N1193="nulová",J1193,0)</f>
        <v>0</v>
      </c>
      <c r="BJ1193" s="25" t="s">
        <v>86</v>
      </c>
      <c r="BK1193" s="246">
        <f>ROUND(I1193*H1193,2)</f>
        <v>0</v>
      </c>
      <c r="BL1193" s="25" t="s">
        <v>2057</v>
      </c>
      <c r="BM1193" s="25" t="s">
        <v>2070</v>
      </c>
    </row>
    <row r="1194" s="1" customFormat="1" ht="16.5" customHeight="1">
      <c r="B1194" s="48"/>
      <c r="C1194" s="235" t="s">
        <v>2071</v>
      </c>
      <c r="D1194" s="235" t="s">
        <v>194</v>
      </c>
      <c r="E1194" s="236" t="s">
        <v>2072</v>
      </c>
      <c r="F1194" s="237" t="s">
        <v>2073</v>
      </c>
      <c r="G1194" s="238" t="s">
        <v>257</v>
      </c>
      <c r="H1194" s="239">
        <v>1</v>
      </c>
      <c r="I1194" s="240"/>
      <c r="J1194" s="241">
        <f>ROUND(I1194*H1194,2)</f>
        <v>0</v>
      </c>
      <c r="K1194" s="237" t="s">
        <v>356</v>
      </c>
      <c r="L1194" s="74"/>
      <c r="M1194" s="242" t="s">
        <v>34</v>
      </c>
      <c r="N1194" s="243" t="s">
        <v>49</v>
      </c>
      <c r="O1194" s="49"/>
      <c r="P1194" s="244">
        <f>O1194*H1194</f>
        <v>0</v>
      </c>
      <c r="Q1194" s="244">
        <v>0</v>
      </c>
      <c r="R1194" s="244">
        <f>Q1194*H1194</f>
        <v>0</v>
      </c>
      <c r="S1194" s="244">
        <v>0</v>
      </c>
      <c r="T1194" s="245">
        <f>S1194*H1194</f>
        <v>0</v>
      </c>
      <c r="AR1194" s="25" t="s">
        <v>2057</v>
      </c>
      <c r="AT1194" s="25" t="s">
        <v>194</v>
      </c>
      <c r="AU1194" s="25" t="s">
        <v>88</v>
      </c>
      <c r="AY1194" s="25" t="s">
        <v>191</v>
      </c>
      <c r="BE1194" s="246">
        <f>IF(N1194="základní",J1194,0)</f>
        <v>0</v>
      </c>
      <c r="BF1194" s="246">
        <f>IF(N1194="snížená",J1194,0)</f>
        <v>0</v>
      </c>
      <c r="BG1194" s="246">
        <f>IF(N1194="zákl. přenesená",J1194,0)</f>
        <v>0</v>
      </c>
      <c r="BH1194" s="246">
        <f>IF(N1194="sníž. přenesená",J1194,0)</f>
        <v>0</v>
      </c>
      <c r="BI1194" s="246">
        <f>IF(N1194="nulová",J1194,0)</f>
        <v>0</v>
      </c>
      <c r="BJ1194" s="25" t="s">
        <v>86</v>
      </c>
      <c r="BK1194" s="246">
        <f>ROUND(I1194*H1194,2)</f>
        <v>0</v>
      </c>
      <c r="BL1194" s="25" t="s">
        <v>2057</v>
      </c>
      <c r="BM1194" s="25" t="s">
        <v>2074</v>
      </c>
    </row>
    <row r="1195" s="1" customFormat="1" ht="16.5" customHeight="1">
      <c r="B1195" s="48"/>
      <c r="C1195" s="235" t="s">
        <v>2075</v>
      </c>
      <c r="D1195" s="235" t="s">
        <v>194</v>
      </c>
      <c r="E1195" s="236" t="s">
        <v>2076</v>
      </c>
      <c r="F1195" s="237" t="s">
        <v>2077</v>
      </c>
      <c r="G1195" s="238" t="s">
        <v>257</v>
      </c>
      <c r="H1195" s="239">
        <v>1</v>
      </c>
      <c r="I1195" s="240"/>
      <c r="J1195" s="241">
        <f>ROUND(I1195*H1195,2)</f>
        <v>0</v>
      </c>
      <c r="K1195" s="237" t="s">
        <v>356</v>
      </c>
      <c r="L1195" s="74"/>
      <c r="M1195" s="242" t="s">
        <v>34</v>
      </c>
      <c r="N1195" s="243" t="s">
        <v>49</v>
      </c>
      <c r="O1195" s="49"/>
      <c r="P1195" s="244">
        <f>O1195*H1195</f>
        <v>0</v>
      </c>
      <c r="Q1195" s="244">
        <v>0</v>
      </c>
      <c r="R1195" s="244">
        <f>Q1195*H1195</f>
        <v>0</v>
      </c>
      <c r="S1195" s="244">
        <v>0</v>
      </c>
      <c r="T1195" s="245">
        <f>S1195*H1195</f>
        <v>0</v>
      </c>
      <c r="AR1195" s="25" t="s">
        <v>2057</v>
      </c>
      <c r="AT1195" s="25" t="s">
        <v>194</v>
      </c>
      <c r="AU1195" s="25" t="s">
        <v>88</v>
      </c>
      <c r="AY1195" s="25" t="s">
        <v>191</v>
      </c>
      <c r="BE1195" s="246">
        <f>IF(N1195="základní",J1195,0)</f>
        <v>0</v>
      </c>
      <c r="BF1195" s="246">
        <f>IF(N1195="snížená",J1195,0)</f>
        <v>0</v>
      </c>
      <c r="BG1195" s="246">
        <f>IF(N1195="zákl. přenesená",J1195,0)</f>
        <v>0</v>
      </c>
      <c r="BH1195" s="246">
        <f>IF(N1195="sníž. přenesená",J1195,0)</f>
        <v>0</v>
      </c>
      <c r="BI1195" s="246">
        <f>IF(N1195="nulová",J1195,0)</f>
        <v>0</v>
      </c>
      <c r="BJ1195" s="25" t="s">
        <v>86</v>
      </c>
      <c r="BK1195" s="246">
        <f>ROUND(I1195*H1195,2)</f>
        <v>0</v>
      </c>
      <c r="BL1195" s="25" t="s">
        <v>2057</v>
      </c>
      <c r="BM1195" s="25" t="s">
        <v>2078</v>
      </c>
    </row>
    <row r="1196" s="1" customFormat="1" ht="16.5" customHeight="1">
      <c r="B1196" s="48"/>
      <c r="C1196" s="235" t="s">
        <v>2079</v>
      </c>
      <c r="D1196" s="235" t="s">
        <v>194</v>
      </c>
      <c r="E1196" s="236" t="s">
        <v>2080</v>
      </c>
      <c r="F1196" s="237" t="s">
        <v>2081</v>
      </c>
      <c r="G1196" s="238" t="s">
        <v>257</v>
      </c>
      <c r="H1196" s="239">
        <v>1</v>
      </c>
      <c r="I1196" s="240"/>
      <c r="J1196" s="241">
        <f>ROUND(I1196*H1196,2)</f>
        <v>0</v>
      </c>
      <c r="K1196" s="237" t="s">
        <v>356</v>
      </c>
      <c r="L1196" s="74"/>
      <c r="M1196" s="242" t="s">
        <v>34</v>
      </c>
      <c r="N1196" s="243" t="s">
        <v>49</v>
      </c>
      <c r="O1196" s="49"/>
      <c r="P1196" s="244">
        <f>O1196*H1196</f>
        <v>0</v>
      </c>
      <c r="Q1196" s="244">
        <v>0</v>
      </c>
      <c r="R1196" s="244">
        <f>Q1196*H1196</f>
        <v>0</v>
      </c>
      <c r="S1196" s="244">
        <v>0</v>
      </c>
      <c r="T1196" s="245">
        <f>S1196*H1196</f>
        <v>0</v>
      </c>
      <c r="AR1196" s="25" t="s">
        <v>2057</v>
      </c>
      <c r="AT1196" s="25" t="s">
        <v>194</v>
      </c>
      <c r="AU1196" s="25" t="s">
        <v>88</v>
      </c>
      <c r="AY1196" s="25" t="s">
        <v>191</v>
      </c>
      <c r="BE1196" s="246">
        <f>IF(N1196="základní",J1196,0)</f>
        <v>0</v>
      </c>
      <c r="BF1196" s="246">
        <f>IF(N1196="snížená",J1196,0)</f>
        <v>0</v>
      </c>
      <c r="BG1196" s="246">
        <f>IF(N1196="zákl. přenesená",J1196,0)</f>
        <v>0</v>
      </c>
      <c r="BH1196" s="246">
        <f>IF(N1196="sníž. přenesená",J1196,0)</f>
        <v>0</v>
      </c>
      <c r="BI1196" s="246">
        <f>IF(N1196="nulová",J1196,0)</f>
        <v>0</v>
      </c>
      <c r="BJ1196" s="25" t="s">
        <v>86</v>
      </c>
      <c r="BK1196" s="246">
        <f>ROUND(I1196*H1196,2)</f>
        <v>0</v>
      </c>
      <c r="BL1196" s="25" t="s">
        <v>2057</v>
      </c>
      <c r="BM1196" s="25" t="s">
        <v>2082</v>
      </c>
    </row>
    <row r="1197" s="11" customFormat="1" ht="29.88" customHeight="1">
      <c r="B1197" s="219"/>
      <c r="C1197" s="220"/>
      <c r="D1197" s="221" t="s">
        <v>77</v>
      </c>
      <c r="E1197" s="233" t="s">
        <v>2083</v>
      </c>
      <c r="F1197" s="233" t="s">
        <v>2084</v>
      </c>
      <c r="G1197" s="220"/>
      <c r="H1197" s="220"/>
      <c r="I1197" s="223"/>
      <c r="J1197" s="234">
        <f>BK1197</f>
        <v>0</v>
      </c>
      <c r="K1197" s="220"/>
      <c r="L1197" s="225"/>
      <c r="M1197" s="226"/>
      <c r="N1197" s="227"/>
      <c r="O1197" s="227"/>
      <c r="P1197" s="228">
        <f>SUM(P1198:P1219)</f>
        <v>0</v>
      </c>
      <c r="Q1197" s="227"/>
      <c r="R1197" s="228">
        <f>SUM(R1198:R1219)</f>
        <v>0</v>
      </c>
      <c r="S1197" s="227"/>
      <c r="T1197" s="229">
        <f>SUM(T1198:T1219)</f>
        <v>0</v>
      </c>
      <c r="AR1197" s="230" t="s">
        <v>211</v>
      </c>
      <c r="AT1197" s="231" t="s">
        <v>77</v>
      </c>
      <c r="AU1197" s="231" t="s">
        <v>86</v>
      </c>
      <c r="AY1197" s="230" t="s">
        <v>191</v>
      </c>
      <c r="BK1197" s="232">
        <f>SUM(BK1198:BK1219)</f>
        <v>0</v>
      </c>
    </row>
    <row r="1198" s="1" customFormat="1" ht="16.5" customHeight="1">
      <c r="B1198" s="48"/>
      <c r="C1198" s="235" t="s">
        <v>2085</v>
      </c>
      <c r="D1198" s="235" t="s">
        <v>194</v>
      </c>
      <c r="E1198" s="236" t="s">
        <v>2086</v>
      </c>
      <c r="F1198" s="237" t="s">
        <v>2087</v>
      </c>
      <c r="G1198" s="238" t="s">
        <v>257</v>
      </c>
      <c r="H1198" s="239">
        <v>14</v>
      </c>
      <c r="I1198" s="240"/>
      <c r="J1198" s="241">
        <f>ROUND(I1198*H1198,2)</f>
        <v>0</v>
      </c>
      <c r="K1198" s="237" t="s">
        <v>356</v>
      </c>
      <c r="L1198" s="74"/>
      <c r="M1198" s="242" t="s">
        <v>34</v>
      </c>
      <c r="N1198" s="243" t="s">
        <v>49</v>
      </c>
      <c r="O1198" s="49"/>
      <c r="P1198" s="244">
        <f>O1198*H1198</f>
        <v>0</v>
      </c>
      <c r="Q1198" s="244">
        <v>0</v>
      </c>
      <c r="R1198" s="244">
        <f>Q1198*H1198</f>
        <v>0</v>
      </c>
      <c r="S1198" s="244">
        <v>0</v>
      </c>
      <c r="T1198" s="245">
        <f>S1198*H1198</f>
        <v>0</v>
      </c>
      <c r="AR1198" s="25" t="s">
        <v>2057</v>
      </c>
      <c r="AT1198" s="25" t="s">
        <v>194</v>
      </c>
      <c r="AU1198" s="25" t="s">
        <v>88</v>
      </c>
      <c r="AY1198" s="25" t="s">
        <v>191</v>
      </c>
      <c r="BE1198" s="246">
        <f>IF(N1198="základní",J1198,0)</f>
        <v>0</v>
      </c>
      <c r="BF1198" s="246">
        <f>IF(N1198="snížená",J1198,0)</f>
        <v>0</v>
      </c>
      <c r="BG1198" s="246">
        <f>IF(N1198="zákl. přenesená",J1198,0)</f>
        <v>0</v>
      </c>
      <c r="BH1198" s="246">
        <f>IF(N1198="sníž. přenesená",J1198,0)</f>
        <v>0</v>
      </c>
      <c r="BI1198" s="246">
        <f>IF(N1198="nulová",J1198,0)</f>
        <v>0</v>
      </c>
      <c r="BJ1198" s="25" t="s">
        <v>86</v>
      </c>
      <c r="BK1198" s="246">
        <f>ROUND(I1198*H1198,2)</f>
        <v>0</v>
      </c>
      <c r="BL1198" s="25" t="s">
        <v>2057</v>
      </c>
      <c r="BM1198" s="25" t="s">
        <v>2088</v>
      </c>
    </row>
    <row r="1199" s="1" customFormat="1">
      <c r="B1199" s="48"/>
      <c r="C1199" s="76"/>
      <c r="D1199" s="247" t="s">
        <v>201</v>
      </c>
      <c r="E1199" s="76"/>
      <c r="F1199" s="248" t="s">
        <v>2089</v>
      </c>
      <c r="G1199" s="76"/>
      <c r="H1199" s="76"/>
      <c r="I1199" s="205"/>
      <c r="J1199" s="76"/>
      <c r="K1199" s="76"/>
      <c r="L1199" s="74"/>
      <c r="M1199" s="249"/>
      <c r="N1199" s="49"/>
      <c r="O1199" s="49"/>
      <c r="P1199" s="49"/>
      <c r="Q1199" s="49"/>
      <c r="R1199" s="49"/>
      <c r="S1199" s="49"/>
      <c r="T1199" s="97"/>
      <c r="AT1199" s="25" t="s">
        <v>201</v>
      </c>
      <c r="AU1199" s="25" t="s">
        <v>88</v>
      </c>
    </row>
    <row r="1200" s="1" customFormat="1" ht="25.5" customHeight="1">
      <c r="B1200" s="48"/>
      <c r="C1200" s="235" t="s">
        <v>2090</v>
      </c>
      <c r="D1200" s="235" t="s">
        <v>194</v>
      </c>
      <c r="E1200" s="236" t="s">
        <v>2091</v>
      </c>
      <c r="F1200" s="237" t="s">
        <v>2092</v>
      </c>
      <c r="G1200" s="238" t="s">
        <v>257</v>
      </c>
      <c r="H1200" s="239">
        <v>14</v>
      </c>
      <c r="I1200" s="240"/>
      <c r="J1200" s="241">
        <f>ROUND(I1200*H1200,2)</f>
        <v>0</v>
      </c>
      <c r="K1200" s="237" t="s">
        <v>356</v>
      </c>
      <c r="L1200" s="74"/>
      <c r="M1200" s="242" t="s">
        <v>34</v>
      </c>
      <c r="N1200" s="243" t="s">
        <v>49</v>
      </c>
      <c r="O1200" s="49"/>
      <c r="P1200" s="244">
        <f>O1200*H1200</f>
        <v>0</v>
      </c>
      <c r="Q1200" s="244">
        <v>0</v>
      </c>
      <c r="R1200" s="244">
        <f>Q1200*H1200</f>
        <v>0</v>
      </c>
      <c r="S1200" s="244">
        <v>0</v>
      </c>
      <c r="T1200" s="245">
        <f>S1200*H1200</f>
        <v>0</v>
      </c>
      <c r="AR1200" s="25" t="s">
        <v>2057</v>
      </c>
      <c r="AT1200" s="25" t="s">
        <v>194</v>
      </c>
      <c r="AU1200" s="25" t="s">
        <v>88</v>
      </c>
      <c r="AY1200" s="25" t="s">
        <v>191</v>
      </c>
      <c r="BE1200" s="246">
        <f>IF(N1200="základní",J1200,0)</f>
        <v>0</v>
      </c>
      <c r="BF1200" s="246">
        <f>IF(N1200="snížená",J1200,0)</f>
        <v>0</v>
      </c>
      <c r="BG1200" s="246">
        <f>IF(N1200="zákl. přenesená",J1200,0)</f>
        <v>0</v>
      </c>
      <c r="BH1200" s="246">
        <f>IF(N1200="sníž. přenesená",J1200,0)</f>
        <v>0</v>
      </c>
      <c r="BI1200" s="246">
        <f>IF(N1200="nulová",J1200,0)</f>
        <v>0</v>
      </c>
      <c r="BJ1200" s="25" t="s">
        <v>86</v>
      </c>
      <c r="BK1200" s="246">
        <f>ROUND(I1200*H1200,2)</f>
        <v>0</v>
      </c>
      <c r="BL1200" s="25" t="s">
        <v>2057</v>
      </c>
      <c r="BM1200" s="25" t="s">
        <v>2093</v>
      </c>
    </row>
    <row r="1201" s="1" customFormat="1">
      <c r="B1201" s="48"/>
      <c r="C1201" s="76"/>
      <c r="D1201" s="247" t="s">
        <v>201</v>
      </c>
      <c r="E1201" s="76"/>
      <c r="F1201" s="248" t="s">
        <v>2089</v>
      </c>
      <c r="G1201" s="76"/>
      <c r="H1201" s="76"/>
      <c r="I1201" s="205"/>
      <c r="J1201" s="76"/>
      <c r="K1201" s="76"/>
      <c r="L1201" s="74"/>
      <c r="M1201" s="249"/>
      <c r="N1201" s="49"/>
      <c r="O1201" s="49"/>
      <c r="P1201" s="49"/>
      <c r="Q1201" s="49"/>
      <c r="R1201" s="49"/>
      <c r="S1201" s="49"/>
      <c r="T1201" s="97"/>
      <c r="AT1201" s="25" t="s">
        <v>201</v>
      </c>
      <c r="AU1201" s="25" t="s">
        <v>88</v>
      </c>
    </row>
    <row r="1202" s="1" customFormat="1" ht="16.5" customHeight="1">
      <c r="B1202" s="48"/>
      <c r="C1202" s="235" t="s">
        <v>2094</v>
      </c>
      <c r="D1202" s="235" t="s">
        <v>194</v>
      </c>
      <c r="E1202" s="236" t="s">
        <v>2095</v>
      </c>
      <c r="F1202" s="237" t="s">
        <v>2096</v>
      </c>
      <c r="G1202" s="238" t="s">
        <v>257</v>
      </c>
      <c r="H1202" s="239">
        <v>10</v>
      </c>
      <c r="I1202" s="240"/>
      <c r="J1202" s="241">
        <f>ROUND(I1202*H1202,2)</f>
        <v>0</v>
      </c>
      <c r="K1202" s="237" t="s">
        <v>356</v>
      </c>
      <c r="L1202" s="74"/>
      <c r="M1202" s="242" t="s">
        <v>34</v>
      </c>
      <c r="N1202" s="243" t="s">
        <v>49</v>
      </c>
      <c r="O1202" s="49"/>
      <c r="P1202" s="244">
        <f>O1202*H1202</f>
        <v>0</v>
      </c>
      <c r="Q1202" s="244">
        <v>0</v>
      </c>
      <c r="R1202" s="244">
        <f>Q1202*H1202</f>
        <v>0</v>
      </c>
      <c r="S1202" s="244">
        <v>0</v>
      </c>
      <c r="T1202" s="245">
        <f>S1202*H1202</f>
        <v>0</v>
      </c>
      <c r="AR1202" s="25" t="s">
        <v>2057</v>
      </c>
      <c r="AT1202" s="25" t="s">
        <v>194</v>
      </c>
      <c r="AU1202" s="25" t="s">
        <v>88</v>
      </c>
      <c r="AY1202" s="25" t="s">
        <v>191</v>
      </c>
      <c r="BE1202" s="246">
        <f>IF(N1202="základní",J1202,0)</f>
        <v>0</v>
      </c>
      <c r="BF1202" s="246">
        <f>IF(N1202="snížená",J1202,0)</f>
        <v>0</v>
      </c>
      <c r="BG1202" s="246">
        <f>IF(N1202="zákl. přenesená",J1202,0)</f>
        <v>0</v>
      </c>
      <c r="BH1202" s="246">
        <f>IF(N1202="sníž. přenesená",J1202,0)</f>
        <v>0</v>
      </c>
      <c r="BI1202" s="246">
        <f>IF(N1202="nulová",J1202,0)</f>
        <v>0</v>
      </c>
      <c r="BJ1202" s="25" t="s">
        <v>86</v>
      </c>
      <c r="BK1202" s="246">
        <f>ROUND(I1202*H1202,2)</f>
        <v>0</v>
      </c>
      <c r="BL1202" s="25" t="s">
        <v>2057</v>
      </c>
      <c r="BM1202" s="25" t="s">
        <v>2097</v>
      </c>
    </row>
    <row r="1203" s="1" customFormat="1">
      <c r="B1203" s="48"/>
      <c r="C1203" s="76"/>
      <c r="D1203" s="247" t="s">
        <v>201</v>
      </c>
      <c r="E1203" s="76"/>
      <c r="F1203" s="248" t="s">
        <v>2089</v>
      </c>
      <c r="G1203" s="76"/>
      <c r="H1203" s="76"/>
      <c r="I1203" s="205"/>
      <c r="J1203" s="76"/>
      <c r="K1203" s="76"/>
      <c r="L1203" s="74"/>
      <c r="M1203" s="249"/>
      <c r="N1203" s="49"/>
      <c r="O1203" s="49"/>
      <c r="P1203" s="49"/>
      <c r="Q1203" s="49"/>
      <c r="R1203" s="49"/>
      <c r="S1203" s="49"/>
      <c r="T1203" s="97"/>
      <c r="AT1203" s="25" t="s">
        <v>201</v>
      </c>
      <c r="AU1203" s="25" t="s">
        <v>88</v>
      </c>
    </row>
    <row r="1204" s="1" customFormat="1" ht="16.5" customHeight="1">
      <c r="B1204" s="48"/>
      <c r="C1204" s="235" t="s">
        <v>2098</v>
      </c>
      <c r="D1204" s="235" t="s">
        <v>194</v>
      </c>
      <c r="E1204" s="236" t="s">
        <v>2099</v>
      </c>
      <c r="F1204" s="237" t="s">
        <v>2100</v>
      </c>
      <c r="G1204" s="238" t="s">
        <v>257</v>
      </c>
      <c r="H1204" s="239">
        <v>6</v>
      </c>
      <c r="I1204" s="240"/>
      <c r="J1204" s="241">
        <f>ROUND(I1204*H1204,2)</f>
        <v>0</v>
      </c>
      <c r="K1204" s="237" t="s">
        <v>356</v>
      </c>
      <c r="L1204" s="74"/>
      <c r="M1204" s="242" t="s">
        <v>34</v>
      </c>
      <c r="N1204" s="243" t="s">
        <v>49</v>
      </c>
      <c r="O1204" s="49"/>
      <c r="P1204" s="244">
        <f>O1204*H1204</f>
        <v>0</v>
      </c>
      <c r="Q1204" s="244">
        <v>0</v>
      </c>
      <c r="R1204" s="244">
        <f>Q1204*H1204</f>
        <v>0</v>
      </c>
      <c r="S1204" s="244">
        <v>0</v>
      </c>
      <c r="T1204" s="245">
        <f>S1204*H1204</f>
        <v>0</v>
      </c>
      <c r="AR1204" s="25" t="s">
        <v>2057</v>
      </c>
      <c r="AT1204" s="25" t="s">
        <v>194</v>
      </c>
      <c r="AU1204" s="25" t="s">
        <v>88</v>
      </c>
      <c r="AY1204" s="25" t="s">
        <v>191</v>
      </c>
      <c r="BE1204" s="246">
        <f>IF(N1204="základní",J1204,0)</f>
        <v>0</v>
      </c>
      <c r="BF1204" s="246">
        <f>IF(N1204="snížená",J1204,0)</f>
        <v>0</v>
      </c>
      <c r="BG1204" s="246">
        <f>IF(N1204="zákl. přenesená",J1204,0)</f>
        <v>0</v>
      </c>
      <c r="BH1204" s="246">
        <f>IF(N1204="sníž. přenesená",J1204,0)</f>
        <v>0</v>
      </c>
      <c r="BI1204" s="246">
        <f>IF(N1204="nulová",J1204,0)</f>
        <v>0</v>
      </c>
      <c r="BJ1204" s="25" t="s">
        <v>86</v>
      </c>
      <c r="BK1204" s="246">
        <f>ROUND(I1204*H1204,2)</f>
        <v>0</v>
      </c>
      <c r="BL1204" s="25" t="s">
        <v>2057</v>
      </c>
      <c r="BM1204" s="25" t="s">
        <v>2101</v>
      </c>
    </row>
    <row r="1205" s="1" customFormat="1">
      <c r="B1205" s="48"/>
      <c r="C1205" s="76"/>
      <c r="D1205" s="247" t="s">
        <v>201</v>
      </c>
      <c r="E1205" s="76"/>
      <c r="F1205" s="248" t="s">
        <v>2089</v>
      </c>
      <c r="G1205" s="76"/>
      <c r="H1205" s="76"/>
      <c r="I1205" s="205"/>
      <c r="J1205" s="76"/>
      <c r="K1205" s="76"/>
      <c r="L1205" s="74"/>
      <c r="M1205" s="249"/>
      <c r="N1205" s="49"/>
      <c r="O1205" s="49"/>
      <c r="P1205" s="49"/>
      <c r="Q1205" s="49"/>
      <c r="R1205" s="49"/>
      <c r="S1205" s="49"/>
      <c r="T1205" s="97"/>
      <c r="AT1205" s="25" t="s">
        <v>201</v>
      </c>
      <c r="AU1205" s="25" t="s">
        <v>88</v>
      </c>
    </row>
    <row r="1206" s="1" customFormat="1" ht="16.5" customHeight="1">
      <c r="B1206" s="48"/>
      <c r="C1206" s="235" t="s">
        <v>2102</v>
      </c>
      <c r="D1206" s="235" t="s">
        <v>194</v>
      </c>
      <c r="E1206" s="236" t="s">
        <v>2103</v>
      </c>
      <c r="F1206" s="237" t="s">
        <v>2104</v>
      </c>
      <c r="G1206" s="238" t="s">
        <v>257</v>
      </c>
      <c r="H1206" s="239">
        <v>15</v>
      </c>
      <c r="I1206" s="240"/>
      <c r="J1206" s="241">
        <f>ROUND(I1206*H1206,2)</f>
        <v>0</v>
      </c>
      <c r="K1206" s="237" t="s">
        <v>356</v>
      </c>
      <c r="L1206" s="74"/>
      <c r="M1206" s="242" t="s">
        <v>34</v>
      </c>
      <c r="N1206" s="243" t="s">
        <v>49</v>
      </c>
      <c r="O1206" s="49"/>
      <c r="P1206" s="244">
        <f>O1206*H1206</f>
        <v>0</v>
      </c>
      <c r="Q1206" s="244">
        <v>0</v>
      </c>
      <c r="R1206" s="244">
        <f>Q1206*H1206</f>
        <v>0</v>
      </c>
      <c r="S1206" s="244">
        <v>0</v>
      </c>
      <c r="T1206" s="245">
        <f>S1206*H1206</f>
        <v>0</v>
      </c>
      <c r="AR1206" s="25" t="s">
        <v>2057</v>
      </c>
      <c r="AT1206" s="25" t="s">
        <v>194</v>
      </c>
      <c r="AU1206" s="25" t="s">
        <v>88</v>
      </c>
      <c r="AY1206" s="25" t="s">
        <v>191</v>
      </c>
      <c r="BE1206" s="246">
        <f>IF(N1206="základní",J1206,0)</f>
        <v>0</v>
      </c>
      <c r="BF1206" s="246">
        <f>IF(N1206="snížená",J1206,0)</f>
        <v>0</v>
      </c>
      <c r="BG1206" s="246">
        <f>IF(N1206="zákl. přenesená",J1206,0)</f>
        <v>0</v>
      </c>
      <c r="BH1206" s="246">
        <f>IF(N1206="sníž. přenesená",J1206,0)</f>
        <v>0</v>
      </c>
      <c r="BI1206" s="246">
        <f>IF(N1206="nulová",J1206,0)</f>
        <v>0</v>
      </c>
      <c r="BJ1206" s="25" t="s">
        <v>86</v>
      </c>
      <c r="BK1206" s="246">
        <f>ROUND(I1206*H1206,2)</f>
        <v>0</v>
      </c>
      <c r="BL1206" s="25" t="s">
        <v>2057</v>
      </c>
      <c r="BM1206" s="25" t="s">
        <v>2105</v>
      </c>
    </row>
    <row r="1207" s="1" customFormat="1">
      <c r="B1207" s="48"/>
      <c r="C1207" s="76"/>
      <c r="D1207" s="247" t="s">
        <v>201</v>
      </c>
      <c r="E1207" s="76"/>
      <c r="F1207" s="248" t="s">
        <v>2089</v>
      </c>
      <c r="G1207" s="76"/>
      <c r="H1207" s="76"/>
      <c r="I1207" s="205"/>
      <c r="J1207" s="76"/>
      <c r="K1207" s="76"/>
      <c r="L1207" s="74"/>
      <c r="M1207" s="249"/>
      <c r="N1207" s="49"/>
      <c r="O1207" s="49"/>
      <c r="P1207" s="49"/>
      <c r="Q1207" s="49"/>
      <c r="R1207" s="49"/>
      <c r="S1207" s="49"/>
      <c r="T1207" s="97"/>
      <c r="AT1207" s="25" t="s">
        <v>201</v>
      </c>
      <c r="AU1207" s="25" t="s">
        <v>88</v>
      </c>
    </row>
    <row r="1208" s="1" customFormat="1" ht="16.5" customHeight="1">
      <c r="B1208" s="48"/>
      <c r="C1208" s="235" t="s">
        <v>2106</v>
      </c>
      <c r="D1208" s="235" t="s">
        <v>194</v>
      </c>
      <c r="E1208" s="236" t="s">
        <v>2107</v>
      </c>
      <c r="F1208" s="237" t="s">
        <v>2108</v>
      </c>
      <c r="G1208" s="238" t="s">
        <v>257</v>
      </c>
      <c r="H1208" s="239">
        <v>15</v>
      </c>
      <c r="I1208" s="240"/>
      <c r="J1208" s="241">
        <f>ROUND(I1208*H1208,2)</f>
        <v>0</v>
      </c>
      <c r="K1208" s="237" t="s">
        <v>356</v>
      </c>
      <c r="L1208" s="74"/>
      <c r="M1208" s="242" t="s">
        <v>34</v>
      </c>
      <c r="N1208" s="243" t="s">
        <v>49</v>
      </c>
      <c r="O1208" s="49"/>
      <c r="P1208" s="244">
        <f>O1208*H1208</f>
        <v>0</v>
      </c>
      <c r="Q1208" s="244">
        <v>0</v>
      </c>
      <c r="R1208" s="244">
        <f>Q1208*H1208</f>
        <v>0</v>
      </c>
      <c r="S1208" s="244">
        <v>0</v>
      </c>
      <c r="T1208" s="245">
        <f>S1208*H1208</f>
        <v>0</v>
      </c>
      <c r="AR1208" s="25" t="s">
        <v>2057</v>
      </c>
      <c r="AT1208" s="25" t="s">
        <v>194</v>
      </c>
      <c r="AU1208" s="25" t="s">
        <v>88</v>
      </c>
      <c r="AY1208" s="25" t="s">
        <v>191</v>
      </c>
      <c r="BE1208" s="246">
        <f>IF(N1208="základní",J1208,0)</f>
        <v>0</v>
      </c>
      <c r="BF1208" s="246">
        <f>IF(N1208="snížená",J1208,0)</f>
        <v>0</v>
      </c>
      <c r="BG1208" s="246">
        <f>IF(N1208="zákl. přenesená",J1208,0)</f>
        <v>0</v>
      </c>
      <c r="BH1208" s="246">
        <f>IF(N1208="sníž. přenesená",J1208,0)</f>
        <v>0</v>
      </c>
      <c r="BI1208" s="246">
        <f>IF(N1208="nulová",J1208,0)</f>
        <v>0</v>
      </c>
      <c r="BJ1208" s="25" t="s">
        <v>86</v>
      </c>
      <c r="BK1208" s="246">
        <f>ROUND(I1208*H1208,2)</f>
        <v>0</v>
      </c>
      <c r="BL1208" s="25" t="s">
        <v>2057</v>
      </c>
      <c r="BM1208" s="25" t="s">
        <v>2109</v>
      </c>
    </row>
    <row r="1209" s="1" customFormat="1">
      <c r="B1209" s="48"/>
      <c r="C1209" s="76"/>
      <c r="D1209" s="247" t="s">
        <v>201</v>
      </c>
      <c r="E1209" s="76"/>
      <c r="F1209" s="248" t="s">
        <v>2089</v>
      </c>
      <c r="G1209" s="76"/>
      <c r="H1209" s="76"/>
      <c r="I1209" s="205"/>
      <c r="J1209" s="76"/>
      <c r="K1209" s="76"/>
      <c r="L1209" s="74"/>
      <c r="M1209" s="249"/>
      <c r="N1209" s="49"/>
      <c r="O1209" s="49"/>
      <c r="P1209" s="49"/>
      <c r="Q1209" s="49"/>
      <c r="R1209" s="49"/>
      <c r="S1209" s="49"/>
      <c r="T1209" s="97"/>
      <c r="AT1209" s="25" t="s">
        <v>201</v>
      </c>
      <c r="AU1209" s="25" t="s">
        <v>88</v>
      </c>
    </row>
    <row r="1210" s="1" customFormat="1" ht="16.5" customHeight="1">
      <c r="B1210" s="48"/>
      <c r="C1210" s="235" t="s">
        <v>2110</v>
      </c>
      <c r="D1210" s="235" t="s">
        <v>194</v>
      </c>
      <c r="E1210" s="236" t="s">
        <v>2111</v>
      </c>
      <c r="F1210" s="237" t="s">
        <v>2112</v>
      </c>
      <c r="G1210" s="238" t="s">
        <v>257</v>
      </c>
      <c r="H1210" s="239">
        <v>27</v>
      </c>
      <c r="I1210" s="240"/>
      <c r="J1210" s="241">
        <f>ROUND(I1210*H1210,2)</f>
        <v>0</v>
      </c>
      <c r="K1210" s="237" t="s">
        <v>356</v>
      </c>
      <c r="L1210" s="74"/>
      <c r="M1210" s="242" t="s">
        <v>34</v>
      </c>
      <c r="N1210" s="243" t="s">
        <v>49</v>
      </c>
      <c r="O1210" s="49"/>
      <c r="P1210" s="244">
        <f>O1210*H1210</f>
        <v>0</v>
      </c>
      <c r="Q1210" s="244">
        <v>0</v>
      </c>
      <c r="R1210" s="244">
        <f>Q1210*H1210</f>
        <v>0</v>
      </c>
      <c r="S1210" s="244">
        <v>0</v>
      </c>
      <c r="T1210" s="245">
        <f>S1210*H1210</f>
        <v>0</v>
      </c>
      <c r="AR1210" s="25" t="s">
        <v>2057</v>
      </c>
      <c r="AT1210" s="25" t="s">
        <v>194</v>
      </c>
      <c r="AU1210" s="25" t="s">
        <v>88</v>
      </c>
      <c r="AY1210" s="25" t="s">
        <v>191</v>
      </c>
      <c r="BE1210" s="246">
        <f>IF(N1210="základní",J1210,0)</f>
        <v>0</v>
      </c>
      <c r="BF1210" s="246">
        <f>IF(N1210="snížená",J1210,0)</f>
        <v>0</v>
      </c>
      <c r="BG1210" s="246">
        <f>IF(N1210="zákl. přenesená",J1210,0)</f>
        <v>0</v>
      </c>
      <c r="BH1210" s="246">
        <f>IF(N1210="sníž. přenesená",J1210,0)</f>
        <v>0</v>
      </c>
      <c r="BI1210" s="246">
        <f>IF(N1210="nulová",J1210,0)</f>
        <v>0</v>
      </c>
      <c r="BJ1210" s="25" t="s">
        <v>86</v>
      </c>
      <c r="BK1210" s="246">
        <f>ROUND(I1210*H1210,2)</f>
        <v>0</v>
      </c>
      <c r="BL1210" s="25" t="s">
        <v>2057</v>
      </c>
      <c r="BM1210" s="25" t="s">
        <v>2113</v>
      </c>
    </row>
    <row r="1211" s="1" customFormat="1">
      <c r="B1211" s="48"/>
      <c r="C1211" s="76"/>
      <c r="D1211" s="247" t="s">
        <v>201</v>
      </c>
      <c r="E1211" s="76"/>
      <c r="F1211" s="248" t="s">
        <v>2089</v>
      </c>
      <c r="G1211" s="76"/>
      <c r="H1211" s="76"/>
      <c r="I1211" s="205"/>
      <c r="J1211" s="76"/>
      <c r="K1211" s="76"/>
      <c r="L1211" s="74"/>
      <c r="M1211" s="249"/>
      <c r="N1211" s="49"/>
      <c r="O1211" s="49"/>
      <c r="P1211" s="49"/>
      <c r="Q1211" s="49"/>
      <c r="R1211" s="49"/>
      <c r="S1211" s="49"/>
      <c r="T1211" s="97"/>
      <c r="AT1211" s="25" t="s">
        <v>201</v>
      </c>
      <c r="AU1211" s="25" t="s">
        <v>88</v>
      </c>
    </row>
    <row r="1212" s="1" customFormat="1" ht="16.5" customHeight="1">
      <c r="B1212" s="48"/>
      <c r="C1212" s="235" t="s">
        <v>2114</v>
      </c>
      <c r="D1212" s="235" t="s">
        <v>194</v>
      </c>
      <c r="E1212" s="236" t="s">
        <v>2115</v>
      </c>
      <c r="F1212" s="237" t="s">
        <v>2116</v>
      </c>
      <c r="G1212" s="238" t="s">
        <v>257</v>
      </c>
      <c r="H1212" s="239">
        <v>3</v>
      </c>
      <c r="I1212" s="240"/>
      <c r="J1212" s="241">
        <f>ROUND(I1212*H1212,2)</f>
        <v>0</v>
      </c>
      <c r="K1212" s="237" t="s">
        <v>356</v>
      </c>
      <c r="L1212" s="74"/>
      <c r="M1212" s="242" t="s">
        <v>34</v>
      </c>
      <c r="N1212" s="243" t="s">
        <v>49</v>
      </c>
      <c r="O1212" s="49"/>
      <c r="P1212" s="244">
        <f>O1212*H1212</f>
        <v>0</v>
      </c>
      <c r="Q1212" s="244">
        <v>0</v>
      </c>
      <c r="R1212" s="244">
        <f>Q1212*H1212</f>
        <v>0</v>
      </c>
      <c r="S1212" s="244">
        <v>0</v>
      </c>
      <c r="T1212" s="245">
        <f>S1212*H1212</f>
        <v>0</v>
      </c>
      <c r="AR1212" s="25" t="s">
        <v>2057</v>
      </c>
      <c r="AT1212" s="25" t="s">
        <v>194</v>
      </c>
      <c r="AU1212" s="25" t="s">
        <v>88</v>
      </c>
      <c r="AY1212" s="25" t="s">
        <v>191</v>
      </c>
      <c r="BE1212" s="246">
        <f>IF(N1212="základní",J1212,0)</f>
        <v>0</v>
      </c>
      <c r="BF1212" s="246">
        <f>IF(N1212="snížená",J1212,0)</f>
        <v>0</v>
      </c>
      <c r="BG1212" s="246">
        <f>IF(N1212="zákl. přenesená",J1212,0)</f>
        <v>0</v>
      </c>
      <c r="BH1212" s="246">
        <f>IF(N1212="sníž. přenesená",J1212,0)</f>
        <v>0</v>
      </c>
      <c r="BI1212" s="246">
        <f>IF(N1212="nulová",J1212,0)</f>
        <v>0</v>
      </c>
      <c r="BJ1212" s="25" t="s">
        <v>86</v>
      </c>
      <c r="BK1212" s="246">
        <f>ROUND(I1212*H1212,2)</f>
        <v>0</v>
      </c>
      <c r="BL1212" s="25" t="s">
        <v>2057</v>
      </c>
      <c r="BM1212" s="25" t="s">
        <v>2117</v>
      </c>
    </row>
    <row r="1213" s="1" customFormat="1">
      <c r="B1213" s="48"/>
      <c r="C1213" s="76"/>
      <c r="D1213" s="247" t="s">
        <v>201</v>
      </c>
      <c r="E1213" s="76"/>
      <c r="F1213" s="248" t="s">
        <v>2089</v>
      </c>
      <c r="G1213" s="76"/>
      <c r="H1213" s="76"/>
      <c r="I1213" s="205"/>
      <c r="J1213" s="76"/>
      <c r="K1213" s="76"/>
      <c r="L1213" s="74"/>
      <c r="M1213" s="249"/>
      <c r="N1213" s="49"/>
      <c r="O1213" s="49"/>
      <c r="P1213" s="49"/>
      <c r="Q1213" s="49"/>
      <c r="R1213" s="49"/>
      <c r="S1213" s="49"/>
      <c r="T1213" s="97"/>
      <c r="AT1213" s="25" t="s">
        <v>201</v>
      </c>
      <c r="AU1213" s="25" t="s">
        <v>88</v>
      </c>
    </row>
    <row r="1214" s="1" customFormat="1" ht="16.5" customHeight="1">
      <c r="B1214" s="48"/>
      <c r="C1214" s="235" t="s">
        <v>2118</v>
      </c>
      <c r="D1214" s="235" t="s">
        <v>194</v>
      </c>
      <c r="E1214" s="236" t="s">
        <v>2119</v>
      </c>
      <c r="F1214" s="237" t="s">
        <v>2120</v>
      </c>
      <c r="G1214" s="238" t="s">
        <v>257</v>
      </c>
      <c r="H1214" s="239">
        <v>8</v>
      </c>
      <c r="I1214" s="240"/>
      <c r="J1214" s="241">
        <f>ROUND(I1214*H1214,2)</f>
        <v>0</v>
      </c>
      <c r="K1214" s="237" t="s">
        <v>356</v>
      </c>
      <c r="L1214" s="74"/>
      <c r="M1214" s="242" t="s">
        <v>34</v>
      </c>
      <c r="N1214" s="243" t="s">
        <v>49</v>
      </c>
      <c r="O1214" s="49"/>
      <c r="P1214" s="244">
        <f>O1214*H1214</f>
        <v>0</v>
      </c>
      <c r="Q1214" s="244">
        <v>0</v>
      </c>
      <c r="R1214" s="244">
        <f>Q1214*H1214</f>
        <v>0</v>
      </c>
      <c r="S1214" s="244">
        <v>0</v>
      </c>
      <c r="T1214" s="245">
        <f>S1214*H1214</f>
        <v>0</v>
      </c>
      <c r="AR1214" s="25" t="s">
        <v>2057</v>
      </c>
      <c r="AT1214" s="25" t="s">
        <v>194</v>
      </c>
      <c r="AU1214" s="25" t="s">
        <v>88</v>
      </c>
      <c r="AY1214" s="25" t="s">
        <v>191</v>
      </c>
      <c r="BE1214" s="246">
        <f>IF(N1214="základní",J1214,0)</f>
        <v>0</v>
      </c>
      <c r="BF1214" s="246">
        <f>IF(N1214="snížená",J1214,0)</f>
        <v>0</v>
      </c>
      <c r="BG1214" s="246">
        <f>IF(N1214="zákl. přenesená",J1214,0)</f>
        <v>0</v>
      </c>
      <c r="BH1214" s="246">
        <f>IF(N1214="sníž. přenesená",J1214,0)</f>
        <v>0</v>
      </c>
      <c r="BI1214" s="246">
        <f>IF(N1214="nulová",J1214,0)</f>
        <v>0</v>
      </c>
      <c r="BJ1214" s="25" t="s">
        <v>86</v>
      </c>
      <c r="BK1214" s="246">
        <f>ROUND(I1214*H1214,2)</f>
        <v>0</v>
      </c>
      <c r="BL1214" s="25" t="s">
        <v>2057</v>
      </c>
      <c r="BM1214" s="25" t="s">
        <v>2121</v>
      </c>
    </row>
    <row r="1215" s="1" customFormat="1">
      <c r="B1215" s="48"/>
      <c r="C1215" s="76"/>
      <c r="D1215" s="247" t="s">
        <v>201</v>
      </c>
      <c r="E1215" s="76"/>
      <c r="F1215" s="248" t="s">
        <v>2089</v>
      </c>
      <c r="G1215" s="76"/>
      <c r="H1215" s="76"/>
      <c r="I1215" s="205"/>
      <c r="J1215" s="76"/>
      <c r="K1215" s="76"/>
      <c r="L1215" s="74"/>
      <c r="M1215" s="249"/>
      <c r="N1215" s="49"/>
      <c r="O1215" s="49"/>
      <c r="P1215" s="49"/>
      <c r="Q1215" s="49"/>
      <c r="R1215" s="49"/>
      <c r="S1215" s="49"/>
      <c r="T1215" s="97"/>
      <c r="AT1215" s="25" t="s">
        <v>201</v>
      </c>
      <c r="AU1215" s="25" t="s">
        <v>88</v>
      </c>
    </row>
    <row r="1216" s="1" customFormat="1" ht="16.5" customHeight="1">
      <c r="B1216" s="48"/>
      <c r="C1216" s="235" t="s">
        <v>2122</v>
      </c>
      <c r="D1216" s="235" t="s">
        <v>194</v>
      </c>
      <c r="E1216" s="236" t="s">
        <v>2123</v>
      </c>
      <c r="F1216" s="237" t="s">
        <v>2124</v>
      </c>
      <c r="G1216" s="238" t="s">
        <v>257</v>
      </c>
      <c r="H1216" s="239">
        <v>12</v>
      </c>
      <c r="I1216" s="240"/>
      <c r="J1216" s="241">
        <f>ROUND(I1216*H1216,2)</f>
        <v>0</v>
      </c>
      <c r="K1216" s="237" t="s">
        <v>356</v>
      </c>
      <c r="L1216" s="74"/>
      <c r="M1216" s="242" t="s">
        <v>34</v>
      </c>
      <c r="N1216" s="243" t="s">
        <v>49</v>
      </c>
      <c r="O1216" s="49"/>
      <c r="P1216" s="244">
        <f>O1216*H1216</f>
        <v>0</v>
      </c>
      <c r="Q1216" s="244">
        <v>0</v>
      </c>
      <c r="R1216" s="244">
        <f>Q1216*H1216</f>
        <v>0</v>
      </c>
      <c r="S1216" s="244">
        <v>0</v>
      </c>
      <c r="T1216" s="245">
        <f>S1216*H1216</f>
        <v>0</v>
      </c>
      <c r="AR1216" s="25" t="s">
        <v>2057</v>
      </c>
      <c r="AT1216" s="25" t="s">
        <v>194</v>
      </c>
      <c r="AU1216" s="25" t="s">
        <v>88</v>
      </c>
      <c r="AY1216" s="25" t="s">
        <v>191</v>
      </c>
      <c r="BE1216" s="246">
        <f>IF(N1216="základní",J1216,0)</f>
        <v>0</v>
      </c>
      <c r="BF1216" s="246">
        <f>IF(N1216="snížená",J1216,0)</f>
        <v>0</v>
      </c>
      <c r="BG1216" s="246">
        <f>IF(N1216="zákl. přenesená",J1216,0)</f>
        <v>0</v>
      </c>
      <c r="BH1216" s="246">
        <f>IF(N1216="sníž. přenesená",J1216,0)</f>
        <v>0</v>
      </c>
      <c r="BI1216" s="246">
        <f>IF(N1216="nulová",J1216,0)</f>
        <v>0</v>
      </c>
      <c r="BJ1216" s="25" t="s">
        <v>86</v>
      </c>
      <c r="BK1216" s="246">
        <f>ROUND(I1216*H1216,2)</f>
        <v>0</v>
      </c>
      <c r="BL1216" s="25" t="s">
        <v>2057</v>
      </c>
      <c r="BM1216" s="25" t="s">
        <v>2125</v>
      </c>
    </row>
    <row r="1217" s="1" customFormat="1">
      <c r="B1217" s="48"/>
      <c r="C1217" s="76"/>
      <c r="D1217" s="247" t="s">
        <v>201</v>
      </c>
      <c r="E1217" s="76"/>
      <c r="F1217" s="248" t="s">
        <v>2089</v>
      </c>
      <c r="G1217" s="76"/>
      <c r="H1217" s="76"/>
      <c r="I1217" s="205"/>
      <c r="J1217" s="76"/>
      <c r="K1217" s="76"/>
      <c r="L1217" s="74"/>
      <c r="M1217" s="249"/>
      <c r="N1217" s="49"/>
      <c r="O1217" s="49"/>
      <c r="P1217" s="49"/>
      <c r="Q1217" s="49"/>
      <c r="R1217" s="49"/>
      <c r="S1217" s="49"/>
      <c r="T1217" s="97"/>
      <c r="AT1217" s="25" t="s">
        <v>201</v>
      </c>
      <c r="AU1217" s="25" t="s">
        <v>88</v>
      </c>
    </row>
    <row r="1218" s="1" customFormat="1" ht="25.5" customHeight="1">
      <c r="B1218" s="48"/>
      <c r="C1218" s="235" t="s">
        <v>2126</v>
      </c>
      <c r="D1218" s="235" t="s">
        <v>194</v>
      </c>
      <c r="E1218" s="236" t="s">
        <v>2127</v>
      </c>
      <c r="F1218" s="237" t="s">
        <v>2128</v>
      </c>
      <c r="G1218" s="238" t="s">
        <v>257</v>
      </c>
      <c r="H1218" s="239">
        <v>2</v>
      </c>
      <c r="I1218" s="240"/>
      <c r="J1218" s="241">
        <f>ROUND(I1218*H1218,2)</f>
        <v>0</v>
      </c>
      <c r="K1218" s="237" t="s">
        <v>356</v>
      </c>
      <c r="L1218" s="74"/>
      <c r="M1218" s="242" t="s">
        <v>34</v>
      </c>
      <c r="N1218" s="243" t="s">
        <v>49</v>
      </c>
      <c r="O1218" s="49"/>
      <c r="P1218" s="244">
        <f>O1218*H1218</f>
        <v>0</v>
      </c>
      <c r="Q1218" s="244">
        <v>0</v>
      </c>
      <c r="R1218" s="244">
        <f>Q1218*H1218</f>
        <v>0</v>
      </c>
      <c r="S1218" s="244">
        <v>0</v>
      </c>
      <c r="T1218" s="245">
        <f>S1218*H1218</f>
        <v>0</v>
      </c>
      <c r="AR1218" s="25" t="s">
        <v>2057</v>
      </c>
      <c r="AT1218" s="25" t="s">
        <v>194</v>
      </c>
      <c r="AU1218" s="25" t="s">
        <v>88</v>
      </c>
      <c r="AY1218" s="25" t="s">
        <v>191</v>
      </c>
      <c r="BE1218" s="246">
        <f>IF(N1218="základní",J1218,0)</f>
        <v>0</v>
      </c>
      <c r="BF1218" s="246">
        <f>IF(N1218="snížená",J1218,0)</f>
        <v>0</v>
      </c>
      <c r="BG1218" s="246">
        <f>IF(N1218="zákl. přenesená",J1218,0)</f>
        <v>0</v>
      </c>
      <c r="BH1218" s="246">
        <f>IF(N1218="sníž. přenesená",J1218,0)</f>
        <v>0</v>
      </c>
      <c r="BI1218" s="246">
        <f>IF(N1218="nulová",J1218,0)</f>
        <v>0</v>
      </c>
      <c r="BJ1218" s="25" t="s">
        <v>86</v>
      </c>
      <c r="BK1218" s="246">
        <f>ROUND(I1218*H1218,2)</f>
        <v>0</v>
      </c>
      <c r="BL1218" s="25" t="s">
        <v>2057</v>
      </c>
      <c r="BM1218" s="25" t="s">
        <v>2129</v>
      </c>
    </row>
    <row r="1219" s="1" customFormat="1">
      <c r="B1219" s="48"/>
      <c r="C1219" s="76"/>
      <c r="D1219" s="247" t="s">
        <v>201</v>
      </c>
      <c r="E1219" s="76"/>
      <c r="F1219" s="248" t="s">
        <v>2089</v>
      </c>
      <c r="G1219" s="76"/>
      <c r="H1219" s="76"/>
      <c r="I1219" s="205"/>
      <c r="J1219" s="76"/>
      <c r="K1219" s="76"/>
      <c r="L1219" s="74"/>
      <c r="M1219" s="249"/>
      <c r="N1219" s="49"/>
      <c r="O1219" s="49"/>
      <c r="P1219" s="49"/>
      <c r="Q1219" s="49"/>
      <c r="R1219" s="49"/>
      <c r="S1219" s="49"/>
      <c r="T1219" s="97"/>
      <c r="AT1219" s="25" t="s">
        <v>201</v>
      </c>
      <c r="AU1219" s="25" t="s">
        <v>88</v>
      </c>
    </row>
    <row r="1220" s="11" customFormat="1" ht="29.88" customHeight="1">
      <c r="B1220" s="219"/>
      <c r="C1220" s="220"/>
      <c r="D1220" s="221" t="s">
        <v>77</v>
      </c>
      <c r="E1220" s="233" t="s">
        <v>2130</v>
      </c>
      <c r="F1220" s="233" t="s">
        <v>2131</v>
      </c>
      <c r="G1220" s="220"/>
      <c r="H1220" s="220"/>
      <c r="I1220" s="223"/>
      <c r="J1220" s="234">
        <f>BK1220</f>
        <v>0</v>
      </c>
      <c r="K1220" s="220"/>
      <c r="L1220" s="225"/>
      <c r="M1220" s="226"/>
      <c r="N1220" s="227"/>
      <c r="O1220" s="227"/>
      <c r="P1220" s="228">
        <f>SUM(P1221:P1268)</f>
        <v>0</v>
      </c>
      <c r="Q1220" s="227"/>
      <c r="R1220" s="228">
        <f>SUM(R1221:R1268)</f>
        <v>0</v>
      </c>
      <c r="S1220" s="227"/>
      <c r="T1220" s="229">
        <f>SUM(T1221:T1268)</f>
        <v>0</v>
      </c>
      <c r="AR1220" s="230" t="s">
        <v>211</v>
      </c>
      <c r="AT1220" s="231" t="s">
        <v>77</v>
      </c>
      <c r="AU1220" s="231" t="s">
        <v>86</v>
      </c>
      <c r="AY1220" s="230" t="s">
        <v>191</v>
      </c>
      <c r="BK1220" s="232">
        <f>SUM(BK1221:BK1268)</f>
        <v>0</v>
      </c>
    </row>
    <row r="1221" s="1" customFormat="1" ht="25.5" customHeight="1">
      <c r="B1221" s="48"/>
      <c r="C1221" s="235" t="s">
        <v>2132</v>
      </c>
      <c r="D1221" s="235" t="s">
        <v>194</v>
      </c>
      <c r="E1221" s="236" t="s">
        <v>2133</v>
      </c>
      <c r="F1221" s="237" t="s">
        <v>2134</v>
      </c>
      <c r="G1221" s="238" t="s">
        <v>257</v>
      </c>
      <c r="H1221" s="239">
        <v>1</v>
      </c>
      <c r="I1221" s="240"/>
      <c r="J1221" s="241">
        <f>ROUND(I1221*H1221,2)</f>
        <v>0</v>
      </c>
      <c r="K1221" s="237" t="s">
        <v>34</v>
      </c>
      <c r="L1221" s="74"/>
      <c r="M1221" s="242" t="s">
        <v>34</v>
      </c>
      <c r="N1221" s="243" t="s">
        <v>49</v>
      </c>
      <c r="O1221" s="49"/>
      <c r="P1221" s="244">
        <f>O1221*H1221</f>
        <v>0</v>
      </c>
      <c r="Q1221" s="244">
        <v>0</v>
      </c>
      <c r="R1221" s="244">
        <f>Q1221*H1221</f>
        <v>0</v>
      </c>
      <c r="S1221" s="244">
        <v>0</v>
      </c>
      <c r="T1221" s="245">
        <f>S1221*H1221</f>
        <v>0</v>
      </c>
      <c r="AR1221" s="25" t="s">
        <v>267</v>
      </c>
      <c r="AT1221" s="25" t="s">
        <v>194</v>
      </c>
      <c r="AU1221" s="25" t="s">
        <v>88</v>
      </c>
      <c r="AY1221" s="25" t="s">
        <v>191</v>
      </c>
      <c r="BE1221" s="246">
        <f>IF(N1221="základní",J1221,0)</f>
        <v>0</v>
      </c>
      <c r="BF1221" s="246">
        <f>IF(N1221="snížená",J1221,0)</f>
        <v>0</v>
      </c>
      <c r="BG1221" s="246">
        <f>IF(N1221="zákl. přenesená",J1221,0)</f>
        <v>0</v>
      </c>
      <c r="BH1221" s="246">
        <f>IF(N1221="sníž. přenesená",J1221,0)</f>
        <v>0</v>
      </c>
      <c r="BI1221" s="246">
        <f>IF(N1221="nulová",J1221,0)</f>
        <v>0</v>
      </c>
      <c r="BJ1221" s="25" t="s">
        <v>86</v>
      </c>
      <c r="BK1221" s="246">
        <f>ROUND(I1221*H1221,2)</f>
        <v>0</v>
      </c>
      <c r="BL1221" s="25" t="s">
        <v>267</v>
      </c>
      <c r="BM1221" s="25" t="s">
        <v>2135</v>
      </c>
    </row>
    <row r="1222" s="1" customFormat="1">
      <c r="B1222" s="48"/>
      <c r="C1222" s="76"/>
      <c r="D1222" s="247" t="s">
        <v>201</v>
      </c>
      <c r="E1222" s="76"/>
      <c r="F1222" s="248" t="s">
        <v>2136</v>
      </c>
      <c r="G1222" s="76"/>
      <c r="H1222" s="76"/>
      <c r="I1222" s="205"/>
      <c r="J1222" s="76"/>
      <c r="K1222" s="76"/>
      <c r="L1222" s="74"/>
      <c r="M1222" s="249"/>
      <c r="N1222" s="49"/>
      <c r="O1222" s="49"/>
      <c r="P1222" s="49"/>
      <c r="Q1222" s="49"/>
      <c r="R1222" s="49"/>
      <c r="S1222" s="49"/>
      <c r="T1222" s="97"/>
      <c r="AT1222" s="25" t="s">
        <v>201</v>
      </c>
      <c r="AU1222" s="25" t="s">
        <v>88</v>
      </c>
    </row>
    <row r="1223" s="12" customFormat="1">
      <c r="B1223" s="253"/>
      <c r="C1223" s="254"/>
      <c r="D1223" s="247" t="s">
        <v>312</v>
      </c>
      <c r="E1223" s="255" t="s">
        <v>34</v>
      </c>
      <c r="F1223" s="256" t="s">
        <v>2137</v>
      </c>
      <c r="G1223" s="254"/>
      <c r="H1223" s="257">
        <v>1</v>
      </c>
      <c r="I1223" s="258"/>
      <c r="J1223" s="254"/>
      <c r="K1223" s="254"/>
      <c r="L1223" s="259"/>
      <c r="M1223" s="260"/>
      <c r="N1223" s="261"/>
      <c r="O1223" s="261"/>
      <c r="P1223" s="261"/>
      <c r="Q1223" s="261"/>
      <c r="R1223" s="261"/>
      <c r="S1223" s="261"/>
      <c r="T1223" s="262"/>
      <c r="AT1223" s="263" t="s">
        <v>312</v>
      </c>
      <c r="AU1223" s="263" t="s">
        <v>88</v>
      </c>
      <c r="AV1223" s="12" t="s">
        <v>88</v>
      </c>
      <c r="AW1223" s="12" t="s">
        <v>41</v>
      </c>
      <c r="AX1223" s="12" t="s">
        <v>78</v>
      </c>
      <c r="AY1223" s="263" t="s">
        <v>191</v>
      </c>
    </row>
    <row r="1224" s="13" customFormat="1">
      <c r="B1224" s="264"/>
      <c r="C1224" s="265"/>
      <c r="D1224" s="247" t="s">
        <v>312</v>
      </c>
      <c r="E1224" s="266" t="s">
        <v>34</v>
      </c>
      <c r="F1224" s="267" t="s">
        <v>314</v>
      </c>
      <c r="G1224" s="265"/>
      <c r="H1224" s="268">
        <v>1</v>
      </c>
      <c r="I1224" s="269"/>
      <c r="J1224" s="265"/>
      <c r="K1224" s="265"/>
      <c r="L1224" s="270"/>
      <c r="M1224" s="271"/>
      <c r="N1224" s="272"/>
      <c r="O1224" s="272"/>
      <c r="P1224" s="272"/>
      <c r="Q1224" s="272"/>
      <c r="R1224" s="272"/>
      <c r="S1224" s="272"/>
      <c r="T1224" s="273"/>
      <c r="AT1224" s="274" t="s">
        <v>312</v>
      </c>
      <c r="AU1224" s="274" t="s">
        <v>88</v>
      </c>
      <c r="AV1224" s="13" t="s">
        <v>211</v>
      </c>
      <c r="AW1224" s="13" t="s">
        <v>41</v>
      </c>
      <c r="AX1224" s="13" t="s">
        <v>86</v>
      </c>
      <c r="AY1224" s="274" t="s">
        <v>191</v>
      </c>
    </row>
    <row r="1225" s="1" customFormat="1" ht="25.5" customHeight="1">
      <c r="B1225" s="48"/>
      <c r="C1225" s="235" t="s">
        <v>2138</v>
      </c>
      <c r="D1225" s="235" t="s">
        <v>194</v>
      </c>
      <c r="E1225" s="236" t="s">
        <v>2139</v>
      </c>
      <c r="F1225" s="237" t="s">
        <v>2140</v>
      </c>
      <c r="G1225" s="238" t="s">
        <v>1500</v>
      </c>
      <c r="H1225" s="239">
        <v>2</v>
      </c>
      <c r="I1225" s="240"/>
      <c r="J1225" s="241">
        <f>ROUND(I1225*H1225,2)</f>
        <v>0</v>
      </c>
      <c r="K1225" s="237" t="s">
        <v>356</v>
      </c>
      <c r="L1225" s="74"/>
      <c r="M1225" s="242" t="s">
        <v>34</v>
      </c>
      <c r="N1225" s="243" t="s">
        <v>49</v>
      </c>
      <c r="O1225" s="49"/>
      <c r="P1225" s="244">
        <f>O1225*H1225</f>
        <v>0</v>
      </c>
      <c r="Q1225" s="244">
        <v>0</v>
      </c>
      <c r="R1225" s="244">
        <f>Q1225*H1225</f>
        <v>0</v>
      </c>
      <c r="S1225" s="244">
        <v>0</v>
      </c>
      <c r="T1225" s="245">
        <f>S1225*H1225</f>
        <v>0</v>
      </c>
      <c r="AR1225" s="25" t="s">
        <v>211</v>
      </c>
      <c r="AT1225" s="25" t="s">
        <v>194</v>
      </c>
      <c r="AU1225" s="25" t="s">
        <v>88</v>
      </c>
      <c r="AY1225" s="25" t="s">
        <v>191</v>
      </c>
      <c r="BE1225" s="246">
        <f>IF(N1225="základní",J1225,0)</f>
        <v>0</v>
      </c>
      <c r="BF1225" s="246">
        <f>IF(N1225="snížená",J1225,0)</f>
        <v>0</v>
      </c>
      <c r="BG1225" s="246">
        <f>IF(N1225="zákl. přenesená",J1225,0)</f>
        <v>0</v>
      </c>
      <c r="BH1225" s="246">
        <f>IF(N1225="sníž. přenesená",J1225,0)</f>
        <v>0</v>
      </c>
      <c r="BI1225" s="246">
        <f>IF(N1225="nulová",J1225,0)</f>
        <v>0</v>
      </c>
      <c r="BJ1225" s="25" t="s">
        <v>86</v>
      </c>
      <c r="BK1225" s="246">
        <f>ROUND(I1225*H1225,2)</f>
        <v>0</v>
      </c>
      <c r="BL1225" s="25" t="s">
        <v>211</v>
      </c>
      <c r="BM1225" s="25" t="s">
        <v>2141</v>
      </c>
    </row>
    <row r="1226" s="1" customFormat="1">
      <c r="B1226" s="48"/>
      <c r="C1226" s="76"/>
      <c r="D1226" s="247" t="s">
        <v>201</v>
      </c>
      <c r="E1226" s="76"/>
      <c r="F1226" s="248" t="s">
        <v>2142</v>
      </c>
      <c r="G1226" s="76"/>
      <c r="H1226" s="76"/>
      <c r="I1226" s="205"/>
      <c r="J1226" s="76"/>
      <c r="K1226" s="76"/>
      <c r="L1226" s="74"/>
      <c r="M1226" s="249"/>
      <c r="N1226" s="49"/>
      <c r="O1226" s="49"/>
      <c r="P1226" s="49"/>
      <c r="Q1226" s="49"/>
      <c r="R1226" s="49"/>
      <c r="S1226" s="49"/>
      <c r="T1226" s="97"/>
      <c r="AT1226" s="25" t="s">
        <v>201</v>
      </c>
      <c r="AU1226" s="25" t="s">
        <v>88</v>
      </c>
    </row>
    <row r="1227" s="1" customFormat="1" ht="25.5" customHeight="1">
      <c r="B1227" s="48"/>
      <c r="C1227" s="235" t="s">
        <v>2143</v>
      </c>
      <c r="D1227" s="235" t="s">
        <v>194</v>
      </c>
      <c r="E1227" s="236" t="s">
        <v>2144</v>
      </c>
      <c r="F1227" s="237" t="s">
        <v>2145</v>
      </c>
      <c r="G1227" s="238" t="s">
        <v>1500</v>
      </c>
      <c r="H1227" s="239">
        <v>1</v>
      </c>
      <c r="I1227" s="240"/>
      <c r="J1227" s="241">
        <f>ROUND(I1227*H1227,2)</f>
        <v>0</v>
      </c>
      <c r="K1227" s="237" t="s">
        <v>356</v>
      </c>
      <c r="L1227" s="74"/>
      <c r="M1227" s="242" t="s">
        <v>34</v>
      </c>
      <c r="N1227" s="243" t="s">
        <v>49</v>
      </c>
      <c r="O1227" s="49"/>
      <c r="P1227" s="244">
        <f>O1227*H1227</f>
        <v>0</v>
      </c>
      <c r="Q1227" s="244">
        <v>0</v>
      </c>
      <c r="R1227" s="244">
        <f>Q1227*H1227</f>
        <v>0</v>
      </c>
      <c r="S1227" s="244">
        <v>0</v>
      </c>
      <c r="T1227" s="245">
        <f>S1227*H1227</f>
        <v>0</v>
      </c>
      <c r="AR1227" s="25" t="s">
        <v>211</v>
      </c>
      <c r="AT1227" s="25" t="s">
        <v>194</v>
      </c>
      <c r="AU1227" s="25" t="s">
        <v>88</v>
      </c>
      <c r="AY1227" s="25" t="s">
        <v>191</v>
      </c>
      <c r="BE1227" s="246">
        <f>IF(N1227="základní",J1227,0)</f>
        <v>0</v>
      </c>
      <c r="BF1227" s="246">
        <f>IF(N1227="snížená",J1227,0)</f>
        <v>0</v>
      </c>
      <c r="BG1227" s="246">
        <f>IF(N1227="zákl. přenesená",J1227,0)</f>
        <v>0</v>
      </c>
      <c r="BH1227" s="246">
        <f>IF(N1227="sníž. přenesená",J1227,0)</f>
        <v>0</v>
      </c>
      <c r="BI1227" s="246">
        <f>IF(N1227="nulová",J1227,0)</f>
        <v>0</v>
      </c>
      <c r="BJ1227" s="25" t="s">
        <v>86</v>
      </c>
      <c r="BK1227" s="246">
        <f>ROUND(I1227*H1227,2)</f>
        <v>0</v>
      </c>
      <c r="BL1227" s="25" t="s">
        <v>211</v>
      </c>
      <c r="BM1227" s="25" t="s">
        <v>2146</v>
      </c>
    </row>
    <row r="1228" s="1" customFormat="1">
      <c r="B1228" s="48"/>
      <c r="C1228" s="76"/>
      <c r="D1228" s="247" t="s">
        <v>201</v>
      </c>
      <c r="E1228" s="76"/>
      <c r="F1228" s="248" t="s">
        <v>2142</v>
      </c>
      <c r="G1228" s="76"/>
      <c r="H1228" s="76"/>
      <c r="I1228" s="205"/>
      <c r="J1228" s="76"/>
      <c r="K1228" s="76"/>
      <c r="L1228" s="74"/>
      <c r="M1228" s="249"/>
      <c r="N1228" s="49"/>
      <c r="O1228" s="49"/>
      <c r="P1228" s="49"/>
      <c r="Q1228" s="49"/>
      <c r="R1228" s="49"/>
      <c r="S1228" s="49"/>
      <c r="T1228" s="97"/>
      <c r="AT1228" s="25" t="s">
        <v>201</v>
      </c>
      <c r="AU1228" s="25" t="s">
        <v>88</v>
      </c>
    </row>
    <row r="1229" s="1" customFormat="1" ht="25.5" customHeight="1">
      <c r="B1229" s="48"/>
      <c r="C1229" s="235" t="s">
        <v>2147</v>
      </c>
      <c r="D1229" s="235" t="s">
        <v>194</v>
      </c>
      <c r="E1229" s="236" t="s">
        <v>2148</v>
      </c>
      <c r="F1229" s="237" t="s">
        <v>2149</v>
      </c>
      <c r="G1229" s="238" t="s">
        <v>1500</v>
      </c>
      <c r="H1229" s="239">
        <v>4</v>
      </c>
      <c r="I1229" s="240"/>
      <c r="J1229" s="241">
        <f>ROUND(I1229*H1229,2)</f>
        <v>0</v>
      </c>
      <c r="K1229" s="237" t="s">
        <v>356</v>
      </c>
      <c r="L1229" s="74"/>
      <c r="M1229" s="242" t="s">
        <v>34</v>
      </c>
      <c r="N1229" s="243" t="s">
        <v>49</v>
      </c>
      <c r="O1229" s="49"/>
      <c r="P1229" s="244">
        <f>O1229*H1229</f>
        <v>0</v>
      </c>
      <c r="Q1229" s="244">
        <v>0</v>
      </c>
      <c r="R1229" s="244">
        <f>Q1229*H1229</f>
        <v>0</v>
      </c>
      <c r="S1229" s="244">
        <v>0</v>
      </c>
      <c r="T1229" s="245">
        <f>S1229*H1229</f>
        <v>0</v>
      </c>
      <c r="AR1229" s="25" t="s">
        <v>211</v>
      </c>
      <c r="AT1229" s="25" t="s">
        <v>194</v>
      </c>
      <c r="AU1229" s="25" t="s">
        <v>88</v>
      </c>
      <c r="AY1229" s="25" t="s">
        <v>191</v>
      </c>
      <c r="BE1229" s="246">
        <f>IF(N1229="základní",J1229,0)</f>
        <v>0</v>
      </c>
      <c r="BF1229" s="246">
        <f>IF(N1229="snížená",J1229,0)</f>
        <v>0</v>
      </c>
      <c r="BG1229" s="246">
        <f>IF(N1229="zákl. přenesená",J1229,0)</f>
        <v>0</v>
      </c>
      <c r="BH1229" s="246">
        <f>IF(N1229="sníž. přenesená",J1229,0)</f>
        <v>0</v>
      </c>
      <c r="BI1229" s="246">
        <f>IF(N1229="nulová",J1229,0)</f>
        <v>0</v>
      </c>
      <c r="BJ1229" s="25" t="s">
        <v>86</v>
      </c>
      <c r="BK1229" s="246">
        <f>ROUND(I1229*H1229,2)</f>
        <v>0</v>
      </c>
      <c r="BL1229" s="25" t="s">
        <v>211</v>
      </c>
      <c r="BM1229" s="25" t="s">
        <v>2150</v>
      </c>
    </row>
    <row r="1230" s="1" customFormat="1">
      <c r="B1230" s="48"/>
      <c r="C1230" s="76"/>
      <c r="D1230" s="247" t="s">
        <v>201</v>
      </c>
      <c r="E1230" s="76"/>
      <c r="F1230" s="248" t="s">
        <v>2142</v>
      </c>
      <c r="G1230" s="76"/>
      <c r="H1230" s="76"/>
      <c r="I1230" s="205"/>
      <c r="J1230" s="76"/>
      <c r="K1230" s="76"/>
      <c r="L1230" s="74"/>
      <c r="M1230" s="249"/>
      <c r="N1230" s="49"/>
      <c r="O1230" s="49"/>
      <c r="P1230" s="49"/>
      <c r="Q1230" s="49"/>
      <c r="R1230" s="49"/>
      <c r="S1230" s="49"/>
      <c r="T1230" s="97"/>
      <c r="AT1230" s="25" t="s">
        <v>201</v>
      </c>
      <c r="AU1230" s="25" t="s">
        <v>88</v>
      </c>
    </row>
    <row r="1231" s="1" customFormat="1" ht="25.5" customHeight="1">
      <c r="B1231" s="48"/>
      <c r="C1231" s="235" t="s">
        <v>2151</v>
      </c>
      <c r="D1231" s="235" t="s">
        <v>194</v>
      </c>
      <c r="E1231" s="236" t="s">
        <v>2152</v>
      </c>
      <c r="F1231" s="237" t="s">
        <v>2153</v>
      </c>
      <c r="G1231" s="238" t="s">
        <v>1500</v>
      </c>
      <c r="H1231" s="239">
        <v>1</v>
      </c>
      <c r="I1231" s="240"/>
      <c r="J1231" s="241">
        <f>ROUND(I1231*H1231,2)</f>
        <v>0</v>
      </c>
      <c r="K1231" s="237" t="s">
        <v>356</v>
      </c>
      <c r="L1231" s="74"/>
      <c r="M1231" s="242" t="s">
        <v>34</v>
      </c>
      <c r="N1231" s="243" t="s">
        <v>49</v>
      </c>
      <c r="O1231" s="49"/>
      <c r="P1231" s="244">
        <f>O1231*H1231</f>
        <v>0</v>
      </c>
      <c r="Q1231" s="244">
        <v>0</v>
      </c>
      <c r="R1231" s="244">
        <f>Q1231*H1231</f>
        <v>0</v>
      </c>
      <c r="S1231" s="244">
        <v>0</v>
      </c>
      <c r="T1231" s="245">
        <f>S1231*H1231</f>
        <v>0</v>
      </c>
      <c r="AR1231" s="25" t="s">
        <v>211</v>
      </c>
      <c r="AT1231" s="25" t="s">
        <v>194</v>
      </c>
      <c r="AU1231" s="25" t="s">
        <v>88</v>
      </c>
      <c r="AY1231" s="25" t="s">
        <v>191</v>
      </c>
      <c r="BE1231" s="246">
        <f>IF(N1231="základní",J1231,0)</f>
        <v>0</v>
      </c>
      <c r="BF1231" s="246">
        <f>IF(N1231="snížená",J1231,0)</f>
        <v>0</v>
      </c>
      <c r="BG1231" s="246">
        <f>IF(N1231="zákl. přenesená",J1231,0)</f>
        <v>0</v>
      </c>
      <c r="BH1231" s="246">
        <f>IF(N1231="sníž. přenesená",J1231,0)</f>
        <v>0</v>
      </c>
      <c r="BI1231" s="246">
        <f>IF(N1231="nulová",J1231,0)</f>
        <v>0</v>
      </c>
      <c r="BJ1231" s="25" t="s">
        <v>86</v>
      </c>
      <c r="BK1231" s="246">
        <f>ROUND(I1231*H1231,2)</f>
        <v>0</v>
      </c>
      <c r="BL1231" s="25" t="s">
        <v>211</v>
      </c>
      <c r="BM1231" s="25" t="s">
        <v>2154</v>
      </c>
    </row>
    <row r="1232" s="1" customFormat="1">
      <c r="B1232" s="48"/>
      <c r="C1232" s="76"/>
      <c r="D1232" s="247" t="s">
        <v>201</v>
      </c>
      <c r="E1232" s="76"/>
      <c r="F1232" s="248" t="s">
        <v>2142</v>
      </c>
      <c r="G1232" s="76"/>
      <c r="H1232" s="76"/>
      <c r="I1232" s="205"/>
      <c r="J1232" s="76"/>
      <c r="K1232" s="76"/>
      <c r="L1232" s="74"/>
      <c r="M1232" s="249"/>
      <c r="N1232" s="49"/>
      <c r="O1232" s="49"/>
      <c r="P1232" s="49"/>
      <c r="Q1232" s="49"/>
      <c r="R1232" s="49"/>
      <c r="S1232" s="49"/>
      <c r="T1232" s="97"/>
      <c r="AT1232" s="25" t="s">
        <v>201</v>
      </c>
      <c r="AU1232" s="25" t="s">
        <v>88</v>
      </c>
    </row>
    <row r="1233" s="1" customFormat="1" ht="25.5" customHeight="1">
      <c r="B1233" s="48"/>
      <c r="C1233" s="235" t="s">
        <v>2155</v>
      </c>
      <c r="D1233" s="235" t="s">
        <v>194</v>
      </c>
      <c r="E1233" s="236" t="s">
        <v>2156</v>
      </c>
      <c r="F1233" s="237" t="s">
        <v>2157</v>
      </c>
      <c r="G1233" s="238" t="s">
        <v>1500</v>
      </c>
      <c r="H1233" s="239">
        <v>3</v>
      </c>
      <c r="I1233" s="240"/>
      <c r="J1233" s="241">
        <f>ROUND(I1233*H1233,2)</f>
        <v>0</v>
      </c>
      <c r="K1233" s="237" t="s">
        <v>356</v>
      </c>
      <c r="L1233" s="74"/>
      <c r="M1233" s="242" t="s">
        <v>34</v>
      </c>
      <c r="N1233" s="243" t="s">
        <v>49</v>
      </c>
      <c r="O1233" s="49"/>
      <c r="P1233" s="244">
        <f>O1233*H1233</f>
        <v>0</v>
      </c>
      <c r="Q1233" s="244">
        <v>0</v>
      </c>
      <c r="R1233" s="244">
        <f>Q1233*H1233</f>
        <v>0</v>
      </c>
      <c r="S1233" s="244">
        <v>0</v>
      </c>
      <c r="T1233" s="245">
        <f>S1233*H1233</f>
        <v>0</v>
      </c>
      <c r="AR1233" s="25" t="s">
        <v>211</v>
      </c>
      <c r="AT1233" s="25" t="s">
        <v>194</v>
      </c>
      <c r="AU1233" s="25" t="s">
        <v>88</v>
      </c>
      <c r="AY1233" s="25" t="s">
        <v>191</v>
      </c>
      <c r="BE1233" s="246">
        <f>IF(N1233="základní",J1233,0)</f>
        <v>0</v>
      </c>
      <c r="BF1233" s="246">
        <f>IF(N1233="snížená",J1233,0)</f>
        <v>0</v>
      </c>
      <c r="BG1233" s="246">
        <f>IF(N1233="zákl. přenesená",J1233,0)</f>
        <v>0</v>
      </c>
      <c r="BH1233" s="246">
        <f>IF(N1233="sníž. přenesená",J1233,0)</f>
        <v>0</v>
      </c>
      <c r="BI1233" s="246">
        <f>IF(N1233="nulová",J1233,0)</f>
        <v>0</v>
      </c>
      <c r="BJ1233" s="25" t="s">
        <v>86</v>
      </c>
      <c r="BK1233" s="246">
        <f>ROUND(I1233*H1233,2)</f>
        <v>0</v>
      </c>
      <c r="BL1233" s="25" t="s">
        <v>211</v>
      </c>
      <c r="BM1233" s="25" t="s">
        <v>2158</v>
      </c>
    </row>
    <row r="1234" s="1" customFormat="1">
      <c r="B1234" s="48"/>
      <c r="C1234" s="76"/>
      <c r="D1234" s="247" t="s">
        <v>201</v>
      </c>
      <c r="E1234" s="76"/>
      <c r="F1234" s="248" t="s">
        <v>2142</v>
      </c>
      <c r="G1234" s="76"/>
      <c r="H1234" s="76"/>
      <c r="I1234" s="205"/>
      <c r="J1234" s="76"/>
      <c r="K1234" s="76"/>
      <c r="L1234" s="74"/>
      <c r="M1234" s="249"/>
      <c r="N1234" s="49"/>
      <c r="O1234" s="49"/>
      <c r="P1234" s="49"/>
      <c r="Q1234" s="49"/>
      <c r="R1234" s="49"/>
      <c r="S1234" s="49"/>
      <c r="T1234" s="97"/>
      <c r="AT1234" s="25" t="s">
        <v>201</v>
      </c>
      <c r="AU1234" s="25" t="s">
        <v>88</v>
      </c>
    </row>
    <row r="1235" s="1" customFormat="1" ht="25.5" customHeight="1">
      <c r="B1235" s="48"/>
      <c r="C1235" s="235" t="s">
        <v>2159</v>
      </c>
      <c r="D1235" s="235" t="s">
        <v>194</v>
      </c>
      <c r="E1235" s="236" t="s">
        <v>2160</v>
      </c>
      <c r="F1235" s="237" t="s">
        <v>2157</v>
      </c>
      <c r="G1235" s="238" t="s">
        <v>1500</v>
      </c>
      <c r="H1235" s="239">
        <v>3</v>
      </c>
      <c r="I1235" s="240"/>
      <c r="J1235" s="241">
        <f>ROUND(I1235*H1235,2)</f>
        <v>0</v>
      </c>
      <c r="K1235" s="237" t="s">
        <v>356</v>
      </c>
      <c r="L1235" s="74"/>
      <c r="M1235" s="242" t="s">
        <v>34</v>
      </c>
      <c r="N1235" s="243" t="s">
        <v>49</v>
      </c>
      <c r="O1235" s="49"/>
      <c r="P1235" s="244">
        <f>O1235*H1235</f>
        <v>0</v>
      </c>
      <c r="Q1235" s="244">
        <v>0</v>
      </c>
      <c r="R1235" s="244">
        <f>Q1235*H1235</f>
        <v>0</v>
      </c>
      <c r="S1235" s="244">
        <v>0</v>
      </c>
      <c r="T1235" s="245">
        <f>S1235*H1235</f>
        <v>0</v>
      </c>
      <c r="AR1235" s="25" t="s">
        <v>211</v>
      </c>
      <c r="AT1235" s="25" t="s">
        <v>194</v>
      </c>
      <c r="AU1235" s="25" t="s">
        <v>88</v>
      </c>
      <c r="AY1235" s="25" t="s">
        <v>191</v>
      </c>
      <c r="BE1235" s="246">
        <f>IF(N1235="základní",J1235,0)</f>
        <v>0</v>
      </c>
      <c r="BF1235" s="246">
        <f>IF(N1235="snížená",J1235,0)</f>
        <v>0</v>
      </c>
      <c r="BG1235" s="246">
        <f>IF(N1235="zákl. přenesená",J1235,0)</f>
        <v>0</v>
      </c>
      <c r="BH1235" s="246">
        <f>IF(N1235="sníž. přenesená",J1235,0)</f>
        <v>0</v>
      </c>
      <c r="BI1235" s="246">
        <f>IF(N1235="nulová",J1235,0)</f>
        <v>0</v>
      </c>
      <c r="BJ1235" s="25" t="s">
        <v>86</v>
      </c>
      <c r="BK1235" s="246">
        <f>ROUND(I1235*H1235,2)</f>
        <v>0</v>
      </c>
      <c r="BL1235" s="25" t="s">
        <v>211</v>
      </c>
      <c r="BM1235" s="25" t="s">
        <v>2161</v>
      </c>
    </row>
    <row r="1236" s="1" customFormat="1">
      <c r="B1236" s="48"/>
      <c r="C1236" s="76"/>
      <c r="D1236" s="247" t="s">
        <v>201</v>
      </c>
      <c r="E1236" s="76"/>
      <c r="F1236" s="248" t="s">
        <v>2142</v>
      </c>
      <c r="G1236" s="76"/>
      <c r="H1236" s="76"/>
      <c r="I1236" s="205"/>
      <c r="J1236" s="76"/>
      <c r="K1236" s="76"/>
      <c r="L1236" s="74"/>
      <c r="M1236" s="249"/>
      <c r="N1236" s="49"/>
      <c r="O1236" s="49"/>
      <c r="P1236" s="49"/>
      <c r="Q1236" s="49"/>
      <c r="R1236" s="49"/>
      <c r="S1236" s="49"/>
      <c r="T1236" s="97"/>
      <c r="AT1236" s="25" t="s">
        <v>201</v>
      </c>
      <c r="AU1236" s="25" t="s">
        <v>88</v>
      </c>
    </row>
    <row r="1237" s="1" customFormat="1" ht="25.5" customHeight="1">
      <c r="B1237" s="48"/>
      <c r="C1237" s="235" t="s">
        <v>2162</v>
      </c>
      <c r="D1237" s="235" t="s">
        <v>194</v>
      </c>
      <c r="E1237" s="236" t="s">
        <v>2163</v>
      </c>
      <c r="F1237" s="237" t="s">
        <v>2164</v>
      </c>
      <c r="G1237" s="238" t="s">
        <v>1500</v>
      </c>
      <c r="H1237" s="239">
        <v>1</v>
      </c>
      <c r="I1237" s="240"/>
      <c r="J1237" s="241">
        <f>ROUND(I1237*H1237,2)</f>
        <v>0</v>
      </c>
      <c r="K1237" s="237" t="s">
        <v>356</v>
      </c>
      <c r="L1237" s="74"/>
      <c r="M1237" s="242" t="s">
        <v>34</v>
      </c>
      <c r="N1237" s="243" t="s">
        <v>49</v>
      </c>
      <c r="O1237" s="49"/>
      <c r="P1237" s="244">
        <f>O1237*H1237</f>
        <v>0</v>
      </c>
      <c r="Q1237" s="244">
        <v>0</v>
      </c>
      <c r="R1237" s="244">
        <f>Q1237*H1237</f>
        <v>0</v>
      </c>
      <c r="S1237" s="244">
        <v>0</v>
      </c>
      <c r="T1237" s="245">
        <f>S1237*H1237</f>
        <v>0</v>
      </c>
      <c r="AR1237" s="25" t="s">
        <v>211</v>
      </c>
      <c r="AT1237" s="25" t="s">
        <v>194</v>
      </c>
      <c r="AU1237" s="25" t="s">
        <v>88</v>
      </c>
      <c r="AY1237" s="25" t="s">
        <v>191</v>
      </c>
      <c r="BE1237" s="246">
        <f>IF(N1237="základní",J1237,0)</f>
        <v>0</v>
      </c>
      <c r="BF1237" s="246">
        <f>IF(N1237="snížená",J1237,0)</f>
        <v>0</v>
      </c>
      <c r="BG1237" s="246">
        <f>IF(N1237="zákl. přenesená",J1237,0)</f>
        <v>0</v>
      </c>
      <c r="BH1237" s="246">
        <f>IF(N1237="sníž. přenesená",J1237,0)</f>
        <v>0</v>
      </c>
      <c r="BI1237" s="246">
        <f>IF(N1237="nulová",J1237,0)</f>
        <v>0</v>
      </c>
      <c r="BJ1237" s="25" t="s">
        <v>86</v>
      </c>
      <c r="BK1237" s="246">
        <f>ROUND(I1237*H1237,2)</f>
        <v>0</v>
      </c>
      <c r="BL1237" s="25" t="s">
        <v>211</v>
      </c>
      <c r="BM1237" s="25" t="s">
        <v>2165</v>
      </c>
    </row>
    <row r="1238" s="1" customFormat="1">
      <c r="B1238" s="48"/>
      <c r="C1238" s="76"/>
      <c r="D1238" s="247" t="s">
        <v>201</v>
      </c>
      <c r="E1238" s="76"/>
      <c r="F1238" s="248" t="s">
        <v>2142</v>
      </c>
      <c r="G1238" s="76"/>
      <c r="H1238" s="76"/>
      <c r="I1238" s="205"/>
      <c r="J1238" s="76"/>
      <c r="K1238" s="76"/>
      <c r="L1238" s="74"/>
      <c r="M1238" s="249"/>
      <c r="N1238" s="49"/>
      <c r="O1238" s="49"/>
      <c r="P1238" s="49"/>
      <c r="Q1238" s="49"/>
      <c r="R1238" s="49"/>
      <c r="S1238" s="49"/>
      <c r="T1238" s="97"/>
      <c r="AT1238" s="25" t="s">
        <v>201</v>
      </c>
      <c r="AU1238" s="25" t="s">
        <v>88</v>
      </c>
    </row>
    <row r="1239" s="1" customFormat="1" ht="25.5" customHeight="1">
      <c r="B1239" s="48"/>
      <c r="C1239" s="235" t="s">
        <v>2166</v>
      </c>
      <c r="D1239" s="235" t="s">
        <v>194</v>
      </c>
      <c r="E1239" s="236" t="s">
        <v>2167</v>
      </c>
      <c r="F1239" s="237" t="s">
        <v>2168</v>
      </c>
      <c r="G1239" s="238" t="s">
        <v>1500</v>
      </c>
      <c r="H1239" s="239">
        <v>1</v>
      </c>
      <c r="I1239" s="240"/>
      <c r="J1239" s="241">
        <f>ROUND(I1239*H1239,2)</f>
        <v>0</v>
      </c>
      <c r="K1239" s="237" t="s">
        <v>356</v>
      </c>
      <c r="L1239" s="74"/>
      <c r="M1239" s="242" t="s">
        <v>34</v>
      </c>
      <c r="N1239" s="243" t="s">
        <v>49</v>
      </c>
      <c r="O1239" s="49"/>
      <c r="P1239" s="244">
        <f>O1239*H1239</f>
        <v>0</v>
      </c>
      <c r="Q1239" s="244">
        <v>0</v>
      </c>
      <c r="R1239" s="244">
        <f>Q1239*H1239</f>
        <v>0</v>
      </c>
      <c r="S1239" s="244">
        <v>0</v>
      </c>
      <c r="T1239" s="245">
        <f>S1239*H1239</f>
        <v>0</v>
      </c>
      <c r="AR1239" s="25" t="s">
        <v>211</v>
      </c>
      <c r="AT1239" s="25" t="s">
        <v>194</v>
      </c>
      <c r="AU1239" s="25" t="s">
        <v>88</v>
      </c>
      <c r="AY1239" s="25" t="s">
        <v>191</v>
      </c>
      <c r="BE1239" s="246">
        <f>IF(N1239="základní",J1239,0)</f>
        <v>0</v>
      </c>
      <c r="BF1239" s="246">
        <f>IF(N1239="snížená",J1239,0)</f>
        <v>0</v>
      </c>
      <c r="BG1239" s="246">
        <f>IF(N1239="zákl. přenesená",J1239,0)</f>
        <v>0</v>
      </c>
      <c r="BH1239" s="246">
        <f>IF(N1239="sníž. přenesená",J1239,0)</f>
        <v>0</v>
      </c>
      <c r="BI1239" s="246">
        <f>IF(N1239="nulová",J1239,0)</f>
        <v>0</v>
      </c>
      <c r="BJ1239" s="25" t="s">
        <v>86</v>
      </c>
      <c r="BK1239" s="246">
        <f>ROUND(I1239*H1239,2)</f>
        <v>0</v>
      </c>
      <c r="BL1239" s="25" t="s">
        <v>211</v>
      </c>
      <c r="BM1239" s="25" t="s">
        <v>2169</v>
      </c>
    </row>
    <row r="1240" s="1" customFormat="1">
      <c r="B1240" s="48"/>
      <c r="C1240" s="76"/>
      <c r="D1240" s="247" t="s">
        <v>201</v>
      </c>
      <c r="E1240" s="76"/>
      <c r="F1240" s="248" t="s">
        <v>2142</v>
      </c>
      <c r="G1240" s="76"/>
      <c r="H1240" s="76"/>
      <c r="I1240" s="205"/>
      <c r="J1240" s="76"/>
      <c r="K1240" s="76"/>
      <c r="L1240" s="74"/>
      <c r="M1240" s="249"/>
      <c r="N1240" s="49"/>
      <c r="O1240" s="49"/>
      <c r="P1240" s="49"/>
      <c r="Q1240" s="49"/>
      <c r="R1240" s="49"/>
      <c r="S1240" s="49"/>
      <c r="T1240" s="97"/>
      <c r="AT1240" s="25" t="s">
        <v>201</v>
      </c>
      <c r="AU1240" s="25" t="s">
        <v>88</v>
      </c>
    </row>
    <row r="1241" s="1" customFormat="1" ht="16.5" customHeight="1">
      <c r="B1241" s="48"/>
      <c r="C1241" s="235" t="s">
        <v>2170</v>
      </c>
      <c r="D1241" s="235" t="s">
        <v>194</v>
      </c>
      <c r="E1241" s="236" t="s">
        <v>2171</v>
      </c>
      <c r="F1241" s="237" t="s">
        <v>2172</v>
      </c>
      <c r="G1241" s="238" t="s">
        <v>2173</v>
      </c>
      <c r="H1241" s="239">
        <v>1</v>
      </c>
      <c r="I1241" s="240"/>
      <c r="J1241" s="241">
        <f>ROUND(I1241*H1241,2)</f>
        <v>0</v>
      </c>
      <c r="K1241" s="237" t="s">
        <v>356</v>
      </c>
      <c r="L1241" s="74"/>
      <c r="M1241" s="242" t="s">
        <v>34</v>
      </c>
      <c r="N1241" s="243" t="s">
        <v>49</v>
      </c>
      <c r="O1241" s="49"/>
      <c r="P1241" s="244">
        <f>O1241*H1241</f>
        <v>0</v>
      </c>
      <c r="Q1241" s="244">
        <v>0</v>
      </c>
      <c r="R1241" s="244">
        <f>Q1241*H1241</f>
        <v>0</v>
      </c>
      <c r="S1241" s="244">
        <v>0</v>
      </c>
      <c r="T1241" s="245">
        <f>S1241*H1241</f>
        <v>0</v>
      </c>
      <c r="AR1241" s="25" t="s">
        <v>211</v>
      </c>
      <c r="AT1241" s="25" t="s">
        <v>194</v>
      </c>
      <c r="AU1241" s="25" t="s">
        <v>88</v>
      </c>
      <c r="AY1241" s="25" t="s">
        <v>191</v>
      </c>
      <c r="BE1241" s="246">
        <f>IF(N1241="základní",J1241,0)</f>
        <v>0</v>
      </c>
      <c r="BF1241" s="246">
        <f>IF(N1241="snížená",J1241,0)</f>
        <v>0</v>
      </c>
      <c r="BG1241" s="246">
        <f>IF(N1241="zákl. přenesená",J1241,0)</f>
        <v>0</v>
      </c>
      <c r="BH1241" s="246">
        <f>IF(N1241="sníž. přenesená",J1241,0)</f>
        <v>0</v>
      </c>
      <c r="BI1241" s="246">
        <f>IF(N1241="nulová",J1241,0)</f>
        <v>0</v>
      </c>
      <c r="BJ1241" s="25" t="s">
        <v>86</v>
      </c>
      <c r="BK1241" s="246">
        <f>ROUND(I1241*H1241,2)</f>
        <v>0</v>
      </c>
      <c r="BL1241" s="25" t="s">
        <v>211</v>
      </c>
      <c r="BM1241" s="25" t="s">
        <v>2174</v>
      </c>
    </row>
    <row r="1242" s="1" customFormat="1">
      <c r="B1242" s="48"/>
      <c r="C1242" s="76"/>
      <c r="D1242" s="247" t="s">
        <v>201</v>
      </c>
      <c r="E1242" s="76"/>
      <c r="F1242" s="248" t="s">
        <v>2142</v>
      </c>
      <c r="G1242" s="76"/>
      <c r="H1242" s="76"/>
      <c r="I1242" s="205"/>
      <c r="J1242" s="76"/>
      <c r="K1242" s="76"/>
      <c r="L1242" s="74"/>
      <c r="M1242" s="249"/>
      <c r="N1242" s="49"/>
      <c r="O1242" s="49"/>
      <c r="P1242" s="49"/>
      <c r="Q1242" s="49"/>
      <c r="R1242" s="49"/>
      <c r="S1242" s="49"/>
      <c r="T1242" s="97"/>
      <c r="AT1242" s="25" t="s">
        <v>201</v>
      </c>
      <c r="AU1242" s="25" t="s">
        <v>88</v>
      </c>
    </row>
    <row r="1243" s="1" customFormat="1" ht="16.5" customHeight="1">
      <c r="B1243" s="48"/>
      <c r="C1243" s="235" t="s">
        <v>2175</v>
      </c>
      <c r="D1243" s="235" t="s">
        <v>194</v>
      </c>
      <c r="E1243" s="236" t="s">
        <v>2176</v>
      </c>
      <c r="F1243" s="237" t="s">
        <v>2177</v>
      </c>
      <c r="G1243" s="238" t="s">
        <v>2173</v>
      </c>
      <c r="H1243" s="239">
        <v>1</v>
      </c>
      <c r="I1243" s="240"/>
      <c r="J1243" s="241">
        <f>ROUND(I1243*H1243,2)</f>
        <v>0</v>
      </c>
      <c r="K1243" s="237" t="s">
        <v>356</v>
      </c>
      <c r="L1243" s="74"/>
      <c r="M1243" s="242" t="s">
        <v>34</v>
      </c>
      <c r="N1243" s="243" t="s">
        <v>49</v>
      </c>
      <c r="O1243" s="49"/>
      <c r="P1243" s="244">
        <f>O1243*H1243</f>
        <v>0</v>
      </c>
      <c r="Q1243" s="244">
        <v>0</v>
      </c>
      <c r="R1243" s="244">
        <f>Q1243*H1243</f>
        <v>0</v>
      </c>
      <c r="S1243" s="244">
        <v>0</v>
      </c>
      <c r="T1243" s="245">
        <f>S1243*H1243</f>
        <v>0</v>
      </c>
      <c r="AR1243" s="25" t="s">
        <v>211</v>
      </c>
      <c r="AT1243" s="25" t="s">
        <v>194</v>
      </c>
      <c r="AU1243" s="25" t="s">
        <v>88</v>
      </c>
      <c r="AY1243" s="25" t="s">
        <v>191</v>
      </c>
      <c r="BE1243" s="246">
        <f>IF(N1243="základní",J1243,0)</f>
        <v>0</v>
      </c>
      <c r="BF1243" s="246">
        <f>IF(N1243="snížená",J1243,0)</f>
        <v>0</v>
      </c>
      <c r="BG1243" s="246">
        <f>IF(N1243="zákl. přenesená",J1243,0)</f>
        <v>0</v>
      </c>
      <c r="BH1243" s="246">
        <f>IF(N1243="sníž. přenesená",J1243,0)</f>
        <v>0</v>
      </c>
      <c r="BI1243" s="246">
        <f>IF(N1243="nulová",J1243,0)</f>
        <v>0</v>
      </c>
      <c r="BJ1243" s="25" t="s">
        <v>86</v>
      </c>
      <c r="BK1243" s="246">
        <f>ROUND(I1243*H1243,2)</f>
        <v>0</v>
      </c>
      <c r="BL1243" s="25" t="s">
        <v>211</v>
      </c>
      <c r="BM1243" s="25" t="s">
        <v>2178</v>
      </c>
    </row>
    <row r="1244" s="1" customFormat="1">
      <c r="B1244" s="48"/>
      <c r="C1244" s="76"/>
      <c r="D1244" s="247" t="s">
        <v>201</v>
      </c>
      <c r="E1244" s="76"/>
      <c r="F1244" s="248" t="s">
        <v>2142</v>
      </c>
      <c r="G1244" s="76"/>
      <c r="H1244" s="76"/>
      <c r="I1244" s="205"/>
      <c r="J1244" s="76"/>
      <c r="K1244" s="76"/>
      <c r="L1244" s="74"/>
      <c r="M1244" s="249"/>
      <c r="N1244" s="49"/>
      <c r="O1244" s="49"/>
      <c r="P1244" s="49"/>
      <c r="Q1244" s="49"/>
      <c r="R1244" s="49"/>
      <c r="S1244" s="49"/>
      <c r="T1244" s="97"/>
      <c r="AT1244" s="25" t="s">
        <v>201</v>
      </c>
      <c r="AU1244" s="25" t="s">
        <v>88</v>
      </c>
    </row>
    <row r="1245" s="1" customFormat="1" ht="16.5" customHeight="1">
      <c r="B1245" s="48"/>
      <c r="C1245" s="235" t="s">
        <v>2179</v>
      </c>
      <c r="D1245" s="235" t="s">
        <v>194</v>
      </c>
      <c r="E1245" s="236" t="s">
        <v>2180</v>
      </c>
      <c r="F1245" s="237" t="s">
        <v>2181</v>
      </c>
      <c r="G1245" s="238" t="s">
        <v>1430</v>
      </c>
      <c r="H1245" s="239">
        <v>3.3500000000000001</v>
      </c>
      <c r="I1245" s="240"/>
      <c r="J1245" s="241">
        <f>ROUND(I1245*H1245,2)</f>
        <v>0</v>
      </c>
      <c r="K1245" s="237" t="s">
        <v>356</v>
      </c>
      <c r="L1245" s="74"/>
      <c r="M1245" s="242" t="s">
        <v>34</v>
      </c>
      <c r="N1245" s="243" t="s">
        <v>49</v>
      </c>
      <c r="O1245" s="49"/>
      <c r="P1245" s="244">
        <f>O1245*H1245</f>
        <v>0</v>
      </c>
      <c r="Q1245" s="244">
        <v>0</v>
      </c>
      <c r="R1245" s="244">
        <f>Q1245*H1245</f>
        <v>0</v>
      </c>
      <c r="S1245" s="244">
        <v>0</v>
      </c>
      <c r="T1245" s="245">
        <f>S1245*H1245</f>
        <v>0</v>
      </c>
      <c r="AR1245" s="25" t="s">
        <v>211</v>
      </c>
      <c r="AT1245" s="25" t="s">
        <v>194</v>
      </c>
      <c r="AU1245" s="25" t="s">
        <v>88</v>
      </c>
      <c r="AY1245" s="25" t="s">
        <v>191</v>
      </c>
      <c r="BE1245" s="246">
        <f>IF(N1245="základní",J1245,0)</f>
        <v>0</v>
      </c>
      <c r="BF1245" s="246">
        <f>IF(N1245="snížená",J1245,0)</f>
        <v>0</v>
      </c>
      <c r="BG1245" s="246">
        <f>IF(N1245="zákl. přenesená",J1245,0)</f>
        <v>0</v>
      </c>
      <c r="BH1245" s="246">
        <f>IF(N1245="sníž. přenesená",J1245,0)</f>
        <v>0</v>
      </c>
      <c r="BI1245" s="246">
        <f>IF(N1245="nulová",J1245,0)</f>
        <v>0</v>
      </c>
      <c r="BJ1245" s="25" t="s">
        <v>86</v>
      </c>
      <c r="BK1245" s="246">
        <f>ROUND(I1245*H1245,2)</f>
        <v>0</v>
      </c>
      <c r="BL1245" s="25" t="s">
        <v>211</v>
      </c>
      <c r="BM1245" s="25" t="s">
        <v>2182</v>
      </c>
    </row>
    <row r="1246" s="1" customFormat="1">
      <c r="B1246" s="48"/>
      <c r="C1246" s="76"/>
      <c r="D1246" s="247" t="s">
        <v>201</v>
      </c>
      <c r="E1246" s="76"/>
      <c r="F1246" s="248" t="s">
        <v>2142</v>
      </c>
      <c r="G1246" s="76"/>
      <c r="H1246" s="76"/>
      <c r="I1246" s="205"/>
      <c r="J1246" s="76"/>
      <c r="K1246" s="76"/>
      <c r="L1246" s="74"/>
      <c r="M1246" s="249"/>
      <c r="N1246" s="49"/>
      <c r="O1246" s="49"/>
      <c r="P1246" s="49"/>
      <c r="Q1246" s="49"/>
      <c r="R1246" s="49"/>
      <c r="S1246" s="49"/>
      <c r="T1246" s="97"/>
      <c r="AT1246" s="25" t="s">
        <v>201</v>
      </c>
      <c r="AU1246" s="25" t="s">
        <v>88</v>
      </c>
    </row>
    <row r="1247" s="1" customFormat="1" ht="25.5" customHeight="1">
      <c r="B1247" s="48"/>
      <c r="C1247" s="235" t="s">
        <v>2183</v>
      </c>
      <c r="D1247" s="235" t="s">
        <v>194</v>
      </c>
      <c r="E1247" s="236" t="s">
        <v>2184</v>
      </c>
      <c r="F1247" s="237" t="s">
        <v>2185</v>
      </c>
      <c r="G1247" s="238" t="s">
        <v>257</v>
      </c>
      <c r="H1247" s="239">
        <v>3</v>
      </c>
      <c r="I1247" s="240"/>
      <c r="J1247" s="241">
        <f>ROUND(I1247*H1247,2)</f>
        <v>0</v>
      </c>
      <c r="K1247" s="237" t="s">
        <v>356</v>
      </c>
      <c r="L1247" s="74"/>
      <c r="M1247" s="242" t="s">
        <v>34</v>
      </c>
      <c r="N1247" s="243" t="s">
        <v>49</v>
      </c>
      <c r="O1247" s="49"/>
      <c r="P1247" s="244">
        <f>O1247*H1247</f>
        <v>0</v>
      </c>
      <c r="Q1247" s="244">
        <v>0</v>
      </c>
      <c r="R1247" s="244">
        <f>Q1247*H1247</f>
        <v>0</v>
      </c>
      <c r="S1247" s="244">
        <v>0</v>
      </c>
      <c r="T1247" s="245">
        <f>S1247*H1247</f>
        <v>0</v>
      </c>
      <c r="AR1247" s="25" t="s">
        <v>211</v>
      </c>
      <c r="AT1247" s="25" t="s">
        <v>194</v>
      </c>
      <c r="AU1247" s="25" t="s">
        <v>88</v>
      </c>
      <c r="AY1247" s="25" t="s">
        <v>191</v>
      </c>
      <c r="BE1247" s="246">
        <f>IF(N1247="základní",J1247,0)</f>
        <v>0</v>
      </c>
      <c r="BF1247" s="246">
        <f>IF(N1247="snížená",J1247,0)</f>
        <v>0</v>
      </c>
      <c r="BG1247" s="246">
        <f>IF(N1247="zákl. přenesená",J1247,0)</f>
        <v>0</v>
      </c>
      <c r="BH1247" s="246">
        <f>IF(N1247="sníž. přenesená",J1247,0)</f>
        <v>0</v>
      </c>
      <c r="BI1247" s="246">
        <f>IF(N1247="nulová",J1247,0)</f>
        <v>0</v>
      </c>
      <c r="BJ1247" s="25" t="s">
        <v>86</v>
      </c>
      <c r="BK1247" s="246">
        <f>ROUND(I1247*H1247,2)</f>
        <v>0</v>
      </c>
      <c r="BL1247" s="25" t="s">
        <v>211</v>
      </c>
      <c r="BM1247" s="25" t="s">
        <v>2186</v>
      </c>
    </row>
    <row r="1248" s="1" customFormat="1">
      <c r="B1248" s="48"/>
      <c r="C1248" s="76"/>
      <c r="D1248" s="247" t="s">
        <v>201</v>
      </c>
      <c r="E1248" s="76"/>
      <c r="F1248" s="248" t="s">
        <v>2142</v>
      </c>
      <c r="G1248" s="76"/>
      <c r="H1248" s="76"/>
      <c r="I1248" s="205"/>
      <c r="J1248" s="76"/>
      <c r="K1248" s="76"/>
      <c r="L1248" s="74"/>
      <c r="M1248" s="249"/>
      <c r="N1248" s="49"/>
      <c r="O1248" s="49"/>
      <c r="P1248" s="49"/>
      <c r="Q1248" s="49"/>
      <c r="R1248" s="49"/>
      <c r="S1248" s="49"/>
      <c r="T1248" s="97"/>
      <c r="AT1248" s="25" t="s">
        <v>201</v>
      </c>
      <c r="AU1248" s="25" t="s">
        <v>88</v>
      </c>
    </row>
    <row r="1249" s="1" customFormat="1" ht="25.5" customHeight="1">
      <c r="B1249" s="48"/>
      <c r="C1249" s="235" t="s">
        <v>2187</v>
      </c>
      <c r="D1249" s="235" t="s">
        <v>194</v>
      </c>
      <c r="E1249" s="236" t="s">
        <v>2188</v>
      </c>
      <c r="F1249" s="237" t="s">
        <v>2189</v>
      </c>
      <c r="G1249" s="238" t="s">
        <v>453</v>
      </c>
      <c r="H1249" s="239">
        <v>150.46600000000001</v>
      </c>
      <c r="I1249" s="240"/>
      <c r="J1249" s="241">
        <f>ROUND(I1249*H1249,2)</f>
        <v>0</v>
      </c>
      <c r="K1249" s="237" t="s">
        <v>356</v>
      </c>
      <c r="L1249" s="74"/>
      <c r="M1249" s="242" t="s">
        <v>34</v>
      </c>
      <c r="N1249" s="243" t="s">
        <v>49</v>
      </c>
      <c r="O1249" s="49"/>
      <c r="P1249" s="244">
        <f>O1249*H1249</f>
        <v>0</v>
      </c>
      <c r="Q1249" s="244">
        <v>0</v>
      </c>
      <c r="R1249" s="244">
        <f>Q1249*H1249</f>
        <v>0</v>
      </c>
      <c r="S1249" s="244">
        <v>0</v>
      </c>
      <c r="T1249" s="245">
        <f>S1249*H1249</f>
        <v>0</v>
      </c>
      <c r="AR1249" s="25" t="s">
        <v>267</v>
      </c>
      <c r="AT1249" s="25" t="s">
        <v>194</v>
      </c>
      <c r="AU1249" s="25" t="s">
        <v>88</v>
      </c>
      <c r="AY1249" s="25" t="s">
        <v>191</v>
      </c>
      <c r="BE1249" s="246">
        <f>IF(N1249="základní",J1249,0)</f>
        <v>0</v>
      </c>
      <c r="BF1249" s="246">
        <f>IF(N1249="snížená",J1249,0)</f>
        <v>0</v>
      </c>
      <c r="BG1249" s="246">
        <f>IF(N1249="zákl. přenesená",J1249,0)</f>
        <v>0</v>
      </c>
      <c r="BH1249" s="246">
        <f>IF(N1249="sníž. přenesená",J1249,0)</f>
        <v>0</v>
      </c>
      <c r="BI1249" s="246">
        <f>IF(N1249="nulová",J1249,0)</f>
        <v>0</v>
      </c>
      <c r="BJ1249" s="25" t="s">
        <v>86</v>
      </c>
      <c r="BK1249" s="246">
        <f>ROUND(I1249*H1249,2)</f>
        <v>0</v>
      </c>
      <c r="BL1249" s="25" t="s">
        <v>267</v>
      </c>
      <c r="BM1249" s="25" t="s">
        <v>2190</v>
      </c>
    </row>
    <row r="1250" s="1" customFormat="1">
      <c r="B1250" s="48"/>
      <c r="C1250" s="76"/>
      <c r="D1250" s="247" t="s">
        <v>201</v>
      </c>
      <c r="E1250" s="76"/>
      <c r="F1250" s="248" t="s">
        <v>2191</v>
      </c>
      <c r="G1250" s="76"/>
      <c r="H1250" s="76"/>
      <c r="I1250" s="205"/>
      <c r="J1250" s="76"/>
      <c r="K1250" s="76"/>
      <c r="L1250" s="74"/>
      <c r="M1250" s="249"/>
      <c r="N1250" s="49"/>
      <c r="O1250" s="49"/>
      <c r="P1250" s="49"/>
      <c r="Q1250" s="49"/>
      <c r="R1250" s="49"/>
      <c r="S1250" s="49"/>
      <c r="T1250" s="97"/>
      <c r="AT1250" s="25" t="s">
        <v>201</v>
      </c>
      <c r="AU1250" s="25" t="s">
        <v>88</v>
      </c>
    </row>
    <row r="1251" s="14" customFormat="1">
      <c r="B1251" s="275"/>
      <c r="C1251" s="276"/>
      <c r="D1251" s="247" t="s">
        <v>312</v>
      </c>
      <c r="E1251" s="277" t="s">
        <v>34</v>
      </c>
      <c r="F1251" s="278" t="s">
        <v>419</v>
      </c>
      <c r="G1251" s="276"/>
      <c r="H1251" s="277" t="s">
        <v>34</v>
      </c>
      <c r="I1251" s="279"/>
      <c r="J1251" s="276"/>
      <c r="K1251" s="276"/>
      <c r="L1251" s="280"/>
      <c r="M1251" s="281"/>
      <c r="N1251" s="282"/>
      <c r="O1251" s="282"/>
      <c r="P1251" s="282"/>
      <c r="Q1251" s="282"/>
      <c r="R1251" s="282"/>
      <c r="S1251" s="282"/>
      <c r="T1251" s="283"/>
      <c r="AT1251" s="284" t="s">
        <v>312</v>
      </c>
      <c r="AU1251" s="284" t="s">
        <v>88</v>
      </c>
      <c r="AV1251" s="14" t="s">
        <v>86</v>
      </c>
      <c r="AW1251" s="14" t="s">
        <v>41</v>
      </c>
      <c r="AX1251" s="14" t="s">
        <v>78</v>
      </c>
      <c r="AY1251" s="284" t="s">
        <v>191</v>
      </c>
    </row>
    <row r="1252" s="12" customFormat="1">
      <c r="B1252" s="253"/>
      <c r="C1252" s="254"/>
      <c r="D1252" s="247" t="s">
        <v>312</v>
      </c>
      <c r="E1252" s="255" t="s">
        <v>34</v>
      </c>
      <c r="F1252" s="256" t="s">
        <v>2192</v>
      </c>
      <c r="G1252" s="254"/>
      <c r="H1252" s="257">
        <v>150.46600000000001</v>
      </c>
      <c r="I1252" s="258"/>
      <c r="J1252" s="254"/>
      <c r="K1252" s="254"/>
      <c r="L1252" s="259"/>
      <c r="M1252" s="260"/>
      <c r="N1252" s="261"/>
      <c r="O1252" s="261"/>
      <c r="P1252" s="261"/>
      <c r="Q1252" s="261"/>
      <c r="R1252" s="261"/>
      <c r="S1252" s="261"/>
      <c r="T1252" s="262"/>
      <c r="AT1252" s="263" t="s">
        <v>312</v>
      </c>
      <c r="AU1252" s="263" t="s">
        <v>88</v>
      </c>
      <c r="AV1252" s="12" t="s">
        <v>88</v>
      </c>
      <c r="AW1252" s="12" t="s">
        <v>41</v>
      </c>
      <c r="AX1252" s="12" t="s">
        <v>78</v>
      </c>
      <c r="AY1252" s="263" t="s">
        <v>191</v>
      </c>
    </row>
    <row r="1253" s="13" customFormat="1">
      <c r="B1253" s="264"/>
      <c r="C1253" s="265"/>
      <c r="D1253" s="247" t="s">
        <v>312</v>
      </c>
      <c r="E1253" s="266" t="s">
        <v>34</v>
      </c>
      <c r="F1253" s="267" t="s">
        <v>314</v>
      </c>
      <c r="G1253" s="265"/>
      <c r="H1253" s="268">
        <v>150.46600000000001</v>
      </c>
      <c r="I1253" s="269"/>
      <c r="J1253" s="265"/>
      <c r="K1253" s="265"/>
      <c r="L1253" s="270"/>
      <c r="M1253" s="271"/>
      <c r="N1253" s="272"/>
      <c r="O1253" s="272"/>
      <c r="P1253" s="272"/>
      <c r="Q1253" s="272"/>
      <c r="R1253" s="272"/>
      <c r="S1253" s="272"/>
      <c r="T1253" s="273"/>
      <c r="AT1253" s="274" t="s">
        <v>312</v>
      </c>
      <c r="AU1253" s="274" t="s">
        <v>88</v>
      </c>
      <c r="AV1253" s="13" t="s">
        <v>211</v>
      </c>
      <c r="AW1253" s="13" t="s">
        <v>41</v>
      </c>
      <c r="AX1253" s="13" t="s">
        <v>86</v>
      </c>
      <c r="AY1253" s="274" t="s">
        <v>191</v>
      </c>
    </row>
    <row r="1254" s="1" customFormat="1" ht="25.5" customHeight="1">
      <c r="B1254" s="48"/>
      <c r="C1254" s="235" t="s">
        <v>2193</v>
      </c>
      <c r="D1254" s="235" t="s">
        <v>194</v>
      </c>
      <c r="E1254" s="236" t="s">
        <v>2194</v>
      </c>
      <c r="F1254" s="237" t="s">
        <v>2195</v>
      </c>
      <c r="G1254" s="238" t="s">
        <v>453</v>
      </c>
      <c r="H1254" s="239">
        <v>384.12299999999999</v>
      </c>
      <c r="I1254" s="240"/>
      <c r="J1254" s="241">
        <f>ROUND(I1254*H1254,2)</f>
        <v>0</v>
      </c>
      <c r="K1254" s="237" t="s">
        <v>356</v>
      </c>
      <c r="L1254" s="74"/>
      <c r="M1254" s="242" t="s">
        <v>34</v>
      </c>
      <c r="N1254" s="243" t="s">
        <v>49</v>
      </c>
      <c r="O1254" s="49"/>
      <c r="P1254" s="244">
        <f>O1254*H1254</f>
        <v>0</v>
      </c>
      <c r="Q1254" s="244">
        <v>0</v>
      </c>
      <c r="R1254" s="244">
        <f>Q1254*H1254</f>
        <v>0</v>
      </c>
      <c r="S1254" s="244">
        <v>0</v>
      </c>
      <c r="T1254" s="245">
        <f>S1254*H1254</f>
        <v>0</v>
      </c>
      <c r="AR1254" s="25" t="s">
        <v>267</v>
      </c>
      <c r="AT1254" s="25" t="s">
        <v>194</v>
      </c>
      <c r="AU1254" s="25" t="s">
        <v>88</v>
      </c>
      <c r="AY1254" s="25" t="s">
        <v>191</v>
      </c>
      <c r="BE1254" s="246">
        <f>IF(N1254="základní",J1254,0)</f>
        <v>0</v>
      </c>
      <c r="BF1254" s="246">
        <f>IF(N1254="snížená",J1254,0)</f>
        <v>0</v>
      </c>
      <c r="BG1254" s="246">
        <f>IF(N1254="zákl. přenesená",J1254,0)</f>
        <v>0</v>
      </c>
      <c r="BH1254" s="246">
        <f>IF(N1254="sníž. přenesená",J1254,0)</f>
        <v>0</v>
      </c>
      <c r="BI1254" s="246">
        <f>IF(N1254="nulová",J1254,0)</f>
        <v>0</v>
      </c>
      <c r="BJ1254" s="25" t="s">
        <v>86</v>
      </c>
      <c r="BK1254" s="246">
        <f>ROUND(I1254*H1254,2)</f>
        <v>0</v>
      </c>
      <c r="BL1254" s="25" t="s">
        <v>267</v>
      </c>
      <c r="BM1254" s="25" t="s">
        <v>2196</v>
      </c>
    </row>
    <row r="1255" s="1" customFormat="1">
      <c r="B1255" s="48"/>
      <c r="C1255" s="76"/>
      <c r="D1255" s="247" t="s">
        <v>201</v>
      </c>
      <c r="E1255" s="76"/>
      <c r="F1255" s="248" t="s">
        <v>2197</v>
      </c>
      <c r="G1255" s="76"/>
      <c r="H1255" s="76"/>
      <c r="I1255" s="205"/>
      <c r="J1255" s="76"/>
      <c r="K1255" s="76"/>
      <c r="L1255" s="74"/>
      <c r="M1255" s="249"/>
      <c r="N1255" s="49"/>
      <c r="O1255" s="49"/>
      <c r="P1255" s="49"/>
      <c r="Q1255" s="49"/>
      <c r="R1255" s="49"/>
      <c r="S1255" s="49"/>
      <c r="T1255" s="97"/>
      <c r="AT1255" s="25" t="s">
        <v>201</v>
      </c>
      <c r="AU1255" s="25" t="s">
        <v>88</v>
      </c>
    </row>
    <row r="1256" s="14" customFormat="1">
      <c r="B1256" s="275"/>
      <c r="C1256" s="276"/>
      <c r="D1256" s="247" t="s">
        <v>312</v>
      </c>
      <c r="E1256" s="277" t="s">
        <v>34</v>
      </c>
      <c r="F1256" s="278" t="s">
        <v>419</v>
      </c>
      <c r="G1256" s="276"/>
      <c r="H1256" s="277" t="s">
        <v>34</v>
      </c>
      <c r="I1256" s="279"/>
      <c r="J1256" s="276"/>
      <c r="K1256" s="276"/>
      <c r="L1256" s="280"/>
      <c r="M1256" s="281"/>
      <c r="N1256" s="282"/>
      <c r="O1256" s="282"/>
      <c r="P1256" s="282"/>
      <c r="Q1256" s="282"/>
      <c r="R1256" s="282"/>
      <c r="S1256" s="282"/>
      <c r="T1256" s="283"/>
      <c r="AT1256" s="284" t="s">
        <v>312</v>
      </c>
      <c r="AU1256" s="284" t="s">
        <v>88</v>
      </c>
      <c r="AV1256" s="14" t="s">
        <v>86</v>
      </c>
      <c r="AW1256" s="14" t="s">
        <v>41</v>
      </c>
      <c r="AX1256" s="14" t="s">
        <v>78</v>
      </c>
      <c r="AY1256" s="284" t="s">
        <v>191</v>
      </c>
    </row>
    <row r="1257" s="12" customFormat="1">
      <c r="B1257" s="253"/>
      <c r="C1257" s="254"/>
      <c r="D1257" s="247" t="s">
        <v>312</v>
      </c>
      <c r="E1257" s="255" t="s">
        <v>34</v>
      </c>
      <c r="F1257" s="256" t="s">
        <v>2198</v>
      </c>
      <c r="G1257" s="254"/>
      <c r="H1257" s="257">
        <v>384.12299999999999</v>
      </c>
      <c r="I1257" s="258"/>
      <c r="J1257" s="254"/>
      <c r="K1257" s="254"/>
      <c r="L1257" s="259"/>
      <c r="M1257" s="260"/>
      <c r="N1257" s="261"/>
      <c r="O1257" s="261"/>
      <c r="P1257" s="261"/>
      <c r="Q1257" s="261"/>
      <c r="R1257" s="261"/>
      <c r="S1257" s="261"/>
      <c r="T1257" s="262"/>
      <c r="AT1257" s="263" t="s">
        <v>312</v>
      </c>
      <c r="AU1257" s="263" t="s">
        <v>88</v>
      </c>
      <c r="AV1257" s="12" t="s">
        <v>88</v>
      </c>
      <c r="AW1257" s="12" t="s">
        <v>41</v>
      </c>
      <c r="AX1257" s="12" t="s">
        <v>78</v>
      </c>
      <c r="AY1257" s="263" t="s">
        <v>191</v>
      </c>
    </row>
    <row r="1258" s="13" customFormat="1">
      <c r="B1258" s="264"/>
      <c r="C1258" s="265"/>
      <c r="D1258" s="247" t="s">
        <v>312</v>
      </c>
      <c r="E1258" s="266" t="s">
        <v>34</v>
      </c>
      <c r="F1258" s="267" t="s">
        <v>314</v>
      </c>
      <c r="G1258" s="265"/>
      <c r="H1258" s="268">
        <v>384.12299999999999</v>
      </c>
      <c r="I1258" s="269"/>
      <c r="J1258" s="265"/>
      <c r="K1258" s="265"/>
      <c r="L1258" s="270"/>
      <c r="M1258" s="271"/>
      <c r="N1258" s="272"/>
      <c r="O1258" s="272"/>
      <c r="P1258" s="272"/>
      <c r="Q1258" s="272"/>
      <c r="R1258" s="272"/>
      <c r="S1258" s="272"/>
      <c r="T1258" s="273"/>
      <c r="AT1258" s="274" t="s">
        <v>312</v>
      </c>
      <c r="AU1258" s="274" t="s">
        <v>88</v>
      </c>
      <c r="AV1258" s="13" t="s">
        <v>211</v>
      </c>
      <c r="AW1258" s="13" t="s">
        <v>41</v>
      </c>
      <c r="AX1258" s="13" t="s">
        <v>86</v>
      </c>
      <c r="AY1258" s="274" t="s">
        <v>191</v>
      </c>
    </row>
    <row r="1259" s="1" customFormat="1" ht="25.5" customHeight="1">
      <c r="B1259" s="48"/>
      <c r="C1259" s="235" t="s">
        <v>2199</v>
      </c>
      <c r="D1259" s="235" t="s">
        <v>194</v>
      </c>
      <c r="E1259" s="236" t="s">
        <v>2200</v>
      </c>
      <c r="F1259" s="237" t="s">
        <v>2201</v>
      </c>
      <c r="G1259" s="238" t="s">
        <v>453</v>
      </c>
      <c r="H1259" s="239">
        <v>35</v>
      </c>
      <c r="I1259" s="240"/>
      <c r="J1259" s="241">
        <f>ROUND(I1259*H1259,2)</f>
        <v>0</v>
      </c>
      <c r="K1259" s="237" t="s">
        <v>356</v>
      </c>
      <c r="L1259" s="74"/>
      <c r="M1259" s="242" t="s">
        <v>34</v>
      </c>
      <c r="N1259" s="243" t="s">
        <v>49</v>
      </c>
      <c r="O1259" s="49"/>
      <c r="P1259" s="244">
        <f>O1259*H1259</f>
        <v>0</v>
      </c>
      <c r="Q1259" s="244">
        <v>0</v>
      </c>
      <c r="R1259" s="244">
        <f>Q1259*H1259</f>
        <v>0</v>
      </c>
      <c r="S1259" s="244">
        <v>0</v>
      </c>
      <c r="T1259" s="245">
        <f>S1259*H1259</f>
        <v>0</v>
      </c>
      <c r="AR1259" s="25" t="s">
        <v>267</v>
      </c>
      <c r="AT1259" s="25" t="s">
        <v>194</v>
      </c>
      <c r="AU1259" s="25" t="s">
        <v>88</v>
      </c>
      <c r="AY1259" s="25" t="s">
        <v>191</v>
      </c>
      <c r="BE1259" s="246">
        <f>IF(N1259="základní",J1259,0)</f>
        <v>0</v>
      </c>
      <c r="BF1259" s="246">
        <f>IF(N1259="snížená",J1259,0)</f>
        <v>0</v>
      </c>
      <c r="BG1259" s="246">
        <f>IF(N1259="zákl. přenesená",J1259,0)</f>
        <v>0</v>
      </c>
      <c r="BH1259" s="246">
        <f>IF(N1259="sníž. přenesená",J1259,0)</f>
        <v>0</v>
      </c>
      <c r="BI1259" s="246">
        <f>IF(N1259="nulová",J1259,0)</f>
        <v>0</v>
      </c>
      <c r="BJ1259" s="25" t="s">
        <v>86</v>
      </c>
      <c r="BK1259" s="246">
        <f>ROUND(I1259*H1259,2)</f>
        <v>0</v>
      </c>
      <c r="BL1259" s="25" t="s">
        <v>267</v>
      </c>
      <c r="BM1259" s="25" t="s">
        <v>2202</v>
      </c>
    </row>
    <row r="1260" s="1" customFormat="1">
      <c r="B1260" s="48"/>
      <c r="C1260" s="76"/>
      <c r="D1260" s="247" t="s">
        <v>201</v>
      </c>
      <c r="E1260" s="76"/>
      <c r="F1260" s="248" t="s">
        <v>2203</v>
      </c>
      <c r="G1260" s="76"/>
      <c r="H1260" s="76"/>
      <c r="I1260" s="205"/>
      <c r="J1260" s="76"/>
      <c r="K1260" s="76"/>
      <c r="L1260" s="74"/>
      <c r="M1260" s="249"/>
      <c r="N1260" s="49"/>
      <c r="O1260" s="49"/>
      <c r="P1260" s="49"/>
      <c r="Q1260" s="49"/>
      <c r="R1260" s="49"/>
      <c r="S1260" s="49"/>
      <c r="T1260" s="97"/>
      <c r="AT1260" s="25" t="s">
        <v>201</v>
      </c>
      <c r="AU1260" s="25" t="s">
        <v>88</v>
      </c>
    </row>
    <row r="1261" s="14" customFormat="1">
      <c r="B1261" s="275"/>
      <c r="C1261" s="276"/>
      <c r="D1261" s="247" t="s">
        <v>312</v>
      </c>
      <c r="E1261" s="277" t="s">
        <v>34</v>
      </c>
      <c r="F1261" s="278" t="s">
        <v>419</v>
      </c>
      <c r="G1261" s="276"/>
      <c r="H1261" s="277" t="s">
        <v>34</v>
      </c>
      <c r="I1261" s="279"/>
      <c r="J1261" s="276"/>
      <c r="K1261" s="276"/>
      <c r="L1261" s="280"/>
      <c r="M1261" s="281"/>
      <c r="N1261" s="282"/>
      <c r="O1261" s="282"/>
      <c r="P1261" s="282"/>
      <c r="Q1261" s="282"/>
      <c r="R1261" s="282"/>
      <c r="S1261" s="282"/>
      <c r="T1261" s="283"/>
      <c r="AT1261" s="284" t="s">
        <v>312</v>
      </c>
      <c r="AU1261" s="284" t="s">
        <v>88</v>
      </c>
      <c r="AV1261" s="14" t="s">
        <v>86</v>
      </c>
      <c r="AW1261" s="14" t="s">
        <v>41</v>
      </c>
      <c r="AX1261" s="14" t="s">
        <v>78</v>
      </c>
      <c r="AY1261" s="284" t="s">
        <v>191</v>
      </c>
    </row>
    <row r="1262" s="12" customFormat="1">
      <c r="B1262" s="253"/>
      <c r="C1262" s="254"/>
      <c r="D1262" s="247" t="s">
        <v>312</v>
      </c>
      <c r="E1262" s="255" t="s">
        <v>34</v>
      </c>
      <c r="F1262" s="256" t="s">
        <v>665</v>
      </c>
      <c r="G1262" s="254"/>
      <c r="H1262" s="257">
        <v>35</v>
      </c>
      <c r="I1262" s="258"/>
      <c r="J1262" s="254"/>
      <c r="K1262" s="254"/>
      <c r="L1262" s="259"/>
      <c r="M1262" s="260"/>
      <c r="N1262" s="261"/>
      <c r="O1262" s="261"/>
      <c r="P1262" s="261"/>
      <c r="Q1262" s="261"/>
      <c r="R1262" s="261"/>
      <c r="S1262" s="261"/>
      <c r="T1262" s="262"/>
      <c r="AT1262" s="263" t="s">
        <v>312</v>
      </c>
      <c r="AU1262" s="263" t="s">
        <v>88</v>
      </c>
      <c r="AV1262" s="12" t="s">
        <v>88</v>
      </c>
      <c r="AW1262" s="12" t="s">
        <v>41</v>
      </c>
      <c r="AX1262" s="12" t="s">
        <v>78</v>
      </c>
      <c r="AY1262" s="263" t="s">
        <v>191</v>
      </c>
    </row>
    <row r="1263" s="13" customFormat="1">
      <c r="B1263" s="264"/>
      <c r="C1263" s="265"/>
      <c r="D1263" s="247" t="s">
        <v>312</v>
      </c>
      <c r="E1263" s="266" t="s">
        <v>34</v>
      </c>
      <c r="F1263" s="267" t="s">
        <v>314</v>
      </c>
      <c r="G1263" s="265"/>
      <c r="H1263" s="268">
        <v>35</v>
      </c>
      <c r="I1263" s="269"/>
      <c r="J1263" s="265"/>
      <c r="K1263" s="265"/>
      <c r="L1263" s="270"/>
      <c r="M1263" s="271"/>
      <c r="N1263" s="272"/>
      <c r="O1263" s="272"/>
      <c r="P1263" s="272"/>
      <c r="Q1263" s="272"/>
      <c r="R1263" s="272"/>
      <c r="S1263" s="272"/>
      <c r="T1263" s="273"/>
      <c r="AT1263" s="274" t="s">
        <v>312</v>
      </c>
      <c r="AU1263" s="274" t="s">
        <v>88</v>
      </c>
      <c r="AV1263" s="13" t="s">
        <v>211</v>
      </c>
      <c r="AW1263" s="13" t="s">
        <v>41</v>
      </c>
      <c r="AX1263" s="13" t="s">
        <v>86</v>
      </c>
      <c r="AY1263" s="274" t="s">
        <v>191</v>
      </c>
    </row>
    <row r="1264" s="1" customFormat="1" ht="16.5" customHeight="1">
      <c r="B1264" s="48"/>
      <c r="C1264" s="235" t="s">
        <v>2204</v>
      </c>
      <c r="D1264" s="235" t="s">
        <v>194</v>
      </c>
      <c r="E1264" s="236" t="s">
        <v>2205</v>
      </c>
      <c r="F1264" s="237" t="s">
        <v>2206</v>
      </c>
      <c r="G1264" s="238" t="s">
        <v>453</v>
      </c>
      <c r="H1264" s="239">
        <v>94.614999999999995</v>
      </c>
      <c r="I1264" s="240"/>
      <c r="J1264" s="241">
        <f>ROUND(I1264*H1264,2)</f>
        <v>0</v>
      </c>
      <c r="K1264" s="237" t="s">
        <v>356</v>
      </c>
      <c r="L1264" s="74"/>
      <c r="M1264" s="242" t="s">
        <v>34</v>
      </c>
      <c r="N1264" s="243" t="s">
        <v>49</v>
      </c>
      <c r="O1264" s="49"/>
      <c r="P1264" s="244">
        <f>O1264*H1264</f>
        <v>0</v>
      </c>
      <c r="Q1264" s="244">
        <v>0</v>
      </c>
      <c r="R1264" s="244">
        <f>Q1264*H1264</f>
        <v>0</v>
      </c>
      <c r="S1264" s="244">
        <v>0</v>
      </c>
      <c r="T1264" s="245">
        <f>S1264*H1264</f>
        <v>0</v>
      </c>
      <c r="AR1264" s="25" t="s">
        <v>267</v>
      </c>
      <c r="AT1264" s="25" t="s">
        <v>194</v>
      </c>
      <c r="AU1264" s="25" t="s">
        <v>88</v>
      </c>
      <c r="AY1264" s="25" t="s">
        <v>191</v>
      </c>
      <c r="BE1264" s="246">
        <f>IF(N1264="základní",J1264,0)</f>
        <v>0</v>
      </c>
      <c r="BF1264" s="246">
        <f>IF(N1264="snížená",J1264,0)</f>
        <v>0</v>
      </c>
      <c r="BG1264" s="246">
        <f>IF(N1264="zákl. přenesená",J1264,0)</f>
        <v>0</v>
      </c>
      <c r="BH1264" s="246">
        <f>IF(N1264="sníž. přenesená",J1264,0)</f>
        <v>0</v>
      </c>
      <c r="BI1264" s="246">
        <f>IF(N1264="nulová",J1264,0)</f>
        <v>0</v>
      </c>
      <c r="BJ1264" s="25" t="s">
        <v>86</v>
      </c>
      <c r="BK1264" s="246">
        <f>ROUND(I1264*H1264,2)</f>
        <v>0</v>
      </c>
      <c r="BL1264" s="25" t="s">
        <v>267</v>
      </c>
      <c r="BM1264" s="25" t="s">
        <v>2207</v>
      </c>
    </row>
    <row r="1265" s="1" customFormat="1">
      <c r="B1265" s="48"/>
      <c r="C1265" s="76"/>
      <c r="D1265" s="247" t="s">
        <v>201</v>
      </c>
      <c r="E1265" s="76"/>
      <c r="F1265" s="248" t="s">
        <v>2208</v>
      </c>
      <c r="G1265" s="76"/>
      <c r="H1265" s="76"/>
      <c r="I1265" s="205"/>
      <c r="J1265" s="76"/>
      <c r="K1265" s="76"/>
      <c r="L1265" s="74"/>
      <c r="M1265" s="249"/>
      <c r="N1265" s="49"/>
      <c r="O1265" s="49"/>
      <c r="P1265" s="49"/>
      <c r="Q1265" s="49"/>
      <c r="R1265" s="49"/>
      <c r="S1265" s="49"/>
      <c r="T1265" s="97"/>
      <c r="AT1265" s="25" t="s">
        <v>201</v>
      </c>
      <c r="AU1265" s="25" t="s">
        <v>88</v>
      </c>
    </row>
    <row r="1266" s="14" customFormat="1">
      <c r="B1266" s="275"/>
      <c r="C1266" s="276"/>
      <c r="D1266" s="247" t="s">
        <v>312</v>
      </c>
      <c r="E1266" s="277" t="s">
        <v>34</v>
      </c>
      <c r="F1266" s="278" t="s">
        <v>419</v>
      </c>
      <c r="G1266" s="276"/>
      <c r="H1266" s="277" t="s">
        <v>34</v>
      </c>
      <c r="I1266" s="279"/>
      <c r="J1266" s="276"/>
      <c r="K1266" s="276"/>
      <c r="L1266" s="280"/>
      <c r="M1266" s="281"/>
      <c r="N1266" s="282"/>
      <c r="O1266" s="282"/>
      <c r="P1266" s="282"/>
      <c r="Q1266" s="282"/>
      <c r="R1266" s="282"/>
      <c r="S1266" s="282"/>
      <c r="T1266" s="283"/>
      <c r="AT1266" s="284" t="s">
        <v>312</v>
      </c>
      <c r="AU1266" s="284" t="s">
        <v>88</v>
      </c>
      <c r="AV1266" s="14" t="s">
        <v>86</v>
      </c>
      <c r="AW1266" s="14" t="s">
        <v>41</v>
      </c>
      <c r="AX1266" s="14" t="s">
        <v>78</v>
      </c>
      <c r="AY1266" s="284" t="s">
        <v>191</v>
      </c>
    </row>
    <row r="1267" s="12" customFormat="1">
      <c r="B1267" s="253"/>
      <c r="C1267" s="254"/>
      <c r="D1267" s="247" t="s">
        <v>312</v>
      </c>
      <c r="E1267" s="255" t="s">
        <v>34</v>
      </c>
      <c r="F1267" s="256" t="s">
        <v>1265</v>
      </c>
      <c r="G1267" s="254"/>
      <c r="H1267" s="257">
        <v>94.614999999999995</v>
      </c>
      <c r="I1267" s="258"/>
      <c r="J1267" s="254"/>
      <c r="K1267" s="254"/>
      <c r="L1267" s="259"/>
      <c r="M1267" s="260"/>
      <c r="N1267" s="261"/>
      <c r="O1267" s="261"/>
      <c r="P1267" s="261"/>
      <c r="Q1267" s="261"/>
      <c r="R1267" s="261"/>
      <c r="S1267" s="261"/>
      <c r="T1267" s="262"/>
      <c r="AT1267" s="263" t="s">
        <v>312</v>
      </c>
      <c r="AU1267" s="263" t="s">
        <v>88</v>
      </c>
      <c r="AV1267" s="12" t="s">
        <v>88</v>
      </c>
      <c r="AW1267" s="12" t="s">
        <v>41</v>
      </c>
      <c r="AX1267" s="12" t="s">
        <v>78</v>
      </c>
      <c r="AY1267" s="263" t="s">
        <v>191</v>
      </c>
    </row>
    <row r="1268" s="13" customFormat="1">
      <c r="B1268" s="264"/>
      <c r="C1268" s="265"/>
      <c r="D1268" s="247" t="s">
        <v>312</v>
      </c>
      <c r="E1268" s="266" t="s">
        <v>34</v>
      </c>
      <c r="F1268" s="267" t="s">
        <v>314</v>
      </c>
      <c r="G1268" s="265"/>
      <c r="H1268" s="268">
        <v>94.614999999999995</v>
      </c>
      <c r="I1268" s="269"/>
      <c r="J1268" s="265"/>
      <c r="K1268" s="265"/>
      <c r="L1268" s="270"/>
      <c r="M1268" s="312"/>
      <c r="N1268" s="313"/>
      <c r="O1268" s="313"/>
      <c r="P1268" s="313"/>
      <c r="Q1268" s="313"/>
      <c r="R1268" s="313"/>
      <c r="S1268" s="313"/>
      <c r="T1268" s="314"/>
      <c r="AT1268" s="274" t="s">
        <v>312</v>
      </c>
      <c r="AU1268" s="274" t="s">
        <v>88</v>
      </c>
      <c r="AV1268" s="13" t="s">
        <v>211</v>
      </c>
      <c r="AW1268" s="13" t="s">
        <v>41</v>
      </c>
      <c r="AX1268" s="13" t="s">
        <v>86</v>
      </c>
      <c r="AY1268" s="274" t="s">
        <v>191</v>
      </c>
    </row>
    <row r="1269" s="1" customFormat="1" ht="6.96" customHeight="1">
      <c r="B1269" s="69"/>
      <c r="C1269" s="70"/>
      <c r="D1269" s="70"/>
      <c r="E1269" s="70"/>
      <c r="F1269" s="70"/>
      <c r="G1269" s="70"/>
      <c r="H1269" s="70"/>
      <c r="I1269" s="180"/>
      <c r="J1269" s="70"/>
      <c r="K1269" s="70"/>
      <c r="L1269" s="74"/>
    </row>
  </sheetData>
  <sheetProtection sheet="1" autoFilter="0" formatColumns="0" formatRows="0" objects="1" scenarios="1" spinCount="100000" saltValue="D4c/64NEh7QaUK+Jo6HNSJyDtA15QTCE7zMOHso5SS0vinoy71Z/2dS0uhuVynBVlXmbxgc9vbTznWP7ZZRq4w==" hashValue="ASRKhL1mvkBNrW2oeQoXK1GwjhBygJOoGdM/I0/DUqV58T/X+ssg71xmq2xxBPWzoSkTkVvKHP6OEFmTPV3zgA==" algorithmName="SHA-512" password="CC35"/>
  <autoFilter ref="C115:K126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104:H104"/>
    <mergeCell ref="E106:H106"/>
    <mergeCell ref="E108:H108"/>
    <mergeCell ref="G1:H1"/>
    <mergeCell ref="L2:V2"/>
  </mergeCells>
  <hyperlinks>
    <hyperlink ref="F1:G1" location="C2" display="1) Krycí list soupisu"/>
    <hyperlink ref="G1:H1" location="C58" display="2) Rekapitulace"/>
    <hyperlink ref="J1" location="C11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101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2209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14" customHeight="1">
      <c r="B26" s="162"/>
      <c r="C26" s="163"/>
      <c r="D26" s="163"/>
      <c r="E26" s="46" t="s">
        <v>43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ROUND(J88,2)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ROUND(SUM(BE88:BE271), 2)</f>
        <v>0</v>
      </c>
      <c r="G32" s="49"/>
      <c r="H32" s="49"/>
      <c r="I32" s="172">
        <v>0.20999999999999999</v>
      </c>
      <c r="J32" s="171">
        <f>ROUND(ROUND((SUM(BE88:BE271)),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ROUND(SUM(BF88:BF271), 2)</f>
        <v>0</v>
      </c>
      <c r="G33" s="49"/>
      <c r="H33" s="49"/>
      <c r="I33" s="172">
        <v>0.14999999999999999</v>
      </c>
      <c r="J33" s="171">
        <f>ROUND(ROUND((SUM(BF88:BF271)),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ROUND(SUM(BG88:BG271),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ROUND(SUM(BH88:BH271),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ROUND(SUM(BI88:BI271),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D03.2A - Stavebně konstrukční řešení - betonové konstrukce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J88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300</v>
      </c>
      <c r="E61" s="194"/>
      <c r="F61" s="194"/>
      <c r="G61" s="194"/>
      <c r="H61" s="194"/>
      <c r="I61" s="195"/>
      <c r="J61" s="196">
        <f>J89</f>
        <v>0</v>
      </c>
      <c r="K61" s="197"/>
    </row>
    <row r="62" s="9" customFormat="1" ht="19.92" customHeight="1">
      <c r="B62" s="198"/>
      <c r="C62" s="199"/>
      <c r="D62" s="200" t="s">
        <v>301</v>
      </c>
      <c r="E62" s="201"/>
      <c r="F62" s="201"/>
      <c r="G62" s="201"/>
      <c r="H62" s="201"/>
      <c r="I62" s="202"/>
      <c r="J62" s="203">
        <f>J90</f>
        <v>0</v>
      </c>
      <c r="K62" s="204"/>
    </row>
    <row r="63" s="9" customFormat="1" ht="19.92" customHeight="1">
      <c r="B63" s="198"/>
      <c r="C63" s="199"/>
      <c r="D63" s="200" t="s">
        <v>375</v>
      </c>
      <c r="E63" s="201"/>
      <c r="F63" s="201"/>
      <c r="G63" s="201"/>
      <c r="H63" s="201"/>
      <c r="I63" s="202"/>
      <c r="J63" s="203">
        <f>J98</f>
        <v>0</v>
      </c>
      <c r="K63" s="204"/>
    </row>
    <row r="64" s="9" customFormat="1" ht="19.92" customHeight="1">
      <c r="B64" s="198"/>
      <c r="C64" s="199"/>
      <c r="D64" s="200" t="s">
        <v>376</v>
      </c>
      <c r="E64" s="201"/>
      <c r="F64" s="201"/>
      <c r="G64" s="201"/>
      <c r="H64" s="201"/>
      <c r="I64" s="202"/>
      <c r="J64" s="203">
        <f>J160</f>
        <v>0</v>
      </c>
      <c r="K64" s="204"/>
    </row>
    <row r="65" s="9" customFormat="1" ht="19.92" customHeight="1">
      <c r="B65" s="198"/>
      <c r="C65" s="199"/>
      <c r="D65" s="200" t="s">
        <v>377</v>
      </c>
      <c r="E65" s="201"/>
      <c r="F65" s="201"/>
      <c r="G65" s="201"/>
      <c r="H65" s="201"/>
      <c r="I65" s="202"/>
      <c r="J65" s="203">
        <f>J188</f>
        <v>0</v>
      </c>
      <c r="K65" s="204"/>
    </row>
    <row r="66" s="9" customFormat="1" ht="19.92" customHeight="1">
      <c r="B66" s="198"/>
      <c r="C66" s="199"/>
      <c r="D66" s="200" t="s">
        <v>379</v>
      </c>
      <c r="E66" s="201"/>
      <c r="F66" s="201"/>
      <c r="G66" s="201"/>
      <c r="H66" s="201"/>
      <c r="I66" s="202"/>
      <c r="J66" s="203">
        <f>J270</f>
        <v>0</v>
      </c>
      <c r="K66" s="204"/>
    </row>
    <row r="67" s="1" customFormat="1" ht="21.84" customHeight="1">
      <c r="B67" s="48"/>
      <c r="C67" s="49"/>
      <c r="D67" s="49"/>
      <c r="E67" s="49"/>
      <c r="F67" s="49"/>
      <c r="G67" s="49"/>
      <c r="H67" s="49"/>
      <c r="I67" s="158"/>
      <c r="J67" s="49"/>
      <c r="K67" s="53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80"/>
      <c r="J68" s="70"/>
      <c r="K68" s="71"/>
    </row>
    <row r="72" s="1" customFormat="1" ht="6.96" customHeight="1">
      <c r="B72" s="72"/>
      <c r="C72" s="73"/>
      <c r="D72" s="73"/>
      <c r="E72" s="73"/>
      <c r="F72" s="73"/>
      <c r="G72" s="73"/>
      <c r="H72" s="73"/>
      <c r="I72" s="183"/>
      <c r="J72" s="73"/>
      <c r="K72" s="73"/>
      <c r="L72" s="74"/>
    </row>
    <row r="73" s="1" customFormat="1" ht="36.96" customHeight="1">
      <c r="B73" s="48"/>
      <c r="C73" s="75" t="s">
        <v>175</v>
      </c>
      <c r="D73" s="76"/>
      <c r="E73" s="76"/>
      <c r="F73" s="76"/>
      <c r="G73" s="76"/>
      <c r="H73" s="76"/>
      <c r="I73" s="205"/>
      <c r="J73" s="76"/>
      <c r="K73" s="76"/>
      <c r="L73" s="74"/>
    </row>
    <row r="74" s="1" customFormat="1" ht="6.96" customHeight="1">
      <c r="B74" s="48"/>
      <c r="C74" s="76"/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4.4" customHeight="1">
      <c r="B75" s="48"/>
      <c r="C75" s="78" t="s">
        <v>18</v>
      </c>
      <c r="D75" s="76"/>
      <c r="E75" s="76"/>
      <c r="F75" s="76"/>
      <c r="G75" s="76"/>
      <c r="H75" s="76"/>
      <c r="I75" s="205"/>
      <c r="J75" s="76"/>
      <c r="K75" s="76"/>
      <c r="L75" s="74"/>
    </row>
    <row r="76" s="1" customFormat="1" ht="16.5" customHeight="1">
      <c r="B76" s="48"/>
      <c r="C76" s="76"/>
      <c r="D76" s="76"/>
      <c r="E76" s="206" t="str">
        <f>E7</f>
        <v>Centrum aktivních seniorů</v>
      </c>
      <c r="F76" s="78"/>
      <c r="G76" s="78"/>
      <c r="H76" s="78"/>
      <c r="I76" s="205"/>
      <c r="J76" s="76"/>
      <c r="K76" s="76"/>
      <c r="L76" s="74"/>
    </row>
    <row r="77">
      <c r="B77" s="29"/>
      <c r="C77" s="78" t="s">
        <v>162</v>
      </c>
      <c r="D77" s="288"/>
      <c r="E77" s="288"/>
      <c r="F77" s="288"/>
      <c r="G77" s="288"/>
      <c r="H77" s="288"/>
      <c r="I77" s="150"/>
      <c r="J77" s="288"/>
      <c r="K77" s="288"/>
      <c r="L77" s="289"/>
    </row>
    <row r="78" s="1" customFormat="1" ht="16.5" customHeight="1">
      <c r="B78" s="48"/>
      <c r="C78" s="76"/>
      <c r="D78" s="76"/>
      <c r="E78" s="206" t="s">
        <v>372</v>
      </c>
      <c r="F78" s="76"/>
      <c r="G78" s="76"/>
      <c r="H78" s="76"/>
      <c r="I78" s="205"/>
      <c r="J78" s="76"/>
      <c r="K78" s="76"/>
      <c r="L78" s="74"/>
    </row>
    <row r="79" s="1" customFormat="1" ht="14.4" customHeight="1">
      <c r="B79" s="48"/>
      <c r="C79" s="78" t="s">
        <v>373</v>
      </c>
      <c r="D79" s="76"/>
      <c r="E79" s="76"/>
      <c r="F79" s="76"/>
      <c r="G79" s="76"/>
      <c r="H79" s="76"/>
      <c r="I79" s="205"/>
      <c r="J79" s="76"/>
      <c r="K79" s="76"/>
      <c r="L79" s="74"/>
    </row>
    <row r="80" s="1" customFormat="1" ht="17.25" customHeight="1">
      <c r="B80" s="48"/>
      <c r="C80" s="76"/>
      <c r="D80" s="76"/>
      <c r="E80" s="84" t="str">
        <f>E11</f>
        <v>D03.2A - Stavebně konstrukční řešení - betonové konstrukce</v>
      </c>
      <c r="F80" s="76"/>
      <c r="G80" s="76"/>
      <c r="H80" s="76"/>
      <c r="I80" s="205"/>
      <c r="J80" s="76"/>
      <c r="K80" s="76"/>
      <c r="L80" s="74"/>
    </row>
    <row r="81" s="1" customFormat="1" ht="6.96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" customFormat="1" ht="18" customHeight="1">
      <c r="B82" s="48"/>
      <c r="C82" s="78" t="s">
        <v>24</v>
      </c>
      <c r="D82" s="76"/>
      <c r="E82" s="76"/>
      <c r="F82" s="207" t="str">
        <f>F14</f>
        <v>Frýdek Místek</v>
      </c>
      <c r="G82" s="76"/>
      <c r="H82" s="76"/>
      <c r="I82" s="208" t="s">
        <v>26</v>
      </c>
      <c r="J82" s="87" t="str">
        <f>IF(J14="","",J14)</f>
        <v>27. 3. 2018</v>
      </c>
      <c r="K82" s="76"/>
      <c r="L82" s="74"/>
    </row>
    <row r="83" s="1" customFormat="1" ht="6.96" customHeight="1">
      <c r="B83" s="48"/>
      <c r="C83" s="76"/>
      <c r="D83" s="76"/>
      <c r="E83" s="76"/>
      <c r="F83" s="76"/>
      <c r="G83" s="76"/>
      <c r="H83" s="76"/>
      <c r="I83" s="205"/>
      <c r="J83" s="76"/>
      <c r="K83" s="76"/>
      <c r="L83" s="74"/>
    </row>
    <row r="84" s="1" customFormat="1">
      <c r="B84" s="48"/>
      <c r="C84" s="78" t="s">
        <v>32</v>
      </c>
      <c r="D84" s="76"/>
      <c r="E84" s="76"/>
      <c r="F84" s="207" t="str">
        <f>E17</f>
        <v>Statutární město Frýdek-Místek</v>
      </c>
      <c r="G84" s="76"/>
      <c r="H84" s="76"/>
      <c r="I84" s="208" t="s">
        <v>39</v>
      </c>
      <c r="J84" s="207" t="str">
        <f>E23</f>
        <v>CHVÁLEK ATELIÉR s.r.o..</v>
      </c>
      <c r="K84" s="76"/>
      <c r="L84" s="74"/>
    </row>
    <row r="85" s="1" customFormat="1" ht="14.4" customHeight="1">
      <c r="B85" s="48"/>
      <c r="C85" s="78" t="s">
        <v>37</v>
      </c>
      <c r="D85" s="76"/>
      <c r="E85" s="76"/>
      <c r="F85" s="207" t="str">
        <f>IF(E20="","",E20)</f>
        <v/>
      </c>
      <c r="G85" s="76"/>
      <c r="H85" s="76"/>
      <c r="I85" s="205"/>
      <c r="J85" s="76"/>
      <c r="K85" s="76"/>
      <c r="L85" s="74"/>
    </row>
    <row r="86" s="1" customFormat="1" ht="10.32" customHeight="1">
      <c r="B86" s="48"/>
      <c r="C86" s="76"/>
      <c r="D86" s="76"/>
      <c r="E86" s="76"/>
      <c r="F86" s="76"/>
      <c r="G86" s="76"/>
      <c r="H86" s="76"/>
      <c r="I86" s="205"/>
      <c r="J86" s="76"/>
      <c r="K86" s="76"/>
      <c r="L86" s="74"/>
    </row>
    <row r="87" s="10" customFormat="1" ht="29.28" customHeight="1">
      <c r="B87" s="209"/>
      <c r="C87" s="210" t="s">
        <v>176</v>
      </c>
      <c r="D87" s="211" t="s">
        <v>63</v>
      </c>
      <c r="E87" s="211" t="s">
        <v>59</v>
      </c>
      <c r="F87" s="211" t="s">
        <v>177</v>
      </c>
      <c r="G87" s="211" t="s">
        <v>178</v>
      </c>
      <c r="H87" s="211" t="s">
        <v>179</v>
      </c>
      <c r="I87" s="212" t="s">
        <v>180</v>
      </c>
      <c r="J87" s="211" t="s">
        <v>166</v>
      </c>
      <c r="K87" s="213" t="s">
        <v>181</v>
      </c>
      <c r="L87" s="214"/>
      <c r="M87" s="104" t="s">
        <v>182</v>
      </c>
      <c r="N87" s="105" t="s">
        <v>48</v>
      </c>
      <c r="O87" s="105" t="s">
        <v>183</v>
      </c>
      <c r="P87" s="105" t="s">
        <v>184</v>
      </c>
      <c r="Q87" s="105" t="s">
        <v>185</v>
      </c>
      <c r="R87" s="105" t="s">
        <v>186</v>
      </c>
      <c r="S87" s="105" t="s">
        <v>187</v>
      </c>
      <c r="T87" s="106" t="s">
        <v>188</v>
      </c>
    </row>
    <row r="88" s="1" customFormat="1" ht="29.28" customHeight="1">
      <c r="B88" s="48"/>
      <c r="C88" s="110" t="s">
        <v>167</v>
      </c>
      <c r="D88" s="76"/>
      <c r="E88" s="76"/>
      <c r="F88" s="76"/>
      <c r="G88" s="76"/>
      <c r="H88" s="76"/>
      <c r="I88" s="205"/>
      <c r="J88" s="215">
        <f>BK88</f>
        <v>0</v>
      </c>
      <c r="K88" s="76"/>
      <c r="L88" s="74"/>
      <c r="M88" s="107"/>
      <c r="N88" s="108"/>
      <c r="O88" s="108"/>
      <c r="P88" s="216">
        <f>P89</f>
        <v>0</v>
      </c>
      <c r="Q88" s="108"/>
      <c r="R88" s="216">
        <f>R89</f>
        <v>1290.75549852</v>
      </c>
      <c r="S88" s="108"/>
      <c r="T88" s="217">
        <f>T89</f>
        <v>0</v>
      </c>
      <c r="AT88" s="25" t="s">
        <v>77</v>
      </c>
      <c r="AU88" s="25" t="s">
        <v>168</v>
      </c>
      <c r="BK88" s="218">
        <f>BK89</f>
        <v>0</v>
      </c>
    </row>
    <row r="89" s="11" customFormat="1" ht="37.44" customHeight="1">
      <c r="B89" s="219"/>
      <c r="C89" s="220"/>
      <c r="D89" s="221" t="s">
        <v>77</v>
      </c>
      <c r="E89" s="222" t="s">
        <v>304</v>
      </c>
      <c r="F89" s="222" t="s">
        <v>305</v>
      </c>
      <c r="G89" s="220"/>
      <c r="H89" s="220"/>
      <c r="I89" s="223"/>
      <c r="J89" s="224">
        <f>BK89</f>
        <v>0</v>
      </c>
      <c r="K89" s="220"/>
      <c r="L89" s="225"/>
      <c r="M89" s="226"/>
      <c r="N89" s="227"/>
      <c r="O89" s="227"/>
      <c r="P89" s="228">
        <f>P90+P98+P160+P188+P270</f>
        <v>0</v>
      </c>
      <c r="Q89" s="227"/>
      <c r="R89" s="228">
        <f>R90+R98+R160+R188+R270</f>
        <v>1290.75549852</v>
      </c>
      <c r="S89" s="227"/>
      <c r="T89" s="229">
        <f>T90+T98+T160+T188+T270</f>
        <v>0</v>
      </c>
      <c r="AR89" s="230" t="s">
        <v>86</v>
      </c>
      <c r="AT89" s="231" t="s">
        <v>77</v>
      </c>
      <c r="AU89" s="231" t="s">
        <v>78</v>
      </c>
      <c r="AY89" s="230" t="s">
        <v>191</v>
      </c>
      <c r="BK89" s="232">
        <f>BK90+BK98+BK160+BK188+BK270</f>
        <v>0</v>
      </c>
    </row>
    <row r="90" s="11" customFormat="1" ht="19.92" customHeight="1">
      <c r="B90" s="219"/>
      <c r="C90" s="220"/>
      <c r="D90" s="221" t="s">
        <v>77</v>
      </c>
      <c r="E90" s="233" t="s">
        <v>86</v>
      </c>
      <c r="F90" s="233" t="s">
        <v>306</v>
      </c>
      <c r="G90" s="220"/>
      <c r="H90" s="220"/>
      <c r="I90" s="223"/>
      <c r="J90" s="234">
        <f>BK90</f>
        <v>0</v>
      </c>
      <c r="K90" s="220"/>
      <c r="L90" s="225"/>
      <c r="M90" s="226"/>
      <c r="N90" s="227"/>
      <c r="O90" s="227"/>
      <c r="P90" s="228">
        <f>SUM(P91:P97)</f>
        <v>0</v>
      </c>
      <c r="Q90" s="227"/>
      <c r="R90" s="228">
        <f>SUM(R91:R97)</f>
        <v>0</v>
      </c>
      <c r="S90" s="227"/>
      <c r="T90" s="229">
        <f>SUM(T91:T97)</f>
        <v>0</v>
      </c>
      <c r="AR90" s="230" t="s">
        <v>86</v>
      </c>
      <c r="AT90" s="231" t="s">
        <v>77</v>
      </c>
      <c r="AU90" s="231" t="s">
        <v>86</v>
      </c>
      <c r="AY90" s="230" t="s">
        <v>191</v>
      </c>
      <c r="BK90" s="232">
        <f>SUM(BK91:BK97)</f>
        <v>0</v>
      </c>
    </row>
    <row r="91" s="1" customFormat="1" ht="16.5" customHeight="1">
      <c r="B91" s="48"/>
      <c r="C91" s="235" t="s">
        <v>86</v>
      </c>
      <c r="D91" s="235" t="s">
        <v>194</v>
      </c>
      <c r="E91" s="236" t="s">
        <v>319</v>
      </c>
      <c r="F91" s="237" t="s">
        <v>320</v>
      </c>
      <c r="G91" s="238" t="s">
        <v>309</v>
      </c>
      <c r="H91" s="239">
        <v>100</v>
      </c>
      <c r="I91" s="240"/>
      <c r="J91" s="241">
        <f>ROUND(I91*H91,2)</f>
        <v>0</v>
      </c>
      <c r="K91" s="237" t="s">
        <v>198</v>
      </c>
      <c r="L91" s="74"/>
      <c r="M91" s="242" t="s">
        <v>34</v>
      </c>
      <c r="N91" s="243" t="s">
        <v>49</v>
      </c>
      <c r="O91" s="49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5" t="s">
        <v>211</v>
      </c>
      <c r="AT91" s="25" t="s">
        <v>194</v>
      </c>
      <c r="AU91" s="25" t="s">
        <v>88</v>
      </c>
      <c r="AY91" s="25" t="s">
        <v>191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5" t="s">
        <v>86</v>
      </c>
      <c r="BK91" s="246">
        <f>ROUND(I91*H91,2)</f>
        <v>0</v>
      </c>
      <c r="BL91" s="25" t="s">
        <v>211</v>
      </c>
      <c r="BM91" s="25" t="s">
        <v>2210</v>
      </c>
    </row>
    <row r="92" s="14" customFormat="1">
      <c r="B92" s="275"/>
      <c r="C92" s="276"/>
      <c r="D92" s="247" t="s">
        <v>312</v>
      </c>
      <c r="E92" s="277" t="s">
        <v>34</v>
      </c>
      <c r="F92" s="278" t="s">
        <v>2211</v>
      </c>
      <c r="G92" s="276"/>
      <c r="H92" s="277" t="s">
        <v>34</v>
      </c>
      <c r="I92" s="279"/>
      <c r="J92" s="276"/>
      <c r="K92" s="276"/>
      <c r="L92" s="280"/>
      <c r="M92" s="281"/>
      <c r="N92" s="282"/>
      <c r="O92" s="282"/>
      <c r="P92" s="282"/>
      <c r="Q92" s="282"/>
      <c r="R92" s="282"/>
      <c r="S92" s="282"/>
      <c r="T92" s="283"/>
      <c r="AT92" s="284" t="s">
        <v>312</v>
      </c>
      <c r="AU92" s="284" t="s">
        <v>88</v>
      </c>
      <c r="AV92" s="14" t="s">
        <v>86</v>
      </c>
      <c r="AW92" s="14" t="s">
        <v>41</v>
      </c>
      <c r="AX92" s="14" t="s">
        <v>78</v>
      </c>
      <c r="AY92" s="284" t="s">
        <v>191</v>
      </c>
    </row>
    <row r="93" s="12" customFormat="1">
      <c r="B93" s="253"/>
      <c r="C93" s="254"/>
      <c r="D93" s="247" t="s">
        <v>312</v>
      </c>
      <c r="E93" s="255" t="s">
        <v>34</v>
      </c>
      <c r="F93" s="256" t="s">
        <v>2212</v>
      </c>
      <c r="G93" s="254"/>
      <c r="H93" s="257">
        <v>100</v>
      </c>
      <c r="I93" s="258"/>
      <c r="J93" s="254"/>
      <c r="K93" s="254"/>
      <c r="L93" s="259"/>
      <c r="M93" s="260"/>
      <c r="N93" s="261"/>
      <c r="O93" s="261"/>
      <c r="P93" s="261"/>
      <c r="Q93" s="261"/>
      <c r="R93" s="261"/>
      <c r="S93" s="261"/>
      <c r="T93" s="262"/>
      <c r="AT93" s="263" t="s">
        <v>312</v>
      </c>
      <c r="AU93" s="263" t="s">
        <v>88</v>
      </c>
      <c r="AV93" s="12" t="s">
        <v>88</v>
      </c>
      <c r="AW93" s="12" t="s">
        <v>41</v>
      </c>
      <c r="AX93" s="12" t="s">
        <v>78</v>
      </c>
      <c r="AY93" s="263" t="s">
        <v>191</v>
      </c>
    </row>
    <row r="94" s="13" customFormat="1">
      <c r="B94" s="264"/>
      <c r="C94" s="265"/>
      <c r="D94" s="247" t="s">
        <v>312</v>
      </c>
      <c r="E94" s="266" t="s">
        <v>34</v>
      </c>
      <c r="F94" s="267" t="s">
        <v>314</v>
      </c>
      <c r="G94" s="265"/>
      <c r="H94" s="268">
        <v>100</v>
      </c>
      <c r="I94" s="269"/>
      <c r="J94" s="265"/>
      <c r="K94" s="265"/>
      <c r="L94" s="270"/>
      <c r="M94" s="271"/>
      <c r="N94" s="272"/>
      <c r="O94" s="272"/>
      <c r="P94" s="272"/>
      <c r="Q94" s="272"/>
      <c r="R94" s="272"/>
      <c r="S94" s="272"/>
      <c r="T94" s="273"/>
      <c r="AT94" s="274" t="s">
        <v>312</v>
      </c>
      <c r="AU94" s="274" t="s">
        <v>88</v>
      </c>
      <c r="AV94" s="13" t="s">
        <v>211</v>
      </c>
      <c r="AW94" s="13" t="s">
        <v>41</v>
      </c>
      <c r="AX94" s="13" t="s">
        <v>86</v>
      </c>
      <c r="AY94" s="274" t="s">
        <v>191</v>
      </c>
    </row>
    <row r="95" s="1" customFormat="1" ht="16.5" customHeight="1">
      <c r="B95" s="48"/>
      <c r="C95" s="235" t="s">
        <v>88</v>
      </c>
      <c r="D95" s="235" t="s">
        <v>194</v>
      </c>
      <c r="E95" s="236" t="s">
        <v>322</v>
      </c>
      <c r="F95" s="237" t="s">
        <v>323</v>
      </c>
      <c r="G95" s="238" t="s">
        <v>309</v>
      </c>
      <c r="H95" s="239">
        <v>100</v>
      </c>
      <c r="I95" s="240"/>
      <c r="J95" s="241">
        <f>ROUND(I95*H95,2)</f>
        <v>0</v>
      </c>
      <c r="K95" s="237" t="s">
        <v>198</v>
      </c>
      <c r="L95" s="74"/>
      <c r="M95" s="242" t="s">
        <v>34</v>
      </c>
      <c r="N95" s="243" t="s">
        <v>49</v>
      </c>
      <c r="O95" s="49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5" t="s">
        <v>211</v>
      </c>
      <c r="AT95" s="25" t="s">
        <v>194</v>
      </c>
      <c r="AU95" s="25" t="s">
        <v>88</v>
      </c>
      <c r="AY95" s="25" t="s">
        <v>191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5" t="s">
        <v>86</v>
      </c>
      <c r="BK95" s="246">
        <f>ROUND(I95*H95,2)</f>
        <v>0</v>
      </c>
      <c r="BL95" s="25" t="s">
        <v>211</v>
      </c>
      <c r="BM95" s="25" t="s">
        <v>2213</v>
      </c>
    </row>
    <row r="96" s="1" customFormat="1" ht="16.5" customHeight="1">
      <c r="B96" s="48"/>
      <c r="C96" s="235" t="s">
        <v>206</v>
      </c>
      <c r="D96" s="235" t="s">
        <v>194</v>
      </c>
      <c r="E96" s="236" t="s">
        <v>325</v>
      </c>
      <c r="F96" s="237" t="s">
        <v>326</v>
      </c>
      <c r="G96" s="238" t="s">
        <v>327</v>
      </c>
      <c r="H96" s="239">
        <v>180</v>
      </c>
      <c r="I96" s="240"/>
      <c r="J96" s="241">
        <f>ROUND(I96*H96,2)</f>
        <v>0</v>
      </c>
      <c r="K96" s="237" t="s">
        <v>198</v>
      </c>
      <c r="L96" s="74"/>
      <c r="M96" s="242" t="s">
        <v>34</v>
      </c>
      <c r="N96" s="243" t="s">
        <v>49</v>
      </c>
      <c r="O96" s="49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5" t="s">
        <v>211</v>
      </c>
      <c r="AT96" s="25" t="s">
        <v>194</v>
      </c>
      <c r="AU96" s="25" t="s">
        <v>88</v>
      </c>
      <c r="AY96" s="25" t="s">
        <v>191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5" t="s">
        <v>86</v>
      </c>
      <c r="BK96" s="246">
        <f>ROUND(I96*H96,2)</f>
        <v>0</v>
      </c>
      <c r="BL96" s="25" t="s">
        <v>211</v>
      </c>
      <c r="BM96" s="25" t="s">
        <v>2214</v>
      </c>
    </row>
    <row r="97" s="12" customFormat="1">
      <c r="B97" s="253"/>
      <c r="C97" s="254"/>
      <c r="D97" s="247" t="s">
        <v>312</v>
      </c>
      <c r="E97" s="254"/>
      <c r="F97" s="256" t="s">
        <v>2215</v>
      </c>
      <c r="G97" s="254"/>
      <c r="H97" s="257">
        <v>180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312</v>
      </c>
      <c r="AU97" s="263" t="s">
        <v>88</v>
      </c>
      <c r="AV97" s="12" t="s">
        <v>88</v>
      </c>
      <c r="AW97" s="12" t="s">
        <v>6</v>
      </c>
      <c r="AX97" s="12" t="s">
        <v>86</v>
      </c>
      <c r="AY97" s="263" t="s">
        <v>191</v>
      </c>
    </row>
    <row r="98" s="11" customFormat="1" ht="29.88" customHeight="1">
      <c r="B98" s="219"/>
      <c r="C98" s="220"/>
      <c r="D98" s="221" t="s">
        <v>77</v>
      </c>
      <c r="E98" s="233" t="s">
        <v>88</v>
      </c>
      <c r="F98" s="233" t="s">
        <v>456</v>
      </c>
      <c r="G98" s="220"/>
      <c r="H98" s="220"/>
      <c r="I98" s="223"/>
      <c r="J98" s="234">
        <f>BK98</f>
        <v>0</v>
      </c>
      <c r="K98" s="220"/>
      <c r="L98" s="225"/>
      <c r="M98" s="226"/>
      <c r="N98" s="227"/>
      <c r="O98" s="227"/>
      <c r="P98" s="228">
        <f>SUM(P99:P159)</f>
        <v>0</v>
      </c>
      <c r="Q98" s="227"/>
      <c r="R98" s="228">
        <f>SUM(R99:R159)</f>
        <v>542.74865962999991</v>
      </c>
      <c r="S98" s="227"/>
      <c r="T98" s="229">
        <f>SUM(T99:T159)</f>
        <v>0</v>
      </c>
      <c r="AR98" s="230" t="s">
        <v>86</v>
      </c>
      <c r="AT98" s="231" t="s">
        <v>77</v>
      </c>
      <c r="AU98" s="231" t="s">
        <v>86</v>
      </c>
      <c r="AY98" s="230" t="s">
        <v>191</v>
      </c>
      <c r="BK98" s="232">
        <f>SUM(BK99:BK159)</f>
        <v>0</v>
      </c>
    </row>
    <row r="99" s="1" customFormat="1" ht="16.5" customHeight="1">
      <c r="B99" s="48"/>
      <c r="C99" s="235" t="s">
        <v>211</v>
      </c>
      <c r="D99" s="235" t="s">
        <v>194</v>
      </c>
      <c r="E99" s="236" t="s">
        <v>2216</v>
      </c>
      <c r="F99" s="237" t="s">
        <v>2217</v>
      </c>
      <c r="G99" s="238" t="s">
        <v>553</v>
      </c>
      <c r="H99" s="239">
        <v>100</v>
      </c>
      <c r="I99" s="240"/>
      <c r="J99" s="241">
        <f>ROUND(I99*H99,2)</f>
        <v>0</v>
      </c>
      <c r="K99" s="237" t="s">
        <v>198</v>
      </c>
      <c r="L99" s="74"/>
      <c r="M99" s="242" t="s">
        <v>34</v>
      </c>
      <c r="N99" s="243" t="s">
        <v>49</v>
      </c>
      <c r="O99" s="49"/>
      <c r="P99" s="244">
        <f>O99*H99</f>
        <v>0</v>
      </c>
      <c r="Q99" s="244">
        <v>4.0000000000000003E-05</v>
      </c>
      <c r="R99" s="244">
        <f>Q99*H99</f>
        <v>0.0040000000000000001</v>
      </c>
      <c r="S99" s="244">
        <v>0</v>
      </c>
      <c r="T99" s="245">
        <f>S99*H99</f>
        <v>0</v>
      </c>
      <c r="AR99" s="25" t="s">
        <v>211</v>
      </c>
      <c r="AT99" s="25" t="s">
        <v>194</v>
      </c>
      <c r="AU99" s="25" t="s">
        <v>88</v>
      </c>
      <c r="AY99" s="25" t="s">
        <v>191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5" t="s">
        <v>86</v>
      </c>
      <c r="BK99" s="246">
        <f>ROUND(I99*H99,2)</f>
        <v>0</v>
      </c>
      <c r="BL99" s="25" t="s">
        <v>211</v>
      </c>
      <c r="BM99" s="25" t="s">
        <v>2218</v>
      </c>
    </row>
    <row r="100" s="14" customFormat="1">
      <c r="B100" s="275"/>
      <c r="C100" s="276"/>
      <c r="D100" s="247" t="s">
        <v>312</v>
      </c>
      <c r="E100" s="277" t="s">
        <v>34</v>
      </c>
      <c r="F100" s="278" t="s">
        <v>2211</v>
      </c>
      <c r="G100" s="276"/>
      <c r="H100" s="277" t="s">
        <v>34</v>
      </c>
      <c r="I100" s="279"/>
      <c r="J100" s="276"/>
      <c r="K100" s="276"/>
      <c r="L100" s="280"/>
      <c r="M100" s="281"/>
      <c r="N100" s="282"/>
      <c r="O100" s="282"/>
      <c r="P100" s="282"/>
      <c r="Q100" s="282"/>
      <c r="R100" s="282"/>
      <c r="S100" s="282"/>
      <c r="T100" s="283"/>
      <c r="AT100" s="284" t="s">
        <v>312</v>
      </c>
      <c r="AU100" s="284" t="s">
        <v>88</v>
      </c>
      <c r="AV100" s="14" t="s">
        <v>86</v>
      </c>
      <c r="AW100" s="14" t="s">
        <v>41</v>
      </c>
      <c r="AX100" s="14" t="s">
        <v>78</v>
      </c>
      <c r="AY100" s="284" t="s">
        <v>191</v>
      </c>
    </row>
    <row r="101" s="12" customFormat="1">
      <c r="B101" s="253"/>
      <c r="C101" s="254"/>
      <c r="D101" s="247" t="s">
        <v>312</v>
      </c>
      <c r="E101" s="255" t="s">
        <v>34</v>
      </c>
      <c r="F101" s="256" t="s">
        <v>2219</v>
      </c>
      <c r="G101" s="254"/>
      <c r="H101" s="257">
        <v>100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AT101" s="263" t="s">
        <v>312</v>
      </c>
      <c r="AU101" s="263" t="s">
        <v>88</v>
      </c>
      <c r="AV101" s="12" t="s">
        <v>88</v>
      </c>
      <c r="AW101" s="12" t="s">
        <v>41</v>
      </c>
      <c r="AX101" s="12" t="s">
        <v>78</v>
      </c>
      <c r="AY101" s="263" t="s">
        <v>191</v>
      </c>
    </row>
    <row r="102" s="13" customFormat="1">
      <c r="B102" s="264"/>
      <c r="C102" s="265"/>
      <c r="D102" s="247" t="s">
        <v>312</v>
      </c>
      <c r="E102" s="266" t="s">
        <v>34</v>
      </c>
      <c r="F102" s="267" t="s">
        <v>314</v>
      </c>
      <c r="G102" s="265"/>
      <c r="H102" s="268">
        <v>100</v>
      </c>
      <c r="I102" s="269"/>
      <c r="J102" s="265"/>
      <c r="K102" s="265"/>
      <c r="L102" s="270"/>
      <c r="M102" s="271"/>
      <c r="N102" s="272"/>
      <c r="O102" s="272"/>
      <c r="P102" s="272"/>
      <c r="Q102" s="272"/>
      <c r="R102" s="272"/>
      <c r="S102" s="272"/>
      <c r="T102" s="273"/>
      <c r="AT102" s="274" t="s">
        <v>312</v>
      </c>
      <c r="AU102" s="274" t="s">
        <v>88</v>
      </c>
      <c r="AV102" s="13" t="s">
        <v>211</v>
      </c>
      <c r="AW102" s="13" t="s">
        <v>41</v>
      </c>
      <c r="AX102" s="13" t="s">
        <v>86</v>
      </c>
      <c r="AY102" s="274" t="s">
        <v>191</v>
      </c>
    </row>
    <row r="103" s="1" customFormat="1" ht="16.5" customHeight="1">
      <c r="B103" s="48"/>
      <c r="C103" s="235" t="s">
        <v>190</v>
      </c>
      <c r="D103" s="235" t="s">
        <v>194</v>
      </c>
      <c r="E103" s="236" t="s">
        <v>2220</v>
      </c>
      <c r="F103" s="237" t="s">
        <v>2221</v>
      </c>
      <c r="G103" s="238" t="s">
        <v>553</v>
      </c>
      <c r="H103" s="239">
        <v>100</v>
      </c>
      <c r="I103" s="240"/>
      <c r="J103" s="241">
        <f>ROUND(I103*H103,2)</f>
        <v>0</v>
      </c>
      <c r="K103" s="237" t="s">
        <v>198</v>
      </c>
      <c r="L103" s="74"/>
      <c r="M103" s="242" t="s">
        <v>34</v>
      </c>
      <c r="N103" s="243" t="s">
        <v>49</v>
      </c>
      <c r="O103" s="49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5" t="s">
        <v>211</v>
      </c>
      <c r="AT103" s="25" t="s">
        <v>194</v>
      </c>
      <c r="AU103" s="25" t="s">
        <v>88</v>
      </c>
      <c r="AY103" s="25" t="s">
        <v>191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5" t="s">
        <v>86</v>
      </c>
      <c r="BK103" s="246">
        <f>ROUND(I103*H103,2)</f>
        <v>0</v>
      </c>
      <c r="BL103" s="25" t="s">
        <v>211</v>
      </c>
      <c r="BM103" s="25" t="s">
        <v>2222</v>
      </c>
    </row>
    <row r="104" s="14" customFormat="1">
      <c r="B104" s="275"/>
      <c r="C104" s="276"/>
      <c r="D104" s="247" t="s">
        <v>312</v>
      </c>
      <c r="E104" s="277" t="s">
        <v>34</v>
      </c>
      <c r="F104" s="278" t="s">
        <v>2211</v>
      </c>
      <c r="G104" s="276"/>
      <c r="H104" s="277" t="s">
        <v>34</v>
      </c>
      <c r="I104" s="279"/>
      <c r="J104" s="276"/>
      <c r="K104" s="276"/>
      <c r="L104" s="280"/>
      <c r="M104" s="281"/>
      <c r="N104" s="282"/>
      <c r="O104" s="282"/>
      <c r="P104" s="282"/>
      <c r="Q104" s="282"/>
      <c r="R104" s="282"/>
      <c r="S104" s="282"/>
      <c r="T104" s="283"/>
      <c r="AT104" s="284" t="s">
        <v>312</v>
      </c>
      <c r="AU104" s="284" t="s">
        <v>88</v>
      </c>
      <c r="AV104" s="14" t="s">
        <v>86</v>
      </c>
      <c r="AW104" s="14" t="s">
        <v>41</v>
      </c>
      <c r="AX104" s="14" t="s">
        <v>78</v>
      </c>
      <c r="AY104" s="284" t="s">
        <v>191</v>
      </c>
    </row>
    <row r="105" s="12" customFormat="1">
      <c r="B105" s="253"/>
      <c r="C105" s="254"/>
      <c r="D105" s="247" t="s">
        <v>312</v>
      </c>
      <c r="E105" s="255" t="s">
        <v>34</v>
      </c>
      <c r="F105" s="256" t="s">
        <v>2219</v>
      </c>
      <c r="G105" s="254"/>
      <c r="H105" s="257">
        <v>100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312</v>
      </c>
      <c r="AU105" s="263" t="s">
        <v>88</v>
      </c>
      <c r="AV105" s="12" t="s">
        <v>88</v>
      </c>
      <c r="AW105" s="12" t="s">
        <v>41</v>
      </c>
      <c r="AX105" s="12" t="s">
        <v>78</v>
      </c>
      <c r="AY105" s="263" t="s">
        <v>191</v>
      </c>
    </row>
    <row r="106" s="13" customFormat="1">
      <c r="B106" s="264"/>
      <c r="C106" s="265"/>
      <c r="D106" s="247" t="s">
        <v>312</v>
      </c>
      <c r="E106" s="266" t="s">
        <v>34</v>
      </c>
      <c r="F106" s="267" t="s">
        <v>314</v>
      </c>
      <c r="G106" s="265"/>
      <c r="H106" s="268">
        <v>100</v>
      </c>
      <c r="I106" s="269"/>
      <c r="J106" s="265"/>
      <c r="K106" s="265"/>
      <c r="L106" s="270"/>
      <c r="M106" s="271"/>
      <c r="N106" s="272"/>
      <c r="O106" s="272"/>
      <c r="P106" s="272"/>
      <c r="Q106" s="272"/>
      <c r="R106" s="272"/>
      <c r="S106" s="272"/>
      <c r="T106" s="273"/>
      <c r="AT106" s="274" t="s">
        <v>312</v>
      </c>
      <c r="AU106" s="274" t="s">
        <v>88</v>
      </c>
      <c r="AV106" s="13" t="s">
        <v>211</v>
      </c>
      <c r="AW106" s="13" t="s">
        <v>41</v>
      </c>
      <c r="AX106" s="13" t="s">
        <v>86</v>
      </c>
      <c r="AY106" s="274" t="s">
        <v>191</v>
      </c>
    </row>
    <row r="107" s="1" customFormat="1" ht="16.5" customHeight="1">
      <c r="B107" s="48"/>
      <c r="C107" s="290" t="s">
        <v>218</v>
      </c>
      <c r="D107" s="290" t="s">
        <v>445</v>
      </c>
      <c r="E107" s="291" t="s">
        <v>2223</v>
      </c>
      <c r="F107" s="292" t="s">
        <v>2224</v>
      </c>
      <c r="G107" s="293" t="s">
        <v>309</v>
      </c>
      <c r="H107" s="294">
        <v>100</v>
      </c>
      <c r="I107" s="295"/>
      <c r="J107" s="296">
        <f>ROUND(I107*H107,2)</f>
        <v>0</v>
      </c>
      <c r="K107" s="292" t="s">
        <v>198</v>
      </c>
      <c r="L107" s="297"/>
      <c r="M107" s="298" t="s">
        <v>34</v>
      </c>
      <c r="N107" s="299" t="s">
        <v>49</v>
      </c>
      <c r="O107" s="49"/>
      <c r="P107" s="244">
        <f>O107*H107</f>
        <v>0</v>
      </c>
      <c r="Q107" s="244">
        <v>2.4289999999999998</v>
      </c>
      <c r="R107" s="244">
        <f>Q107*H107</f>
        <v>242.89999999999998</v>
      </c>
      <c r="S107" s="244">
        <v>0</v>
      </c>
      <c r="T107" s="245">
        <f>S107*H107</f>
        <v>0</v>
      </c>
      <c r="AR107" s="25" t="s">
        <v>232</v>
      </c>
      <c r="AT107" s="25" t="s">
        <v>445</v>
      </c>
      <c r="AU107" s="25" t="s">
        <v>88</v>
      </c>
      <c r="AY107" s="25" t="s">
        <v>191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5" t="s">
        <v>86</v>
      </c>
      <c r="BK107" s="246">
        <f>ROUND(I107*H107,2)</f>
        <v>0</v>
      </c>
      <c r="BL107" s="25" t="s">
        <v>211</v>
      </c>
      <c r="BM107" s="25" t="s">
        <v>2225</v>
      </c>
    </row>
    <row r="108" s="1" customFormat="1" ht="16.5" customHeight="1">
      <c r="B108" s="48"/>
      <c r="C108" s="235" t="s">
        <v>225</v>
      </c>
      <c r="D108" s="235" t="s">
        <v>194</v>
      </c>
      <c r="E108" s="236" t="s">
        <v>2226</v>
      </c>
      <c r="F108" s="237" t="s">
        <v>2227</v>
      </c>
      <c r="G108" s="238" t="s">
        <v>327</v>
      </c>
      <c r="H108" s="239">
        <v>2.2360000000000002</v>
      </c>
      <c r="I108" s="240"/>
      <c r="J108" s="241">
        <f>ROUND(I108*H108,2)</f>
        <v>0</v>
      </c>
      <c r="K108" s="237" t="s">
        <v>198</v>
      </c>
      <c r="L108" s="74"/>
      <c r="M108" s="242" t="s">
        <v>34</v>
      </c>
      <c r="N108" s="243" t="s">
        <v>49</v>
      </c>
      <c r="O108" s="49"/>
      <c r="P108" s="244">
        <f>O108*H108</f>
        <v>0</v>
      </c>
      <c r="Q108" s="244">
        <v>1.1133200000000001</v>
      </c>
      <c r="R108" s="244">
        <f>Q108*H108</f>
        <v>2.4893835200000005</v>
      </c>
      <c r="S108" s="244">
        <v>0</v>
      </c>
      <c r="T108" s="245">
        <f>S108*H108</f>
        <v>0</v>
      </c>
      <c r="AR108" s="25" t="s">
        <v>211</v>
      </c>
      <c r="AT108" s="25" t="s">
        <v>194</v>
      </c>
      <c r="AU108" s="25" t="s">
        <v>88</v>
      </c>
      <c r="AY108" s="25" t="s">
        <v>191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5" t="s">
        <v>86</v>
      </c>
      <c r="BK108" s="246">
        <f>ROUND(I108*H108,2)</f>
        <v>0</v>
      </c>
      <c r="BL108" s="25" t="s">
        <v>211</v>
      </c>
      <c r="BM108" s="25" t="s">
        <v>2228</v>
      </c>
    </row>
    <row r="109" s="14" customFormat="1">
      <c r="B109" s="275"/>
      <c r="C109" s="276"/>
      <c r="D109" s="247" t="s">
        <v>312</v>
      </c>
      <c r="E109" s="277" t="s">
        <v>34</v>
      </c>
      <c r="F109" s="278" t="s">
        <v>2211</v>
      </c>
      <c r="G109" s="276"/>
      <c r="H109" s="277" t="s">
        <v>34</v>
      </c>
      <c r="I109" s="279"/>
      <c r="J109" s="276"/>
      <c r="K109" s="276"/>
      <c r="L109" s="280"/>
      <c r="M109" s="281"/>
      <c r="N109" s="282"/>
      <c r="O109" s="282"/>
      <c r="P109" s="282"/>
      <c r="Q109" s="282"/>
      <c r="R109" s="282"/>
      <c r="S109" s="282"/>
      <c r="T109" s="283"/>
      <c r="AT109" s="284" t="s">
        <v>312</v>
      </c>
      <c r="AU109" s="284" t="s">
        <v>88</v>
      </c>
      <c r="AV109" s="14" t="s">
        <v>86</v>
      </c>
      <c r="AW109" s="14" t="s">
        <v>41</v>
      </c>
      <c r="AX109" s="14" t="s">
        <v>78</v>
      </c>
      <c r="AY109" s="284" t="s">
        <v>191</v>
      </c>
    </row>
    <row r="110" s="12" customFormat="1">
      <c r="B110" s="253"/>
      <c r="C110" s="254"/>
      <c r="D110" s="247" t="s">
        <v>312</v>
      </c>
      <c r="E110" s="255" t="s">
        <v>34</v>
      </c>
      <c r="F110" s="256" t="s">
        <v>2229</v>
      </c>
      <c r="G110" s="254"/>
      <c r="H110" s="257">
        <v>2.0329999999999999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AT110" s="263" t="s">
        <v>312</v>
      </c>
      <c r="AU110" s="263" t="s">
        <v>88</v>
      </c>
      <c r="AV110" s="12" t="s">
        <v>88</v>
      </c>
      <c r="AW110" s="12" t="s">
        <v>41</v>
      </c>
      <c r="AX110" s="12" t="s">
        <v>78</v>
      </c>
      <c r="AY110" s="263" t="s">
        <v>191</v>
      </c>
    </row>
    <row r="111" s="15" customFormat="1">
      <c r="B111" s="300"/>
      <c r="C111" s="301"/>
      <c r="D111" s="247" t="s">
        <v>312</v>
      </c>
      <c r="E111" s="302" t="s">
        <v>34</v>
      </c>
      <c r="F111" s="303" t="s">
        <v>469</v>
      </c>
      <c r="G111" s="301"/>
      <c r="H111" s="304">
        <v>2.0329999999999999</v>
      </c>
      <c r="I111" s="305"/>
      <c r="J111" s="301"/>
      <c r="K111" s="301"/>
      <c r="L111" s="306"/>
      <c r="M111" s="307"/>
      <c r="N111" s="308"/>
      <c r="O111" s="308"/>
      <c r="P111" s="308"/>
      <c r="Q111" s="308"/>
      <c r="R111" s="308"/>
      <c r="S111" s="308"/>
      <c r="T111" s="309"/>
      <c r="AT111" s="310" t="s">
        <v>312</v>
      </c>
      <c r="AU111" s="310" t="s">
        <v>88</v>
      </c>
      <c r="AV111" s="15" t="s">
        <v>206</v>
      </c>
      <c r="AW111" s="15" t="s">
        <v>41</v>
      </c>
      <c r="AX111" s="15" t="s">
        <v>78</v>
      </c>
      <c r="AY111" s="310" t="s">
        <v>191</v>
      </c>
    </row>
    <row r="112" s="12" customFormat="1">
      <c r="B112" s="253"/>
      <c r="C112" s="254"/>
      <c r="D112" s="247" t="s">
        <v>312</v>
      </c>
      <c r="E112" s="255" t="s">
        <v>34</v>
      </c>
      <c r="F112" s="256" t="s">
        <v>2230</v>
      </c>
      <c r="G112" s="254"/>
      <c r="H112" s="257">
        <v>0.20300000000000001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AT112" s="263" t="s">
        <v>312</v>
      </c>
      <c r="AU112" s="263" t="s">
        <v>88</v>
      </c>
      <c r="AV112" s="12" t="s">
        <v>88</v>
      </c>
      <c r="AW112" s="12" t="s">
        <v>41</v>
      </c>
      <c r="AX112" s="12" t="s">
        <v>78</v>
      </c>
      <c r="AY112" s="263" t="s">
        <v>191</v>
      </c>
    </row>
    <row r="113" s="13" customFormat="1">
      <c r="B113" s="264"/>
      <c r="C113" s="265"/>
      <c r="D113" s="247" t="s">
        <v>312</v>
      </c>
      <c r="E113" s="266" t="s">
        <v>34</v>
      </c>
      <c r="F113" s="267" t="s">
        <v>314</v>
      </c>
      <c r="G113" s="265"/>
      <c r="H113" s="268">
        <v>2.2360000000000002</v>
      </c>
      <c r="I113" s="269"/>
      <c r="J113" s="265"/>
      <c r="K113" s="265"/>
      <c r="L113" s="270"/>
      <c r="M113" s="271"/>
      <c r="N113" s="272"/>
      <c r="O113" s="272"/>
      <c r="P113" s="272"/>
      <c r="Q113" s="272"/>
      <c r="R113" s="272"/>
      <c r="S113" s="272"/>
      <c r="T113" s="273"/>
      <c r="AT113" s="274" t="s">
        <v>312</v>
      </c>
      <c r="AU113" s="274" t="s">
        <v>88</v>
      </c>
      <c r="AV113" s="13" t="s">
        <v>211</v>
      </c>
      <c r="AW113" s="13" t="s">
        <v>41</v>
      </c>
      <c r="AX113" s="13" t="s">
        <v>86</v>
      </c>
      <c r="AY113" s="274" t="s">
        <v>191</v>
      </c>
    </row>
    <row r="114" s="1" customFormat="1" ht="16.5" customHeight="1">
      <c r="B114" s="48"/>
      <c r="C114" s="235" t="s">
        <v>232</v>
      </c>
      <c r="D114" s="235" t="s">
        <v>194</v>
      </c>
      <c r="E114" s="236" t="s">
        <v>2231</v>
      </c>
      <c r="F114" s="237" t="s">
        <v>2232</v>
      </c>
      <c r="G114" s="238" t="s">
        <v>309</v>
      </c>
      <c r="H114" s="239">
        <v>63.700000000000003</v>
      </c>
      <c r="I114" s="240"/>
      <c r="J114" s="241">
        <f>ROUND(I114*H114,2)</f>
        <v>0</v>
      </c>
      <c r="K114" s="237" t="s">
        <v>198</v>
      </c>
      <c r="L114" s="74"/>
      <c r="M114" s="242" t="s">
        <v>34</v>
      </c>
      <c r="N114" s="243" t="s">
        <v>49</v>
      </c>
      <c r="O114" s="49"/>
      <c r="P114" s="244">
        <f>O114*H114</f>
        <v>0</v>
      </c>
      <c r="Q114" s="244">
        <v>2.5517799999999999</v>
      </c>
      <c r="R114" s="244">
        <f>Q114*H114</f>
        <v>162.54838599999999</v>
      </c>
      <c r="S114" s="244">
        <v>0</v>
      </c>
      <c r="T114" s="245">
        <f>S114*H114</f>
        <v>0</v>
      </c>
      <c r="AR114" s="25" t="s">
        <v>211</v>
      </c>
      <c r="AT114" s="25" t="s">
        <v>194</v>
      </c>
      <c r="AU114" s="25" t="s">
        <v>88</v>
      </c>
      <c r="AY114" s="25" t="s">
        <v>191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5" t="s">
        <v>86</v>
      </c>
      <c r="BK114" s="246">
        <f>ROUND(I114*H114,2)</f>
        <v>0</v>
      </c>
      <c r="BL114" s="25" t="s">
        <v>211</v>
      </c>
      <c r="BM114" s="25" t="s">
        <v>2233</v>
      </c>
    </row>
    <row r="115" s="14" customFormat="1">
      <c r="B115" s="275"/>
      <c r="C115" s="276"/>
      <c r="D115" s="247" t="s">
        <v>312</v>
      </c>
      <c r="E115" s="277" t="s">
        <v>34</v>
      </c>
      <c r="F115" s="278" t="s">
        <v>2211</v>
      </c>
      <c r="G115" s="276"/>
      <c r="H115" s="277" t="s">
        <v>34</v>
      </c>
      <c r="I115" s="279"/>
      <c r="J115" s="276"/>
      <c r="K115" s="276"/>
      <c r="L115" s="280"/>
      <c r="M115" s="281"/>
      <c r="N115" s="282"/>
      <c r="O115" s="282"/>
      <c r="P115" s="282"/>
      <c r="Q115" s="282"/>
      <c r="R115" s="282"/>
      <c r="S115" s="282"/>
      <c r="T115" s="283"/>
      <c r="AT115" s="284" t="s">
        <v>312</v>
      </c>
      <c r="AU115" s="284" t="s">
        <v>88</v>
      </c>
      <c r="AV115" s="14" t="s">
        <v>86</v>
      </c>
      <c r="AW115" s="14" t="s">
        <v>41</v>
      </c>
      <c r="AX115" s="14" t="s">
        <v>78</v>
      </c>
      <c r="AY115" s="284" t="s">
        <v>191</v>
      </c>
    </row>
    <row r="116" s="12" customFormat="1">
      <c r="B116" s="253"/>
      <c r="C116" s="254"/>
      <c r="D116" s="247" t="s">
        <v>312</v>
      </c>
      <c r="E116" s="255" t="s">
        <v>34</v>
      </c>
      <c r="F116" s="256" t="s">
        <v>2234</v>
      </c>
      <c r="G116" s="254"/>
      <c r="H116" s="257">
        <v>39.5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312</v>
      </c>
      <c r="AU116" s="263" t="s">
        <v>88</v>
      </c>
      <c r="AV116" s="12" t="s">
        <v>88</v>
      </c>
      <c r="AW116" s="12" t="s">
        <v>41</v>
      </c>
      <c r="AX116" s="12" t="s">
        <v>78</v>
      </c>
      <c r="AY116" s="263" t="s">
        <v>191</v>
      </c>
    </row>
    <row r="117" s="12" customFormat="1">
      <c r="B117" s="253"/>
      <c r="C117" s="254"/>
      <c r="D117" s="247" t="s">
        <v>312</v>
      </c>
      <c r="E117" s="255" t="s">
        <v>34</v>
      </c>
      <c r="F117" s="256" t="s">
        <v>2235</v>
      </c>
      <c r="G117" s="254"/>
      <c r="H117" s="257">
        <v>19.800000000000001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AT117" s="263" t="s">
        <v>312</v>
      </c>
      <c r="AU117" s="263" t="s">
        <v>88</v>
      </c>
      <c r="AV117" s="12" t="s">
        <v>88</v>
      </c>
      <c r="AW117" s="12" t="s">
        <v>41</v>
      </c>
      <c r="AX117" s="12" t="s">
        <v>78</v>
      </c>
      <c r="AY117" s="263" t="s">
        <v>191</v>
      </c>
    </row>
    <row r="118" s="12" customFormat="1">
      <c r="B118" s="253"/>
      <c r="C118" s="254"/>
      <c r="D118" s="247" t="s">
        <v>312</v>
      </c>
      <c r="E118" s="255" t="s">
        <v>34</v>
      </c>
      <c r="F118" s="256" t="s">
        <v>2236</v>
      </c>
      <c r="G118" s="254"/>
      <c r="H118" s="257">
        <v>4.4000000000000004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AT118" s="263" t="s">
        <v>312</v>
      </c>
      <c r="AU118" s="263" t="s">
        <v>88</v>
      </c>
      <c r="AV118" s="12" t="s">
        <v>88</v>
      </c>
      <c r="AW118" s="12" t="s">
        <v>41</v>
      </c>
      <c r="AX118" s="12" t="s">
        <v>78</v>
      </c>
      <c r="AY118" s="263" t="s">
        <v>191</v>
      </c>
    </row>
    <row r="119" s="13" customFormat="1">
      <c r="B119" s="264"/>
      <c r="C119" s="265"/>
      <c r="D119" s="247" t="s">
        <v>312</v>
      </c>
      <c r="E119" s="266" t="s">
        <v>34</v>
      </c>
      <c r="F119" s="267" t="s">
        <v>314</v>
      </c>
      <c r="G119" s="265"/>
      <c r="H119" s="268">
        <v>63.700000000000003</v>
      </c>
      <c r="I119" s="269"/>
      <c r="J119" s="265"/>
      <c r="K119" s="265"/>
      <c r="L119" s="270"/>
      <c r="M119" s="271"/>
      <c r="N119" s="272"/>
      <c r="O119" s="272"/>
      <c r="P119" s="272"/>
      <c r="Q119" s="272"/>
      <c r="R119" s="272"/>
      <c r="S119" s="272"/>
      <c r="T119" s="273"/>
      <c r="AT119" s="274" t="s">
        <v>312</v>
      </c>
      <c r="AU119" s="274" t="s">
        <v>88</v>
      </c>
      <c r="AV119" s="13" t="s">
        <v>211</v>
      </c>
      <c r="AW119" s="13" t="s">
        <v>41</v>
      </c>
      <c r="AX119" s="13" t="s">
        <v>86</v>
      </c>
      <c r="AY119" s="274" t="s">
        <v>191</v>
      </c>
    </row>
    <row r="120" s="1" customFormat="1" ht="16.5" customHeight="1">
      <c r="B120" s="48"/>
      <c r="C120" s="235" t="s">
        <v>237</v>
      </c>
      <c r="D120" s="235" t="s">
        <v>194</v>
      </c>
      <c r="E120" s="236" t="s">
        <v>2237</v>
      </c>
      <c r="F120" s="237" t="s">
        <v>2238</v>
      </c>
      <c r="G120" s="238" t="s">
        <v>453</v>
      </c>
      <c r="H120" s="239">
        <v>270.25</v>
      </c>
      <c r="I120" s="240"/>
      <c r="J120" s="241">
        <f>ROUND(I120*H120,2)</f>
        <v>0</v>
      </c>
      <c r="K120" s="237" t="s">
        <v>198</v>
      </c>
      <c r="L120" s="74"/>
      <c r="M120" s="242" t="s">
        <v>34</v>
      </c>
      <c r="N120" s="243" t="s">
        <v>49</v>
      </c>
      <c r="O120" s="49"/>
      <c r="P120" s="244">
        <f>O120*H120</f>
        <v>0</v>
      </c>
      <c r="Q120" s="244">
        <v>0.0045799999999999999</v>
      </c>
      <c r="R120" s="244">
        <f>Q120*H120</f>
        <v>1.2377449999999999</v>
      </c>
      <c r="S120" s="244">
        <v>0</v>
      </c>
      <c r="T120" s="245">
        <f>S120*H120</f>
        <v>0</v>
      </c>
      <c r="AR120" s="25" t="s">
        <v>211</v>
      </c>
      <c r="AT120" s="25" t="s">
        <v>194</v>
      </c>
      <c r="AU120" s="25" t="s">
        <v>88</v>
      </c>
      <c r="AY120" s="25" t="s">
        <v>191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5" t="s">
        <v>86</v>
      </c>
      <c r="BK120" s="246">
        <f>ROUND(I120*H120,2)</f>
        <v>0</v>
      </c>
      <c r="BL120" s="25" t="s">
        <v>211</v>
      </c>
      <c r="BM120" s="25" t="s">
        <v>2239</v>
      </c>
    </row>
    <row r="121" s="14" customFormat="1">
      <c r="B121" s="275"/>
      <c r="C121" s="276"/>
      <c r="D121" s="247" t="s">
        <v>312</v>
      </c>
      <c r="E121" s="277" t="s">
        <v>34</v>
      </c>
      <c r="F121" s="278" t="s">
        <v>2211</v>
      </c>
      <c r="G121" s="276"/>
      <c r="H121" s="277" t="s">
        <v>34</v>
      </c>
      <c r="I121" s="279"/>
      <c r="J121" s="276"/>
      <c r="K121" s="276"/>
      <c r="L121" s="280"/>
      <c r="M121" s="281"/>
      <c r="N121" s="282"/>
      <c r="O121" s="282"/>
      <c r="P121" s="282"/>
      <c r="Q121" s="282"/>
      <c r="R121" s="282"/>
      <c r="S121" s="282"/>
      <c r="T121" s="283"/>
      <c r="AT121" s="284" t="s">
        <v>312</v>
      </c>
      <c r="AU121" s="284" t="s">
        <v>88</v>
      </c>
      <c r="AV121" s="14" t="s">
        <v>86</v>
      </c>
      <c r="AW121" s="14" t="s">
        <v>41</v>
      </c>
      <c r="AX121" s="14" t="s">
        <v>78</v>
      </c>
      <c r="AY121" s="284" t="s">
        <v>191</v>
      </c>
    </row>
    <row r="122" s="12" customFormat="1">
      <c r="B122" s="253"/>
      <c r="C122" s="254"/>
      <c r="D122" s="247" t="s">
        <v>312</v>
      </c>
      <c r="E122" s="255" t="s">
        <v>34</v>
      </c>
      <c r="F122" s="256" t="s">
        <v>2240</v>
      </c>
      <c r="G122" s="254"/>
      <c r="H122" s="257">
        <v>158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AT122" s="263" t="s">
        <v>312</v>
      </c>
      <c r="AU122" s="263" t="s">
        <v>88</v>
      </c>
      <c r="AV122" s="12" t="s">
        <v>88</v>
      </c>
      <c r="AW122" s="12" t="s">
        <v>41</v>
      </c>
      <c r="AX122" s="12" t="s">
        <v>78</v>
      </c>
      <c r="AY122" s="263" t="s">
        <v>191</v>
      </c>
    </row>
    <row r="123" s="12" customFormat="1">
      <c r="B123" s="253"/>
      <c r="C123" s="254"/>
      <c r="D123" s="247" t="s">
        <v>312</v>
      </c>
      <c r="E123" s="255" t="s">
        <v>34</v>
      </c>
      <c r="F123" s="256" t="s">
        <v>2241</v>
      </c>
      <c r="G123" s="254"/>
      <c r="H123" s="257">
        <v>66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312</v>
      </c>
      <c r="AU123" s="263" t="s">
        <v>88</v>
      </c>
      <c r="AV123" s="12" t="s">
        <v>88</v>
      </c>
      <c r="AW123" s="12" t="s">
        <v>41</v>
      </c>
      <c r="AX123" s="12" t="s">
        <v>78</v>
      </c>
      <c r="AY123" s="263" t="s">
        <v>191</v>
      </c>
    </row>
    <row r="124" s="12" customFormat="1">
      <c r="B124" s="253"/>
      <c r="C124" s="254"/>
      <c r="D124" s="247" t="s">
        <v>312</v>
      </c>
      <c r="E124" s="255" t="s">
        <v>34</v>
      </c>
      <c r="F124" s="256" t="s">
        <v>2242</v>
      </c>
      <c r="G124" s="254"/>
      <c r="H124" s="257">
        <v>11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312</v>
      </c>
      <c r="AU124" s="263" t="s">
        <v>88</v>
      </c>
      <c r="AV124" s="12" t="s">
        <v>88</v>
      </c>
      <c r="AW124" s="12" t="s">
        <v>41</v>
      </c>
      <c r="AX124" s="12" t="s">
        <v>78</v>
      </c>
      <c r="AY124" s="263" t="s">
        <v>191</v>
      </c>
    </row>
    <row r="125" s="15" customFormat="1">
      <c r="B125" s="300"/>
      <c r="C125" s="301"/>
      <c r="D125" s="247" t="s">
        <v>312</v>
      </c>
      <c r="E125" s="302" t="s">
        <v>34</v>
      </c>
      <c r="F125" s="303" t="s">
        <v>469</v>
      </c>
      <c r="G125" s="301"/>
      <c r="H125" s="304">
        <v>235</v>
      </c>
      <c r="I125" s="305"/>
      <c r="J125" s="301"/>
      <c r="K125" s="301"/>
      <c r="L125" s="306"/>
      <c r="M125" s="307"/>
      <c r="N125" s="308"/>
      <c r="O125" s="308"/>
      <c r="P125" s="308"/>
      <c r="Q125" s="308"/>
      <c r="R125" s="308"/>
      <c r="S125" s="308"/>
      <c r="T125" s="309"/>
      <c r="AT125" s="310" t="s">
        <v>312</v>
      </c>
      <c r="AU125" s="310" t="s">
        <v>88</v>
      </c>
      <c r="AV125" s="15" t="s">
        <v>206</v>
      </c>
      <c r="AW125" s="15" t="s">
        <v>41</v>
      </c>
      <c r="AX125" s="15" t="s">
        <v>78</v>
      </c>
      <c r="AY125" s="310" t="s">
        <v>191</v>
      </c>
    </row>
    <row r="126" s="12" customFormat="1">
      <c r="B126" s="253"/>
      <c r="C126" s="254"/>
      <c r="D126" s="247" t="s">
        <v>312</v>
      </c>
      <c r="E126" s="255" t="s">
        <v>34</v>
      </c>
      <c r="F126" s="256" t="s">
        <v>2243</v>
      </c>
      <c r="G126" s="254"/>
      <c r="H126" s="257">
        <v>35.25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312</v>
      </c>
      <c r="AU126" s="263" t="s">
        <v>88</v>
      </c>
      <c r="AV126" s="12" t="s">
        <v>88</v>
      </c>
      <c r="AW126" s="12" t="s">
        <v>41</v>
      </c>
      <c r="AX126" s="12" t="s">
        <v>78</v>
      </c>
      <c r="AY126" s="263" t="s">
        <v>191</v>
      </c>
    </row>
    <row r="127" s="13" customFormat="1">
      <c r="B127" s="264"/>
      <c r="C127" s="265"/>
      <c r="D127" s="247" t="s">
        <v>312</v>
      </c>
      <c r="E127" s="266" t="s">
        <v>34</v>
      </c>
      <c r="F127" s="267" t="s">
        <v>314</v>
      </c>
      <c r="G127" s="265"/>
      <c r="H127" s="268">
        <v>270.25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AT127" s="274" t="s">
        <v>312</v>
      </c>
      <c r="AU127" s="274" t="s">
        <v>88</v>
      </c>
      <c r="AV127" s="13" t="s">
        <v>211</v>
      </c>
      <c r="AW127" s="13" t="s">
        <v>41</v>
      </c>
      <c r="AX127" s="13" t="s">
        <v>86</v>
      </c>
      <c r="AY127" s="274" t="s">
        <v>191</v>
      </c>
    </row>
    <row r="128" s="1" customFormat="1" ht="16.5" customHeight="1">
      <c r="B128" s="48"/>
      <c r="C128" s="235" t="s">
        <v>241</v>
      </c>
      <c r="D128" s="235" t="s">
        <v>194</v>
      </c>
      <c r="E128" s="236" t="s">
        <v>2244</v>
      </c>
      <c r="F128" s="237" t="s">
        <v>2245</v>
      </c>
      <c r="G128" s="238" t="s">
        <v>453</v>
      </c>
      <c r="H128" s="239">
        <v>270.25</v>
      </c>
      <c r="I128" s="240"/>
      <c r="J128" s="241">
        <f>ROUND(I128*H128,2)</f>
        <v>0</v>
      </c>
      <c r="K128" s="237" t="s">
        <v>198</v>
      </c>
      <c r="L128" s="74"/>
      <c r="M128" s="242" t="s">
        <v>34</v>
      </c>
      <c r="N128" s="243" t="s">
        <v>49</v>
      </c>
      <c r="O128" s="4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5" t="s">
        <v>211</v>
      </c>
      <c r="AT128" s="25" t="s">
        <v>194</v>
      </c>
      <c r="AU128" s="25" t="s">
        <v>88</v>
      </c>
      <c r="AY128" s="25" t="s">
        <v>191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5" t="s">
        <v>86</v>
      </c>
      <c r="BK128" s="246">
        <f>ROUND(I128*H128,2)</f>
        <v>0</v>
      </c>
      <c r="BL128" s="25" t="s">
        <v>211</v>
      </c>
      <c r="BM128" s="25" t="s">
        <v>2246</v>
      </c>
    </row>
    <row r="129" s="1" customFormat="1" ht="16.5" customHeight="1">
      <c r="B129" s="48"/>
      <c r="C129" s="235" t="s">
        <v>245</v>
      </c>
      <c r="D129" s="235" t="s">
        <v>194</v>
      </c>
      <c r="E129" s="236" t="s">
        <v>2247</v>
      </c>
      <c r="F129" s="237" t="s">
        <v>2248</v>
      </c>
      <c r="G129" s="238" t="s">
        <v>309</v>
      </c>
      <c r="H129" s="239">
        <v>49.985999999999997</v>
      </c>
      <c r="I129" s="240"/>
      <c r="J129" s="241">
        <f>ROUND(I129*H129,2)</f>
        <v>0</v>
      </c>
      <c r="K129" s="237" t="s">
        <v>198</v>
      </c>
      <c r="L129" s="74"/>
      <c r="M129" s="242" t="s">
        <v>34</v>
      </c>
      <c r="N129" s="243" t="s">
        <v>49</v>
      </c>
      <c r="O129" s="49"/>
      <c r="P129" s="244">
        <f>O129*H129</f>
        <v>0</v>
      </c>
      <c r="Q129" s="244">
        <v>2.5517799999999999</v>
      </c>
      <c r="R129" s="244">
        <f>Q129*H129</f>
        <v>127.55327507999999</v>
      </c>
      <c r="S129" s="244">
        <v>0</v>
      </c>
      <c r="T129" s="245">
        <f>S129*H129</f>
        <v>0</v>
      </c>
      <c r="AR129" s="25" t="s">
        <v>211</v>
      </c>
      <c r="AT129" s="25" t="s">
        <v>194</v>
      </c>
      <c r="AU129" s="25" t="s">
        <v>88</v>
      </c>
      <c r="AY129" s="25" t="s">
        <v>191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5" t="s">
        <v>86</v>
      </c>
      <c r="BK129" s="246">
        <f>ROUND(I129*H129,2)</f>
        <v>0</v>
      </c>
      <c r="BL129" s="25" t="s">
        <v>211</v>
      </c>
      <c r="BM129" s="25" t="s">
        <v>2249</v>
      </c>
    </row>
    <row r="130" s="14" customFormat="1">
      <c r="B130" s="275"/>
      <c r="C130" s="276"/>
      <c r="D130" s="247" t="s">
        <v>312</v>
      </c>
      <c r="E130" s="277" t="s">
        <v>34</v>
      </c>
      <c r="F130" s="278" t="s">
        <v>2211</v>
      </c>
      <c r="G130" s="276"/>
      <c r="H130" s="277" t="s">
        <v>34</v>
      </c>
      <c r="I130" s="279"/>
      <c r="J130" s="276"/>
      <c r="K130" s="276"/>
      <c r="L130" s="280"/>
      <c r="M130" s="281"/>
      <c r="N130" s="282"/>
      <c r="O130" s="282"/>
      <c r="P130" s="282"/>
      <c r="Q130" s="282"/>
      <c r="R130" s="282"/>
      <c r="S130" s="282"/>
      <c r="T130" s="283"/>
      <c r="AT130" s="284" t="s">
        <v>312</v>
      </c>
      <c r="AU130" s="284" t="s">
        <v>88</v>
      </c>
      <c r="AV130" s="14" t="s">
        <v>86</v>
      </c>
      <c r="AW130" s="14" t="s">
        <v>41</v>
      </c>
      <c r="AX130" s="14" t="s">
        <v>78</v>
      </c>
      <c r="AY130" s="284" t="s">
        <v>191</v>
      </c>
    </row>
    <row r="131" s="12" customFormat="1">
      <c r="B131" s="253"/>
      <c r="C131" s="254"/>
      <c r="D131" s="247" t="s">
        <v>312</v>
      </c>
      <c r="E131" s="255" t="s">
        <v>34</v>
      </c>
      <c r="F131" s="256" t="s">
        <v>2250</v>
      </c>
      <c r="G131" s="254"/>
      <c r="H131" s="257">
        <v>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312</v>
      </c>
      <c r="AU131" s="263" t="s">
        <v>88</v>
      </c>
      <c r="AV131" s="12" t="s">
        <v>88</v>
      </c>
      <c r="AW131" s="12" t="s">
        <v>41</v>
      </c>
      <c r="AX131" s="12" t="s">
        <v>78</v>
      </c>
      <c r="AY131" s="263" t="s">
        <v>191</v>
      </c>
    </row>
    <row r="132" s="12" customFormat="1">
      <c r="B132" s="253"/>
      <c r="C132" s="254"/>
      <c r="D132" s="247" t="s">
        <v>312</v>
      </c>
      <c r="E132" s="255" t="s">
        <v>34</v>
      </c>
      <c r="F132" s="256" t="s">
        <v>2251</v>
      </c>
      <c r="G132" s="254"/>
      <c r="H132" s="257">
        <v>9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AT132" s="263" t="s">
        <v>312</v>
      </c>
      <c r="AU132" s="263" t="s">
        <v>88</v>
      </c>
      <c r="AV132" s="12" t="s">
        <v>88</v>
      </c>
      <c r="AW132" s="12" t="s">
        <v>41</v>
      </c>
      <c r="AX132" s="12" t="s">
        <v>78</v>
      </c>
      <c r="AY132" s="263" t="s">
        <v>191</v>
      </c>
    </row>
    <row r="133" s="12" customFormat="1">
      <c r="B133" s="253"/>
      <c r="C133" s="254"/>
      <c r="D133" s="247" t="s">
        <v>312</v>
      </c>
      <c r="E133" s="255" t="s">
        <v>34</v>
      </c>
      <c r="F133" s="256" t="s">
        <v>2252</v>
      </c>
      <c r="G133" s="254"/>
      <c r="H133" s="257">
        <v>3.2400000000000002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312</v>
      </c>
      <c r="AU133" s="263" t="s">
        <v>88</v>
      </c>
      <c r="AV133" s="12" t="s">
        <v>88</v>
      </c>
      <c r="AW133" s="12" t="s">
        <v>41</v>
      </c>
      <c r="AX133" s="12" t="s">
        <v>78</v>
      </c>
      <c r="AY133" s="263" t="s">
        <v>191</v>
      </c>
    </row>
    <row r="134" s="12" customFormat="1">
      <c r="B134" s="253"/>
      <c r="C134" s="254"/>
      <c r="D134" s="247" t="s">
        <v>312</v>
      </c>
      <c r="E134" s="255" t="s">
        <v>34</v>
      </c>
      <c r="F134" s="256" t="s">
        <v>2253</v>
      </c>
      <c r="G134" s="254"/>
      <c r="H134" s="257">
        <v>1.69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312</v>
      </c>
      <c r="AU134" s="263" t="s">
        <v>88</v>
      </c>
      <c r="AV134" s="12" t="s">
        <v>88</v>
      </c>
      <c r="AW134" s="12" t="s">
        <v>41</v>
      </c>
      <c r="AX134" s="12" t="s">
        <v>78</v>
      </c>
      <c r="AY134" s="263" t="s">
        <v>191</v>
      </c>
    </row>
    <row r="135" s="12" customFormat="1">
      <c r="B135" s="253"/>
      <c r="C135" s="254"/>
      <c r="D135" s="247" t="s">
        <v>312</v>
      </c>
      <c r="E135" s="255" t="s">
        <v>34</v>
      </c>
      <c r="F135" s="256" t="s">
        <v>2254</v>
      </c>
      <c r="G135" s="254"/>
      <c r="H135" s="257">
        <v>6.1500000000000004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AT135" s="263" t="s">
        <v>312</v>
      </c>
      <c r="AU135" s="263" t="s">
        <v>88</v>
      </c>
      <c r="AV135" s="12" t="s">
        <v>88</v>
      </c>
      <c r="AW135" s="12" t="s">
        <v>41</v>
      </c>
      <c r="AX135" s="12" t="s">
        <v>78</v>
      </c>
      <c r="AY135" s="263" t="s">
        <v>191</v>
      </c>
    </row>
    <row r="136" s="12" customFormat="1">
      <c r="B136" s="253"/>
      <c r="C136" s="254"/>
      <c r="D136" s="247" t="s">
        <v>312</v>
      </c>
      <c r="E136" s="255" t="s">
        <v>34</v>
      </c>
      <c r="F136" s="256" t="s">
        <v>2255</v>
      </c>
      <c r="G136" s="254"/>
      <c r="H136" s="257">
        <v>8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312</v>
      </c>
      <c r="AU136" s="263" t="s">
        <v>88</v>
      </c>
      <c r="AV136" s="12" t="s">
        <v>88</v>
      </c>
      <c r="AW136" s="12" t="s">
        <v>41</v>
      </c>
      <c r="AX136" s="12" t="s">
        <v>78</v>
      </c>
      <c r="AY136" s="263" t="s">
        <v>191</v>
      </c>
    </row>
    <row r="137" s="12" customFormat="1">
      <c r="B137" s="253"/>
      <c r="C137" s="254"/>
      <c r="D137" s="247" t="s">
        <v>312</v>
      </c>
      <c r="E137" s="255" t="s">
        <v>34</v>
      </c>
      <c r="F137" s="256" t="s">
        <v>2256</v>
      </c>
      <c r="G137" s="254"/>
      <c r="H137" s="257">
        <v>1.96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312</v>
      </c>
      <c r="AU137" s="263" t="s">
        <v>88</v>
      </c>
      <c r="AV137" s="12" t="s">
        <v>88</v>
      </c>
      <c r="AW137" s="12" t="s">
        <v>41</v>
      </c>
      <c r="AX137" s="12" t="s">
        <v>78</v>
      </c>
      <c r="AY137" s="263" t="s">
        <v>191</v>
      </c>
    </row>
    <row r="138" s="12" customFormat="1">
      <c r="B138" s="253"/>
      <c r="C138" s="254"/>
      <c r="D138" s="247" t="s">
        <v>312</v>
      </c>
      <c r="E138" s="255" t="s">
        <v>34</v>
      </c>
      <c r="F138" s="256" t="s">
        <v>2257</v>
      </c>
      <c r="G138" s="254"/>
      <c r="H138" s="257">
        <v>8.8200000000000003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AT138" s="263" t="s">
        <v>312</v>
      </c>
      <c r="AU138" s="263" t="s">
        <v>88</v>
      </c>
      <c r="AV138" s="12" t="s">
        <v>88</v>
      </c>
      <c r="AW138" s="12" t="s">
        <v>41</v>
      </c>
      <c r="AX138" s="12" t="s">
        <v>78</v>
      </c>
      <c r="AY138" s="263" t="s">
        <v>191</v>
      </c>
    </row>
    <row r="139" s="12" customFormat="1">
      <c r="B139" s="253"/>
      <c r="C139" s="254"/>
      <c r="D139" s="247" t="s">
        <v>312</v>
      </c>
      <c r="E139" s="255" t="s">
        <v>34</v>
      </c>
      <c r="F139" s="256" t="s">
        <v>2258</v>
      </c>
      <c r="G139" s="254"/>
      <c r="H139" s="257">
        <v>9.1259999999999994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312</v>
      </c>
      <c r="AU139" s="263" t="s">
        <v>88</v>
      </c>
      <c r="AV139" s="12" t="s">
        <v>88</v>
      </c>
      <c r="AW139" s="12" t="s">
        <v>41</v>
      </c>
      <c r="AX139" s="12" t="s">
        <v>78</v>
      </c>
      <c r="AY139" s="263" t="s">
        <v>191</v>
      </c>
    </row>
    <row r="140" s="13" customFormat="1">
      <c r="B140" s="264"/>
      <c r="C140" s="265"/>
      <c r="D140" s="247" t="s">
        <v>312</v>
      </c>
      <c r="E140" s="266" t="s">
        <v>34</v>
      </c>
      <c r="F140" s="267" t="s">
        <v>314</v>
      </c>
      <c r="G140" s="265"/>
      <c r="H140" s="268">
        <v>49.985999999999997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AT140" s="274" t="s">
        <v>312</v>
      </c>
      <c r="AU140" s="274" t="s">
        <v>88</v>
      </c>
      <c r="AV140" s="13" t="s">
        <v>211</v>
      </c>
      <c r="AW140" s="13" t="s">
        <v>41</v>
      </c>
      <c r="AX140" s="13" t="s">
        <v>86</v>
      </c>
      <c r="AY140" s="274" t="s">
        <v>191</v>
      </c>
    </row>
    <row r="141" s="1" customFormat="1" ht="16.5" customHeight="1">
      <c r="B141" s="48"/>
      <c r="C141" s="235" t="s">
        <v>249</v>
      </c>
      <c r="D141" s="235" t="s">
        <v>194</v>
      </c>
      <c r="E141" s="236" t="s">
        <v>2259</v>
      </c>
      <c r="F141" s="237" t="s">
        <v>2260</v>
      </c>
      <c r="G141" s="238" t="s">
        <v>453</v>
      </c>
      <c r="H141" s="239">
        <v>103.36</v>
      </c>
      <c r="I141" s="240"/>
      <c r="J141" s="241">
        <f>ROUND(I141*H141,2)</f>
        <v>0</v>
      </c>
      <c r="K141" s="237" t="s">
        <v>198</v>
      </c>
      <c r="L141" s="74"/>
      <c r="M141" s="242" t="s">
        <v>34</v>
      </c>
      <c r="N141" s="243" t="s">
        <v>49</v>
      </c>
      <c r="O141" s="49"/>
      <c r="P141" s="244">
        <f>O141*H141</f>
        <v>0</v>
      </c>
      <c r="Q141" s="244">
        <v>0.0045799999999999999</v>
      </c>
      <c r="R141" s="244">
        <f>Q141*H141</f>
        <v>0.4733888</v>
      </c>
      <c r="S141" s="244">
        <v>0</v>
      </c>
      <c r="T141" s="245">
        <f>S141*H141</f>
        <v>0</v>
      </c>
      <c r="AR141" s="25" t="s">
        <v>211</v>
      </c>
      <c r="AT141" s="25" t="s">
        <v>194</v>
      </c>
      <c r="AU141" s="25" t="s">
        <v>88</v>
      </c>
      <c r="AY141" s="25" t="s">
        <v>191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5" t="s">
        <v>86</v>
      </c>
      <c r="BK141" s="246">
        <f>ROUND(I141*H141,2)</f>
        <v>0</v>
      </c>
      <c r="BL141" s="25" t="s">
        <v>211</v>
      </c>
      <c r="BM141" s="25" t="s">
        <v>2261</v>
      </c>
    </row>
    <row r="142" s="14" customFormat="1">
      <c r="B142" s="275"/>
      <c r="C142" s="276"/>
      <c r="D142" s="247" t="s">
        <v>312</v>
      </c>
      <c r="E142" s="277" t="s">
        <v>34</v>
      </c>
      <c r="F142" s="278" t="s">
        <v>2211</v>
      </c>
      <c r="G142" s="276"/>
      <c r="H142" s="277" t="s">
        <v>34</v>
      </c>
      <c r="I142" s="279"/>
      <c r="J142" s="276"/>
      <c r="K142" s="276"/>
      <c r="L142" s="280"/>
      <c r="M142" s="281"/>
      <c r="N142" s="282"/>
      <c r="O142" s="282"/>
      <c r="P142" s="282"/>
      <c r="Q142" s="282"/>
      <c r="R142" s="282"/>
      <c r="S142" s="282"/>
      <c r="T142" s="283"/>
      <c r="AT142" s="284" t="s">
        <v>312</v>
      </c>
      <c r="AU142" s="284" t="s">
        <v>88</v>
      </c>
      <c r="AV142" s="14" t="s">
        <v>86</v>
      </c>
      <c r="AW142" s="14" t="s">
        <v>41</v>
      </c>
      <c r="AX142" s="14" t="s">
        <v>78</v>
      </c>
      <c r="AY142" s="284" t="s">
        <v>191</v>
      </c>
    </row>
    <row r="143" s="12" customFormat="1">
      <c r="B143" s="253"/>
      <c r="C143" s="254"/>
      <c r="D143" s="247" t="s">
        <v>312</v>
      </c>
      <c r="E143" s="255" t="s">
        <v>34</v>
      </c>
      <c r="F143" s="256" t="s">
        <v>2262</v>
      </c>
      <c r="G143" s="254"/>
      <c r="H143" s="257">
        <v>8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312</v>
      </c>
      <c r="AU143" s="263" t="s">
        <v>88</v>
      </c>
      <c r="AV143" s="12" t="s">
        <v>88</v>
      </c>
      <c r="AW143" s="12" t="s">
        <v>41</v>
      </c>
      <c r="AX143" s="12" t="s">
        <v>78</v>
      </c>
      <c r="AY143" s="263" t="s">
        <v>191</v>
      </c>
    </row>
    <row r="144" s="12" customFormat="1">
      <c r="B144" s="253"/>
      <c r="C144" s="254"/>
      <c r="D144" s="247" t="s">
        <v>312</v>
      </c>
      <c r="E144" s="255" t="s">
        <v>34</v>
      </c>
      <c r="F144" s="256" t="s">
        <v>2263</v>
      </c>
      <c r="G144" s="254"/>
      <c r="H144" s="257">
        <v>24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AT144" s="263" t="s">
        <v>312</v>
      </c>
      <c r="AU144" s="263" t="s">
        <v>88</v>
      </c>
      <c r="AV144" s="12" t="s">
        <v>88</v>
      </c>
      <c r="AW144" s="12" t="s">
        <v>41</v>
      </c>
      <c r="AX144" s="12" t="s">
        <v>78</v>
      </c>
      <c r="AY144" s="263" t="s">
        <v>191</v>
      </c>
    </row>
    <row r="145" s="12" customFormat="1">
      <c r="B145" s="253"/>
      <c r="C145" s="254"/>
      <c r="D145" s="247" t="s">
        <v>312</v>
      </c>
      <c r="E145" s="255" t="s">
        <v>34</v>
      </c>
      <c r="F145" s="256" t="s">
        <v>2264</v>
      </c>
      <c r="G145" s="254"/>
      <c r="H145" s="257">
        <v>7.2000000000000002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AT145" s="263" t="s">
        <v>312</v>
      </c>
      <c r="AU145" s="263" t="s">
        <v>88</v>
      </c>
      <c r="AV145" s="12" t="s">
        <v>88</v>
      </c>
      <c r="AW145" s="12" t="s">
        <v>41</v>
      </c>
      <c r="AX145" s="12" t="s">
        <v>78</v>
      </c>
      <c r="AY145" s="263" t="s">
        <v>191</v>
      </c>
    </row>
    <row r="146" s="12" customFormat="1">
      <c r="B146" s="253"/>
      <c r="C146" s="254"/>
      <c r="D146" s="247" t="s">
        <v>312</v>
      </c>
      <c r="E146" s="255" t="s">
        <v>34</v>
      </c>
      <c r="F146" s="256" t="s">
        <v>2265</v>
      </c>
      <c r="G146" s="254"/>
      <c r="H146" s="257">
        <v>5.2000000000000002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312</v>
      </c>
      <c r="AU146" s="263" t="s">
        <v>88</v>
      </c>
      <c r="AV146" s="12" t="s">
        <v>88</v>
      </c>
      <c r="AW146" s="12" t="s">
        <v>41</v>
      </c>
      <c r="AX146" s="12" t="s">
        <v>78</v>
      </c>
      <c r="AY146" s="263" t="s">
        <v>191</v>
      </c>
    </row>
    <row r="147" s="12" customFormat="1">
      <c r="B147" s="253"/>
      <c r="C147" s="254"/>
      <c r="D147" s="247" t="s">
        <v>312</v>
      </c>
      <c r="E147" s="255" t="s">
        <v>34</v>
      </c>
      <c r="F147" s="256" t="s">
        <v>2266</v>
      </c>
      <c r="G147" s="254"/>
      <c r="H147" s="257">
        <v>11.199999999999999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312</v>
      </c>
      <c r="AU147" s="263" t="s">
        <v>88</v>
      </c>
      <c r="AV147" s="12" t="s">
        <v>88</v>
      </c>
      <c r="AW147" s="12" t="s">
        <v>41</v>
      </c>
      <c r="AX147" s="12" t="s">
        <v>78</v>
      </c>
      <c r="AY147" s="263" t="s">
        <v>191</v>
      </c>
    </row>
    <row r="148" s="12" customFormat="1">
      <c r="B148" s="253"/>
      <c r="C148" s="254"/>
      <c r="D148" s="247" t="s">
        <v>312</v>
      </c>
      <c r="E148" s="255" t="s">
        <v>34</v>
      </c>
      <c r="F148" s="256" t="s">
        <v>2267</v>
      </c>
      <c r="G148" s="254"/>
      <c r="H148" s="257">
        <v>16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312</v>
      </c>
      <c r="AU148" s="263" t="s">
        <v>88</v>
      </c>
      <c r="AV148" s="12" t="s">
        <v>88</v>
      </c>
      <c r="AW148" s="12" t="s">
        <v>41</v>
      </c>
      <c r="AX148" s="12" t="s">
        <v>78</v>
      </c>
      <c r="AY148" s="263" t="s">
        <v>191</v>
      </c>
    </row>
    <row r="149" s="12" customFormat="1">
      <c r="B149" s="253"/>
      <c r="C149" s="254"/>
      <c r="D149" s="247" t="s">
        <v>312</v>
      </c>
      <c r="E149" s="255" t="s">
        <v>34</v>
      </c>
      <c r="F149" s="256" t="s">
        <v>2268</v>
      </c>
      <c r="G149" s="254"/>
      <c r="H149" s="257">
        <v>5.5999999999999996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312</v>
      </c>
      <c r="AU149" s="263" t="s">
        <v>88</v>
      </c>
      <c r="AV149" s="12" t="s">
        <v>88</v>
      </c>
      <c r="AW149" s="12" t="s">
        <v>41</v>
      </c>
      <c r="AX149" s="12" t="s">
        <v>78</v>
      </c>
      <c r="AY149" s="263" t="s">
        <v>191</v>
      </c>
    </row>
    <row r="150" s="12" customFormat="1">
      <c r="B150" s="253"/>
      <c r="C150" s="254"/>
      <c r="D150" s="247" t="s">
        <v>312</v>
      </c>
      <c r="E150" s="255" t="s">
        <v>34</v>
      </c>
      <c r="F150" s="256" t="s">
        <v>2269</v>
      </c>
      <c r="G150" s="254"/>
      <c r="H150" s="257">
        <v>16.800000000000001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AT150" s="263" t="s">
        <v>312</v>
      </c>
      <c r="AU150" s="263" t="s">
        <v>88</v>
      </c>
      <c r="AV150" s="12" t="s">
        <v>88</v>
      </c>
      <c r="AW150" s="12" t="s">
        <v>41</v>
      </c>
      <c r="AX150" s="12" t="s">
        <v>78</v>
      </c>
      <c r="AY150" s="263" t="s">
        <v>191</v>
      </c>
    </row>
    <row r="151" s="12" customFormat="1">
      <c r="B151" s="253"/>
      <c r="C151" s="254"/>
      <c r="D151" s="247" t="s">
        <v>312</v>
      </c>
      <c r="E151" s="255" t="s">
        <v>34</v>
      </c>
      <c r="F151" s="256" t="s">
        <v>2270</v>
      </c>
      <c r="G151" s="254"/>
      <c r="H151" s="257">
        <v>9.3599999999999994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312</v>
      </c>
      <c r="AU151" s="263" t="s">
        <v>88</v>
      </c>
      <c r="AV151" s="12" t="s">
        <v>88</v>
      </c>
      <c r="AW151" s="12" t="s">
        <v>41</v>
      </c>
      <c r="AX151" s="12" t="s">
        <v>78</v>
      </c>
      <c r="AY151" s="263" t="s">
        <v>191</v>
      </c>
    </row>
    <row r="152" s="13" customFormat="1">
      <c r="B152" s="264"/>
      <c r="C152" s="265"/>
      <c r="D152" s="247" t="s">
        <v>312</v>
      </c>
      <c r="E152" s="266" t="s">
        <v>34</v>
      </c>
      <c r="F152" s="267" t="s">
        <v>314</v>
      </c>
      <c r="G152" s="265"/>
      <c r="H152" s="268">
        <v>103.36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AT152" s="274" t="s">
        <v>312</v>
      </c>
      <c r="AU152" s="274" t="s">
        <v>88</v>
      </c>
      <c r="AV152" s="13" t="s">
        <v>211</v>
      </c>
      <c r="AW152" s="13" t="s">
        <v>41</v>
      </c>
      <c r="AX152" s="13" t="s">
        <v>86</v>
      </c>
      <c r="AY152" s="274" t="s">
        <v>191</v>
      </c>
    </row>
    <row r="153" s="1" customFormat="1" ht="16.5" customHeight="1">
      <c r="B153" s="48"/>
      <c r="C153" s="235" t="s">
        <v>254</v>
      </c>
      <c r="D153" s="235" t="s">
        <v>194</v>
      </c>
      <c r="E153" s="236" t="s">
        <v>2271</v>
      </c>
      <c r="F153" s="237" t="s">
        <v>2272</v>
      </c>
      <c r="G153" s="238" t="s">
        <v>453</v>
      </c>
      <c r="H153" s="239">
        <v>103.36</v>
      </c>
      <c r="I153" s="240"/>
      <c r="J153" s="241">
        <f>ROUND(I153*H153,2)</f>
        <v>0</v>
      </c>
      <c r="K153" s="237" t="s">
        <v>198</v>
      </c>
      <c r="L153" s="74"/>
      <c r="M153" s="242" t="s">
        <v>34</v>
      </c>
      <c r="N153" s="243" t="s">
        <v>49</v>
      </c>
      <c r="O153" s="49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5" t="s">
        <v>211</v>
      </c>
      <c r="AT153" s="25" t="s">
        <v>194</v>
      </c>
      <c r="AU153" s="25" t="s">
        <v>88</v>
      </c>
      <c r="AY153" s="25" t="s">
        <v>191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5" t="s">
        <v>86</v>
      </c>
      <c r="BK153" s="246">
        <f>ROUND(I153*H153,2)</f>
        <v>0</v>
      </c>
      <c r="BL153" s="25" t="s">
        <v>211</v>
      </c>
      <c r="BM153" s="25" t="s">
        <v>2273</v>
      </c>
    </row>
    <row r="154" s="1" customFormat="1" ht="16.5" customHeight="1">
      <c r="B154" s="48"/>
      <c r="C154" s="235" t="s">
        <v>260</v>
      </c>
      <c r="D154" s="235" t="s">
        <v>194</v>
      </c>
      <c r="E154" s="236" t="s">
        <v>2274</v>
      </c>
      <c r="F154" s="237" t="s">
        <v>2275</v>
      </c>
      <c r="G154" s="238" t="s">
        <v>327</v>
      </c>
      <c r="H154" s="239">
        <v>5.2910000000000004</v>
      </c>
      <c r="I154" s="240"/>
      <c r="J154" s="241">
        <f>ROUND(I154*H154,2)</f>
        <v>0</v>
      </c>
      <c r="K154" s="237" t="s">
        <v>198</v>
      </c>
      <c r="L154" s="74"/>
      <c r="M154" s="242" t="s">
        <v>34</v>
      </c>
      <c r="N154" s="243" t="s">
        <v>49</v>
      </c>
      <c r="O154" s="49"/>
      <c r="P154" s="244">
        <f>O154*H154</f>
        <v>0</v>
      </c>
      <c r="Q154" s="244">
        <v>1.0475300000000001</v>
      </c>
      <c r="R154" s="244">
        <f>Q154*H154</f>
        <v>5.5424812300000008</v>
      </c>
      <c r="S154" s="244">
        <v>0</v>
      </c>
      <c r="T154" s="245">
        <f>S154*H154</f>
        <v>0</v>
      </c>
      <c r="AR154" s="25" t="s">
        <v>211</v>
      </c>
      <c r="AT154" s="25" t="s">
        <v>194</v>
      </c>
      <c r="AU154" s="25" t="s">
        <v>88</v>
      </c>
      <c r="AY154" s="25" t="s">
        <v>191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5" t="s">
        <v>86</v>
      </c>
      <c r="BK154" s="246">
        <f>ROUND(I154*H154,2)</f>
        <v>0</v>
      </c>
      <c r="BL154" s="25" t="s">
        <v>211</v>
      </c>
      <c r="BM154" s="25" t="s">
        <v>2276</v>
      </c>
    </row>
    <row r="155" s="14" customFormat="1">
      <c r="B155" s="275"/>
      <c r="C155" s="276"/>
      <c r="D155" s="247" t="s">
        <v>312</v>
      </c>
      <c r="E155" s="277" t="s">
        <v>34</v>
      </c>
      <c r="F155" s="278" t="s">
        <v>2211</v>
      </c>
      <c r="G155" s="276"/>
      <c r="H155" s="277" t="s">
        <v>34</v>
      </c>
      <c r="I155" s="279"/>
      <c r="J155" s="276"/>
      <c r="K155" s="276"/>
      <c r="L155" s="280"/>
      <c r="M155" s="281"/>
      <c r="N155" s="282"/>
      <c r="O155" s="282"/>
      <c r="P155" s="282"/>
      <c r="Q155" s="282"/>
      <c r="R155" s="282"/>
      <c r="S155" s="282"/>
      <c r="T155" s="283"/>
      <c r="AT155" s="284" t="s">
        <v>312</v>
      </c>
      <c r="AU155" s="284" t="s">
        <v>88</v>
      </c>
      <c r="AV155" s="14" t="s">
        <v>86</v>
      </c>
      <c r="AW155" s="14" t="s">
        <v>41</v>
      </c>
      <c r="AX155" s="14" t="s">
        <v>78</v>
      </c>
      <c r="AY155" s="284" t="s">
        <v>191</v>
      </c>
    </row>
    <row r="156" s="12" customFormat="1">
      <c r="B156" s="253"/>
      <c r="C156" s="254"/>
      <c r="D156" s="247" t="s">
        <v>312</v>
      </c>
      <c r="E156" s="255" t="s">
        <v>34</v>
      </c>
      <c r="F156" s="256" t="s">
        <v>2277</v>
      </c>
      <c r="G156" s="254"/>
      <c r="H156" s="257">
        <v>4.8099999999999996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AT156" s="263" t="s">
        <v>312</v>
      </c>
      <c r="AU156" s="263" t="s">
        <v>88</v>
      </c>
      <c r="AV156" s="12" t="s">
        <v>88</v>
      </c>
      <c r="AW156" s="12" t="s">
        <v>41</v>
      </c>
      <c r="AX156" s="12" t="s">
        <v>78</v>
      </c>
      <c r="AY156" s="263" t="s">
        <v>191</v>
      </c>
    </row>
    <row r="157" s="15" customFormat="1">
      <c r="B157" s="300"/>
      <c r="C157" s="301"/>
      <c r="D157" s="247" t="s">
        <v>312</v>
      </c>
      <c r="E157" s="302" t="s">
        <v>34</v>
      </c>
      <c r="F157" s="303" t="s">
        <v>469</v>
      </c>
      <c r="G157" s="301"/>
      <c r="H157" s="304">
        <v>4.8099999999999996</v>
      </c>
      <c r="I157" s="305"/>
      <c r="J157" s="301"/>
      <c r="K157" s="301"/>
      <c r="L157" s="306"/>
      <c r="M157" s="307"/>
      <c r="N157" s="308"/>
      <c r="O157" s="308"/>
      <c r="P157" s="308"/>
      <c r="Q157" s="308"/>
      <c r="R157" s="308"/>
      <c r="S157" s="308"/>
      <c r="T157" s="309"/>
      <c r="AT157" s="310" t="s">
        <v>312</v>
      </c>
      <c r="AU157" s="310" t="s">
        <v>88</v>
      </c>
      <c r="AV157" s="15" t="s">
        <v>206</v>
      </c>
      <c r="AW157" s="15" t="s">
        <v>41</v>
      </c>
      <c r="AX157" s="15" t="s">
        <v>78</v>
      </c>
      <c r="AY157" s="310" t="s">
        <v>191</v>
      </c>
    </row>
    <row r="158" s="12" customFormat="1">
      <c r="B158" s="253"/>
      <c r="C158" s="254"/>
      <c r="D158" s="247" t="s">
        <v>312</v>
      </c>
      <c r="E158" s="255" t="s">
        <v>34</v>
      </c>
      <c r="F158" s="256" t="s">
        <v>2278</v>
      </c>
      <c r="G158" s="254"/>
      <c r="H158" s="257">
        <v>0.48099999999999998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312</v>
      </c>
      <c r="AU158" s="263" t="s">
        <v>88</v>
      </c>
      <c r="AV158" s="12" t="s">
        <v>88</v>
      </c>
      <c r="AW158" s="12" t="s">
        <v>41</v>
      </c>
      <c r="AX158" s="12" t="s">
        <v>78</v>
      </c>
      <c r="AY158" s="263" t="s">
        <v>191</v>
      </c>
    </row>
    <row r="159" s="13" customFormat="1">
      <c r="B159" s="264"/>
      <c r="C159" s="265"/>
      <c r="D159" s="247" t="s">
        <v>312</v>
      </c>
      <c r="E159" s="266" t="s">
        <v>34</v>
      </c>
      <c r="F159" s="267" t="s">
        <v>314</v>
      </c>
      <c r="G159" s="265"/>
      <c r="H159" s="268">
        <v>5.2910000000000004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312</v>
      </c>
      <c r="AU159" s="274" t="s">
        <v>88</v>
      </c>
      <c r="AV159" s="13" t="s">
        <v>211</v>
      </c>
      <c r="AW159" s="13" t="s">
        <v>41</v>
      </c>
      <c r="AX159" s="13" t="s">
        <v>86</v>
      </c>
      <c r="AY159" s="274" t="s">
        <v>191</v>
      </c>
    </row>
    <row r="160" s="11" customFormat="1" ht="29.88" customHeight="1">
      <c r="B160" s="219"/>
      <c r="C160" s="220"/>
      <c r="D160" s="221" t="s">
        <v>77</v>
      </c>
      <c r="E160" s="233" t="s">
        <v>206</v>
      </c>
      <c r="F160" s="233" t="s">
        <v>483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SUM(P161:P187)</f>
        <v>0</v>
      </c>
      <c r="Q160" s="227"/>
      <c r="R160" s="228">
        <f>SUM(R161:R187)</f>
        <v>127.49156740999999</v>
      </c>
      <c r="S160" s="227"/>
      <c r="T160" s="229">
        <f>SUM(T161:T187)</f>
        <v>0</v>
      </c>
      <c r="AR160" s="230" t="s">
        <v>86</v>
      </c>
      <c r="AT160" s="231" t="s">
        <v>77</v>
      </c>
      <c r="AU160" s="231" t="s">
        <v>86</v>
      </c>
      <c r="AY160" s="230" t="s">
        <v>191</v>
      </c>
      <c r="BK160" s="232">
        <f>SUM(BK161:BK187)</f>
        <v>0</v>
      </c>
    </row>
    <row r="161" s="1" customFormat="1" ht="16.5" customHeight="1">
      <c r="B161" s="48"/>
      <c r="C161" s="235" t="s">
        <v>10</v>
      </c>
      <c r="D161" s="235" t="s">
        <v>194</v>
      </c>
      <c r="E161" s="236" t="s">
        <v>2279</v>
      </c>
      <c r="F161" s="237" t="s">
        <v>2280</v>
      </c>
      <c r="G161" s="238" t="s">
        <v>309</v>
      </c>
      <c r="H161" s="239">
        <v>41.686</v>
      </c>
      <c r="I161" s="240"/>
      <c r="J161" s="241">
        <f>ROUND(I161*H161,2)</f>
        <v>0</v>
      </c>
      <c r="K161" s="237" t="s">
        <v>198</v>
      </c>
      <c r="L161" s="74"/>
      <c r="M161" s="242" t="s">
        <v>34</v>
      </c>
      <c r="N161" s="243" t="s">
        <v>49</v>
      </c>
      <c r="O161" s="49"/>
      <c r="P161" s="244">
        <f>O161*H161</f>
        <v>0</v>
      </c>
      <c r="Q161" s="244">
        <v>2.45329</v>
      </c>
      <c r="R161" s="244">
        <f>Q161*H161</f>
        <v>102.26784694</v>
      </c>
      <c r="S161" s="244">
        <v>0</v>
      </c>
      <c r="T161" s="245">
        <f>S161*H161</f>
        <v>0</v>
      </c>
      <c r="AR161" s="25" t="s">
        <v>211</v>
      </c>
      <c r="AT161" s="25" t="s">
        <v>194</v>
      </c>
      <c r="AU161" s="25" t="s">
        <v>88</v>
      </c>
      <c r="AY161" s="25" t="s">
        <v>191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25" t="s">
        <v>86</v>
      </c>
      <c r="BK161" s="246">
        <f>ROUND(I161*H161,2)</f>
        <v>0</v>
      </c>
      <c r="BL161" s="25" t="s">
        <v>211</v>
      </c>
      <c r="BM161" s="25" t="s">
        <v>2281</v>
      </c>
    </row>
    <row r="162" s="14" customFormat="1">
      <c r="B162" s="275"/>
      <c r="C162" s="276"/>
      <c r="D162" s="247" t="s">
        <v>312</v>
      </c>
      <c r="E162" s="277" t="s">
        <v>34</v>
      </c>
      <c r="F162" s="278" t="s">
        <v>2282</v>
      </c>
      <c r="G162" s="276"/>
      <c r="H162" s="277" t="s">
        <v>34</v>
      </c>
      <c r="I162" s="279"/>
      <c r="J162" s="276"/>
      <c r="K162" s="276"/>
      <c r="L162" s="280"/>
      <c r="M162" s="281"/>
      <c r="N162" s="282"/>
      <c r="O162" s="282"/>
      <c r="P162" s="282"/>
      <c r="Q162" s="282"/>
      <c r="R162" s="282"/>
      <c r="S162" s="282"/>
      <c r="T162" s="283"/>
      <c r="AT162" s="284" t="s">
        <v>312</v>
      </c>
      <c r="AU162" s="284" t="s">
        <v>88</v>
      </c>
      <c r="AV162" s="14" t="s">
        <v>86</v>
      </c>
      <c r="AW162" s="14" t="s">
        <v>41</v>
      </c>
      <c r="AX162" s="14" t="s">
        <v>78</v>
      </c>
      <c r="AY162" s="284" t="s">
        <v>191</v>
      </c>
    </row>
    <row r="163" s="12" customFormat="1">
      <c r="B163" s="253"/>
      <c r="C163" s="254"/>
      <c r="D163" s="247" t="s">
        <v>312</v>
      </c>
      <c r="E163" s="255" t="s">
        <v>34</v>
      </c>
      <c r="F163" s="256" t="s">
        <v>2283</v>
      </c>
      <c r="G163" s="254"/>
      <c r="H163" s="257">
        <v>13.279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312</v>
      </c>
      <c r="AU163" s="263" t="s">
        <v>88</v>
      </c>
      <c r="AV163" s="12" t="s">
        <v>88</v>
      </c>
      <c r="AW163" s="12" t="s">
        <v>41</v>
      </c>
      <c r="AX163" s="12" t="s">
        <v>78</v>
      </c>
      <c r="AY163" s="263" t="s">
        <v>191</v>
      </c>
    </row>
    <row r="164" s="12" customFormat="1">
      <c r="B164" s="253"/>
      <c r="C164" s="254"/>
      <c r="D164" s="247" t="s">
        <v>312</v>
      </c>
      <c r="E164" s="255" t="s">
        <v>34</v>
      </c>
      <c r="F164" s="256" t="s">
        <v>2284</v>
      </c>
      <c r="G164" s="254"/>
      <c r="H164" s="257">
        <v>10.609999999999999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AT164" s="263" t="s">
        <v>312</v>
      </c>
      <c r="AU164" s="263" t="s">
        <v>88</v>
      </c>
      <c r="AV164" s="12" t="s">
        <v>88</v>
      </c>
      <c r="AW164" s="12" t="s">
        <v>41</v>
      </c>
      <c r="AX164" s="12" t="s">
        <v>78</v>
      </c>
      <c r="AY164" s="263" t="s">
        <v>191</v>
      </c>
    </row>
    <row r="165" s="12" customFormat="1">
      <c r="B165" s="253"/>
      <c r="C165" s="254"/>
      <c r="D165" s="247" t="s">
        <v>312</v>
      </c>
      <c r="E165" s="255" t="s">
        <v>34</v>
      </c>
      <c r="F165" s="256" t="s">
        <v>2285</v>
      </c>
      <c r="G165" s="254"/>
      <c r="H165" s="257">
        <v>17.797000000000001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AT165" s="263" t="s">
        <v>312</v>
      </c>
      <c r="AU165" s="263" t="s">
        <v>88</v>
      </c>
      <c r="AV165" s="12" t="s">
        <v>88</v>
      </c>
      <c r="AW165" s="12" t="s">
        <v>41</v>
      </c>
      <c r="AX165" s="12" t="s">
        <v>78</v>
      </c>
      <c r="AY165" s="263" t="s">
        <v>191</v>
      </c>
    </row>
    <row r="166" s="13" customFormat="1">
      <c r="B166" s="264"/>
      <c r="C166" s="265"/>
      <c r="D166" s="247" t="s">
        <v>312</v>
      </c>
      <c r="E166" s="266" t="s">
        <v>34</v>
      </c>
      <c r="F166" s="267" t="s">
        <v>314</v>
      </c>
      <c r="G166" s="265"/>
      <c r="H166" s="268">
        <v>41.686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AT166" s="274" t="s">
        <v>312</v>
      </c>
      <c r="AU166" s="274" t="s">
        <v>88</v>
      </c>
      <c r="AV166" s="13" t="s">
        <v>211</v>
      </c>
      <c r="AW166" s="13" t="s">
        <v>41</v>
      </c>
      <c r="AX166" s="13" t="s">
        <v>86</v>
      </c>
      <c r="AY166" s="274" t="s">
        <v>191</v>
      </c>
    </row>
    <row r="167" s="1" customFormat="1" ht="16.5" customHeight="1">
      <c r="B167" s="48"/>
      <c r="C167" s="235" t="s">
        <v>267</v>
      </c>
      <c r="D167" s="235" t="s">
        <v>194</v>
      </c>
      <c r="E167" s="236" t="s">
        <v>2286</v>
      </c>
      <c r="F167" s="237" t="s">
        <v>2287</v>
      </c>
      <c r="G167" s="238" t="s">
        <v>453</v>
      </c>
      <c r="H167" s="239">
        <v>294.75599999999997</v>
      </c>
      <c r="I167" s="240"/>
      <c r="J167" s="241">
        <f>ROUND(I167*H167,2)</f>
        <v>0</v>
      </c>
      <c r="K167" s="237" t="s">
        <v>198</v>
      </c>
      <c r="L167" s="74"/>
      <c r="M167" s="242" t="s">
        <v>34</v>
      </c>
      <c r="N167" s="243" t="s">
        <v>49</v>
      </c>
      <c r="O167" s="49"/>
      <c r="P167" s="244">
        <f>O167*H167</f>
        <v>0</v>
      </c>
      <c r="Q167" s="244">
        <v>0.00109</v>
      </c>
      <c r="R167" s="244">
        <f>Q167*H167</f>
        <v>0.32128403999999999</v>
      </c>
      <c r="S167" s="244">
        <v>0</v>
      </c>
      <c r="T167" s="245">
        <f>S167*H167</f>
        <v>0</v>
      </c>
      <c r="AR167" s="25" t="s">
        <v>211</v>
      </c>
      <c r="AT167" s="25" t="s">
        <v>194</v>
      </c>
      <c r="AU167" s="25" t="s">
        <v>88</v>
      </c>
      <c r="AY167" s="25" t="s">
        <v>191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5" t="s">
        <v>86</v>
      </c>
      <c r="BK167" s="246">
        <f>ROUND(I167*H167,2)</f>
        <v>0</v>
      </c>
      <c r="BL167" s="25" t="s">
        <v>211</v>
      </c>
      <c r="BM167" s="25" t="s">
        <v>2288</v>
      </c>
    </row>
    <row r="168" s="14" customFormat="1">
      <c r="B168" s="275"/>
      <c r="C168" s="276"/>
      <c r="D168" s="247" t="s">
        <v>312</v>
      </c>
      <c r="E168" s="277" t="s">
        <v>34</v>
      </c>
      <c r="F168" s="278" t="s">
        <v>2282</v>
      </c>
      <c r="G168" s="276"/>
      <c r="H168" s="277" t="s">
        <v>34</v>
      </c>
      <c r="I168" s="279"/>
      <c r="J168" s="276"/>
      <c r="K168" s="276"/>
      <c r="L168" s="280"/>
      <c r="M168" s="281"/>
      <c r="N168" s="282"/>
      <c r="O168" s="282"/>
      <c r="P168" s="282"/>
      <c r="Q168" s="282"/>
      <c r="R168" s="282"/>
      <c r="S168" s="282"/>
      <c r="T168" s="283"/>
      <c r="AT168" s="284" t="s">
        <v>312</v>
      </c>
      <c r="AU168" s="284" t="s">
        <v>88</v>
      </c>
      <c r="AV168" s="14" t="s">
        <v>86</v>
      </c>
      <c r="AW168" s="14" t="s">
        <v>41</v>
      </c>
      <c r="AX168" s="14" t="s">
        <v>78</v>
      </c>
      <c r="AY168" s="284" t="s">
        <v>191</v>
      </c>
    </row>
    <row r="169" s="12" customFormat="1">
      <c r="B169" s="253"/>
      <c r="C169" s="254"/>
      <c r="D169" s="247" t="s">
        <v>312</v>
      </c>
      <c r="E169" s="255" t="s">
        <v>34</v>
      </c>
      <c r="F169" s="256" t="s">
        <v>2289</v>
      </c>
      <c r="G169" s="254"/>
      <c r="H169" s="257">
        <v>93.896000000000001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312</v>
      </c>
      <c r="AU169" s="263" t="s">
        <v>88</v>
      </c>
      <c r="AV169" s="12" t="s">
        <v>88</v>
      </c>
      <c r="AW169" s="12" t="s">
        <v>41</v>
      </c>
      <c r="AX169" s="12" t="s">
        <v>78</v>
      </c>
      <c r="AY169" s="263" t="s">
        <v>191</v>
      </c>
    </row>
    <row r="170" s="12" customFormat="1">
      <c r="B170" s="253"/>
      <c r="C170" s="254"/>
      <c r="D170" s="247" t="s">
        <v>312</v>
      </c>
      <c r="E170" s="255" t="s">
        <v>34</v>
      </c>
      <c r="F170" s="256" t="s">
        <v>2290</v>
      </c>
      <c r="G170" s="254"/>
      <c r="H170" s="257">
        <v>75.019999999999996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AT170" s="263" t="s">
        <v>312</v>
      </c>
      <c r="AU170" s="263" t="s">
        <v>88</v>
      </c>
      <c r="AV170" s="12" t="s">
        <v>88</v>
      </c>
      <c r="AW170" s="12" t="s">
        <v>41</v>
      </c>
      <c r="AX170" s="12" t="s">
        <v>78</v>
      </c>
      <c r="AY170" s="263" t="s">
        <v>191</v>
      </c>
    </row>
    <row r="171" s="12" customFormat="1">
      <c r="B171" s="253"/>
      <c r="C171" s="254"/>
      <c r="D171" s="247" t="s">
        <v>312</v>
      </c>
      <c r="E171" s="255" t="s">
        <v>34</v>
      </c>
      <c r="F171" s="256" t="s">
        <v>2291</v>
      </c>
      <c r="G171" s="254"/>
      <c r="H171" s="257">
        <v>125.84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AT171" s="263" t="s">
        <v>312</v>
      </c>
      <c r="AU171" s="263" t="s">
        <v>88</v>
      </c>
      <c r="AV171" s="12" t="s">
        <v>88</v>
      </c>
      <c r="AW171" s="12" t="s">
        <v>41</v>
      </c>
      <c r="AX171" s="12" t="s">
        <v>78</v>
      </c>
      <c r="AY171" s="263" t="s">
        <v>191</v>
      </c>
    </row>
    <row r="172" s="13" customFormat="1">
      <c r="B172" s="264"/>
      <c r="C172" s="265"/>
      <c r="D172" s="247" t="s">
        <v>312</v>
      </c>
      <c r="E172" s="266" t="s">
        <v>34</v>
      </c>
      <c r="F172" s="267" t="s">
        <v>314</v>
      </c>
      <c r="G172" s="265"/>
      <c r="H172" s="268">
        <v>294.75599999999997</v>
      </c>
      <c r="I172" s="269"/>
      <c r="J172" s="265"/>
      <c r="K172" s="265"/>
      <c r="L172" s="270"/>
      <c r="M172" s="271"/>
      <c r="N172" s="272"/>
      <c r="O172" s="272"/>
      <c r="P172" s="272"/>
      <c r="Q172" s="272"/>
      <c r="R172" s="272"/>
      <c r="S172" s="272"/>
      <c r="T172" s="273"/>
      <c r="AT172" s="274" t="s">
        <v>312</v>
      </c>
      <c r="AU172" s="274" t="s">
        <v>88</v>
      </c>
      <c r="AV172" s="13" t="s">
        <v>211</v>
      </c>
      <c r="AW172" s="13" t="s">
        <v>41</v>
      </c>
      <c r="AX172" s="13" t="s">
        <v>86</v>
      </c>
      <c r="AY172" s="274" t="s">
        <v>191</v>
      </c>
    </row>
    <row r="173" s="1" customFormat="1" ht="16.5" customHeight="1">
      <c r="B173" s="48"/>
      <c r="C173" s="235" t="s">
        <v>274</v>
      </c>
      <c r="D173" s="235" t="s">
        <v>194</v>
      </c>
      <c r="E173" s="236" t="s">
        <v>2292</v>
      </c>
      <c r="F173" s="237" t="s">
        <v>2293</v>
      </c>
      <c r="G173" s="238" t="s">
        <v>453</v>
      </c>
      <c r="H173" s="239">
        <v>294.75599999999997</v>
      </c>
      <c r="I173" s="240"/>
      <c r="J173" s="241">
        <f>ROUND(I173*H173,2)</f>
        <v>0</v>
      </c>
      <c r="K173" s="237" t="s">
        <v>198</v>
      </c>
      <c r="L173" s="74"/>
      <c r="M173" s="242" t="s">
        <v>34</v>
      </c>
      <c r="N173" s="243" t="s">
        <v>49</v>
      </c>
      <c r="O173" s="49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AR173" s="25" t="s">
        <v>211</v>
      </c>
      <c r="AT173" s="25" t="s">
        <v>194</v>
      </c>
      <c r="AU173" s="25" t="s">
        <v>88</v>
      </c>
      <c r="AY173" s="25" t="s">
        <v>191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5" t="s">
        <v>86</v>
      </c>
      <c r="BK173" s="246">
        <f>ROUND(I173*H173,2)</f>
        <v>0</v>
      </c>
      <c r="BL173" s="25" t="s">
        <v>211</v>
      </c>
      <c r="BM173" s="25" t="s">
        <v>2294</v>
      </c>
    </row>
    <row r="174" s="1" customFormat="1" ht="16.5" customHeight="1">
      <c r="B174" s="48"/>
      <c r="C174" s="235" t="s">
        <v>277</v>
      </c>
      <c r="D174" s="235" t="s">
        <v>194</v>
      </c>
      <c r="E174" s="236" t="s">
        <v>2295</v>
      </c>
      <c r="F174" s="237" t="s">
        <v>2296</v>
      </c>
      <c r="G174" s="238" t="s">
        <v>309</v>
      </c>
      <c r="H174" s="239">
        <v>10.074999999999999</v>
      </c>
      <c r="I174" s="240"/>
      <c r="J174" s="241">
        <f>ROUND(I174*H174,2)</f>
        <v>0</v>
      </c>
      <c r="K174" s="237" t="s">
        <v>198</v>
      </c>
      <c r="L174" s="74"/>
      <c r="M174" s="242" t="s">
        <v>34</v>
      </c>
      <c r="N174" s="243" t="s">
        <v>49</v>
      </c>
      <c r="O174" s="49"/>
      <c r="P174" s="244">
        <f>O174*H174</f>
        <v>0</v>
      </c>
      <c r="Q174" s="244">
        <v>2.45329</v>
      </c>
      <c r="R174" s="244">
        <f>Q174*H174</f>
        <v>24.716896749999997</v>
      </c>
      <c r="S174" s="244">
        <v>0</v>
      </c>
      <c r="T174" s="245">
        <f>S174*H174</f>
        <v>0</v>
      </c>
      <c r="AR174" s="25" t="s">
        <v>211</v>
      </c>
      <c r="AT174" s="25" t="s">
        <v>194</v>
      </c>
      <c r="AU174" s="25" t="s">
        <v>88</v>
      </c>
      <c r="AY174" s="25" t="s">
        <v>191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5" t="s">
        <v>86</v>
      </c>
      <c r="BK174" s="246">
        <f>ROUND(I174*H174,2)</f>
        <v>0</v>
      </c>
      <c r="BL174" s="25" t="s">
        <v>211</v>
      </c>
      <c r="BM174" s="25" t="s">
        <v>2297</v>
      </c>
    </row>
    <row r="175" s="14" customFormat="1">
      <c r="B175" s="275"/>
      <c r="C175" s="276"/>
      <c r="D175" s="247" t="s">
        <v>312</v>
      </c>
      <c r="E175" s="277" t="s">
        <v>34</v>
      </c>
      <c r="F175" s="278" t="s">
        <v>2282</v>
      </c>
      <c r="G175" s="276"/>
      <c r="H175" s="277" t="s">
        <v>34</v>
      </c>
      <c r="I175" s="279"/>
      <c r="J175" s="276"/>
      <c r="K175" s="276"/>
      <c r="L175" s="280"/>
      <c r="M175" s="281"/>
      <c r="N175" s="282"/>
      <c r="O175" s="282"/>
      <c r="P175" s="282"/>
      <c r="Q175" s="282"/>
      <c r="R175" s="282"/>
      <c r="S175" s="282"/>
      <c r="T175" s="283"/>
      <c r="AT175" s="284" t="s">
        <v>312</v>
      </c>
      <c r="AU175" s="284" t="s">
        <v>88</v>
      </c>
      <c r="AV175" s="14" t="s">
        <v>86</v>
      </c>
      <c r="AW175" s="14" t="s">
        <v>41</v>
      </c>
      <c r="AX175" s="14" t="s">
        <v>78</v>
      </c>
      <c r="AY175" s="284" t="s">
        <v>191</v>
      </c>
    </row>
    <row r="176" s="12" customFormat="1">
      <c r="B176" s="253"/>
      <c r="C176" s="254"/>
      <c r="D176" s="247" t="s">
        <v>312</v>
      </c>
      <c r="E176" s="255" t="s">
        <v>34</v>
      </c>
      <c r="F176" s="256" t="s">
        <v>2298</v>
      </c>
      <c r="G176" s="254"/>
      <c r="H176" s="257">
        <v>2.794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AT176" s="263" t="s">
        <v>312</v>
      </c>
      <c r="AU176" s="263" t="s">
        <v>88</v>
      </c>
      <c r="AV176" s="12" t="s">
        <v>88</v>
      </c>
      <c r="AW176" s="12" t="s">
        <v>41</v>
      </c>
      <c r="AX176" s="12" t="s">
        <v>78</v>
      </c>
      <c r="AY176" s="263" t="s">
        <v>191</v>
      </c>
    </row>
    <row r="177" s="12" customFormat="1">
      <c r="B177" s="253"/>
      <c r="C177" s="254"/>
      <c r="D177" s="247" t="s">
        <v>312</v>
      </c>
      <c r="E177" s="255" t="s">
        <v>34</v>
      </c>
      <c r="F177" s="256" t="s">
        <v>2299</v>
      </c>
      <c r="G177" s="254"/>
      <c r="H177" s="257">
        <v>3.069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312</v>
      </c>
      <c r="AU177" s="263" t="s">
        <v>88</v>
      </c>
      <c r="AV177" s="12" t="s">
        <v>88</v>
      </c>
      <c r="AW177" s="12" t="s">
        <v>41</v>
      </c>
      <c r="AX177" s="12" t="s">
        <v>78</v>
      </c>
      <c r="AY177" s="263" t="s">
        <v>191</v>
      </c>
    </row>
    <row r="178" s="12" customFormat="1">
      <c r="B178" s="253"/>
      <c r="C178" s="254"/>
      <c r="D178" s="247" t="s">
        <v>312</v>
      </c>
      <c r="E178" s="255" t="s">
        <v>34</v>
      </c>
      <c r="F178" s="256" t="s">
        <v>2300</v>
      </c>
      <c r="G178" s="254"/>
      <c r="H178" s="257">
        <v>4.2119999999999997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AT178" s="263" t="s">
        <v>312</v>
      </c>
      <c r="AU178" s="263" t="s">
        <v>88</v>
      </c>
      <c r="AV178" s="12" t="s">
        <v>88</v>
      </c>
      <c r="AW178" s="12" t="s">
        <v>41</v>
      </c>
      <c r="AX178" s="12" t="s">
        <v>78</v>
      </c>
      <c r="AY178" s="263" t="s">
        <v>191</v>
      </c>
    </row>
    <row r="179" s="13" customFormat="1">
      <c r="B179" s="264"/>
      <c r="C179" s="265"/>
      <c r="D179" s="247" t="s">
        <v>312</v>
      </c>
      <c r="E179" s="266" t="s">
        <v>34</v>
      </c>
      <c r="F179" s="267" t="s">
        <v>314</v>
      </c>
      <c r="G179" s="265"/>
      <c r="H179" s="268">
        <v>10.074999999999999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AT179" s="274" t="s">
        <v>312</v>
      </c>
      <c r="AU179" s="274" t="s">
        <v>88</v>
      </c>
      <c r="AV179" s="13" t="s">
        <v>211</v>
      </c>
      <c r="AW179" s="13" t="s">
        <v>41</v>
      </c>
      <c r="AX179" s="13" t="s">
        <v>86</v>
      </c>
      <c r="AY179" s="274" t="s">
        <v>191</v>
      </c>
    </row>
    <row r="180" s="1" customFormat="1" ht="16.5" customHeight="1">
      <c r="B180" s="48"/>
      <c r="C180" s="235" t="s">
        <v>281</v>
      </c>
      <c r="D180" s="235" t="s">
        <v>194</v>
      </c>
      <c r="E180" s="236" t="s">
        <v>2301</v>
      </c>
      <c r="F180" s="237" t="s">
        <v>2302</v>
      </c>
      <c r="G180" s="238" t="s">
        <v>453</v>
      </c>
      <c r="H180" s="239">
        <v>134.328</v>
      </c>
      <c r="I180" s="240"/>
      <c r="J180" s="241">
        <f>ROUND(I180*H180,2)</f>
        <v>0</v>
      </c>
      <c r="K180" s="237" t="s">
        <v>198</v>
      </c>
      <c r="L180" s="74"/>
      <c r="M180" s="242" t="s">
        <v>34</v>
      </c>
      <c r="N180" s="243" t="s">
        <v>49</v>
      </c>
      <c r="O180" s="49"/>
      <c r="P180" s="244">
        <f>O180*H180</f>
        <v>0</v>
      </c>
      <c r="Q180" s="244">
        <v>0.0012600000000000001</v>
      </c>
      <c r="R180" s="244">
        <f>Q180*H180</f>
        <v>0.16925328000000001</v>
      </c>
      <c r="S180" s="244">
        <v>0</v>
      </c>
      <c r="T180" s="245">
        <f>S180*H180</f>
        <v>0</v>
      </c>
      <c r="AR180" s="25" t="s">
        <v>211</v>
      </c>
      <c r="AT180" s="25" t="s">
        <v>194</v>
      </c>
      <c r="AU180" s="25" t="s">
        <v>88</v>
      </c>
      <c r="AY180" s="25" t="s">
        <v>191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25" t="s">
        <v>86</v>
      </c>
      <c r="BK180" s="246">
        <f>ROUND(I180*H180,2)</f>
        <v>0</v>
      </c>
      <c r="BL180" s="25" t="s">
        <v>211</v>
      </c>
      <c r="BM180" s="25" t="s">
        <v>2303</v>
      </c>
    </row>
    <row r="181" s="14" customFormat="1">
      <c r="B181" s="275"/>
      <c r="C181" s="276"/>
      <c r="D181" s="247" t="s">
        <v>312</v>
      </c>
      <c r="E181" s="277" t="s">
        <v>34</v>
      </c>
      <c r="F181" s="278" t="s">
        <v>2282</v>
      </c>
      <c r="G181" s="276"/>
      <c r="H181" s="277" t="s">
        <v>34</v>
      </c>
      <c r="I181" s="279"/>
      <c r="J181" s="276"/>
      <c r="K181" s="276"/>
      <c r="L181" s="280"/>
      <c r="M181" s="281"/>
      <c r="N181" s="282"/>
      <c r="O181" s="282"/>
      <c r="P181" s="282"/>
      <c r="Q181" s="282"/>
      <c r="R181" s="282"/>
      <c r="S181" s="282"/>
      <c r="T181" s="283"/>
      <c r="AT181" s="284" t="s">
        <v>312</v>
      </c>
      <c r="AU181" s="284" t="s">
        <v>88</v>
      </c>
      <c r="AV181" s="14" t="s">
        <v>86</v>
      </c>
      <c r="AW181" s="14" t="s">
        <v>41</v>
      </c>
      <c r="AX181" s="14" t="s">
        <v>78</v>
      </c>
      <c r="AY181" s="284" t="s">
        <v>191</v>
      </c>
    </row>
    <row r="182" s="12" customFormat="1">
      <c r="B182" s="253"/>
      <c r="C182" s="254"/>
      <c r="D182" s="247" t="s">
        <v>312</v>
      </c>
      <c r="E182" s="255" t="s">
        <v>34</v>
      </c>
      <c r="F182" s="256" t="s">
        <v>2304</v>
      </c>
      <c r="G182" s="254"/>
      <c r="H182" s="257">
        <v>37.247999999999998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312</v>
      </c>
      <c r="AU182" s="263" t="s">
        <v>88</v>
      </c>
      <c r="AV182" s="12" t="s">
        <v>88</v>
      </c>
      <c r="AW182" s="12" t="s">
        <v>41</v>
      </c>
      <c r="AX182" s="12" t="s">
        <v>78</v>
      </c>
      <c r="AY182" s="263" t="s">
        <v>191</v>
      </c>
    </row>
    <row r="183" s="12" customFormat="1">
      <c r="B183" s="253"/>
      <c r="C183" s="254"/>
      <c r="D183" s="247" t="s">
        <v>312</v>
      </c>
      <c r="E183" s="255" t="s">
        <v>34</v>
      </c>
      <c r="F183" s="256" t="s">
        <v>2305</v>
      </c>
      <c r="G183" s="254"/>
      <c r="H183" s="257">
        <v>40.920000000000002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312</v>
      </c>
      <c r="AU183" s="263" t="s">
        <v>88</v>
      </c>
      <c r="AV183" s="12" t="s">
        <v>88</v>
      </c>
      <c r="AW183" s="12" t="s">
        <v>41</v>
      </c>
      <c r="AX183" s="12" t="s">
        <v>78</v>
      </c>
      <c r="AY183" s="263" t="s">
        <v>191</v>
      </c>
    </row>
    <row r="184" s="12" customFormat="1">
      <c r="B184" s="253"/>
      <c r="C184" s="254"/>
      <c r="D184" s="247" t="s">
        <v>312</v>
      </c>
      <c r="E184" s="255" t="s">
        <v>34</v>
      </c>
      <c r="F184" s="256" t="s">
        <v>2306</v>
      </c>
      <c r="G184" s="254"/>
      <c r="H184" s="257">
        <v>56.159999999999997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AT184" s="263" t="s">
        <v>312</v>
      </c>
      <c r="AU184" s="263" t="s">
        <v>88</v>
      </c>
      <c r="AV184" s="12" t="s">
        <v>88</v>
      </c>
      <c r="AW184" s="12" t="s">
        <v>41</v>
      </c>
      <c r="AX184" s="12" t="s">
        <v>78</v>
      </c>
      <c r="AY184" s="263" t="s">
        <v>191</v>
      </c>
    </row>
    <row r="185" s="13" customFormat="1">
      <c r="B185" s="264"/>
      <c r="C185" s="265"/>
      <c r="D185" s="247" t="s">
        <v>312</v>
      </c>
      <c r="E185" s="266" t="s">
        <v>34</v>
      </c>
      <c r="F185" s="267" t="s">
        <v>314</v>
      </c>
      <c r="G185" s="265"/>
      <c r="H185" s="268">
        <v>134.328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AT185" s="274" t="s">
        <v>312</v>
      </c>
      <c r="AU185" s="274" t="s">
        <v>88</v>
      </c>
      <c r="AV185" s="13" t="s">
        <v>211</v>
      </c>
      <c r="AW185" s="13" t="s">
        <v>41</v>
      </c>
      <c r="AX185" s="13" t="s">
        <v>86</v>
      </c>
      <c r="AY185" s="274" t="s">
        <v>191</v>
      </c>
    </row>
    <row r="186" s="1" customFormat="1" ht="16.5" customHeight="1">
      <c r="B186" s="48"/>
      <c r="C186" s="235" t="s">
        <v>285</v>
      </c>
      <c r="D186" s="235" t="s">
        <v>194</v>
      </c>
      <c r="E186" s="236" t="s">
        <v>2307</v>
      </c>
      <c r="F186" s="237" t="s">
        <v>2308</v>
      </c>
      <c r="G186" s="238" t="s">
        <v>453</v>
      </c>
      <c r="H186" s="239">
        <v>134.328</v>
      </c>
      <c r="I186" s="240"/>
      <c r="J186" s="241">
        <f>ROUND(I186*H186,2)</f>
        <v>0</v>
      </c>
      <c r="K186" s="237" t="s">
        <v>198</v>
      </c>
      <c r="L186" s="74"/>
      <c r="M186" s="242" t="s">
        <v>34</v>
      </c>
      <c r="N186" s="243" t="s">
        <v>49</v>
      </c>
      <c r="O186" s="49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AR186" s="25" t="s">
        <v>211</v>
      </c>
      <c r="AT186" s="25" t="s">
        <v>194</v>
      </c>
      <c r="AU186" s="25" t="s">
        <v>88</v>
      </c>
      <c r="AY186" s="25" t="s">
        <v>191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25" t="s">
        <v>86</v>
      </c>
      <c r="BK186" s="246">
        <f>ROUND(I186*H186,2)</f>
        <v>0</v>
      </c>
      <c r="BL186" s="25" t="s">
        <v>211</v>
      </c>
      <c r="BM186" s="25" t="s">
        <v>2309</v>
      </c>
    </row>
    <row r="187" s="1" customFormat="1" ht="16.5" customHeight="1">
      <c r="B187" s="48"/>
      <c r="C187" s="235" t="s">
        <v>9</v>
      </c>
      <c r="D187" s="235" t="s">
        <v>194</v>
      </c>
      <c r="E187" s="236" t="s">
        <v>2310</v>
      </c>
      <c r="F187" s="237" t="s">
        <v>2311</v>
      </c>
      <c r="G187" s="238" t="s">
        <v>453</v>
      </c>
      <c r="H187" s="239">
        <v>56.159999999999997</v>
      </c>
      <c r="I187" s="240"/>
      <c r="J187" s="241">
        <f>ROUND(I187*H187,2)</f>
        <v>0</v>
      </c>
      <c r="K187" s="237" t="s">
        <v>198</v>
      </c>
      <c r="L187" s="74"/>
      <c r="M187" s="242" t="s">
        <v>34</v>
      </c>
      <c r="N187" s="243" t="s">
        <v>49</v>
      </c>
      <c r="O187" s="49"/>
      <c r="P187" s="244">
        <f>O187*H187</f>
        <v>0</v>
      </c>
      <c r="Q187" s="244">
        <v>0.00029</v>
      </c>
      <c r="R187" s="244">
        <f>Q187*H187</f>
        <v>0.016286399999999999</v>
      </c>
      <c r="S187" s="244">
        <v>0</v>
      </c>
      <c r="T187" s="245">
        <f>S187*H187</f>
        <v>0</v>
      </c>
      <c r="AR187" s="25" t="s">
        <v>211</v>
      </c>
      <c r="AT187" s="25" t="s">
        <v>194</v>
      </c>
      <c r="AU187" s="25" t="s">
        <v>88</v>
      </c>
      <c r="AY187" s="25" t="s">
        <v>191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5" t="s">
        <v>86</v>
      </c>
      <c r="BK187" s="246">
        <f>ROUND(I187*H187,2)</f>
        <v>0</v>
      </c>
      <c r="BL187" s="25" t="s">
        <v>211</v>
      </c>
      <c r="BM187" s="25" t="s">
        <v>2312</v>
      </c>
    </row>
    <row r="188" s="11" customFormat="1" ht="29.88" customHeight="1">
      <c r="B188" s="219"/>
      <c r="C188" s="220"/>
      <c r="D188" s="221" t="s">
        <v>77</v>
      </c>
      <c r="E188" s="233" t="s">
        <v>211</v>
      </c>
      <c r="F188" s="233" t="s">
        <v>559</v>
      </c>
      <c r="G188" s="220"/>
      <c r="H188" s="220"/>
      <c r="I188" s="223"/>
      <c r="J188" s="234">
        <f>BK188</f>
        <v>0</v>
      </c>
      <c r="K188" s="220"/>
      <c r="L188" s="225"/>
      <c r="M188" s="226"/>
      <c r="N188" s="227"/>
      <c r="O188" s="227"/>
      <c r="P188" s="228">
        <f>SUM(P189:P269)</f>
        <v>0</v>
      </c>
      <c r="Q188" s="227"/>
      <c r="R188" s="228">
        <f>SUM(R189:R269)</f>
        <v>620.51527148000002</v>
      </c>
      <c r="S188" s="227"/>
      <c r="T188" s="229">
        <f>SUM(T189:T269)</f>
        <v>0</v>
      </c>
      <c r="AR188" s="230" t="s">
        <v>86</v>
      </c>
      <c r="AT188" s="231" t="s">
        <v>77</v>
      </c>
      <c r="AU188" s="231" t="s">
        <v>86</v>
      </c>
      <c r="AY188" s="230" t="s">
        <v>191</v>
      </c>
      <c r="BK188" s="232">
        <f>SUM(BK189:BK269)</f>
        <v>0</v>
      </c>
    </row>
    <row r="189" s="1" customFormat="1" ht="16.5" customHeight="1">
      <c r="B189" s="48"/>
      <c r="C189" s="235" t="s">
        <v>295</v>
      </c>
      <c r="D189" s="235" t="s">
        <v>194</v>
      </c>
      <c r="E189" s="236" t="s">
        <v>2313</v>
      </c>
      <c r="F189" s="237" t="s">
        <v>2314</v>
      </c>
      <c r="G189" s="238" t="s">
        <v>309</v>
      </c>
      <c r="H189" s="239">
        <v>149.15299999999999</v>
      </c>
      <c r="I189" s="240"/>
      <c r="J189" s="241">
        <f>ROUND(I189*H189,2)</f>
        <v>0</v>
      </c>
      <c r="K189" s="237" t="s">
        <v>198</v>
      </c>
      <c r="L189" s="74"/>
      <c r="M189" s="242" t="s">
        <v>34</v>
      </c>
      <c r="N189" s="243" t="s">
        <v>49</v>
      </c>
      <c r="O189" s="49"/>
      <c r="P189" s="244">
        <f>O189*H189</f>
        <v>0</v>
      </c>
      <c r="Q189" s="244">
        <v>2.45343</v>
      </c>
      <c r="R189" s="244">
        <f>Q189*H189</f>
        <v>365.93644479</v>
      </c>
      <c r="S189" s="244">
        <v>0</v>
      </c>
      <c r="T189" s="245">
        <f>S189*H189</f>
        <v>0</v>
      </c>
      <c r="AR189" s="25" t="s">
        <v>211</v>
      </c>
      <c r="AT189" s="25" t="s">
        <v>194</v>
      </c>
      <c r="AU189" s="25" t="s">
        <v>88</v>
      </c>
      <c r="AY189" s="25" t="s">
        <v>191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25" t="s">
        <v>86</v>
      </c>
      <c r="BK189" s="246">
        <f>ROUND(I189*H189,2)</f>
        <v>0</v>
      </c>
      <c r="BL189" s="25" t="s">
        <v>211</v>
      </c>
      <c r="BM189" s="25" t="s">
        <v>2315</v>
      </c>
    </row>
    <row r="190" s="14" customFormat="1">
      <c r="B190" s="275"/>
      <c r="C190" s="276"/>
      <c r="D190" s="247" t="s">
        <v>312</v>
      </c>
      <c r="E190" s="277" t="s">
        <v>34</v>
      </c>
      <c r="F190" s="278" t="s">
        <v>2282</v>
      </c>
      <c r="G190" s="276"/>
      <c r="H190" s="277" t="s">
        <v>34</v>
      </c>
      <c r="I190" s="279"/>
      <c r="J190" s="276"/>
      <c r="K190" s="276"/>
      <c r="L190" s="280"/>
      <c r="M190" s="281"/>
      <c r="N190" s="282"/>
      <c r="O190" s="282"/>
      <c r="P190" s="282"/>
      <c r="Q190" s="282"/>
      <c r="R190" s="282"/>
      <c r="S190" s="282"/>
      <c r="T190" s="283"/>
      <c r="AT190" s="284" t="s">
        <v>312</v>
      </c>
      <c r="AU190" s="284" t="s">
        <v>88</v>
      </c>
      <c r="AV190" s="14" t="s">
        <v>86</v>
      </c>
      <c r="AW190" s="14" t="s">
        <v>41</v>
      </c>
      <c r="AX190" s="14" t="s">
        <v>78</v>
      </c>
      <c r="AY190" s="284" t="s">
        <v>191</v>
      </c>
    </row>
    <row r="191" s="12" customFormat="1">
      <c r="B191" s="253"/>
      <c r="C191" s="254"/>
      <c r="D191" s="247" t="s">
        <v>312</v>
      </c>
      <c r="E191" s="255" t="s">
        <v>34</v>
      </c>
      <c r="F191" s="256" t="s">
        <v>2316</v>
      </c>
      <c r="G191" s="254"/>
      <c r="H191" s="257">
        <v>88.358000000000004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AT191" s="263" t="s">
        <v>312</v>
      </c>
      <c r="AU191" s="263" t="s">
        <v>88</v>
      </c>
      <c r="AV191" s="12" t="s">
        <v>88</v>
      </c>
      <c r="AW191" s="12" t="s">
        <v>41</v>
      </c>
      <c r="AX191" s="12" t="s">
        <v>78</v>
      </c>
      <c r="AY191" s="263" t="s">
        <v>191</v>
      </c>
    </row>
    <row r="192" s="12" customFormat="1">
      <c r="B192" s="253"/>
      <c r="C192" s="254"/>
      <c r="D192" s="247" t="s">
        <v>312</v>
      </c>
      <c r="E192" s="255" t="s">
        <v>34</v>
      </c>
      <c r="F192" s="256" t="s">
        <v>2317</v>
      </c>
      <c r="G192" s="254"/>
      <c r="H192" s="257">
        <v>60.795000000000002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AT192" s="263" t="s">
        <v>312</v>
      </c>
      <c r="AU192" s="263" t="s">
        <v>88</v>
      </c>
      <c r="AV192" s="12" t="s">
        <v>88</v>
      </c>
      <c r="AW192" s="12" t="s">
        <v>41</v>
      </c>
      <c r="AX192" s="12" t="s">
        <v>78</v>
      </c>
      <c r="AY192" s="263" t="s">
        <v>191</v>
      </c>
    </row>
    <row r="193" s="13" customFormat="1">
      <c r="B193" s="264"/>
      <c r="C193" s="265"/>
      <c r="D193" s="247" t="s">
        <v>312</v>
      </c>
      <c r="E193" s="266" t="s">
        <v>34</v>
      </c>
      <c r="F193" s="267" t="s">
        <v>314</v>
      </c>
      <c r="G193" s="265"/>
      <c r="H193" s="268">
        <v>149.15299999999999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AT193" s="274" t="s">
        <v>312</v>
      </c>
      <c r="AU193" s="274" t="s">
        <v>88</v>
      </c>
      <c r="AV193" s="13" t="s">
        <v>211</v>
      </c>
      <c r="AW193" s="13" t="s">
        <v>41</v>
      </c>
      <c r="AX193" s="13" t="s">
        <v>86</v>
      </c>
      <c r="AY193" s="274" t="s">
        <v>191</v>
      </c>
    </row>
    <row r="194" s="1" customFormat="1" ht="16.5" customHeight="1">
      <c r="B194" s="48"/>
      <c r="C194" s="235" t="s">
        <v>494</v>
      </c>
      <c r="D194" s="235" t="s">
        <v>194</v>
      </c>
      <c r="E194" s="236" t="s">
        <v>2318</v>
      </c>
      <c r="F194" s="237" t="s">
        <v>2319</v>
      </c>
      <c r="G194" s="238" t="s">
        <v>453</v>
      </c>
      <c r="H194" s="239">
        <v>596.61000000000001</v>
      </c>
      <c r="I194" s="240"/>
      <c r="J194" s="241">
        <f>ROUND(I194*H194,2)</f>
        <v>0</v>
      </c>
      <c r="K194" s="237" t="s">
        <v>198</v>
      </c>
      <c r="L194" s="74"/>
      <c r="M194" s="242" t="s">
        <v>34</v>
      </c>
      <c r="N194" s="243" t="s">
        <v>49</v>
      </c>
      <c r="O194" s="49"/>
      <c r="P194" s="244">
        <f>O194*H194</f>
        <v>0</v>
      </c>
      <c r="Q194" s="244">
        <v>0.00215</v>
      </c>
      <c r="R194" s="244">
        <f>Q194*H194</f>
        <v>1.2827115</v>
      </c>
      <c r="S194" s="244">
        <v>0</v>
      </c>
      <c r="T194" s="245">
        <f>S194*H194</f>
        <v>0</v>
      </c>
      <c r="AR194" s="25" t="s">
        <v>211</v>
      </c>
      <c r="AT194" s="25" t="s">
        <v>194</v>
      </c>
      <c r="AU194" s="25" t="s">
        <v>88</v>
      </c>
      <c r="AY194" s="25" t="s">
        <v>191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5" t="s">
        <v>86</v>
      </c>
      <c r="BK194" s="246">
        <f>ROUND(I194*H194,2)</f>
        <v>0</v>
      </c>
      <c r="BL194" s="25" t="s">
        <v>211</v>
      </c>
      <c r="BM194" s="25" t="s">
        <v>2320</v>
      </c>
    </row>
    <row r="195" s="14" customFormat="1">
      <c r="B195" s="275"/>
      <c r="C195" s="276"/>
      <c r="D195" s="247" t="s">
        <v>312</v>
      </c>
      <c r="E195" s="277" t="s">
        <v>34</v>
      </c>
      <c r="F195" s="278" t="s">
        <v>2282</v>
      </c>
      <c r="G195" s="276"/>
      <c r="H195" s="277" t="s">
        <v>34</v>
      </c>
      <c r="I195" s="279"/>
      <c r="J195" s="276"/>
      <c r="K195" s="276"/>
      <c r="L195" s="280"/>
      <c r="M195" s="281"/>
      <c r="N195" s="282"/>
      <c r="O195" s="282"/>
      <c r="P195" s="282"/>
      <c r="Q195" s="282"/>
      <c r="R195" s="282"/>
      <c r="S195" s="282"/>
      <c r="T195" s="283"/>
      <c r="AT195" s="284" t="s">
        <v>312</v>
      </c>
      <c r="AU195" s="284" t="s">
        <v>88</v>
      </c>
      <c r="AV195" s="14" t="s">
        <v>86</v>
      </c>
      <c r="AW195" s="14" t="s">
        <v>41</v>
      </c>
      <c r="AX195" s="14" t="s">
        <v>78</v>
      </c>
      <c r="AY195" s="284" t="s">
        <v>191</v>
      </c>
    </row>
    <row r="196" s="12" customFormat="1">
      <c r="B196" s="253"/>
      <c r="C196" s="254"/>
      <c r="D196" s="247" t="s">
        <v>312</v>
      </c>
      <c r="E196" s="255" t="s">
        <v>34</v>
      </c>
      <c r="F196" s="256" t="s">
        <v>2321</v>
      </c>
      <c r="G196" s="254"/>
      <c r="H196" s="257">
        <v>353.43000000000001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AT196" s="263" t="s">
        <v>312</v>
      </c>
      <c r="AU196" s="263" t="s">
        <v>88</v>
      </c>
      <c r="AV196" s="12" t="s">
        <v>88</v>
      </c>
      <c r="AW196" s="12" t="s">
        <v>41</v>
      </c>
      <c r="AX196" s="12" t="s">
        <v>78</v>
      </c>
      <c r="AY196" s="263" t="s">
        <v>191</v>
      </c>
    </row>
    <row r="197" s="12" customFormat="1">
      <c r="B197" s="253"/>
      <c r="C197" s="254"/>
      <c r="D197" s="247" t="s">
        <v>312</v>
      </c>
      <c r="E197" s="255" t="s">
        <v>34</v>
      </c>
      <c r="F197" s="256" t="s">
        <v>2322</v>
      </c>
      <c r="G197" s="254"/>
      <c r="H197" s="257">
        <v>243.18000000000001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AT197" s="263" t="s">
        <v>312</v>
      </c>
      <c r="AU197" s="263" t="s">
        <v>88</v>
      </c>
      <c r="AV197" s="12" t="s">
        <v>88</v>
      </c>
      <c r="AW197" s="12" t="s">
        <v>41</v>
      </c>
      <c r="AX197" s="12" t="s">
        <v>78</v>
      </c>
      <c r="AY197" s="263" t="s">
        <v>191</v>
      </c>
    </row>
    <row r="198" s="13" customFormat="1">
      <c r="B198" s="264"/>
      <c r="C198" s="265"/>
      <c r="D198" s="247" t="s">
        <v>312</v>
      </c>
      <c r="E198" s="266" t="s">
        <v>34</v>
      </c>
      <c r="F198" s="267" t="s">
        <v>314</v>
      </c>
      <c r="G198" s="265"/>
      <c r="H198" s="268">
        <v>596.61000000000001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AT198" s="274" t="s">
        <v>312</v>
      </c>
      <c r="AU198" s="274" t="s">
        <v>88</v>
      </c>
      <c r="AV198" s="13" t="s">
        <v>211</v>
      </c>
      <c r="AW198" s="13" t="s">
        <v>41</v>
      </c>
      <c r="AX198" s="13" t="s">
        <v>86</v>
      </c>
      <c r="AY198" s="274" t="s">
        <v>191</v>
      </c>
    </row>
    <row r="199" s="1" customFormat="1" ht="16.5" customHeight="1">
      <c r="B199" s="48"/>
      <c r="C199" s="235" t="s">
        <v>499</v>
      </c>
      <c r="D199" s="235" t="s">
        <v>194</v>
      </c>
      <c r="E199" s="236" t="s">
        <v>2323</v>
      </c>
      <c r="F199" s="237" t="s">
        <v>2324</v>
      </c>
      <c r="G199" s="238" t="s">
        <v>453</v>
      </c>
      <c r="H199" s="239">
        <v>596.61000000000001</v>
      </c>
      <c r="I199" s="240"/>
      <c r="J199" s="241">
        <f>ROUND(I199*H199,2)</f>
        <v>0</v>
      </c>
      <c r="K199" s="237" t="s">
        <v>198</v>
      </c>
      <c r="L199" s="74"/>
      <c r="M199" s="242" t="s">
        <v>34</v>
      </c>
      <c r="N199" s="243" t="s">
        <v>49</v>
      </c>
      <c r="O199" s="49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AR199" s="25" t="s">
        <v>211</v>
      </c>
      <c r="AT199" s="25" t="s">
        <v>194</v>
      </c>
      <c r="AU199" s="25" t="s">
        <v>88</v>
      </c>
      <c r="AY199" s="25" t="s">
        <v>191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25" t="s">
        <v>86</v>
      </c>
      <c r="BK199" s="246">
        <f>ROUND(I199*H199,2)</f>
        <v>0</v>
      </c>
      <c r="BL199" s="25" t="s">
        <v>211</v>
      </c>
      <c r="BM199" s="25" t="s">
        <v>2325</v>
      </c>
    </row>
    <row r="200" s="1" customFormat="1" ht="16.5" customHeight="1">
      <c r="B200" s="48"/>
      <c r="C200" s="235" t="s">
        <v>503</v>
      </c>
      <c r="D200" s="235" t="s">
        <v>194</v>
      </c>
      <c r="E200" s="236" t="s">
        <v>2326</v>
      </c>
      <c r="F200" s="237" t="s">
        <v>2327</v>
      </c>
      <c r="G200" s="238" t="s">
        <v>453</v>
      </c>
      <c r="H200" s="239">
        <v>596.61000000000001</v>
      </c>
      <c r="I200" s="240"/>
      <c r="J200" s="241">
        <f>ROUND(I200*H200,2)</f>
        <v>0</v>
      </c>
      <c r="K200" s="237" t="s">
        <v>198</v>
      </c>
      <c r="L200" s="74"/>
      <c r="M200" s="242" t="s">
        <v>34</v>
      </c>
      <c r="N200" s="243" t="s">
        <v>49</v>
      </c>
      <c r="O200" s="49"/>
      <c r="P200" s="244">
        <f>O200*H200</f>
        <v>0</v>
      </c>
      <c r="Q200" s="244">
        <v>0.0052399999999999999</v>
      </c>
      <c r="R200" s="244">
        <f>Q200*H200</f>
        <v>3.1262363999999998</v>
      </c>
      <c r="S200" s="244">
        <v>0</v>
      </c>
      <c r="T200" s="245">
        <f>S200*H200</f>
        <v>0</v>
      </c>
      <c r="AR200" s="25" t="s">
        <v>211</v>
      </c>
      <c r="AT200" s="25" t="s">
        <v>194</v>
      </c>
      <c r="AU200" s="25" t="s">
        <v>88</v>
      </c>
      <c r="AY200" s="25" t="s">
        <v>191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5" t="s">
        <v>86</v>
      </c>
      <c r="BK200" s="246">
        <f>ROUND(I200*H200,2)</f>
        <v>0</v>
      </c>
      <c r="BL200" s="25" t="s">
        <v>211</v>
      </c>
      <c r="BM200" s="25" t="s">
        <v>2328</v>
      </c>
    </row>
    <row r="201" s="1" customFormat="1" ht="16.5" customHeight="1">
      <c r="B201" s="48"/>
      <c r="C201" s="235" t="s">
        <v>507</v>
      </c>
      <c r="D201" s="235" t="s">
        <v>194</v>
      </c>
      <c r="E201" s="236" t="s">
        <v>2329</v>
      </c>
      <c r="F201" s="237" t="s">
        <v>2330</v>
      </c>
      <c r="G201" s="238" t="s">
        <v>453</v>
      </c>
      <c r="H201" s="239">
        <v>596.61000000000001</v>
      </c>
      <c r="I201" s="240"/>
      <c r="J201" s="241">
        <f>ROUND(I201*H201,2)</f>
        <v>0</v>
      </c>
      <c r="K201" s="237" t="s">
        <v>198</v>
      </c>
      <c r="L201" s="74"/>
      <c r="M201" s="242" t="s">
        <v>34</v>
      </c>
      <c r="N201" s="243" t="s">
        <v>49</v>
      </c>
      <c r="O201" s="49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5" t="s">
        <v>211</v>
      </c>
      <c r="AT201" s="25" t="s">
        <v>194</v>
      </c>
      <c r="AU201" s="25" t="s">
        <v>88</v>
      </c>
      <c r="AY201" s="25" t="s">
        <v>191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5" t="s">
        <v>86</v>
      </c>
      <c r="BK201" s="246">
        <f>ROUND(I201*H201,2)</f>
        <v>0</v>
      </c>
      <c r="BL201" s="25" t="s">
        <v>211</v>
      </c>
      <c r="BM201" s="25" t="s">
        <v>2331</v>
      </c>
    </row>
    <row r="202" s="1" customFormat="1" ht="16.5" customHeight="1">
      <c r="B202" s="48"/>
      <c r="C202" s="235" t="s">
        <v>511</v>
      </c>
      <c r="D202" s="235" t="s">
        <v>194</v>
      </c>
      <c r="E202" s="236" t="s">
        <v>2332</v>
      </c>
      <c r="F202" s="237" t="s">
        <v>2333</v>
      </c>
      <c r="G202" s="238" t="s">
        <v>309</v>
      </c>
      <c r="H202" s="239">
        <v>78.412999999999997</v>
      </c>
      <c r="I202" s="240"/>
      <c r="J202" s="241">
        <f>ROUND(I202*H202,2)</f>
        <v>0</v>
      </c>
      <c r="K202" s="237" t="s">
        <v>198</v>
      </c>
      <c r="L202" s="74"/>
      <c r="M202" s="242" t="s">
        <v>34</v>
      </c>
      <c r="N202" s="243" t="s">
        <v>49</v>
      </c>
      <c r="O202" s="49"/>
      <c r="P202" s="244">
        <f>O202*H202</f>
        <v>0</v>
      </c>
      <c r="Q202" s="244">
        <v>2.45336</v>
      </c>
      <c r="R202" s="244">
        <f>Q202*H202</f>
        <v>192.37531768</v>
      </c>
      <c r="S202" s="244">
        <v>0</v>
      </c>
      <c r="T202" s="245">
        <f>S202*H202</f>
        <v>0</v>
      </c>
      <c r="AR202" s="25" t="s">
        <v>211</v>
      </c>
      <c r="AT202" s="25" t="s">
        <v>194</v>
      </c>
      <c r="AU202" s="25" t="s">
        <v>88</v>
      </c>
      <c r="AY202" s="25" t="s">
        <v>191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5" t="s">
        <v>86</v>
      </c>
      <c r="BK202" s="246">
        <f>ROUND(I202*H202,2)</f>
        <v>0</v>
      </c>
      <c r="BL202" s="25" t="s">
        <v>211</v>
      </c>
      <c r="BM202" s="25" t="s">
        <v>2334</v>
      </c>
    </row>
    <row r="203" s="14" customFormat="1">
      <c r="B203" s="275"/>
      <c r="C203" s="276"/>
      <c r="D203" s="247" t="s">
        <v>312</v>
      </c>
      <c r="E203" s="277" t="s">
        <v>34</v>
      </c>
      <c r="F203" s="278" t="s">
        <v>2282</v>
      </c>
      <c r="G203" s="276"/>
      <c r="H203" s="277" t="s">
        <v>34</v>
      </c>
      <c r="I203" s="279"/>
      <c r="J203" s="276"/>
      <c r="K203" s="276"/>
      <c r="L203" s="280"/>
      <c r="M203" s="281"/>
      <c r="N203" s="282"/>
      <c r="O203" s="282"/>
      <c r="P203" s="282"/>
      <c r="Q203" s="282"/>
      <c r="R203" s="282"/>
      <c r="S203" s="282"/>
      <c r="T203" s="283"/>
      <c r="AT203" s="284" t="s">
        <v>312</v>
      </c>
      <c r="AU203" s="284" t="s">
        <v>88</v>
      </c>
      <c r="AV203" s="14" t="s">
        <v>86</v>
      </c>
      <c r="AW203" s="14" t="s">
        <v>41</v>
      </c>
      <c r="AX203" s="14" t="s">
        <v>78</v>
      </c>
      <c r="AY203" s="284" t="s">
        <v>191</v>
      </c>
    </row>
    <row r="204" s="14" customFormat="1">
      <c r="B204" s="275"/>
      <c r="C204" s="276"/>
      <c r="D204" s="247" t="s">
        <v>312</v>
      </c>
      <c r="E204" s="277" t="s">
        <v>34</v>
      </c>
      <c r="F204" s="278" t="s">
        <v>2335</v>
      </c>
      <c r="G204" s="276"/>
      <c r="H204" s="277" t="s">
        <v>34</v>
      </c>
      <c r="I204" s="279"/>
      <c r="J204" s="276"/>
      <c r="K204" s="276"/>
      <c r="L204" s="280"/>
      <c r="M204" s="281"/>
      <c r="N204" s="282"/>
      <c r="O204" s="282"/>
      <c r="P204" s="282"/>
      <c r="Q204" s="282"/>
      <c r="R204" s="282"/>
      <c r="S204" s="282"/>
      <c r="T204" s="283"/>
      <c r="AT204" s="284" t="s">
        <v>312</v>
      </c>
      <c r="AU204" s="284" t="s">
        <v>88</v>
      </c>
      <c r="AV204" s="14" t="s">
        <v>86</v>
      </c>
      <c r="AW204" s="14" t="s">
        <v>41</v>
      </c>
      <c r="AX204" s="14" t="s">
        <v>78</v>
      </c>
      <c r="AY204" s="284" t="s">
        <v>191</v>
      </c>
    </row>
    <row r="205" s="12" customFormat="1">
      <c r="B205" s="253"/>
      <c r="C205" s="254"/>
      <c r="D205" s="247" t="s">
        <v>312</v>
      </c>
      <c r="E205" s="255" t="s">
        <v>34</v>
      </c>
      <c r="F205" s="256" t="s">
        <v>2336</v>
      </c>
      <c r="G205" s="254"/>
      <c r="H205" s="257">
        <v>4.5140000000000002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AT205" s="263" t="s">
        <v>312</v>
      </c>
      <c r="AU205" s="263" t="s">
        <v>88</v>
      </c>
      <c r="AV205" s="12" t="s">
        <v>88</v>
      </c>
      <c r="AW205" s="12" t="s">
        <v>41</v>
      </c>
      <c r="AX205" s="12" t="s">
        <v>78</v>
      </c>
      <c r="AY205" s="263" t="s">
        <v>191</v>
      </c>
    </row>
    <row r="206" s="12" customFormat="1">
      <c r="B206" s="253"/>
      <c r="C206" s="254"/>
      <c r="D206" s="247" t="s">
        <v>312</v>
      </c>
      <c r="E206" s="255" t="s">
        <v>34</v>
      </c>
      <c r="F206" s="256" t="s">
        <v>2337</v>
      </c>
      <c r="G206" s="254"/>
      <c r="H206" s="257">
        <v>0.19800000000000001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AT206" s="263" t="s">
        <v>312</v>
      </c>
      <c r="AU206" s="263" t="s">
        <v>88</v>
      </c>
      <c r="AV206" s="12" t="s">
        <v>88</v>
      </c>
      <c r="AW206" s="12" t="s">
        <v>41</v>
      </c>
      <c r="AX206" s="12" t="s">
        <v>78</v>
      </c>
      <c r="AY206" s="263" t="s">
        <v>191</v>
      </c>
    </row>
    <row r="207" s="12" customFormat="1">
      <c r="B207" s="253"/>
      <c r="C207" s="254"/>
      <c r="D207" s="247" t="s">
        <v>312</v>
      </c>
      <c r="E207" s="255" t="s">
        <v>34</v>
      </c>
      <c r="F207" s="256" t="s">
        <v>2338</v>
      </c>
      <c r="G207" s="254"/>
      <c r="H207" s="257">
        <v>4.9500000000000002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AT207" s="263" t="s">
        <v>312</v>
      </c>
      <c r="AU207" s="263" t="s">
        <v>88</v>
      </c>
      <c r="AV207" s="12" t="s">
        <v>88</v>
      </c>
      <c r="AW207" s="12" t="s">
        <v>41</v>
      </c>
      <c r="AX207" s="12" t="s">
        <v>78</v>
      </c>
      <c r="AY207" s="263" t="s">
        <v>191</v>
      </c>
    </row>
    <row r="208" s="12" customFormat="1">
      <c r="B208" s="253"/>
      <c r="C208" s="254"/>
      <c r="D208" s="247" t="s">
        <v>312</v>
      </c>
      <c r="E208" s="255" t="s">
        <v>34</v>
      </c>
      <c r="F208" s="256" t="s">
        <v>2339</v>
      </c>
      <c r="G208" s="254"/>
      <c r="H208" s="257">
        <v>4.484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AT208" s="263" t="s">
        <v>312</v>
      </c>
      <c r="AU208" s="263" t="s">
        <v>88</v>
      </c>
      <c r="AV208" s="12" t="s">
        <v>88</v>
      </c>
      <c r="AW208" s="12" t="s">
        <v>41</v>
      </c>
      <c r="AX208" s="12" t="s">
        <v>78</v>
      </c>
      <c r="AY208" s="263" t="s">
        <v>191</v>
      </c>
    </row>
    <row r="209" s="12" customFormat="1">
      <c r="B209" s="253"/>
      <c r="C209" s="254"/>
      <c r="D209" s="247" t="s">
        <v>312</v>
      </c>
      <c r="E209" s="255" t="s">
        <v>34</v>
      </c>
      <c r="F209" s="256" t="s">
        <v>2340</v>
      </c>
      <c r="G209" s="254"/>
      <c r="H209" s="257">
        <v>0.65700000000000003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AT209" s="263" t="s">
        <v>312</v>
      </c>
      <c r="AU209" s="263" t="s">
        <v>88</v>
      </c>
      <c r="AV209" s="12" t="s">
        <v>88</v>
      </c>
      <c r="AW209" s="12" t="s">
        <v>41</v>
      </c>
      <c r="AX209" s="12" t="s">
        <v>78</v>
      </c>
      <c r="AY209" s="263" t="s">
        <v>191</v>
      </c>
    </row>
    <row r="210" s="14" customFormat="1">
      <c r="B210" s="275"/>
      <c r="C210" s="276"/>
      <c r="D210" s="247" t="s">
        <v>312</v>
      </c>
      <c r="E210" s="277" t="s">
        <v>34</v>
      </c>
      <c r="F210" s="278" t="s">
        <v>2341</v>
      </c>
      <c r="G210" s="276"/>
      <c r="H210" s="277" t="s">
        <v>34</v>
      </c>
      <c r="I210" s="279"/>
      <c r="J210" s="276"/>
      <c r="K210" s="276"/>
      <c r="L210" s="280"/>
      <c r="M210" s="281"/>
      <c r="N210" s="282"/>
      <c r="O210" s="282"/>
      <c r="P210" s="282"/>
      <c r="Q210" s="282"/>
      <c r="R210" s="282"/>
      <c r="S210" s="282"/>
      <c r="T210" s="283"/>
      <c r="AT210" s="284" t="s">
        <v>312</v>
      </c>
      <c r="AU210" s="284" t="s">
        <v>88</v>
      </c>
      <c r="AV210" s="14" t="s">
        <v>86</v>
      </c>
      <c r="AW210" s="14" t="s">
        <v>41</v>
      </c>
      <c r="AX210" s="14" t="s">
        <v>78</v>
      </c>
      <c r="AY210" s="284" t="s">
        <v>191</v>
      </c>
    </row>
    <row r="211" s="12" customFormat="1">
      <c r="B211" s="253"/>
      <c r="C211" s="254"/>
      <c r="D211" s="247" t="s">
        <v>312</v>
      </c>
      <c r="E211" s="255" t="s">
        <v>34</v>
      </c>
      <c r="F211" s="256" t="s">
        <v>2339</v>
      </c>
      <c r="G211" s="254"/>
      <c r="H211" s="257">
        <v>4.484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AT211" s="263" t="s">
        <v>312</v>
      </c>
      <c r="AU211" s="263" t="s">
        <v>88</v>
      </c>
      <c r="AV211" s="12" t="s">
        <v>88</v>
      </c>
      <c r="AW211" s="12" t="s">
        <v>41</v>
      </c>
      <c r="AX211" s="12" t="s">
        <v>78</v>
      </c>
      <c r="AY211" s="263" t="s">
        <v>191</v>
      </c>
    </row>
    <row r="212" s="14" customFormat="1">
      <c r="B212" s="275"/>
      <c r="C212" s="276"/>
      <c r="D212" s="247" t="s">
        <v>312</v>
      </c>
      <c r="E212" s="277" t="s">
        <v>34</v>
      </c>
      <c r="F212" s="278" t="s">
        <v>2342</v>
      </c>
      <c r="G212" s="276"/>
      <c r="H212" s="277" t="s">
        <v>34</v>
      </c>
      <c r="I212" s="279"/>
      <c r="J212" s="276"/>
      <c r="K212" s="276"/>
      <c r="L212" s="280"/>
      <c r="M212" s="281"/>
      <c r="N212" s="282"/>
      <c r="O212" s="282"/>
      <c r="P212" s="282"/>
      <c r="Q212" s="282"/>
      <c r="R212" s="282"/>
      <c r="S212" s="282"/>
      <c r="T212" s="283"/>
      <c r="AT212" s="284" t="s">
        <v>312</v>
      </c>
      <c r="AU212" s="284" t="s">
        <v>88</v>
      </c>
      <c r="AV212" s="14" t="s">
        <v>86</v>
      </c>
      <c r="AW212" s="14" t="s">
        <v>41</v>
      </c>
      <c r="AX212" s="14" t="s">
        <v>78</v>
      </c>
      <c r="AY212" s="284" t="s">
        <v>191</v>
      </c>
    </row>
    <row r="213" s="12" customFormat="1">
      <c r="B213" s="253"/>
      <c r="C213" s="254"/>
      <c r="D213" s="247" t="s">
        <v>312</v>
      </c>
      <c r="E213" s="255" t="s">
        <v>34</v>
      </c>
      <c r="F213" s="256" t="s">
        <v>2343</v>
      </c>
      <c r="G213" s="254"/>
      <c r="H213" s="257">
        <v>5.6429999999999998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AT213" s="263" t="s">
        <v>312</v>
      </c>
      <c r="AU213" s="263" t="s">
        <v>88</v>
      </c>
      <c r="AV213" s="12" t="s">
        <v>88</v>
      </c>
      <c r="AW213" s="12" t="s">
        <v>41</v>
      </c>
      <c r="AX213" s="12" t="s">
        <v>78</v>
      </c>
      <c r="AY213" s="263" t="s">
        <v>191</v>
      </c>
    </row>
    <row r="214" s="12" customFormat="1">
      <c r="B214" s="253"/>
      <c r="C214" s="254"/>
      <c r="D214" s="247" t="s">
        <v>312</v>
      </c>
      <c r="E214" s="255" t="s">
        <v>34</v>
      </c>
      <c r="F214" s="256" t="s">
        <v>2344</v>
      </c>
      <c r="G214" s="254"/>
      <c r="H214" s="257">
        <v>6.6500000000000004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AT214" s="263" t="s">
        <v>312</v>
      </c>
      <c r="AU214" s="263" t="s">
        <v>88</v>
      </c>
      <c r="AV214" s="12" t="s">
        <v>88</v>
      </c>
      <c r="AW214" s="12" t="s">
        <v>41</v>
      </c>
      <c r="AX214" s="12" t="s">
        <v>78</v>
      </c>
      <c r="AY214" s="263" t="s">
        <v>191</v>
      </c>
    </row>
    <row r="215" s="12" customFormat="1">
      <c r="B215" s="253"/>
      <c r="C215" s="254"/>
      <c r="D215" s="247" t="s">
        <v>312</v>
      </c>
      <c r="E215" s="255" t="s">
        <v>34</v>
      </c>
      <c r="F215" s="256" t="s">
        <v>2345</v>
      </c>
      <c r="G215" s="254"/>
      <c r="H215" s="257">
        <v>12.738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AT215" s="263" t="s">
        <v>312</v>
      </c>
      <c r="AU215" s="263" t="s">
        <v>88</v>
      </c>
      <c r="AV215" s="12" t="s">
        <v>88</v>
      </c>
      <c r="AW215" s="12" t="s">
        <v>41</v>
      </c>
      <c r="AX215" s="12" t="s">
        <v>78</v>
      </c>
      <c r="AY215" s="263" t="s">
        <v>191</v>
      </c>
    </row>
    <row r="216" s="12" customFormat="1">
      <c r="B216" s="253"/>
      <c r="C216" s="254"/>
      <c r="D216" s="247" t="s">
        <v>312</v>
      </c>
      <c r="E216" s="255" t="s">
        <v>34</v>
      </c>
      <c r="F216" s="256" t="s">
        <v>2346</v>
      </c>
      <c r="G216" s="254"/>
      <c r="H216" s="257">
        <v>13.608000000000001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312</v>
      </c>
      <c r="AU216" s="263" t="s">
        <v>88</v>
      </c>
      <c r="AV216" s="12" t="s">
        <v>88</v>
      </c>
      <c r="AW216" s="12" t="s">
        <v>41</v>
      </c>
      <c r="AX216" s="12" t="s">
        <v>78</v>
      </c>
      <c r="AY216" s="263" t="s">
        <v>191</v>
      </c>
    </row>
    <row r="217" s="12" customFormat="1">
      <c r="B217" s="253"/>
      <c r="C217" s="254"/>
      <c r="D217" s="247" t="s">
        <v>312</v>
      </c>
      <c r="E217" s="255" t="s">
        <v>34</v>
      </c>
      <c r="F217" s="256" t="s">
        <v>2347</v>
      </c>
      <c r="G217" s="254"/>
      <c r="H217" s="257">
        <v>12.738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AT217" s="263" t="s">
        <v>312</v>
      </c>
      <c r="AU217" s="263" t="s">
        <v>88</v>
      </c>
      <c r="AV217" s="12" t="s">
        <v>88</v>
      </c>
      <c r="AW217" s="12" t="s">
        <v>41</v>
      </c>
      <c r="AX217" s="12" t="s">
        <v>78</v>
      </c>
      <c r="AY217" s="263" t="s">
        <v>191</v>
      </c>
    </row>
    <row r="218" s="12" customFormat="1">
      <c r="B218" s="253"/>
      <c r="C218" s="254"/>
      <c r="D218" s="247" t="s">
        <v>312</v>
      </c>
      <c r="E218" s="255" t="s">
        <v>34</v>
      </c>
      <c r="F218" s="256" t="s">
        <v>2348</v>
      </c>
      <c r="G218" s="254"/>
      <c r="H218" s="257">
        <v>7.7489999999999997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AT218" s="263" t="s">
        <v>312</v>
      </c>
      <c r="AU218" s="263" t="s">
        <v>88</v>
      </c>
      <c r="AV218" s="12" t="s">
        <v>88</v>
      </c>
      <c r="AW218" s="12" t="s">
        <v>41</v>
      </c>
      <c r="AX218" s="12" t="s">
        <v>78</v>
      </c>
      <c r="AY218" s="263" t="s">
        <v>191</v>
      </c>
    </row>
    <row r="219" s="13" customFormat="1">
      <c r="B219" s="264"/>
      <c r="C219" s="265"/>
      <c r="D219" s="247" t="s">
        <v>312</v>
      </c>
      <c r="E219" s="266" t="s">
        <v>34</v>
      </c>
      <c r="F219" s="267" t="s">
        <v>314</v>
      </c>
      <c r="G219" s="265"/>
      <c r="H219" s="268">
        <v>78.412999999999997</v>
      </c>
      <c r="I219" s="269"/>
      <c r="J219" s="265"/>
      <c r="K219" s="265"/>
      <c r="L219" s="270"/>
      <c r="M219" s="271"/>
      <c r="N219" s="272"/>
      <c r="O219" s="272"/>
      <c r="P219" s="272"/>
      <c r="Q219" s="272"/>
      <c r="R219" s="272"/>
      <c r="S219" s="272"/>
      <c r="T219" s="273"/>
      <c r="AT219" s="274" t="s">
        <v>312</v>
      </c>
      <c r="AU219" s="274" t="s">
        <v>88</v>
      </c>
      <c r="AV219" s="13" t="s">
        <v>211</v>
      </c>
      <c r="AW219" s="13" t="s">
        <v>41</v>
      </c>
      <c r="AX219" s="13" t="s">
        <v>86</v>
      </c>
      <c r="AY219" s="274" t="s">
        <v>191</v>
      </c>
    </row>
    <row r="220" s="1" customFormat="1" ht="16.5" customHeight="1">
      <c r="B220" s="48"/>
      <c r="C220" s="235" t="s">
        <v>515</v>
      </c>
      <c r="D220" s="235" t="s">
        <v>194</v>
      </c>
      <c r="E220" s="236" t="s">
        <v>2349</v>
      </c>
      <c r="F220" s="237" t="s">
        <v>2350</v>
      </c>
      <c r="G220" s="238" t="s">
        <v>453</v>
      </c>
      <c r="H220" s="239">
        <v>555.73900000000003</v>
      </c>
      <c r="I220" s="240"/>
      <c r="J220" s="241">
        <f>ROUND(I220*H220,2)</f>
        <v>0</v>
      </c>
      <c r="K220" s="237" t="s">
        <v>198</v>
      </c>
      <c r="L220" s="74"/>
      <c r="M220" s="242" t="s">
        <v>34</v>
      </c>
      <c r="N220" s="243" t="s">
        <v>49</v>
      </c>
      <c r="O220" s="49"/>
      <c r="P220" s="244">
        <f>O220*H220</f>
        <v>0</v>
      </c>
      <c r="Q220" s="244">
        <v>0.00076999999999999996</v>
      </c>
      <c r="R220" s="244">
        <f>Q220*H220</f>
        <v>0.42791902999999998</v>
      </c>
      <c r="S220" s="244">
        <v>0</v>
      </c>
      <c r="T220" s="245">
        <f>S220*H220</f>
        <v>0</v>
      </c>
      <c r="AR220" s="25" t="s">
        <v>211</v>
      </c>
      <c r="AT220" s="25" t="s">
        <v>194</v>
      </c>
      <c r="AU220" s="25" t="s">
        <v>88</v>
      </c>
      <c r="AY220" s="25" t="s">
        <v>191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25" t="s">
        <v>86</v>
      </c>
      <c r="BK220" s="246">
        <f>ROUND(I220*H220,2)</f>
        <v>0</v>
      </c>
      <c r="BL220" s="25" t="s">
        <v>211</v>
      </c>
      <c r="BM220" s="25" t="s">
        <v>2351</v>
      </c>
    </row>
    <row r="221" s="14" customFormat="1">
      <c r="B221" s="275"/>
      <c r="C221" s="276"/>
      <c r="D221" s="247" t="s">
        <v>312</v>
      </c>
      <c r="E221" s="277" t="s">
        <v>34</v>
      </c>
      <c r="F221" s="278" t="s">
        <v>2282</v>
      </c>
      <c r="G221" s="276"/>
      <c r="H221" s="277" t="s">
        <v>34</v>
      </c>
      <c r="I221" s="279"/>
      <c r="J221" s="276"/>
      <c r="K221" s="276"/>
      <c r="L221" s="280"/>
      <c r="M221" s="281"/>
      <c r="N221" s="282"/>
      <c r="O221" s="282"/>
      <c r="P221" s="282"/>
      <c r="Q221" s="282"/>
      <c r="R221" s="282"/>
      <c r="S221" s="282"/>
      <c r="T221" s="283"/>
      <c r="AT221" s="284" t="s">
        <v>312</v>
      </c>
      <c r="AU221" s="284" t="s">
        <v>88</v>
      </c>
      <c r="AV221" s="14" t="s">
        <v>86</v>
      </c>
      <c r="AW221" s="14" t="s">
        <v>41</v>
      </c>
      <c r="AX221" s="14" t="s">
        <v>78</v>
      </c>
      <c r="AY221" s="284" t="s">
        <v>191</v>
      </c>
    </row>
    <row r="222" s="14" customFormat="1">
      <c r="B222" s="275"/>
      <c r="C222" s="276"/>
      <c r="D222" s="247" t="s">
        <v>312</v>
      </c>
      <c r="E222" s="277" t="s">
        <v>34</v>
      </c>
      <c r="F222" s="278" t="s">
        <v>2335</v>
      </c>
      <c r="G222" s="276"/>
      <c r="H222" s="277" t="s">
        <v>34</v>
      </c>
      <c r="I222" s="279"/>
      <c r="J222" s="276"/>
      <c r="K222" s="276"/>
      <c r="L222" s="280"/>
      <c r="M222" s="281"/>
      <c r="N222" s="282"/>
      <c r="O222" s="282"/>
      <c r="P222" s="282"/>
      <c r="Q222" s="282"/>
      <c r="R222" s="282"/>
      <c r="S222" s="282"/>
      <c r="T222" s="283"/>
      <c r="AT222" s="284" t="s">
        <v>312</v>
      </c>
      <c r="AU222" s="284" t="s">
        <v>88</v>
      </c>
      <c r="AV222" s="14" t="s">
        <v>86</v>
      </c>
      <c r="AW222" s="14" t="s">
        <v>41</v>
      </c>
      <c r="AX222" s="14" t="s">
        <v>78</v>
      </c>
      <c r="AY222" s="284" t="s">
        <v>191</v>
      </c>
    </row>
    <row r="223" s="12" customFormat="1">
      <c r="B223" s="253"/>
      <c r="C223" s="254"/>
      <c r="D223" s="247" t="s">
        <v>312</v>
      </c>
      <c r="E223" s="255" t="s">
        <v>34</v>
      </c>
      <c r="F223" s="256" t="s">
        <v>2352</v>
      </c>
      <c r="G223" s="254"/>
      <c r="H223" s="257">
        <v>30.09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AT223" s="263" t="s">
        <v>312</v>
      </c>
      <c r="AU223" s="263" t="s">
        <v>88</v>
      </c>
      <c r="AV223" s="12" t="s">
        <v>88</v>
      </c>
      <c r="AW223" s="12" t="s">
        <v>41</v>
      </c>
      <c r="AX223" s="12" t="s">
        <v>78</v>
      </c>
      <c r="AY223" s="263" t="s">
        <v>191</v>
      </c>
    </row>
    <row r="224" s="12" customFormat="1">
      <c r="B224" s="253"/>
      <c r="C224" s="254"/>
      <c r="D224" s="247" t="s">
        <v>312</v>
      </c>
      <c r="E224" s="255" t="s">
        <v>34</v>
      </c>
      <c r="F224" s="256" t="s">
        <v>2353</v>
      </c>
      <c r="G224" s="254"/>
      <c r="H224" s="257">
        <v>1.317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AT224" s="263" t="s">
        <v>312</v>
      </c>
      <c r="AU224" s="263" t="s">
        <v>88</v>
      </c>
      <c r="AV224" s="12" t="s">
        <v>88</v>
      </c>
      <c r="AW224" s="12" t="s">
        <v>41</v>
      </c>
      <c r="AX224" s="12" t="s">
        <v>78</v>
      </c>
      <c r="AY224" s="263" t="s">
        <v>191</v>
      </c>
    </row>
    <row r="225" s="12" customFormat="1">
      <c r="B225" s="253"/>
      <c r="C225" s="254"/>
      <c r="D225" s="247" t="s">
        <v>312</v>
      </c>
      <c r="E225" s="255" t="s">
        <v>34</v>
      </c>
      <c r="F225" s="256" t="s">
        <v>2354</v>
      </c>
      <c r="G225" s="254"/>
      <c r="H225" s="257">
        <v>66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AT225" s="263" t="s">
        <v>312</v>
      </c>
      <c r="AU225" s="263" t="s">
        <v>88</v>
      </c>
      <c r="AV225" s="12" t="s">
        <v>88</v>
      </c>
      <c r="AW225" s="12" t="s">
        <v>41</v>
      </c>
      <c r="AX225" s="12" t="s">
        <v>78</v>
      </c>
      <c r="AY225" s="263" t="s">
        <v>191</v>
      </c>
    </row>
    <row r="226" s="12" customFormat="1">
      <c r="B226" s="253"/>
      <c r="C226" s="254"/>
      <c r="D226" s="247" t="s">
        <v>312</v>
      </c>
      <c r="E226" s="255" t="s">
        <v>34</v>
      </c>
      <c r="F226" s="256" t="s">
        <v>2355</v>
      </c>
      <c r="G226" s="254"/>
      <c r="H226" s="257">
        <v>29.890000000000001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AT226" s="263" t="s">
        <v>312</v>
      </c>
      <c r="AU226" s="263" t="s">
        <v>88</v>
      </c>
      <c r="AV226" s="12" t="s">
        <v>88</v>
      </c>
      <c r="AW226" s="12" t="s">
        <v>41</v>
      </c>
      <c r="AX226" s="12" t="s">
        <v>78</v>
      </c>
      <c r="AY226" s="263" t="s">
        <v>191</v>
      </c>
    </row>
    <row r="227" s="12" customFormat="1">
      <c r="B227" s="253"/>
      <c r="C227" s="254"/>
      <c r="D227" s="247" t="s">
        <v>312</v>
      </c>
      <c r="E227" s="255" t="s">
        <v>34</v>
      </c>
      <c r="F227" s="256" t="s">
        <v>2356</v>
      </c>
      <c r="G227" s="254"/>
      <c r="H227" s="257">
        <v>4.3799999999999999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AT227" s="263" t="s">
        <v>312</v>
      </c>
      <c r="AU227" s="263" t="s">
        <v>88</v>
      </c>
      <c r="AV227" s="12" t="s">
        <v>88</v>
      </c>
      <c r="AW227" s="12" t="s">
        <v>41</v>
      </c>
      <c r="AX227" s="12" t="s">
        <v>78</v>
      </c>
      <c r="AY227" s="263" t="s">
        <v>191</v>
      </c>
    </row>
    <row r="228" s="14" customFormat="1">
      <c r="B228" s="275"/>
      <c r="C228" s="276"/>
      <c r="D228" s="247" t="s">
        <v>312</v>
      </c>
      <c r="E228" s="277" t="s">
        <v>34</v>
      </c>
      <c r="F228" s="278" t="s">
        <v>2341</v>
      </c>
      <c r="G228" s="276"/>
      <c r="H228" s="277" t="s">
        <v>34</v>
      </c>
      <c r="I228" s="279"/>
      <c r="J228" s="276"/>
      <c r="K228" s="276"/>
      <c r="L228" s="280"/>
      <c r="M228" s="281"/>
      <c r="N228" s="282"/>
      <c r="O228" s="282"/>
      <c r="P228" s="282"/>
      <c r="Q228" s="282"/>
      <c r="R228" s="282"/>
      <c r="S228" s="282"/>
      <c r="T228" s="283"/>
      <c r="AT228" s="284" t="s">
        <v>312</v>
      </c>
      <c r="AU228" s="284" t="s">
        <v>88</v>
      </c>
      <c r="AV228" s="14" t="s">
        <v>86</v>
      </c>
      <c r="AW228" s="14" t="s">
        <v>41</v>
      </c>
      <c r="AX228" s="14" t="s">
        <v>78</v>
      </c>
      <c r="AY228" s="284" t="s">
        <v>191</v>
      </c>
    </row>
    <row r="229" s="12" customFormat="1">
      <c r="B229" s="253"/>
      <c r="C229" s="254"/>
      <c r="D229" s="247" t="s">
        <v>312</v>
      </c>
      <c r="E229" s="255" t="s">
        <v>34</v>
      </c>
      <c r="F229" s="256" t="s">
        <v>2355</v>
      </c>
      <c r="G229" s="254"/>
      <c r="H229" s="257">
        <v>29.890000000000001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AT229" s="263" t="s">
        <v>312</v>
      </c>
      <c r="AU229" s="263" t="s">
        <v>88</v>
      </c>
      <c r="AV229" s="12" t="s">
        <v>88</v>
      </c>
      <c r="AW229" s="12" t="s">
        <v>41</v>
      </c>
      <c r="AX229" s="12" t="s">
        <v>78</v>
      </c>
      <c r="AY229" s="263" t="s">
        <v>191</v>
      </c>
    </row>
    <row r="230" s="14" customFormat="1">
      <c r="B230" s="275"/>
      <c r="C230" s="276"/>
      <c r="D230" s="247" t="s">
        <v>312</v>
      </c>
      <c r="E230" s="277" t="s">
        <v>34</v>
      </c>
      <c r="F230" s="278" t="s">
        <v>2342</v>
      </c>
      <c r="G230" s="276"/>
      <c r="H230" s="277" t="s">
        <v>34</v>
      </c>
      <c r="I230" s="279"/>
      <c r="J230" s="276"/>
      <c r="K230" s="276"/>
      <c r="L230" s="280"/>
      <c r="M230" s="281"/>
      <c r="N230" s="282"/>
      <c r="O230" s="282"/>
      <c r="P230" s="282"/>
      <c r="Q230" s="282"/>
      <c r="R230" s="282"/>
      <c r="S230" s="282"/>
      <c r="T230" s="283"/>
      <c r="AT230" s="284" t="s">
        <v>312</v>
      </c>
      <c r="AU230" s="284" t="s">
        <v>88</v>
      </c>
      <c r="AV230" s="14" t="s">
        <v>86</v>
      </c>
      <c r="AW230" s="14" t="s">
        <v>41</v>
      </c>
      <c r="AX230" s="14" t="s">
        <v>78</v>
      </c>
      <c r="AY230" s="284" t="s">
        <v>191</v>
      </c>
    </row>
    <row r="231" s="12" customFormat="1">
      <c r="B231" s="253"/>
      <c r="C231" s="254"/>
      <c r="D231" s="247" t="s">
        <v>312</v>
      </c>
      <c r="E231" s="255" t="s">
        <v>34</v>
      </c>
      <c r="F231" s="256" t="s">
        <v>2357</v>
      </c>
      <c r="G231" s="254"/>
      <c r="H231" s="257">
        <v>37.619999999999997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AT231" s="263" t="s">
        <v>312</v>
      </c>
      <c r="AU231" s="263" t="s">
        <v>88</v>
      </c>
      <c r="AV231" s="12" t="s">
        <v>88</v>
      </c>
      <c r="AW231" s="12" t="s">
        <v>41</v>
      </c>
      <c r="AX231" s="12" t="s">
        <v>78</v>
      </c>
      <c r="AY231" s="263" t="s">
        <v>191</v>
      </c>
    </row>
    <row r="232" s="12" customFormat="1">
      <c r="B232" s="253"/>
      <c r="C232" s="254"/>
      <c r="D232" s="247" t="s">
        <v>312</v>
      </c>
      <c r="E232" s="255" t="s">
        <v>34</v>
      </c>
      <c r="F232" s="256" t="s">
        <v>2358</v>
      </c>
      <c r="G232" s="254"/>
      <c r="H232" s="257">
        <v>44.332000000000001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312</v>
      </c>
      <c r="AU232" s="263" t="s">
        <v>88</v>
      </c>
      <c r="AV232" s="12" t="s">
        <v>88</v>
      </c>
      <c r="AW232" s="12" t="s">
        <v>41</v>
      </c>
      <c r="AX232" s="12" t="s">
        <v>78</v>
      </c>
      <c r="AY232" s="263" t="s">
        <v>191</v>
      </c>
    </row>
    <row r="233" s="12" customFormat="1">
      <c r="B233" s="253"/>
      <c r="C233" s="254"/>
      <c r="D233" s="247" t="s">
        <v>312</v>
      </c>
      <c r="E233" s="255" t="s">
        <v>34</v>
      </c>
      <c r="F233" s="256" t="s">
        <v>2359</v>
      </c>
      <c r="G233" s="254"/>
      <c r="H233" s="257">
        <v>84.920000000000002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AT233" s="263" t="s">
        <v>312</v>
      </c>
      <c r="AU233" s="263" t="s">
        <v>88</v>
      </c>
      <c r="AV233" s="12" t="s">
        <v>88</v>
      </c>
      <c r="AW233" s="12" t="s">
        <v>41</v>
      </c>
      <c r="AX233" s="12" t="s">
        <v>78</v>
      </c>
      <c r="AY233" s="263" t="s">
        <v>191</v>
      </c>
    </row>
    <row r="234" s="12" customFormat="1">
      <c r="B234" s="253"/>
      <c r="C234" s="254"/>
      <c r="D234" s="247" t="s">
        <v>312</v>
      </c>
      <c r="E234" s="255" t="s">
        <v>34</v>
      </c>
      <c r="F234" s="256" t="s">
        <v>2360</v>
      </c>
      <c r="G234" s="254"/>
      <c r="H234" s="257">
        <v>90.719999999999999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312</v>
      </c>
      <c r="AU234" s="263" t="s">
        <v>88</v>
      </c>
      <c r="AV234" s="12" t="s">
        <v>88</v>
      </c>
      <c r="AW234" s="12" t="s">
        <v>41</v>
      </c>
      <c r="AX234" s="12" t="s">
        <v>78</v>
      </c>
      <c r="AY234" s="263" t="s">
        <v>191</v>
      </c>
    </row>
    <row r="235" s="12" customFormat="1">
      <c r="B235" s="253"/>
      <c r="C235" s="254"/>
      <c r="D235" s="247" t="s">
        <v>312</v>
      </c>
      <c r="E235" s="255" t="s">
        <v>34</v>
      </c>
      <c r="F235" s="256" t="s">
        <v>2361</v>
      </c>
      <c r="G235" s="254"/>
      <c r="H235" s="257">
        <v>84.920000000000002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AT235" s="263" t="s">
        <v>312</v>
      </c>
      <c r="AU235" s="263" t="s">
        <v>88</v>
      </c>
      <c r="AV235" s="12" t="s">
        <v>88</v>
      </c>
      <c r="AW235" s="12" t="s">
        <v>41</v>
      </c>
      <c r="AX235" s="12" t="s">
        <v>78</v>
      </c>
      <c r="AY235" s="263" t="s">
        <v>191</v>
      </c>
    </row>
    <row r="236" s="12" customFormat="1">
      <c r="B236" s="253"/>
      <c r="C236" s="254"/>
      <c r="D236" s="247" t="s">
        <v>312</v>
      </c>
      <c r="E236" s="255" t="s">
        <v>34</v>
      </c>
      <c r="F236" s="256" t="s">
        <v>2362</v>
      </c>
      <c r="G236" s="254"/>
      <c r="H236" s="257">
        <v>51.659999999999997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312</v>
      </c>
      <c r="AU236" s="263" t="s">
        <v>88</v>
      </c>
      <c r="AV236" s="12" t="s">
        <v>88</v>
      </c>
      <c r="AW236" s="12" t="s">
        <v>41</v>
      </c>
      <c r="AX236" s="12" t="s">
        <v>78</v>
      </c>
      <c r="AY236" s="263" t="s">
        <v>191</v>
      </c>
    </row>
    <row r="237" s="13" customFormat="1">
      <c r="B237" s="264"/>
      <c r="C237" s="265"/>
      <c r="D237" s="247" t="s">
        <v>312</v>
      </c>
      <c r="E237" s="266" t="s">
        <v>34</v>
      </c>
      <c r="F237" s="267" t="s">
        <v>314</v>
      </c>
      <c r="G237" s="265"/>
      <c r="H237" s="268">
        <v>555.73900000000003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AT237" s="274" t="s">
        <v>312</v>
      </c>
      <c r="AU237" s="274" t="s">
        <v>88</v>
      </c>
      <c r="AV237" s="13" t="s">
        <v>211</v>
      </c>
      <c r="AW237" s="13" t="s">
        <v>41</v>
      </c>
      <c r="AX237" s="13" t="s">
        <v>86</v>
      </c>
      <c r="AY237" s="274" t="s">
        <v>191</v>
      </c>
    </row>
    <row r="238" s="1" customFormat="1" ht="16.5" customHeight="1">
      <c r="B238" s="48"/>
      <c r="C238" s="235" t="s">
        <v>519</v>
      </c>
      <c r="D238" s="235" t="s">
        <v>194</v>
      </c>
      <c r="E238" s="236" t="s">
        <v>2363</v>
      </c>
      <c r="F238" s="237" t="s">
        <v>2364</v>
      </c>
      <c r="G238" s="238" t="s">
        <v>453</v>
      </c>
      <c r="H238" s="239">
        <v>555.73900000000003</v>
      </c>
      <c r="I238" s="240"/>
      <c r="J238" s="241">
        <f>ROUND(I238*H238,2)</f>
        <v>0</v>
      </c>
      <c r="K238" s="237" t="s">
        <v>198</v>
      </c>
      <c r="L238" s="74"/>
      <c r="M238" s="242" t="s">
        <v>34</v>
      </c>
      <c r="N238" s="243" t="s">
        <v>49</v>
      </c>
      <c r="O238" s="49"/>
      <c r="P238" s="244">
        <f>O238*H238</f>
        <v>0</v>
      </c>
      <c r="Q238" s="244">
        <v>0</v>
      </c>
      <c r="R238" s="244">
        <f>Q238*H238</f>
        <v>0</v>
      </c>
      <c r="S238" s="244">
        <v>0</v>
      </c>
      <c r="T238" s="245">
        <f>S238*H238</f>
        <v>0</v>
      </c>
      <c r="AR238" s="25" t="s">
        <v>211</v>
      </c>
      <c r="AT238" s="25" t="s">
        <v>194</v>
      </c>
      <c r="AU238" s="25" t="s">
        <v>88</v>
      </c>
      <c r="AY238" s="25" t="s">
        <v>191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25" t="s">
        <v>86</v>
      </c>
      <c r="BK238" s="246">
        <f>ROUND(I238*H238,2)</f>
        <v>0</v>
      </c>
      <c r="BL238" s="25" t="s">
        <v>211</v>
      </c>
      <c r="BM238" s="25" t="s">
        <v>2365</v>
      </c>
    </row>
    <row r="239" s="1" customFormat="1" ht="16.5" customHeight="1">
      <c r="B239" s="48"/>
      <c r="C239" s="235" t="s">
        <v>523</v>
      </c>
      <c r="D239" s="235" t="s">
        <v>194</v>
      </c>
      <c r="E239" s="236" t="s">
        <v>2366</v>
      </c>
      <c r="F239" s="237" t="s">
        <v>2367</v>
      </c>
      <c r="G239" s="238" t="s">
        <v>453</v>
      </c>
      <c r="H239" s="239">
        <v>81.885000000000005</v>
      </c>
      <c r="I239" s="240"/>
      <c r="J239" s="241">
        <f>ROUND(I239*H239,2)</f>
        <v>0</v>
      </c>
      <c r="K239" s="237" t="s">
        <v>198</v>
      </c>
      <c r="L239" s="74"/>
      <c r="M239" s="242" t="s">
        <v>34</v>
      </c>
      <c r="N239" s="243" t="s">
        <v>49</v>
      </c>
      <c r="O239" s="49"/>
      <c r="P239" s="244">
        <f>O239*H239</f>
        <v>0</v>
      </c>
      <c r="Q239" s="244">
        <v>0.0082000000000000007</v>
      </c>
      <c r="R239" s="244">
        <f>Q239*H239</f>
        <v>0.67145700000000008</v>
      </c>
      <c r="S239" s="244">
        <v>0</v>
      </c>
      <c r="T239" s="245">
        <f>S239*H239</f>
        <v>0</v>
      </c>
      <c r="AR239" s="25" t="s">
        <v>211</v>
      </c>
      <c r="AT239" s="25" t="s">
        <v>194</v>
      </c>
      <c r="AU239" s="25" t="s">
        <v>88</v>
      </c>
      <c r="AY239" s="25" t="s">
        <v>191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25" t="s">
        <v>86</v>
      </c>
      <c r="BK239" s="246">
        <f>ROUND(I239*H239,2)</f>
        <v>0</v>
      </c>
      <c r="BL239" s="25" t="s">
        <v>211</v>
      </c>
      <c r="BM239" s="25" t="s">
        <v>2368</v>
      </c>
    </row>
    <row r="240" s="14" customFormat="1">
      <c r="B240" s="275"/>
      <c r="C240" s="276"/>
      <c r="D240" s="247" t="s">
        <v>312</v>
      </c>
      <c r="E240" s="277" t="s">
        <v>34</v>
      </c>
      <c r="F240" s="278" t="s">
        <v>2282</v>
      </c>
      <c r="G240" s="276"/>
      <c r="H240" s="277" t="s">
        <v>34</v>
      </c>
      <c r="I240" s="279"/>
      <c r="J240" s="276"/>
      <c r="K240" s="276"/>
      <c r="L240" s="280"/>
      <c r="M240" s="281"/>
      <c r="N240" s="282"/>
      <c r="O240" s="282"/>
      <c r="P240" s="282"/>
      <c r="Q240" s="282"/>
      <c r="R240" s="282"/>
      <c r="S240" s="282"/>
      <c r="T240" s="283"/>
      <c r="AT240" s="284" t="s">
        <v>312</v>
      </c>
      <c r="AU240" s="284" t="s">
        <v>88</v>
      </c>
      <c r="AV240" s="14" t="s">
        <v>86</v>
      </c>
      <c r="AW240" s="14" t="s">
        <v>41</v>
      </c>
      <c r="AX240" s="14" t="s">
        <v>78</v>
      </c>
      <c r="AY240" s="284" t="s">
        <v>191</v>
      </c>
    </row>
    <row r="241" s="14" customFormat="1">
      <c r="B241" s="275"/>
      <c r="C241" s="276"/>
      <c r="D241" s="247" t="s">
        <v>312</v>
      </c>
      <c r="E241" s="277" t="s">
        <v>34</v>
      </c>
      <c r="F241" s="278" t="s">
        <v>2342</v>
      </c>
      <c r="G241" s="276"/>
      <c r="H241" s="277" t="s">
        <v>34</v>
      </c>
      <c r="I241" s="279"/>
      <c r="J241" s="276"/>
      <c r="K241" s="276"/>
      <c r="L241" s="280"/>
      <c r="M241" s="281"/>
      <c r="N241" s="282"/>
      <c r="O241" s="282"/>
      <c r="P241" s="282"/>
      <c r="Q241" s="282"/>
      <c r="R241" s="282"/>
      <c r="S241" s="282"/>
      <c r="T241" s="283"/>
      <c r="AT241" s="284" t="s">
        <v>312</v>
      </c>
      <c r="AU241" s="284" t="s">
        <v>88</v>
      </c>
      <c r="AV241" s="14" t="s">
        <v>86</v>
      </c>
      <c r="AW241" s="14" t="s">
        <v>41</v>
      </c>
      <c r="AX241" s="14" t="s">
        <v>78</v>
      </c>
      <c r="AY241" s="284" t="s">
        <v>191</v>
      </c>
    </row>
    <row r="242" s="12" customFormat="1">
      <c r="B242" s="253"/>
      <c r="C242" s="254"/>
      <c r="D242" s="247" t="s">
        <v>312</v>
      </c>
      <c r="E242" s="255" t="s">
        <v>34</v>
      </c>
      <c r="F242" s="256" t="s">
        <v>2369</v>
      </c>
      <c r="G242" s="254"/>
      <c r="H242" s="257">
        <v>12.539999999999999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312</v>
      </c>
      <c r="AU242" s="263" t="s">
        <v>88</v>
      </c>
      <c r="AV242" s="12" t="s">
        <v>88</v>
      </c>
      <c r="AW242" s="12" t="s">
        <v>41</v>
      </c>
      <c r="AX242" s="12" t="s">
        <v>78</v>
      </c>
      <c r="AY242" s="263" t="s">
        <v>191</v>
      </c>
    </row>
    <row r="243" s="12" customFormat="1">
      <c r="B243" s="253"/>
      <c r="C243" s="254"/>
      <c r="D243" s="247" t="s">
        <v>312</v>
      </c>
      <c r="E243" s="255" t="s">
        <v>34</v>
      </c>
      <c r="F243" s="256" t="s">
        <v>2370</v>
      </c>
      <c r="G243" s="254"/>
      <c r="H243" s="257">
        <v>6.0449999999999999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AT243" s="263" t="s">
        <v>312</v>
      </c>
      <c r="AU243" s="263" t="s">
        <v>88</v>
      </c>
      <c r="AV243" s="12" t="s">
        <v>88</v>
      </c>
      <c r="AW243" s="12" t="s">
        <v>41</v>
      </c>
      <c r="AX243" s="12" t="s">
        <v>78</v>
      </c>
      <c r="AY243" s="263" t="s">
        <v>191</v>
      </c>
    </row>
    <row r="244" s="12" customFormat="1">
      <c r="B244" s="253"/>
      <c r="C244" s="254"/>
      <c r="D244" s="247" t="s">
        <v>312</v>
      </c>
      <c r="E244" s="255" t="s">
        <v>34</v>
      </c>
      <c r="F244" s="256" t="s">
        <v>2371</v>
      </c>
      <c r="G244" s="254"/>
      <c r="H244" s="257">
        <v>17.370000000000001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AT244" s="263" t="s">
        <v>312</v>
      </c>
      <c r="AU244" s="263" t="s">
        <v>88</v>
      </c>
      <c r="AV244" s="12" t="s">
        <v>88</v>
      </c>
      <c r="AW244" s="12" t="s">
        <v>41</v>
      </c>
      <c r="AX244" s="12" t="s">
        <v>78</v>
      </c>
      <c r="AY244" s="263" t="s">
        <v>191</v>
      </c>
    </row>
    <row r="245" s="12" customFormat="1">
      <c r="B245" s="253"/>
      <c r="C245" s="254"/>
      <c r="D245" s="247" t="s">
        <v>312</v>
      </c>
      <c r="E245" s="255" t="s">
        <v>34</v>
      </c>
      <c r="F245" s="256" t="s">
        <v>2372</v>
      </c>
      <c r="G245" s="254"/>
      <c r="H245" s="257">
        <v>17.219999999999999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AT245" s="263" t="s">
        <v>312</v>
      </c>
      <c r="AU245" s="263" t="s">
        <v>88</v>
      </c>
      <c r="AV245" s="12" t="s">
        <v>88</v>
      </c>
      <c r="AW245" s="12" t="s">
        <v>41</v>
      </c>
      <c r="AX245" s="12" t="s">
        <v>78</v>
      </c>
      <c r="AY245" s="263" t="s">
        <v>191</v>
      </c>
    </row>
    <row r="246" s="12" customFormat="1">
      <c r="B246" s="253"/>
      <c r="C246" s="254"/>
      <c r="D246" s="247" t="s">
        <v>312</v>
      </c>
      <c r="E246" s="255" t="s">
        <v>34</v>
      </c>
      <c r="F246" s="256" t="s">
        <v>2373</v>
      </c>
      <c r="G246" s="254"/>
      <c r="H246" s="257">
        <v>17.370000000000001</v>
      </c>
      <c r="I246" s="258"/>
      <c r="J246" s="254"/>
      <c r="K246" s="254"/>
      <c r="L246" s="259"/>
      <c r="M246" s="260"/>
      <c r="N246" s="261"/>
      <c r="O246" s="261"/>
      <c r="P246" s="261"/>
      <c r="Q246" s="261"/>
      <c r="R246" s="261"/>
      <c r="S246" s="261"/>
      <c r="T246" s="262"/>
      <c r="AT246" s="263" t="s">
        <v>312</v>
      </c>
      <c r="AU246" s="263" t="s">
        <v>88</v>
      </c>
      <c r="AV246" s="12" t="s">
        <v>88</v>
      </c>
      <c r="AW246" s="12" t="s">
        <v>41</v>
      </c>
      <c r="AX246" s="12" t="s">
        <v>78</v>
      </c>
      <c r="AY246" s="263" t="s">
        <v>191</v>
      </c>
    </row>
    <row r="247" s="12" customFormat="1">
      <c r="B247" s="253"/>
      <c r="C247" s="254"/>
      <c r="D247" s="247" t="s">
        <v>312</v>
      </c>
      <c r="E247" s="255" t="s">
        <v>34</v>
      </c>
      <c r="F247" s="256" t="s">
        <v>2374</v>
      </c>
      <c r="G247" s="254"/>
      <c r="H247" s="257">
        <v>11.34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AT247" s="263" t="s">
        <v>312</v>
      </c>
      <c r="AU247" s="263" t="s">
        <v>88</v>
      </c>
      <c r="AV247" s="12" t="s">
        <v>88</v>
      </c>
      <c r="AW247" s="12" t="s">
        <v>41</v>
      </c>
      <c r="AX247" s="12" t="s">
        <v>78</v>
      </c>
      <c r="AY247" s="263" t="s">
        <v>191</v>
      </c>
    </row>
    <row r="248" s="13" customFormat="1">
      <c r="B248" s="264"/>
      <c r="C248" s="265"/>
      <c r="D248" s="247" t="s">
        <v>312</v>
      </c>
      <c r="E248" s="266" t="s">
        <v>34</v>
      </c>
      <c r="F248" s="267" t="s">
        <v>314</v>
      </c>
      <c r="G248" s="265"/>
      <c r="H248" s="268">
        <v>81.885000000000005</v>
      </c>
      <c r="I248" s="269"/>
      <c r="J248" s="265"/>
      <c r="K248" s="265"/>
      <c r="L248" s="270"/>
      <c r="M248" s="271"/>
      <c r="N248" s="272"/>
      <c r="O248" s="272"/>
      <c r="P248" s="272"/>
      <c r="Q248" s="272"/>
      <c r="R248" s="272"/>
      <c r="S248" s="272"/>
      <c r="T248" s="273"/>
      <c r="AT248" s="274" t="s">
        <v>312</v>
      </c>
      <c r="AU248" s="274" t="s">
        <v>88</v>
      </c>
      <c r="AV248" s="13" t="s">
        <v>211</v>
      </c>
      <c r="AW248" s="13" t="s">
        <v>41</v>
      </c>
      <c r="AX248" s="13" t="s">
        <v>86</v>
      </c>
      <c r="AY248" s="274" t="s">
        <v>191</v>
      </c>
    </row>
    <row r="249" s="1" customFormat="1" ht="16.5" customHeight="1">
      <c r="B249" s="48"/>
      <c r="C249" s="235" t="s">
        <v>527</v>
      </c>
      <c r="D249" s="235" t="s">
        <v>194</v>
      </c>
      <c r="E249" s="236" t="s">
        <v>2375</v>
      </c>
      <c r="F249" s="237" t="s">
        <v>2376</v>
      </c>
      <c r="G249" s="238" t="s">
        <v>453</v>
      </c>
      <c r="H249" s="239">
        <v>81.885000000000005</v>
      </c>
      <c r="I249" s="240"/>
      <c r="J249" s="241">
        <f>ROUND(I249*H249,2)</f>
        <v>0</v>
      </c>
      <c r="K249" s="237" t="s">
        <v>198</v>
      </c>
      <c r="L249" s="74"/>
      <c r="M249" s="242" t="s">
        <v>34</v>
      </c>
      <c r="N249" s="243" t="s">
        <v>49</v>
      </c>
      <c r="O249" s="49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AR249" s="25" t="s">
        <v>211</v>
      </c>
      <c r="AT249" s="25" t="s">
        <v>194</v>
      </c>
      <c r="AU249" s="25" t="s">
        <v>88</v>
      </c>
      <c r="AY249" s="25" t="s">
        <v>191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25" t="s">
        <v>86</v>
      </c>
      <c r="BK249" s="246">
        <f>ROUND(I249*H249,2)</f>
        <v>0</v>
      </c>
      <c r="BL249" s="25" t="s">
        <v>211</v>
      </c>
      <c r="BM249" s="25" t="s">
        <v>2377</v>
      </c>
    </row>
    <row r="250" s="1" customFormat="1" ht="16.5" customHeight="1">
      <c r="B250" s="48"/>
      <c r="C250" s="235" t="s">
        <v>531</v>
      </c>
      <c r="D250" s="235" t="s">
        <v>194</v>
      </c>
      <c r="E250" s="236" t="s">
        <v>2378</v>
      </c>
      <c r="F250" s="237" t="s">
        <v>2379</v>
      </c>
      <c r="G250" s="238" t="s">
        <v>309</v>
      </c>
      <c r="H250" s="239">
        <v>10.563000000000001</v>
      </c>
      <c r="I250" s="240"/>
      <c r="J250" s="241">
        <f>ROUND(I250*H250,2)</f>
        <v>0</v>
      </c>
      <c r="K250" s="237" t="s">
        <v>198</v>
      </c>
      <c r="L250" s="74"/>
      <c r="M250" s="242" t="s">
        <v>34</v>
      </c>
      <c r="N250" s="243" t="s">
        <v>49</v>
      </c>
      <c r="O250" s="49"/>
      <c r="P250" s="244">
        <f>O250*H250</f>
        <v>0</v>
      </c>
      <c r="Q250" s="244">
        <v>2.4533700000000001</v>
      </c>
      <c r="R250" s="244">
        <f>Q250*H250</f>
        <v>25.914947310000002</v>
      </c>
      <c r="S250" s="244">
        <v>0</v>
      </c>
      <c r="T250" s="245">
        <f>S250*H250</f>
        <v>0</v>
      </c>
      <c r="AR250" s="25" t="s">
        <v>211</v>
      </c>
      <c r="AT250" s="25" t="s">
        <v>194</v>
      </c>
      <c r="AU250" s="25" t="s">
        <v>88</v>
      </c>
      <c r="AY250" s="25" t="s">
        <v>191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25" t="s">
        <v>86</v>
      </c>
      <c r="BK250" s="246">
        <f>ROUND(I250*H250,2)</f>
        <v>0</v>
      </c>
      <c r="BL250" s="25" t="s">
        <v>211</v>
      </c>
      <c r="BM250" s="25" t="s">
        <v>2380</v>
      </c>
    </row>
    <row r="251" s="14" customFormat="1">
      <c r="B251" s="275"/>
      <c r="C251" s="276"/>
      <c r="D251" s="247" t="s">
        <v>312</v>
      </c>
      <c r="E251" s="277" t="s">
        <v>34</v>
      </c>
      <c r="F251" s="278" t="s">
        <v>2282</v>
      </c>
      <c r="G251" s="276"/>
      <c r="H251" s="277" t="s">
        <v>34</v>
      </c>
      <c r="I251" s="279"/>
      <c r="J251" s="276"/>
      <c r="K251" s="276"/>
      <c r="L251" s="280"/>
      <c r="M251" s="281"/>
      <c r="N251" s="282"/>
      <c r="O251" s="282"/>
      <c r="P251" s="282"/>
      <c r="Q251" s="282"/>
      <c r="R251" s="282"/>
      <c r="S251" s="282"/>
      <c r="T251" s="283"/>
      <c r="AT251" s="284" t="s">
        <v>312</v>
      </c>
      <c r="AU251" s="284" t="s">
        <v>88</v>
      </c>
      <c r="AV251" s="14" t="s">
        <v>86</v>
      </c>
      <c r="AW251" s="14" t="s">
        <v>41</v>
      </c>
      <c r="AX251" s="14" t="s">
        <v>78</v>
      </c>
      <c r="AY251" s="284" t="s">
        <v>191</v>
      </c>
    </row>
    <row r="252" s="12" customFormat="1">
      <c r="B252" s="253"/>
      <c r="C252" s="254"/>
      <c r="D252" s="247" t="s">
        <v>312</v>
      </c>
      <c r="E252" s="255" t="s">
        <v>34</v>
      </c>
      <c r="F252" s="256" t="s">
        <v>2381</v>
      </c>
      <c r="G252" s="254"/>
      <c r="H252" s="257">
        <v>10.563000000000001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312</v>
      </c>
      <c r="AU252" s="263" t="s">
        <v>88</v>
      </c>
      <c r="AV252" s="12" t="s">
        <v>88</v>
      </c>
      <c r="AW252" s="12" t="s">
        <v>41</v>
      </c>
      <c r="AX252" s="12" t="s">
        <v>78</v>
      </c>
      <c r="AY252" s="263" t="s">
        <v>191</v>
      </c>
    </row>
    <row r="253" s="13" customFormat="1">
      <c r="B253" s="264"/>
      <c r="C253" s="265"/>
      <c r="D253" s="247" t="s">
        <v>312</v>
      </c>
      <c r="E253" s="266" t="s">
        <v>34</v>
      </c>
      <c r="F253" s="267" t="s">
        <v>314</v>
      </c>
      <c r="G253" s="265"/>
      <c r="H253" s="268">
        <v>10.563000000000001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AT253" s="274" t="s">
        <v>312</v>
      </c>
      <c r="AU253" s="274" t="s">
        <v>88</v>
      </c>
      <c r="AV253" s="13" t="s">
        <v>211</v>
      </c>
      <c r="AW253" s="13" t="s">
        <v>41</v>
      </c>
      <c r="AX253" s="13" t="s">
        <v>86</v>
      </c>
      <c r="AY253" s="274" t="s">
        <v>191</v>
      </c>
    </row>
    <row r="254" s="1" customFormat="1" ht="16.5" customHeight="1">
      <c r="B254" s="48"/>
      <c r="C254" s="235" t="s">
        <v>535</v>
      </c>
      <c r="D254" s="235" t="s">
        <v>194</v>
      </c>
      <c r="E254" s="236" t="s">
        <v>2382</v>
      </c>
      <c r="F254" s="237" t="s">
        <v>2383</v>
      </c>
      <c r="G254" s="238" t="s">
        <v>327</v>
      </c>
      <c r="H254" s="239">
        <v>28.811</v>
      </c>
      <c r="I254" s="240"/>
      <c r="J254" s="241">
        <f>ROUND(I254*H254,2)</f>
        <v>0</v>
      </c>
      <c r="K254" s="237" t="s">
        <v>198</v>
      </c>
      <c r="L254" s="74"/>
      <c r="M254" s="242" t="s">
        <v>34</v>
      </c>
      <c r="N254" s="243" t="s">
        <v>49</v>
      </c>
      <c r="O254" s="49"/>
      <c r="P254" s="244">
        <f>O254*H254</f>
        <v>0</v>
      </c>
      <c r="Q254" s="244">
        <v>1.04887</v>
      </c>
      <c r="R254" s="244">
        <f>Q254*H254</f>
        <v>30.218993569999999</v>
      </c>
      <c r="S254" s="244">
        <v>0</v>
      </c>
      <c r="T254" s="245">
        <f>S254*H254</f>
        <v>0</v>
      </c>
      <c r="AR254" s="25" t="s">
        <v>211</v>
      </c>
      <c r="AT254" s="25" t="s">
        <v>194</v>
      </c>
      <c r="AU254" s="25" t="s">
        <v>88</v>
      </c>
      <c r="AY254" s="25" t="s">
        <v>191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5" t="s">
        <v>86</v>
      </c>
      <c r="BK254" s="246">
        <f>ROUND(I254*H254,2)</f>
        <v>0</v>
      </c>
      <c r="BL254" s="25" t="s">
        <v>211</v>
      </c>
      <c r="BM254" s="25" t="s">
        <v>2384</v>
      </c>
    </row>
    <row r="255" s="14" customFormat="1">
      <c r="B255" s="275"/>
      <c r="C255" s="276"/>
      <c r="D255" s="247" t="s">
        <v>312</v>
      </c>
      <c r="E255" s="277" t="s">
        <v>34</v>
      </c>
      <c r="F255" s="278" t="s">
        <v>2282</v>
      </c>
      <c r="G255" s="276"/>
      <c r="H255" s="277" t="s">
        <v>34</v>
      </c>
      <c r="I255" s="279"/>
      <c r="J255" s="276"/>
      <c r="K255" s="276"/>
      <c r="L255" s="280"/>
      <c r="M255" s="281"/>
      <c r="N255" s="282"/>
      <c r="O255" s="282"/>
      <c r="P255" s="282"/>
      <c r="Q255" s="282"/>
      <c r="R255" s="282"/>
      <c r="S255" s="282"/>
      <c r="T255" s="283"/>
      <c r="AT255" s="284" t="s">
        <v>312</v>
      </c>
      <c r="AU255" s="284" t="s">
        <v>88</v>
      </c>
      <c r="AV255" s="14" t="s">
        <v>86</v>
      </c>
      <c r="AW255" s="14" t="s">
        <v>41</v>
      </c>
      <c r="AX255" s="14" t="s">
        <v>78</v>
      </c>
      <c r="AY255" s="284" t="s">
        <v>191</v>
      </c>
    </row>
    <row r="256" s="12" customFormat="1">
      <c r="B256" s="253"/>
      <c r="C256" s="254"/>
      <c r="D256" s="247" t="s">
        <v>312</v>
      </c>
      <c r="E256" s="255" t="s">
        <v>34</v>
      </c>
      <c r="F256" s="256" t="s">
        <v>2385</v>
      </c>
      <c r="G256" s="254"/>
      <c r="H256" s="257">
        <v>26.192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AT256" s="263" t="s">
        <v>312</v>
      </c>
      <c r="AU256" s="263" t="s">
        <v>88</v>
      </c>
      <c r="AV256" s="12" t="s">
        <v>88</v>
      </c>
      <c r="AW256" s="12" t="s">
        <v>41</v>
      </c>
      <c r="AX256" s="12" t="s">
        <v>78</v>
      </c>
      <c r="AY256" s="263" t="s">
        <v>191</v>
      </c>
    </row>
    <row r="257" s="15" customFormat="1">
      <c r="B257" s="300"/>
      <c r="C257" s="301"/>
      <c r="D257" s="247" t="s">
        <v>312</v>
      </c>
      <c r="E257" s="302" t="s">
        <v>34</v>
      </c>
      <c r="F257" s="303" t="s">
        <v>469</v>
      </c>
      <c r="G257" s="301"/>
      <c r="H257" s="304">
        <v>26.192</v>
      </c>
      <c r="I257" s="305"/>
      <c r="J257" s="301"/>
      <c r="K257" s="301"/>
      <c r="L257" s="306"/>
      <c r="M257" s="307"/>
      <c r="N257" s="308"/>
      <c r="O257" s="308"/>
      <c r="P257" s="308"/>
      <c r="Q257" s="308"/>
      <c r="R257" s="308"/>
      <c r="S257" s="308"/>
      <c r="T257" s="309"/>
      <c r="AT257" s="310" t="s">
        <v>312</v>
      </c>
      <c r="AU257" s="310" t="s">
        <v>88</v>
      </c>
      <c r="AV257" s="15" t="s">
        <v>206</v>
      </c>
      <c r="AW257" s="15" t="s">
        <v>41</v>
      </c>
      <c r="AX257" s="15" t="s">
        <v>78</v>
      </c>
      <c r="AY257" s="310" t="s">
        <v>191</v>
      </c>
    </row>
    <row r="258" s="12" customFormat="1">
      <c r="B258" s="253"/>
      <c r="C258" s="254"/>
      <c r="D258" s="247" t="s">
        <v>312</v>
      </c>
      <c r="E258" s="255" t="s">
        <v>34</v>
      </c>
      <c r="F258" s="256" t="s">
        <v>2386</v>
      </c>
      <c r="G258" s="254"/>
      <c r="H258" s="257">
        <v>2.6190000000000002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AT258" s="263" t="s">
        <v>312</v>
      </c>
      <c r="AU258" s="263" t="s">
        <v>88</v>
      </c>
      <c r="AV258" s="12" t="s">
        <v>88</v>
      </c>
      <c r="AW258" s="12" t="s">
        <v>41</v>
      </c>
      <c r="AX258" s="12" t="s">
        <v>78</v>
      </c>
      <c r="AY258" s="263" t="s">
        <v>191</v>
      </c>
    </row>
    <row r="259" s="13" customFormat="1">
      <c r="B259" s="264"/>
      <c r="C259" s="265"/>
      <c r="D259" s="247" t="s">
        <v>312</v>
      </c>
      <c r="E259" s="266" t="s">
        <v>34</v>
      </c>
      <c r="F259" s="267" t="s">
        <v>314</v>
      </c>
      <c r="G259" s="265"/>
      <c r="H259" s="268">
        <v>28.811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AT259" s="274" t="s">
        <v>312</v>
      </c>
      <c r="AU259" s="274" t="s">
        <v>88</v>
      </c>
      <c r="AV259" s="13" t="s">
        <v>211</v>
      </c>
      <c r="AW259" s="13" t="s">
        <v>41</v>
      </c>
      <c r="AX259" s="13" t="s">
        <v>86</v>
      </c>
      <c r="AY259" s="274" t="s">
        <v>191</v>
      </c>
    </row>
    <row r="260" s="1" customFormat="1" ht="16.5" customHeight="1">
      <c r="B260" s="48"/>
      <c r="C260" s="235" t="s">
        <v>540</v>
      </c>
      <c r="D260" s="235" t="s">
        <v>194</v>
      </c>
      <c r="E260" s="236" t="s">
        <v>2387</v>
      </c>
      <c r="F260" s="237" t="s">
        <v>2388</v>
      </c>
      <c r="G260" s="238" t="s">
        <v>453</v>
      </c>
      <c r="H260" s="239">
        <v>35.310000000000002</v>
      </c>
      <c r="I260" s="240"/>
      <c r="J260" s="241">
        <f>ROUND(I260*H260,2)</f>
        <v>0</v>
      </c>
      <c r="K260" s="237" t="s">
        <v>198</v>
      </c>
      <c r="L260" s="74"/>
      <c r="M260" s="242" t="s">
        <v>34</v>
      </c>
      <c r="N260" s="243" t="s">
        <v>49</v>
      </c>
      <c r="O260" s="49"/>
      <c r="P260" s="244">
        <f>O260*H260</f>
        <v>0</v>
      </c>
      <c r="Q260" s="244">
        <v>0.01282</v>
      </c>
      <c r="R260" s="244">
        <f>Q260*H260</f>
        <v>0.45267420000000003</v>
      </c>
      <c r="S260" s="244">
        <v>0</v>
      </c>
      <c r="T260" s="245">
        <f>S260*H260</f>
        <v>0</v>
      </c>
      <c r="AR260" s="25" t="s">
        <v>211</v>
      </c>
      <c r="AT260" s="25" t="s">
        <v>194</v>
      </c>
      <c r="AU260" s="25" t="s">
        <v>88</v>
      </c>
      <c r="AY260" s="25" t="s">
        <v>191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25" t="s">
        <v>86</v>
      </c>
      <c r="BK260" s="246">
        <f>ROUND(I260*H260,2)</f>
        <v>0</v>
      </c>
      <c r="BL260" s="25" t="s">
        <v>211</v>
      </c>
      <c r="BM260" s="25" t="s">
        <v>2389</v>
      </c>
    </row>
    <row r="261" s="14" customFormat="1">
      <c r="B261" s="275"/>
      <c r="C261" s="276"/>
      <c r="D261" s="247" t="s">
        <v>312</v>
      </c>
      <c r="E261" s="277" t="s">
        <v>34</v>
      </c>
      <c r="F261" s="278" t="s">
        <v>2282</v>
      </c>
      <c r="G261" s="276"/>
      <c r="H261" s="277" t="s">
        <v>34</v>
      </c>
      <c r="I261" s="279"/>
      <c r="J261" s="276"/>
      <c r="K261" s="276"/>
      <c r="L261" s="280"/>
      <c r="M261" s="281"/>
      <c r="N261" s="282"/>
      <c r="O261" s="282"/>
      <c r="P261" s="282"/>
      <c r="Q261" s="282"/>
      <c r="R261" s="282"/>
      <c r="S261" s="282"/>
      <c r="T261" s="283"/>
      <c r="AT261" s="284" t="s">
        <v>312</v>
      </c>
      <c r="AU261" s="284" t="s">
        <v>88</v>
      </c>
      <c r="AV261" s="14" t="s">
        <v>86</v>
      </c>
      <c r="AW261" s="14" t="s">
        <v>41</v>
      </c>
      <c r="AX261" s="14" t="s">
        <v>78</v>
      </c>
      <c r="AY261" s="284" t="s">
        <v>191</v>
      </c>
    </row>
    <row r="262" s="12" customFormat="1">
      <c r="B262" s="253"/>
      <c r="C262" s="254"/>
      <c r="D262" s="247" t="s">
        <v>312</v>
      </c>
      <c r="E262" s="255" t="s">
        <v>34</v>
      </c>
      <c r="F262" s="256" t="s">
        <v>2390</v>
      </c>
      <c r="G262" s="254"/>
      <c r="H262" s="257">
        <v>35.310000000000002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AT262" s="263" t="s">
        <v>312</v>
      </c>
      <c r="AU262" s="263" t="s">
        <v>88</v>
      </c>
      <c r="AV262" s="12" t="s">
        <v>88</v>
      </c>
      <c r="AW262" s="12" t="s">
        <v>41</v>
      </c>
      <c r="AX262" s="12" t="s">
        <v>78</v>
      </c>
      <c r="AY262" s="263" t="s">
        <v>191</v>
      </c>
    </row>
    <row r="263" s="13" customFormat="1">
      <c r="B263" s="264"/>
      <c r="C263" s="265"/>
      <c r="D263" s="247" t="s">
        <v>312</v>
      </c>
      <c r="E263" s="266" t="s">
        <v>34</v>
      </c>
      <c r="F263" s="267" t="s">
        <v>314</v>
      </c>
      <c r="G263" s="265"/>
      <c r="H263" s="268">
        <v>35.310000000000002</v>
      </c>
      <c r="I263" s="269"/>
      <c r="J263" s="265"/>
      <c r="K263" s="265"/>
      <c r="L263" s="270"/>
      <c r="M263" s="271"/>
      <c r="N263" s="272"/>
      <c r="O263" s="272"/>
      <c r="P263" s="272"/>
      <c r="Q263" s="272"/>
      <c r="R263" s="272"/>
      <c r="S263" s="272"/>
      <c r="T263" s="273"/>
      <c r="AT263" s="274" t="s">
        <v>312</v>
      </c>
      <c r="AU263" s="274" t="s">
        <v>88</v>
      </c>
      <c r="AV263" s="13" t="s">
        <v>211</v>
      </c>
      <c r="AW263" s="13" t="s">
        <v>41</v>
      </c>
      <c r="AX263" s="13" t="s">
        <v>86</v>
      </c>
      <c r="AY263" s="274" t="s">
        <v>191</v>
      </c>
    </row>
    <row r="264" s="1" customFormat="1" ht="16.5" customHeight="1">
      <c r="B264" s="48"/>
      <c r="C264" s="235" t="s">
        <v>545</v>
      </c>
      <c r="D264" s="235" t="s">
        <v>194</v>
      </c>
      <c r="E264" s="236" t="s">
        <v>2391</v>
      </c>
      <c r="F264" s="237" t="s">
        <v>2392</v>
      </c>
      <c r="G264" s="238" t="s">
        <v>453</v>
      </c>
      <c r="H264" s="239">
        <v>35.310000000000002</v>
      </c>
      <c r="I264" s="240"/>
      <c r="J264" s="241">
        <f>ROUND(I264*H264,2)</f>
        <v>0</v>
      </c>
      <c r="K264" s="237" t="s">
        <v>198</v>
      </c>
      <c r="L264" s="74"/>
      <c r="M264" s="242" t="s">
        <v>34</v>
      </c>
      <c r="N264" s="243" t="s">
        <v>49</v>
      </c>
      <c r="O264" s="49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AR264" s="25" t="s">
        <v>211</v>
      </c>
      <c r="AT264" s="25" t="s">
        <v>194</v>
      </c>
      <c r="AU264" s="25" t="s">
        <v>88</v>
      </c>
      <c r="AY264" s="25" t="s">
        <v>191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25" t="s">
        <v>86</v>
      </c>
      <c r="BK264" s="246">
        <f>ROUND(I264*H264,2)</f>
        <v>0</v>
      </c>
      <c r="BL264" s="25" t="s">
        <v>211</v>
      </c>
      <c r="BM264" s="25" t="s">
        <v>2393</v>
      </c>
    </row>
    <row r="265" s="1" customFormat="1" ht="16.5" customHeight="1">
      <c r="B265" s="48"/>
      <c r="C265" s="235" t="s">
        <v>550</v>
      </c>
      <c r="D265" s="235" t="s">
        <v>194</v>
      </c>
      <c r="E265" s="236" t="s">
        <v>2394</v>
      </c>
      <c r="F265" s="237" t="s">
        <v>2395</v>
      </c>
      <c r="G265" s="238" t="s">
        <v>453</v>
      </c>
      <c r="H265" s="239">
        <v>16.5</v>
      </c>
      <c r="I265" s="240"/>
      <c r="J265" s="241">
        <f>ROUND(I265*H265,2)</f>
        <v>0</v>
      </c>
      <c r="K265" s="237" t="s">
        <v>198</v>
      </c>
      <c r="L265" s="74"/>
      <c r="M265" s="242" t="s">
        <v>34</v>
      </c>
      <c r="N265" s="243" t="s">
        <v>49</v>
      </c>
      <c r="O265" s="49"/>
      <c r="P265" s="244">
        <f>O265*H265</f>
        <v>0</v>
      </c>
      <c r="Q265" s="244">
        <v>0.0065799999999999999</v>
      </c>
      <c r="R265" s="244">
        <f>Q265*H265</f>
        <v>0.10857</v>
      </c>
      <c r="S265" s="244">
        <v>0</v>
      </c>
      <c r="T265" s="245">
        <f>S265*H265</f>
        <v>0</v>
      </c>
      <c r="AR265" s="25" t="s">
        <v>211</v>
      </c>
      <c r="AT265" s="25" t="s">
        <v>194</v>
      </c>
      <c r="AU265" s="25" t="s">
        <v>88</v>
      </c>
      <c r="AY265" s="25" t="s">
        <v>191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5" t="s">
        <v>86</v>
      </c>
      <c r="BK265" s="246">
        <f>ROUND(I265*H265,2)</f>
        <v>0</v>
      </c>
      <c r="BL265" s="25" t="s">
        <v>211</v>
      </c>
      <c r="BM265" s="25" t="s">
        <v>2396</v>
      </c>
    </row>
    <row r="266" s="14" customFormat="1">
      <c r="B266" s="275"/>
      <c r="C266" s="276"/>
      <c r="D266" s="247" t="s">
        <v>312</v>
      </c>
      <c r="E266" s="277" t="s">
        <v>34</v>
      </c>
      <c r="F266" s="278" t="s">
        <v>2282</v>
      </c>
      <c r="G266" s="276"/>
      <c r="H266" s="277" t="s">
        <v>34</v>
      </c>
      <c r="I266" s="279"/>
      <c r="J266" s="276"/>
      <c r="K266" s="276"/>
      <c r="L266" s="280"/>
      <c r="M266" s="281"/>
      <c r="N266" s="282"/>
      <c r="O266" s="282"/>
      <c r="P266" s="282"/>
      <c r="Q266" s="282"/>
      <c r="R266" s="282"/>
      <c r="S266" s="282"/>
      <c r="T266" s="283"/>
      <c r="AT266" s="284" t="s">
        <v>312</v>
      </c>
      <c r="AU266" s="284" t="s">
        <v>88</v>
      </c>
      <c r="AV266" s="14" t="s">
        <v>86</v>
      </c>
      <c r="AW266" s="14" t="s">
        <v>41</v>
      </c>
      <c r="AX266" s="14" t="s">
        <v>78</v>
      </c>
      <c r="AY266" s="284" t="s">
        <v>191</v>
      </c>
    </row>
    <row r="267" s="12" customFormat="1">
      <c r="B267" s="253"/>
      <c r="C267" s="254"/>
      <c r="D267" s="247" t="s">
        <v>312</v>
      </c>
      <c r="E267" s="255" t="s">
        <v>34</v>
      </c>
      <c r="F267" s="256" t="s">
        <v>2397</v>
      </c>
      <c r="G267" s="254"/>
      <c r="H267" s="257">
        <v>16.5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AT267" s="263" t="s">
        <v>312</v>
      </c>
      <c r="AU267" s="263" t="s">
        <v>88</v>
      </c>
      <c r="AV267" s="12" t="s">
        <v>88</v>
      </c>
      <c r="AW267" s="12" t="s">
        <v>41</v>
      </c>
      <c r="AX267" s="12" t="s">
        <v>78</v>
      </c>
      <c r="AY267" s="263" t="s">
        <v>191</v>
      </c>
    </row>
    <row r="268" s="13" customFormat="1">
      <c r="B268" s="264"/>
      <c r="C268" s="265"/>
      <c r="D268" s="247" t="s">
        <v>312</v>
      </c>
      <c r="E268" s="266" t="s">
        <v>34</v>
      </c>
      <c r="F268" s="267" t="s">
        <v>314</v>
      </c>
      <c r="G268" s="265"/>
      <c r="H268" s="268">
        <v>16.5</v>
      </c>
      <c r="I268" s="269"/>
      <c r="J268" s="265"/>
      <c r="K268" s="265"/>
      <c r="L268" s="270"/>
      <c r="M268" s="271"/>
      <c r="N268" s="272"/>
      <c r="O268" s="272"/>
      <c r="P268" s="272"/>
      <c r="Q268" s="272"/>
      <c r="R268" s="272"/>
      <c r="S268" s="272"/>
      <c r="T268" s="273"/>
      <c r="AT268" s="274" t="s">
        <v>312</v>
      </c>
      <c r="AU268" s="274" t="s">
        <v>88</v>
      </c>
      <c r="AV268" s="13" t="s">
        <v>211</v>
      </c>
      <c r="AW268" s="13" t="s">
        <v>41</v>
      </c>
      <c r="AX268" s="13" t="s">
        <v>86</v>
      </c>
      <c r="AY268" s="274" t="s">
        <v>191</v>
      </c>
    </row>
    <row r="269" s="1" customFormat="1" ht="16.5" customHeight="1">
      <c r="B269" s="48"/>
      <c r="C269" s="235" t="s">
        <v>555</v>
      </c>
      <c r="D269" s="235" t="s">
        <v>194</v>
      </c>
      <c r="E269" s="236" t="s">
        <v>2398</v>
      </c>
      <c r="F269" s="237" t="s">
        <v>2399</v>
      </c>
      <c r="G269" s="238" t="s">
        <v>453</v>
      </c>
      <c r="H269" s="239">
        <v>16.5</v>
      </c>
      <c r="I269" s="240"/>
      <c r="J269" s="241">
        <f>ROUND(I269*H269,2)</f>
        <v>0</v>
      </c>
      <c r="K269" s="237" t="s">
        <v>198</v>
      </c>
      <c r="L269" s="74"/>
      <c r="M269" s="242" t="s">
        <v>34</v>
      </c>
      <c r="N269" s="243" t="s">
        <v>49</v>
      </c>
      <c r="O269" s="49"/>
      <c r="P269" s="244">
        <f>O269*H269</f>
        <v>0</v>
      </c>
      <c r="Q269" s="244">
        <v>0</v>
      </c>
      <c r="R269" s="244">
        <f>Q269*H269</f>
        <v>0</v>
      </c>
      <c r="S269" s="244">
        <v>0</v>
      </c>
      <c r="T269" s="245">
        <f>S269*H269</f>
        <v>0</v>
      </c>
      <c r="AR269" s="25" t="s">
        <v>211</v>
      </c>
      <c r="AT269" s="25" t="s">
        <v>194</v>
      </c>
      <c r="AU269" s="25" t="s">
        <v>88</v>
      </c>
      <c r="AY269" s="25" t="s">
        <v>191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25" t="s">
        <v>86</v>
      </c>
      <c r="BK269" s="246">
        <f>ROUND(I269*H269,2)</f>
        <v>0</v>
      </c>
      <c r="BL269" s="25" t="s">
        <v>211</v>
      </c>
      <c r="BM269" s="25" t="s">
        <v>2400</v>
      </c>
    </row>
    <row r="270" s="11" customFormat="1" ht="29.88" customHeight="1">
      <c r="B270" s="219"/>
      <c r="C270" s="220"/>
      <c r="D270" s="221" t="s">
        <v>77</v>
      </c>
      <c r="E270" s="233" t="s">
        <v>916</v>
      </c>
      <c r="F270" s="233" t="s">
        <v>917</v>
      </c>
      <c r="G270" s="220"/>
      <c r="H270" s="220"/>
      <c r="I270" s="223"/>
      <c r="J270" s="234">
        <f>BK270</f>
        <v>0</v>
      </c>
      <c r="K270" s="220"/>
      <c r="L270" s="225"/>
      <c r="M270" s="226"/>
      <c r="N270" s="227"/>
      <c r="O270" s="227"/>
      <c r="P270" s="228">
        <f>P271</f>
        <v>0</v>
      </c>
      <c r="Q270" s="227"/>
      <c r="R270" s="228">
        <f>R271</f>
        <v>0</v>
      </c>
      <c r="S270" s="227"/>
      <c r="T270" s="229">
        <f>T271</f>
        <v>0</v>
      </c>
      <c r="AR270" s="230" t="s">
        <v>86</v>
      </c>
      <c r="AT270" s="231" t="s">
        <v>77</v>
      </c>
      <c r="AU270" s="231" t="s">
        <v>86</v>
      </c>
      <c r="AY270" s="230" t="s">
        <v>191</v>
      </c>
      <c r="BK270" s="232">
        <f>BK271</f>
        <v>0</v>
      </c>
    </row>
    <row r="271" s="1" customFormat="1" ht="16.5" customHeight="1">
      <c r="B271" s="48"/>
      <c r="C271" s="235" t="s">
        <v>560</v>
      </c>
      <c r="D271" s="235" t="s">
        <v>194</v>
      </c>
      <c r="E271" s="236" t="s">
        <v>2401</v>
      </c>
      <c r="F271" s="237" t="s">
        <v>2402</v>
      </c>
      <c r="G271" s="238" t="s">
        <v>327</v>
      </c>
      <c r="H271" s="239">
        <v>1290.7550000000001</v>
      </c>
      <c r="I271" s="240"/>
      <c r="J271" s="241">
        <f>ROUND(I271*H271,2)</f>
        <v>0</v>
      </c>
      <c r="K271" s="237" t="s">
        <v>198</v>
      </c>
      <c r="L271" s="74"/>
      <c r="M271" s="242" t="s">
        <v>34</v>
      </c>
      <c r="N271" s="285" t="s">
        <v>49</v>
      </c>
      <c r="O271" s="251"/>
      <c r="P271" s="286">
        <f>O271*H271</f>
        <v>0</v>
      </c>
      <c r="Q271" s="286">
        <v>0</v>
      </c>
      <c r="R271" s="286">
        <f>Q271*H271</f>
        <v>0</v>
      </c>
      <c r="S271" s="286">
        <v>0</v>
      </c>
      <c r="T271" s="287">
        <f>S271*H271</f>
        <v>0</v>
      </c>
      <c r="AR271" s="25" t="s">
        <v>211</v>
      </c>
      <c r="AT271" s="25" t="s">
        <v>194</v>
      </c>
      <c r="AU271" s="25" t="s">
        <v>88</v>
      </c>
      <c r="AY271" s="25" t="s">
        <v>191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25" t="s">
        <v>86</v>
      </c>
      <c r="BK271" s="246">
        <f>ROUND(I271*H271,2)</f>
        <v>0</v>
      </c>
      <c r="BL271" s="25" t="s">
        <v>211</v>
      </c>
      <c r="BM271" s="25" t="s">
        <v>2403</v>
      </c>
    </row>
    <row r="272" s="1" customFormat="1" ht="6.96" customHeight="1">
      <c r="B272" s="69"/>
      <c r="C272" s="70"/>
      <c r="D272" s="70"/>
      <c r="E272" s="70"/>
      <c r="F272" s="70"/>
      <c r="G272" s="70"/>
      <c r="H272" s="70"/>
      <c r="I272" s="180"/>
      <c r="J272" s="70"/>
      <c r="K272" s="70"/>
      <c r="L272" s="74"/>
    </row>
  </sheetData>
  <sheetProtection sheet="1" autoFilter="0" formatColumns="0" formatRows="0" objects="1" scenarios="1" spinCount="100000" saltValue="FDovpDQ8P4CeYZ3LrRqqJNosLoTPxgxRH6rcx5gu6OZ9fx6DdI+PI3Rk4zqVMhCzInulSIY/3n7DHa3CcRZOqA==" hashValue="ei8b2PGEI5lRyTMJoy5fDl/eVqhgUdUh4qILuyf6cbSNhXQz8YlgRllqUWPIVlKaPfr5VTkrfuHFnE3YjSzckQ==" algorithmName="SHA-512" password="CC35"/>
  <autoFilter ref="C87:K27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104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2404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14" customHeight="1">
      <c r="B26" s="162"/>
      <c r="C26" s="163"/>
      <c r="D26" s="163"/>
      <c r="E26" s="46" t="s">
        <v>43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ROUND(J85,2)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ROUND(SUM(BE85:BE138), 2)</f>
        <v>0</v>
      </c>
      <c r="G32" s="49"/>
      <c r="H32" s="49"/>
      <c r="I32" s="172">
        <v>0.20999999999999999</v>
      </c>
      <c r="J32" s="171">
        <f>ROUND(ROUND((SUM(BE85:BE138)),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ROUND(SUM(BF85:BF138), 2)</f>
        <v>0</v>
      </c>
      <c r="G33" s="49"/>
      <c r="H33" s="49"/>
      <c r="I33" s="172">
        <v>0.14999999999999999</v>
      </c>
      <c r="J33" s="171">
        <f>ROUND(ROUND((SUM(BF85:BF138)),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ROUND(SUM(BG85:BG138),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ROUND(SUM(BH85:BH138),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ROUND(SUM(BI85:BI138),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D03.2B - Stavebně konstrukční řešení - dřevěné konstrukce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J85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380</v>
      </c>
      <c r="E61" s="194"/>
      <c r="F61" s="194"/>
      <c r="G61" s="194"/>
      <c r="H61" s="194"/>
      <c r="I61" s="195"/>
      <c r="J61" s="196">
        <f>J86</f>
        <v>0</v>
      </c>
      <c r="K61" s="197"/>
    </row>
    <row r="62" s="9" customFormat="1" ht="19.92" customHeight="1">
      <c r="B62" s="198"/>
      <c r="C62" s="199"/>
      <c r="D62" s="200" t="s">
        <v>384</v>
      </c>
      <c r="E62" s="201"/>
      <c r="F62" s="201"/>
      <c r="G62" s="201"/>
      <c r="H62" s="201"/>
      <c r="I62" s="202"/>
      <c r="J62" s="203">
        <f>J87</f>
        <v>0</v>
      </c>
      <c r="K62" s="204"/>
    </row>
    <row r="63" s="9" customFormat="1" ht="19.92" customHeight="1">
      <c r="B63" s="198"/>
      <c r="C63" s="199"/>
      <c r="D63" s="200" t="s">
        <v>388</v>
      </c>
      <c r="E63" s="201"/>
      <c r="F63" s="201"/>
      <c r="G63" s="201"/>
      <c r="H63" s="201"/>
      <c r="I63" s="202"/>
      <c r="J63" s="203">
        <f>J129</f>
        <v>0</v>
      </c>
      <c r="K63" s="204"/>
    </row>
    <row r="64" s="1" customFormat="1" ht="21.84" customHeight="1">
      <c r="B64" s="48"/>
      <c r="C64" s="49"/>
      <c r="D64" s="49"/>
      <c r="E64" s="49"/>
      <c r="F64" s="49"/>
      <c r="G64" s="49"/>
      <c r="H64" s="49"/>
      <c r="I64" s="158"/>
      <c r="J64" s="49"/>
      <c r="K64" s="53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80"/>
      <c r="J65" s="70"/>
      <c r="K65" s="71"/>
    </row>
    <row r="69" s="1" customFormat="1" ht="6.96" customHeight="1">
      <c r="B69" s="72"/>
      <c r="C69" s="73"/>
      <c r="D69" s="73"/>
      <c r="E69" s="73"/>
      <c r="F69" s="73"/>
      <c r="G69" s="73"/>
      <c r="H69" s="73"/>
      <c r="I69" s="183"/>
      <c r="J69" s="73"/>
      <c r="K69" s="73"/>
      <c r="L69" s="74"/>
    </row>
    <row r="70" s="1" customFormat="1" ht="36.96" customHeight="1">
      <c r="B70" s="48"/>
      <c r="C70" s="75" t="s">
        <v>175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4.4" customHeight="1">
      <c r="B72" s="48"/>
      <c r="C72" s="78" t="s">
        <v>18</v>
      </c>
      <c r="D72" s="76"/>
      <c r="E72" s="76"/>
      <c r="F72" s="76"/>
      <c r="G72" s="76"/>
      <c r="H72" s="76"/>
      <c r="I72" s="205"/>
      <c r="J72" s="76"/>
      <c r="K72" s="76"/>
      <c r="L72" s="74"/>
    </row>
    <row r="73" s="1" customFormat="1" ht="16.5" customHeight="1">
      <c r="B73" s="48"/>
      <c r="C73" s="76"/>
      <c r="D73" s="76"/>
      <c r="E73" s="206" t="str">
        <f>E7</f>
        <v>Centrum aktivních seniorů</v>
      </c>
      <c r="F73" s="78"/>
      <c r="G73" s="78"/>
      <c r="H73" s="78"/>
      <c r="I73" s="205"/>
      <c r="J73" s="76"/>
      <c r="K73" s="76"/>
      <c r="L73" s="74"/>
    </row>
    <row r="74">
      <c r="B74" s="29"/>
      <c r="C74" s="78" t="s">
        <v>162</v>
      </c>
      <c r="D74" s="288"/>
      <c r="E74" s="288"/>
      <c r="F74" s="288"/>
      <c r="G74" s="288"/>
      <c r="H74" s="288"/>
      <c r="I74" s="150"/>
      <c r="J74" s="288"/>
      <c r="K74" s="288"/>
      <c r="L74" s="289"/>
    </row>
    <row r="75" s="1" customFormat="1" ht="16.5" customHeight="1">
      <c r="B75" s="48"/>
      <c r="C75" s="76"/>
      <c r="D75" s="76"/>
      <c r="E75" s="206" t="s">
        <v>372</v>
      </c>
      <c r="F75" s="76"/>
      <c r="G75" s="76"/>
      <c r="H75" s="76"/>
      <c r="I75" s="205"/>
      <c r="J75" s="76"/>
      <c r="K75" s="76"/>
      <c r="L75" s="74"/>
    </row>
    <row r="76" s="1" customFormat="1" ht="14.4" customHeight="1">
      <c r="B76" s="48"/>
      <c r="C76" s="78" t="s">
        <v>373</v>
      </c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7.25" customHeight="1">
      <c r="B77" s="48"/>
      <c r="C77" s="76"/>
      <c r="D77" s="76"/>
      <c r="E77" s="84" t="str">
        <f>E11</f>
        <v>D03.2B - Stavebně konstrukční řešení - dřevěné konstrukce</v>
      </c>
      <c r="F77" s="76"/>
      <c r="G77" s="76"/>
      <c r="H77" s="76"/>
      <c r="I77" s="205"/>
      <c r="J77" s="76"/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 ht="18" customHeight="1">
      <c r="B79" s="48"/>
      <c r="C79" s="78" t="s">
        <v>24</v>
      </c>
      <c r="D79" s="76"/>
      <c r="E79" s="76"/>
      <c r="F79" s="207" t="str">
        <f>F14</f>
        <v>Frýdek Místek</v>
      </c>
      <c r="G79" s="76"/>
      <c r="H79" s="76"/>
      <c r="I79" s="208" t="s">
        <v>26</v>
      </c>
      <c r="J79" s="87" t="str">
        <f>IF(J14="","",J14)</f>
        <v>27. 3. 2018</v>
      </c>
      <c r="K79" s="76"/>
      <c r="L79" s="74"/>
    </row>
    <row r="80" s="1" customFormat="1" ht="6.96" customHeight="1">
      <c r="B80" s="48"/>
      <c r="C80" s="76"/>
      <c r="D80" s="76"/>
      <c r="E80" s="76"/>
      <c r="F80" s="76"/>
      <c r="G80" s="76"/>
      <c r="H80" s="76"/>
      <c r="I80" s="205"/>
      <c r="J80" s="76"/>
      <c r="K80" s="76"/>
      <c r="L80" s="74"/>
    </row>
    <row r="81" s="1" customFormat="1">
      <c r="B81" s="48"/>
      <c r="C81" s="78" t="s">
        <v>32</v>
      </c>
      <c r="D81" s="76"/>
      <c r="E81" s="76"/>
      <c r="F81" s="207" t="str">
        <f>E17</f>
        <v>Statutární město Frýdek-Místek</v>
      </c>
      <c r="G81" s="76"/>
      <c r="H81" s="76"/>
      <c r="I81" s="208" t="s">
        <v>39</v>
      </c>
      <c r="J81" s="207" t="str">
        <f>E23</f>
        <v>CHVÁLEK ATELIÉR s.r.o..</v>
      </c>
      <c r="K81" s="76"/>
      <c r="L81" s="74"/>
    </row>
    <row r="82" s="1" customFormat="1" ht="14.4" customHeight="1">
      <c r="B82" s="48"/>
      <c r="C82" s="78" t="s">
        <v>37</v>
      </c>
      <c r="D82" s="76"/>
      <c r="E82" s="76"/>
      <c r="F82" s="207" t="str">
        <f>IF(E20="","",E20)</f>
        <v/>
      </c>
      <c r="G82" s="76"/>
      <c r="H82" s="76"/>
      <c r="I82" s="205"/>
      <c r="J82" s="76"/>
      <c r="K82" s="76"/>
      <c r="L82" s="74"/>
    </row>
    <row r="83" s="1" customFormat="1" ht="10.32" customHeight="1">
      <c r="B83" s="48"/>
      <c r="C83" s="76"/>
      <c r="D83" s="76"/>
      <c r="E83" s="76"/>
      <c r="F83" s="76"/>
      <c r="G83" s="76"/>
      <c r="H83" s="76"/>
      <c r="I83" s="205"/>
      <c r="J83" s="76"/>
      <c r="K83" s="76"/>
      <c r="L83" s="74"/>
    </row>
    <row r="84" s="10" customFormat="1" ht="29.28" customHeight="1">
      <c r="B84" s="209"/>
      <c r="C84" s="210" t="s">
        <v>176</v>
      </c>
      <c r="D84" s="211" t="s">
        <v>63</v>
      </c>
      <c r="E84" s="211" t="s">
        <v>59</v>
      </c>
      <c r="F84" s="211" t="s">
        <v>177</v>
      </c>
      <c r="G84" s="211" t="s">
        <v>178</v>
      </c>
      <c r="H84" s="211" t="s">
        <v>179</v>
      </c>
      <c r="I84" s="212" t="s">
        <v>180</v>
      </c>
      <c r="J84" s="211" t="s">
        <v>166</v>
      </c>
      <c r="K84" s="213" t="s">
        <v>181</v>
      </c>
      <c r="L84" s="214"/>
      <c r="M84" s="104" t="s">
        <v>182</v>
      </c>
      <c r="N84" s="105" t="s">
        <v>48</v>
      </c>
      <c r="O84" s="105" t="s">
        <v>183</v>
      </c>
      <c r="P84" s="105" t="s">
        <v>184</v>
      </c>
      <c r="Q84" s="105" t="s">
        <v>185</v>
      </c>
      <c r="R84" s="105" t="s">
        <v>186</v>
      </c>
      <c r="S84" s="105" t="s">
        <v>187</v>
      </c>
      <c r="T84" s="106" t="s">
        <v>188</v>
      </c>
    </row>
    <row r="85" s="1" customFormat="1" ht="29.28" customHeight="1">
      <c r="B85" s="48"/>
      <c r="C85" s="110" t="s">
        <v>167</v>
      </c>
      <c r="D85" s="76"/>
      <c r="E85" s="76"/>
      <c r="F85" s="76"/>
      <c r="G85" s="76"/>
      <c r="H85" s="76"/>
      <c r="I85" s="205"/>
      <c r="J85" s="215">
        <f>BK85</f>
        <v>0</v>
      </c>
      <c r="K85" s="76"/>
      <c r="L85" s="74"/>
      <c r="M85" s="107"/>
      <c r="N85" s="108"/>
      <c r="O85" s="108"/>
      <c r="P85" s="216">
        <f>P86</f>
        <v>0</v>
      </c>
      <c r="Q85" s="108"/>
      <c r="R85" s="216">
        <f>R86</f>
        <v>6.0700000000000003</v>
      </c>
      <c r="S85" s="108"/>
      <c r="T85" s="217">
        <f>T86</f>
        <v>0</v>
      </c>
      <c r="AT85" s="25" t="s">
        <v>77</v>
      </c>
      <c r="AU85" s="25" t="s">
        <v>168</v>
      </c>
      <c r="BK85" s="218">
        <f>BK86</f>
        <v>0</v>
      </c>
    </row>
    <row r="86" s="11" customFormat="1" ht="37.44" customHeight="1">
      <c r="B86" s="219"/>
      <c r="C86" s="220"/>
      <c r="D86" s="221" t="s">
        <v>77</v>
      </c>
      <c r="E86" s="222" t="s">
        <v>922</v>
      </c>
      <c r="F86" s="222" t="s">
        <v>923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P87+P129</f>
        <v>0</v>
      </c>
      <c r="Q86" s="227"/>
      <c r="R86" s="228">
        <f>R87+R129</f>
        <v>6.0700000000000003</v>
      </c>
      <c r="S86" s="227"/>
      <c r="T86" s="229">
        <f>T87+T129</f>
        <v>0</v>
      </c>
      <c r="AR86" s="230" t="s">
        <v>88</v>
      </c>
      <c r="AT86" s="231" t="s">
        <v>77</v>
      </c>
      <c r="AU86" s="231" t="s">
        <v>78</v>
      </c>
      <c r="AY86" s="230" t="s">
        <v>191</v>
      </c>
      <c r="BK86" s="232">
        <f>BK87+BK129</f>
        <v>0</v>
      </c>
    </row>
    <row r="87" s="11" customFormat="1" ht="19.92" customHeight="1">
      <c r="B87" s="219"/>
      <c r="C87" s="220"/>
      <c r="D87" s="221" t="s">
        <v>77</v>
      </c>
      <c r="E87" s="233" t="s">
        <v>1279</v>
      </c>
      <c r="F87" s="233" t="s">
        <v>1280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SUM(P88:P128)</f>
        <v>0</v>
      </c>
      <c r="Q87" s="227"/>
      <c r="R87" s="228">
        <f>SUM(R88:R128)</f>
        <v>0</v>
      </c>
      <c r="S87" s="227"/>
      <c r="T87" s="229">
        <f>SUM(T88:T128)</f>
        <v>0</v>
      </c>
      <c r="AR87" s="230" t="s">
        <v>88</v>
      </c>
      <c r="AT87" s="231" t="s">
        <v>77</v>
      </c>
      <c r="AU87" s="231" t="s">
        <v>86</v>
      </c>
      <c r="AY87" s="230" t="s">
        <v>191</v>
      </c>
      <c r="BK87" s="232">
        <f>SUM(BK88:BK128)</f>
        <v>0</v>
      </c>
    </row>
    <row r="88" s="1" customFormat="1" ht="16.5" customHeight="1">
      <c r="B88" s="48"/>
      <c r="C88" s="235" t="s">
        <v>86</v>
      </c>
      <c r="D88" s="235" t="s">
        <v>194</v>
      </c>
      <c r="E88" s="236" t="s">
        <v>2405</v>
      </c>
      <c r="F88" s="237" t="s">
        <v>2406</v>
      </c>
      <c r="G88" s="238" t="s">
        <v>309</v>
      </c>
      <c r="H88" s="239">
        <v>15.4</v>
      </c>
      <c r="I88" s="240"/>
      <c r="J88" s="241">
        <f>ROUND(I88*H88,2)</f>
        <v>0</v>
      </c>
      <c r="K88" s="237" t="s">
        <v>356</v>
      </c>
      <c r="L88" s="74"/>
      <c r="M88" s="242" t="s">
        <v>34</v>
      </c>
      <c r="N88" s="243" t="s">
        <v>49</v>
      </c>
      <c r="O88" s="49"/>
      <c r="P88" s="244">
        <f>O88*H88</f>
        <v>0</v>
      </c>
      <c r="Q88" s="244">
        <v>0</v>
      </c>
      <c r="R88" s="244">
        <f>Q88*H88</f>
        <v>0</v>
      </c>
      <c r="S88" s="244">
        <v>0</v>
      </c>
      <c r="T88" s="245">
        <f>S88*H88</f>
        <v>0</v>
      </c>
      <c r="AR88" s="25" t="s">
        <v>267</v>
      </c>
      <c r="AT88" s="25" t="s">
        <v>194</v>
      </c>
      <c r="AU88" s="25" t="s">
        <v>88</v>
      </c>
      <c r="AY88" s="25" t="s">
        <v>191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5" t="s">
        <v>86</v>
      </c>
      <c r="BK88" s="246">
        <f>ROUND(I88*H88,2)</f>
        <v>0</v>
      </c>
      <c r="BL88" s="25" t="s">
        <v>267</v>
      </c>
      <c r="BM88" s="25" t="s">
        <v>2407</v>
      </c>
    </row>
    <row r="89" s="1" customFormat="1">
      <c r="B89" s="48"/>
      <c r="C89" s="76"/>
      <c r="D89" s="247" t="s">
        <v>201</v>
      </c>
      <c r="E89" s="76"/>
      <c r="F89" s="248" t="s">
        <v>2408</v>
      </c>
      <c r="G89" s="76"/>
      <c r="H89" s="76"/>
      <c r="I89" s="205"/>
      <c r="J89" s="76"/>
      <c r="K89" s="76"/>
      <c r="L89" s="74"/>
      <c r="M89" s="249"/>
      <c r="N89" s="49"/>
      <c r="O89" s="49"/>
      <c r="P89" s="49"/>
      <c r="Q89" s="49"/>
      <c r="R89" s="49"/>
      <c r="S89" s="49"/>
      <c r="T89" s="97"/>
      <c r="AT89" s="25" t="s">
        <v>201</v>
      </c>
      <c r="AU89" s="25" t="s">
        <v>88</v>
      </c>
    </row>
    <row r="90" s="14" customFormat="1">
      <c r="B90" s="275"/>
      <c r="C90" s="276"/>
      <c r="D90" s="247" t="s">
        <v>312</v>
      </c>
      <c r="E90" s="277" t="s">
        <v>34</v>
      </c>
      <c r="F90" s="278" t="s">
        <v>2409</v>
      </c>
      <c r="G90" s="276"/>
      <c r="H90" s="277" t="s">
        <v>34</v>
      </c>
      <c r="I90" s="279"/>
      <c r="J90" s="276"/>
      <c r="K90" s="276"/>
      <c r="L90" s="280"/>
      <c r="M90" s="281"/>
      <c r="N90" s="282"/>
      <c r="O90" s="282"/>
      <c r="P90" s="282"/>
      <c r="Q90" s="282"/>
      <c r="R90" s="282"/>
      <c r="S90" s="282"/>
      <c r="T90" s="283"/>
      <c r="AT90" s="284" t="s">
        <v>312</v>
      </c>
      <c r="AU90" s="284" t="s">
        <v>88</v>
      </c>
      <c r="AV90" s="14" t="s">
        <v>86</v>
      </c>
      <c r="AW90" s="14" t="s">
        <v>41</v>
      </c>
      <c r="AX90" s="14" t="s">
        <v>78</v>
      </c>
      <c r="AY90" s="284" t="s">
        <v>191</v>
      </c>
    </row>
    <row r="91" s="14" customFormat="1">
      <c r="B91" s="275"/>
      <c r="C91" s="276"/>
      <c r="D91" s="247" t="s">
        <v>312</v>
      </c>
      <c r="E91" s="277" t="s">
        <v>34</v>
      </c>
      <c r="F91" s="278" t="s">
        <v>2410</v>
      </c>
      <c r="G91" s="276"/>
      <c r="H91" s="277" t="s">
        <v>34</v>
      </c>
      <c r="I91" s="279"/>
      <c r="J91" s="276"/>
      <c r="K91" s="276"/>
      <c r="L91" s="280"/>
      <c r="M91" s="281"/>
      <c r="N91" s="282"/>
      <c r="O91" s="282"/>
      <c r="P91" s="282"/>
      <c r="Q91" s="282"/>
      <c r="R91" s="282"/>
      <c r="S91" s="282"/>
      <c r="T91" s="283"/>
      <c r="AT91" s="284" t="s">
        <v>312</v>
      </c>
      <c r="AU91" s="284" t="s">
        <v>88</v>
      </c>
      <c r="AV91" s="14" t="s">
        <v>86</v>
      </c>
      <c r="AW91" s="14" t="s">
        <v>41</v>
      </c>
      <c r="AX91" s="14" t="s">
        <v>78</v>
      </c>
      <c r="AY91" s="284" t="s">
        <v>191</v>
      </c>
    </row>
    <row r="92" s="12" customFormat="1">
      <c r="B92" s="253"/>
      <c r="C92" s="254"/>
      <c r="D92" s="247" t="s">
        <v>312</v>
      </c>
      <c r="E92" s="255" t="s">
        <v>34</v>
      </c>
      <c r="F92" s="256" t="s">
        <v>2411</v>
      </c>
      <c r="G92" s="254"/>
      <c r="H92" s="257">
        <v>14</v>
      </c>
      <c r="I92" s="258"/>
      <c r="J92" s="254"/>
      <c r="K92" s="254"/>
      <c r="L92" s="259"/>
      <c r="M92" s="260"/>
      <c r="N92" s="261"/>
      <c r="O92" s="261"/>
      <c r="P92" s="261"/>
      <c r="Q92" s="261"/>
      <c r="R92" s="261"/>
      <c r="S92" s="261"/>
      <c r="T92" s="262"/>
      <c r="AT92" s="263" t="s">
        <v>312</v>
      </c>
      <c r="AU92" s="263" t="s">
        <v>88</v>
      </c>
      <c r="AV92" s="12" t="s">
        <v>88</v>
      </c>
      <c r="AW92" s="12" t="s">
        <v>41</v>
      </c>
      <c r="AX92" s="12" t="s">
        <v>78</v>
      </c>
      <c r="AY92" s="263" t="s">
        <v>191</v>
      </c>
    </row>
    <row r="93" s="15" customFormat="1">
      <c r="B93" s="300"/>
      <c r="C93" s="301"/>
      <c r="D93" s="247" t="s">
        <v>312</v>
      </c>
      <c r="E93" s="302" t="s">
        <v>34</v>
      </c>
      <c r="F93" s="303" t="s">
        <v>469</v>
      </c>
      <c r="G93" s="301"/>
      <c r="H93" s="304">
        <v>14</v>
      </c>
      <c r="I93" s="305"/>
      <c r="J93" s="301"/>
      <c r="K93" s="301"/>
      <c r="L93" s="306"/>
      <c r="M93" s="307"/>
      <c r="N93" s="308"/>
      <c r="O93" s="308"/>
      <c r="P93" s="308"/>
      <c r="Q93" s="308"/>
      <c r="R93" s="308"/>
      <c r="S93" s="308"/>
      <c r="T93" s="309"/>
      <c r="AT93" s="310" t="s">
        <v>312</v>
      </c>
      <c r="AU93" s="310" t="s">
        <v>88</v>
      </c>
      <c r="AV93" s="15" t="s">
        <v>206</v>
      </c>
      <c r="AW93" s="15" t="s">
        <v>41</v>
      </c>
      <c r="AX93" s="15" t="s">
        <v>78</v>
      </c>
      <c r="AY93" s="310" t="s">
        <v>191</v>
      </c>
    </row>
    <row r="94" s="12" customFormat="1">
      <c r="B94" s="253"/>
      <c r="C94" s="254"/>
      <c r="D94" s="247" t="s">
        <v>312</v>
      </c>
      <c r="E94" s="255" t="s">
        <v>34</v>
      </c>
      <c r="F94" s="256" t="s">
        <v>2412</v>
      </c>
      <c r="G94" s="254"/>
      <c r="H94" s="257">
        <v>1.3999999999999999</v>
      </c>
      <c r="I94" s="258"/>
      <c r="J94" s="254"/>
      <c r="K94" s="254"/>
      <c r="L94" s="259"/>
      <c r="M94" s="260"/>
      <c r="N94" s="261"/>
      <c r="O94" s="261"/>
      <c r="P94" s="261"/>
      <c r="Q94" s="261"/>
      <c r="R94" s="261"/>
      <c r="S94" s="261"/>
      <c r="T94" s="262"/>
      <c r="AT94" s="263" t="s">
        <v>312</v>
      </c>
      <c r="AU94" s="263" t="s">
        <v>88</v>
      </c>
      <c r="AV94" s="12" t="s">
        <v>88</v>
      </c>
      <c r="AW94" s="12" t="s">
        <v>41</v>
      </c>
      <c r="AX94" s="12" t="s">
        <v>78</v>
      </c>
      <c r="AY94" s="263" t="s">
        <v>191</v>
      </c>
    </row>
    <row r="95" s="13" customFormat="1">
      <c r="B95" s="264"/>
      <c r="C95" s="265"/>
      <c r="D95" s="247" t="s">
        <v>312</v>
      </c>
      <c r="E95" s="266" t="s">
        <v>34</v>
      </c>
      <c r="F95" s="267" t="s">
        <v>314</v>
      </c>
      <c r="G95" s="265"/>
      <c r="H95" s="268">
        <v>15.4</v>
      </c>
      <c r="I95" s="269"/>
      <c r="J95" s="265"/>
      <c r="K95" s="265"/>
      <c r="L95" s="270"/>
      <c r="M95" s="271"/>
      <c r="N95" s="272"/>
      <c r="O95" s="272"/>
      <c r="P95" s="272"/>
      <c r="Q95" s="272"/>
      <c r="R95" s="272"/>
      <c r="S95" s="272"/>
      <c r="T95" s="273"/>
      <c r="AT95" s="274" t="s">
        <v>312</v>
      </c>
      <c r="AU95" s="274" t="s">
        <v>88</v>
      </c>
      <c r="AV95" s="13" t="s">
        <v>211</v>
      </c>
      <c r="AW95" s="13" t="s">
        <v>41</v>
      </c>
      <c r="AX95" s="13" t="s">
        <v>86</v>
      </c>
      <c r="AY95" s="274" t="s">
        <v>191</v>
      </c>
    </row>
    <row r="96" s="1" customFormat="1" ht="16.5" customHeight="1">
      <c r="B96" s="48"/>
      <c r="C96" s="235" t="s">
        <v>88</v>
      </c>
      <c r="D96" s="235" t="s">
        <v>194</v>
      </c>
      <c r="E96" s="236" t="s">
        <v>2413</v>
      </c>
      <c r="F96" s="237" t="s">
        <v>2414</v>
      </c>
      <c r="G96" s="238" t="s">
        <v>309</v>
      </c>
      <c r="H96" s="239">
        <v>1.1000000000000001</v>
      </c>
      <c r="I96" s="240"/>
      <c r="J96" s="241">
        <f>ROUND(I96*H96,2)</f>
        <v>0</v>
      </c>
      <c r="K96" s="237" t="s">
        <v>356</v>
      </c>
      <c r="L96" s="74"/>
      <c r="M96" s="242" t="s">
        <v>34</v>
      </c>
      <c r="N96" s="243" t="s">
        <v>49</v>
      </c>
      <c r="O96" s="49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5" t="s">
        <v>267</v>
      </c>
      <c r="AT96" s="25" t="s">
        <v>194</v>
      </c>
      <c r="AU96" s="25" t="s">
        <v>88</v>
      </c>
      <c r="AY96" s="25" t="s">
        <v>191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5" t="s">
        <v>86</v>
      </c>
      <c r="BK96" s="246">
        <f>ROUND(I96*H96,2)</f>
        <v>0</v>
      </c>
      <c r="BL96" s="25" t="s">
        <v>267</v>
      </c>
      <c r="BM96" s="25" t="s">
        <v>2415</v>
      </c>
    </row>
    <row r="97" s="1" customFormat="1">
      <c r="B97" s="48"/>
      <c r="C97" s="76"/>
      <c r="D97" s="247" t="s">
        <v>201</v>
      </c>
      <c r="E97" s="76"/>
      <c r="F97" s="248" t="s">
        <v>2408</v>
      </c>
      <c r="G97" s="76"/>
      <c r="H97" s="76"/>
      <c r="I97" s="205"/>
      <c r="J97" s="76"/>
      <c r="K97" s="76"/>
      <c r="L97" s="74"/>
      <c r="M97" s="249"/>
      <c r="N97" s="49"/>
      <c r="O97" s="49"/>
      <c r="P97" s="49"/>
      <c r="Q97" s="49"/>
      <c r="R97" s="49"/>
      <c r="S97" s="49"/>
      <c r="T97" s="97"/>
      <c r="AT97" s="25" t="s">
        <v>201</v>
      </c>
      <c r="AU97" s="25" t="s">
        <v>88</v>
      </c>
    </row>
    <row r="98" s="14" customFormat="1">
      <c r="B98" s="275"/>
      <c r="C98" s="276"/>
      <c r="D98" s="247" t="s">
        <v>312</v>
      </c>
      <c r="E98" s="277" t="s">
        <v>34</v>
      </c>
      <c r="F98" s="278" t="s">
        <v>2409</v>
      </c>
      <c r="G98" s="276"/>
      <c r="H98" s="277" t="s">
        <v>34</v>
      </c>
      <c r="I98" s="279"/>
      <c r="J98" s="276"/>
      <c r="K98" s="276"/>
      <c r="L98" s="280"/>
      <c r="M98" s="281"/>
      <c r="N98" s="282"/>
      <c r="O98" s="282"/>
      <c r="P98" s="282"/>
      <c r="Q98" s="282"/>
      <c r="R98" s="282"/>
      <c r="S98" s="282"/>
      <c r="T98" s="283"/>
      <c r="AT98" s="284" t="s">
        <v>312</v>
      </c>
      <c r="AU98" s="284" t="s">
        <v>88</v>
      </c>
      <c r="AV98" s="14" t="s">
        <v>86</v>
      </c>
      <c r="AW98" s="14" t="s">
        <v>41</v>
      </c>
      <c r="AX98" s="14" t="s">
        <v>78</v>
      </c>
      <c r="AY98" s="284" t="s">
        <v>191</v>
      </c>
    </row>
    <row r="99" s="14" customFormat="1">
      <c r="B99" s="275"/>
      <c r="C99" s="276"/>
      <c r="D99" s="247" t="s">
        <v>312</v>
      </c>
      <c r="E99" s="277" t="s">
        <v>34</v>
      </c>
      <c r="F99" s="278" t="s">
        <v>2410</v>
      </c>
      <c r="G99" s="276"/>
      <c r="H99" s="277" t="s">
        <v>34</v>
      </c>
      <c r="I99" s="279"/>
      <c r="J99" s="276"/>
      <c r="K99" s="276"/>
      <c r="L99" s="280"/>
      <c r="M99" s="281"/>
      <c r="N99" s="282"/>
      <c r="O99" s="282"/>
      <c r="P99" s="282"/>
      <c r="Q99" s="282"/>
      <c r="R99" s="282"/>
      <c r="S99" s="282"/>
      <c r="T99" s="283"/>
      <c r="AT99" s="284" t="s">
        <v>312</v>
      </c>
      <c r="AU99" s="284" t="s">
        <v>88</v>
      </c>
      <c r="AV99" s="14" t="s">
        <v>86</v>
      </c>
      <c r="AW99" s="14" t="s">
        <v>41</v>
      </c>
      <c r="AX99" s="14" t="s">
        <v>78</v>
      </c>
      <c r="AY99" s="284" t="s">
        <v>191</v>
      </c>
    </row>
    <row r="100" s="12" customFormat="1">
      <c r="B100" s="253"/>
      <c r="C100" s="254"/>
      <c r="D100" s="247" t="s">
        <v>312</v>
      </c>
      <c r="E100" s="255" t="s">
        <v>34</v>
      </c>
      <c r="F100" s="256" t="s">
        <v>2416</v>
      </c>
      <c r="G100" s="254"/>
      <c r="H100" s="257">
        <v>1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AT100" s="263" t="s">
        <v>312</v>
      </c>
      <c r="AU100" s="263" t="s">
        <v>88</v>
      </c>
      <c r="AV100" s="12" t="s">
        <v>88</v>
      </c>
      <c r="AW100" s="12" t="s">
        <v>41</v>
      </c>
      <c r="AX100" s="12" t="s">
        <v>78</v>
      </c>
      <c r="AY100" s="263" t="s">
        <v>191</v>
      </c>
    </row>
    <row r="101" s="15" customFormat="1">
      <c r="B101" s="300"/>
      <c r="C101" s="301"/>
      <c r="D101" s="247" t="s">
        <v>312</v>
      </c>
      <c r="E101" s="302" t="s">
        <v>34</v>
      </c>
      <c r="F101" s="303" t="s">
        <v>469</v>
      </c>
      <c r="G101" s="301"/>
      <c r="H101" s="304">
        <v>1</v>
      </c>
      <c r="I101" s="305"/>
      <c r="J101" s="301"/>
      <c r="K101" s="301"/>
      <c r="L101" s="306"/>
      <c r="M101" s="307"/>
      <c r="N101" s="308"/>
      <c r="O101" s="308"/>
      <c r="P101" s="308"/>
      <c r="Q101" s="308"/>
      <c r="R101" s="308"/>
      <c r="S101" s="308"/>
      <c r="T101" s="309"/>
      <c r="AT101" s="310" t="s">
        <v>312</v>
      </c>
      <c r="AU101" s="310" t="s">
        <v>88</v>
      </c>
      <c r="AV101" s="15" t="s">
        <v>206</v>
      </c>
      <c r="AW101" s="15" t="s">
        <v>41</v>
      </c>
      <c r="AX101" s="15" t="s">
        <v>78</v>
      </c>
      <c r="AY101" s="310" t="s">
        <v>191</v>
      </c>
    </row>
    <row r="102" s="12" customFormat="1">
      <c r="B102" s="253"/>
      <c r="C102" s="254"/>
      <c r="D102" s="247" t="s">
        <v>312</v>
      </c>
      <c r="E102" s="255" t="s">
        <v>34</v>
      </c>
      <c r="F102" s="256" t="s">
        <v>2417</v>
      </c>
      <c r="G102" s="254"/>
      <c r="H102" s="257">
        <v>0.10000000000000001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312</v>
      </c>
      <c r="AU102" s="263" t="s">
        <v>88</v>
      </c>
      <c r="AV102" s="12" t="s">
        <v>88</v>
      </c>
      <c r="AW102" s="12" t="s">
        <v>41</v>
      </c>
      <c r="AX102" s="12" t="s">
        <v>78</v>
      </c>
      <c r="AY102" s="263" t="s">
        <v>191</v>
      </c>
    </row>
    <row r="103" s="13" customFormat="1">
      <c r="B103" s="264"/>
      <c r="C103" s="265"/>
      <c r="D103" s="247" t="s">
        <v>312</v>
      </c>
      <c r="E103" s="266" t="s">
        <v>34</v>
      </c>
      <c r="F103" s="267" t="s">
        <v>314</v>
      </c>
      <c r="G103" s="265"/>
      <c r="H103" s="268">
        <v>1.1000000000000001</v>
      </c>
      <c r="I103" s="269"/>
      <c r="J103" s="265"/>
      <c r="K103" s="265"/>
      <c r="L103" s="270"/>
      <c r="M103" s="271"/>
      <c r="N103" s="272"/>
      <c r="O103" s="272"/>
      <c r="P103" s="272"/>
      <c r="Q103" s="272"/>
      <c r="R103" s="272"/>
      <c r="S103" s="272"/>
      <c r="T103" s="273"/>
      <c r="AT103" s="274" t="s">
        <v>312</v>
      </c>
      <c r="AU103" s="274" t="s">
        <v>88</v>
      </c>
      <c r="AV103" s="13" t="s">
        <v>211</v>
      </c>
      <c r="AW103" s="13" t="s">
        <v>41</v>
      </c>
      <c r="AX103" s="13" t="s">
        <v>86</v>
      </c>
      <c r="AY103" s="274" t="s">
        <v>191</v>
      </c>
    </row>
    <row r="104" s="1" customFormat="1" ht="16.5" customHeight="1">
      <c r="B104" s="48"/>
      <c r="C104" s="235" t="s">
        <v>206</v>
      </c>
      <c r="D104" s="235" t="s">
        <v>194</v>
      </c>
      <c r="E104" s="236" t="s">
        <v>2418</v>
      </c>
      <c r="F104" s="237" t="s">
        <v>2419</v>
      </c>
      <c r="G104" s="238" t="s">
        <v>309</v>
      </c>
      <c r="H104" s="239">
        <v>9.0199999999999996</v>
      </c>
      <c r="I104" s="240"/>
      <c r="J104" s="241">
        <f>ROUND(I104*H104,2)</f>
        <v>0</v>
      </c>
      <c r="K104" s="237" t="s">
        <v>356</v>
      </c>
      <c r="L104" s="74"/>
      <c r="M104" s="242" t="s">
        <v>34</v>
      </c>
      <c r="N104" s="243" t="s">
        <v>49</v>
      </c>
      <c r="O104" s="49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5" t="s">
        <v>267</v>
      </c>
      <c r="AT104" s="25" t="s">
        <v>194</v>
      </c>
      <c r="AU104" s="25" t="s">
        <v>88</v>
      </c>
      <c r="AY104" s="25" t="s">
        <v>191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5" t="s">
        <v>86</v>
      </c>
      <c r="BK104" s="246">
        <f>ROUND(I104*H104,2)</f>
        <v>0</v>
      </c>
      <c r="BL104" s="25" t="s">
        <v>267</v>
      </c>
      <c r="BM104" s="25" t="s">
        <v>2420</v>
      </c>
    </row>
    <row r="105" s="1" customFormat="1">
      <c r="B105" s="48"/>
      <c r="C105" s="76"/>
      <c r="D105" s="247" t="s">
        <v>201</v>
      </c>
      <c r="E105" s="76"/>
      <c r="F105" s="248" t="s">
        <v>2408</v>
      </c>
      <c r="G105" s="76"/>
      <c r="H105" s="76"/>
      <c r="I105" s="205"/>
      <c r="J105" s="76"/>
      <c r="K105" s="76"/>
      <c r="L105" s="74"/>
      <c r="M105" s="249"/>
      <c r="N105" s="49"/>
      <c r="O105" s="49"/>
      <c r="P105" s="49"/>
      <c r="Q105" s="49"/>
      <c r="R105" s="49"/>
      <c r="S105" s="49"/>
      <c r="T105" s="97"/>
      <c r="AT105" s="25" t="s">
        <v>201</v>
      </c>
      <c r="AU105" s="25" t="s">
        <v>88</v>
      </c>
    </row>
    <row r="106" s="14" customFormat="1">
      <c r="B106" s="275"/>
      <c r="C106" s="276"/>
      <c r="D106" s="247" t="s">
        <v>312</v>
      </c>
      <c r="E106" s="277" t="s">
        <v>34</v>
      </c>
      <c r="F106" s="278" t="s">
        <v>2409</v>
      </c>
      <c r="G106" s="276"/>
      <c r="H106" s="277" t="s">
        <v>34</v>
      </c>
      <c r="I106" s="279"/>
      <c r="J106" s="276"/>
      <c r="K106" s="276"/>
      <c r="L106" s="280"/>
      <c r="M106" s="281"/>
      <c r="N106" s="282"/>
      <c r="O106" s="282"/>
      <c r="P106" s="282"/>
      <c r="Q106" s="282"/>
      <c r="R106" s="282"/>
      <c r="S106" s="282"/>
      <c r="T106" s="283"/>
      <c r="AT106" s="284" t="s">
        <v>312</v>
      </c>
      <c r="AU106" s="284" t="s">
        <v>88</v>
      </c>
      <c r="AV106" s="14" t="s">
        <v>86</v>
      </c>
      <c r="AW106" s="14" t="s">
        <v>41</v>
      </c>
      <c r="AX106" s="14" t="s">
        <v>78</v>
      </c>
      <c r="AY106" s="284" t="s">
        <v>191</v>
      </c>
    </row>
    <row r="107" s="14" customFormat="1">
      <c r="B107" s="275"/>
      <c r="C107" s="276"/>
      <c r="D107" s="247" t="s">
        <v>312</v>
      </c>
      <c r="E107" s="277" t="s">
        <v>34</v>
      </c>
      <c r="F107" s="278" t="s">
        <v>2410</v>
      </c>
      <c r="G107" s="276"/>
      <c r="H107" s="277" t="s">
        <v>34</v>
      </c>
      <c r="I107" s="279"/>
      <c r="J107" s="276"/>
      <c r="K107" s="276"/>
      <c r="L107" s="280"/>
      <c r="M107" s="281"/>
      <c r="N107" s="282"/>
      <c r="O107" s="282"/>
      <c r="P107" s="282"/>
      <c r="Q107" s="282"/>
      <c r="R107" s="282"/>
      <c r="S107" s="282"/>
      <c r="T107" s="283"/>
      <c r="AT107" s="284" t="s">
        <v>312</v>
      </c>
      <c r="AU107" s="284" t="s">
        <v>88</v>
      </c>
      <c r="AV107" s="14" t="s">
        <v>86</v>
      </c>
      <c r="AW107" s="14" t="s">
        <v>41</v>
      </c>
      <c r="AX107" s="14" t="s">
        <v>78</v>
      </c>
      <c r="AY107" s="284" t="s">
        <v>191</v>
      </c>
    </row>
    <row r="108" s="12" customFormat="1">
      <c r="B108" s="253"/>
      <c r="C108" s="254"/>
      <c r="D108" s="247" t="s">
        <v>312</v>
      </c>
      <c r="E108" s="255" t="s">
        <v>34</v>
      </c>
      <c r="F108" s="256" t="s">
        <v>2421</v>
      </c>
      <c r="G108" s="254"/>
      <c r="H108" s="257">
        <v>8.1999999999999993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312</v>
      </c>
      <c r="AU108" s="263" t="s">
        <v>88</v>
      </c>
      <c r="AV108" s="12" t="s">
        <v>88</v>
      </c>
      <c r="AW108" s="12" t="s">
        <v>41</v>
      </c>
      <c r="AX108" s="12" t="s">
        <v>78</v>
      </c>
      <c r="AY108" s="263" t="s">
        <v>191</v>
      </c>
    </row>
    <row r="109" s="15" customFormat="1">
      <c r="B109" s="300"/>
      <c r="C109" s="301"/>
      <c r="D109" s="247" t="s">
        <v>312</v>
      </c>
      <c r="E109" s="302" t="s">
        <v>34</v>
      </c>
      <c r="F109" s="303" t="s">
        <v>469</v>
      </c>
      <c r="G109" s="301"/>
      <c r="H109" s="304">
        <v>8.1999999999999993</v>
      </c>
      <c r="I109" s="305"/>
      <c r="J109" s="301"/>
      <c r="K109" s="301"/>
      <c r="L109" s="306"/>
      <c r="M109" s="307"/>
      <c r="N109" s="308"/>
      <c r="O109" s="308"/>
      <c r="P109" s="308"/>
      <c r="Q109" s="308"/>
      <c r="R109" s="308"/>
      <c r="S109" s="308"/>
      <c r="T109" s="309"/>
      <c r="AT109" s="310" t="s">
        <v>312</v>
      </c>
      <c r="AU109" s="310" t="s">
        <v>88</v>
      </c>
      <c r="AV109" s="15" t="s">
        <v>206</v>
      </c>
      <c r="AW109" s="15" t="s">
        <v>41</v>
      </c>
      <c r="AX109" s="15" t="s">
        <v>78</v>
      </c>
      <c r="AY109" s="310" t="s">
        <v>191</v>
      </c>
    </row>
    <row r="110" s="12" customFormat="1">
      <c r="B110" s="253"/>
      <c r="C110" s="254"/>
      <c r="D110" s="247" t="s">
        <v>312</v>
      </c>
      <c r="E110" s="255" t="s">
        <v>34</v>
      </c>
      <c r="F110" s="256" t="s">
        <v>2422</v>
      </c>
      <c r="G110" s="254"/>
      <c r="H110" s="257">
        <v>0.81999999999999995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AT110" s="263" t="s">
        <v>312</v>
      </c>
      <c r="AU110" s="263" t="s">
        <v>88</v>
      </c>
      <c r="AV110" s="12" t="s">
        <v>88</v>
      </c>
      <c r="AW110" s="12" t="s">
        <v>41</v>
      </c>
      <c r="AX110" s="12" t="s">
        <v>78</v>
      </c>
      <c r="AY110" s="263" t="s">
        <v>191</v>
      </c>
    </row>
    <row r="111" s="13" customFormat="1">
      <c r="B111" s="264"/>
      <c r="C111" s="265"/>
      <c r="D111" s="247" t="s">
        <v>312</v>
      </c>
      <c r="E111" s="266" t="s">
        <v>34</v>
      </c>
      <c r="F111" s="267" t="s">
        <v>314</v>
      </c>
      <c r="G111" s="265"/>
      <c r="H111" s="268">
        <v>9.0199999999999996</v>
      </c>
      <c r="I111" s="269"/>
      <c r="J111" s="265"/>
      <c r="K111" s="265"/>
      <c r="L111" s="270"/>
      <c r="M111" s="271"/>
      <c r="N111" s="272"/>
      <c r="O111" s="272"/>
      <c r="P111" s="272"/>
      <c r="Q111" s="272"/>
      <c r="R111" s="272"/>
      <c r="S111" s="272"/>
      <c r="T111" s="273"/>
      <c r="AT111" s="274" t="s">
        <v>312</v>
      </c>
      <c r="AU111" s="274" t="s">
        <v>88</v>
      </c>
      <c r="AV111" s="13" t="s">
        <v>211</v>
      </c>
      <c r="AW111" s="13" t="s">
        <v>41</v>
      </c>
      <c r="AX111" s="13" t="s">
        <v>86</v>
      </c>
      <c r="AY111" s="274" t="s">
        <v>191</v>
      </c>
    </row>
    <row r="112" s="1" customFormat="1" ht="16.5" customHeight="1">
      <c r="B112" s="48"/>
      <c r="C112" s="235" t="s">
        <v>211</v>
      </c>
      <c r="D112" s="235" t="s">
        <v>194</v>
      </c>
      <c r="E112" s="236" t="s">
        <v>2423</v>
      </c>
      <c r="F112" s="237" t="s">
        <v>2424</v>
      </c>
      <c r="G112" s="238" t="s">
        <v>309</v>
      </c>
      <c r="H112" s="239">
        <v>11</v>
      </c>
      <c r="I112" s="240"/>
      <c r="J112" s="241">
        <f>ROUND(I112*H112,2)</f>
        <v>0</v>
      </c>
      <c r="K112" s="237" t="s">
        <v>356</v>
      </c>
      <c r="L112" s="74"/>
      <c r="M112" s="242" t="s">
        <v>34</v>
      </c>
      <c r="N112" s="243" t="s">
        <v>49</v>
      </c>
      <c r="O112" s="49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5" t="s">
        <v>267</v>
      </c>
      <c r="AT112" s="25" t="s">
        <v>194</v>
      </c>
      <c r="AU112" s="25" t="s">
        <v>88</v>
      </c>
      <c r="AY112" s="25" t="s">
        <v>191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5" t="s">
        <v>86</v>
      </c>
      <c r="BK112" s="246">
        <f>ROUND(I112*H112,2)</f>
        <v>0</v>
      </c>
      <c r="BL112" s="25" t="s">
        <v>267</v>
      </c>
      <c r="BM112" s="25" t="s">
        <v>2425</v>
      </c>
    </row>
    <row r="113" s="1" customFormat="1">
      <c r="B113" s="48"/>
      <c r="C113" s="76"/>
      <c r="D113" s="247" t="s">
        <v>201</v>
      </c>
      <c r="E113" s="76"/>
      <c r="F113" s="248" t="s">
        <v>2408</v>
      </c>
      <c r="G113" s="76"/>
      <c r="H113" s="76"/>
      <c r="I113" s="205"/>
      <c r="J113" s="76"/>
      <c r="K113" s="76"/>
      <c r="L113" s="74"/>
      <c r="M113" s="249"/>
      <c r="N113" s="49"/>
      <c r="O113" s="49"/>
      <c r="P113" s="49"/>
      <c r="Q113" s="49"/>
      <c r="R113" s="49"/>
      <c r="S113" s="49"/>
      <c r="T113" s="97"/>
      <c r="AT113" s="25" t="s">
        <v>201</v>
      </c>
      <c r="AU113" s="25" t="s">
        <v>88</v>
      </c>
    </row>
    <row r="114" s="14" customFormat="1">
      <c r="B114" s="275"/>
      <c r="C114" s="276"/>
      <c r="D114" s="247" t="s">
        <v>312</v>
      </c>
      <c r="E114" s="277" t="s">
        <v>34</v>
      </c>
      <c r="F114" s="278" t="s">
        <v>2409</v>
      </c>
      <c r="G114" s="276"/>
      <c r="H114" s="277" t="s">
        <v>34</v>
      </c>
      <c r="I114" s="279"/>
      <c r="J114" s="276"/>
      <c r="K114" s="276"/>
      <c r="L114" s="280"/>
      <c r="M114" s="281"/>
      <c r="N114" s="282"/>
      <c r="O114" s="282"/>
      <c r="P114" s="282"/>
      <c r="Q114" s="282"/>
      <c r="R114" s="282"/>
      <c r="S114" s="282"/>
      <c r="T114" s="283"/>
      <c r="AT114" s="284" t="s">
        <v>312</v>
      </c>
      <c r="AU114" s="284" t="s">
        <v>88</v>
      </c>
      <c r="AV114" s="14" t="s">
        <v>86</v>
      </c>
      <c r="AW114" s="14" t="s">
        <v>41</v>
      </c>
      <c r="AX114" s="14" t="s">
        <v>78</v>
      </c>
      <c r="AY114" s="284" t="s">
        <v>191</v>
      </c>
    </row>
    <row r="115" s="14" customFormat="1">
      <c r="B115" s="275"/>
      <c r="C115" s="276"/>
      <c r="D115" s="247" t="s">
        <v>312</v>
      </c>
      <c r="E115" s="277" t="s">
        <v>34</v>
      </c>
      <c r="F115" s="278" t="s">
        <v>2410</v>
      </c>
      <c r="G115" s="276"/>
      <c r="H115" s="277" t="s">
        <v>34</v>
      </c>
      <c r="I115" s="279"/>
      <c r="J115" s="276"/>
      <c r="K115" s="276"/>
      <c r="L115" s="280"/>
      <c r="M115" s="281"/>
      <c r="N115" s="282"/>
      <c r="O115" s="282"/>
      <c r="P115" s="282"/>
      <c r="Q115" s="282"/>
      <c r="R115" s="282"/>
      <c r="S115" s="282"/>
      <c r="T115" s="283"/>
      <c r="AT115" s="284" t="s">
        <v>312</v>
      </c>
      <c r="AU115" s="284" t="s">
        <v>88</v>
      </c>
      <c r="AV115" s="14" t="s">
        <v>86</v>
      </c>
      <c r="AW115" s="14" t="s">
        <v>41</v>
      </c>
      <c r="AX115" s="14" t="s">
        <v>78</v>
      </c>
      <c r="AY115" s="284" t="s">
        <v>191</v>
      </c>
    </row>
    <row r="116" s="12" customFormat="1">
      <c r="B116" s="253"/>
      <c r="C116" s="254"/>
      <c r="D116" s="247" t="s">
        <v>312</v>
      </c>
      <c r="E116" s="255" t="s">
        <v>34</v>
      </c>
      <c r="F116" s="256" t="s">
        <v>2426</v>
      </c>
      <c r="G116" s="254"/>
      <c r="H116" s="257">
        <v>10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312</v>
      </c>
      <c r="AU116" s="263" t="s">
        <v>88</v>
      </c>
      <c r="AV116" s="12" t="s">
        <v>88</v>
      </c>
      <c r="AW116" s="12" t="s">
        <v>41</v>
      </c>
      <c r="AX116" s="12" t="s">
        <v>78</v>
      </c>
      <c r="AY116" s="263" t="s">
        <v>191</v>
      </c>
    </row>
    <row r="117" s="15" customFormat="1">
      <c r="B117" s="300"/>
      <c r="C117" s="301"/>
      <c r="D117" s="247" t="s">
        <v>312</v>
      </c>
      <c r="E117" s="302" t="s">
        <v>34</v>
      </c>
      <c r="F117" s="303" t="s">
        <v>469</v>
      </c>
      <c r="G117" s="301"/>
      <c r="H117" s="304">
        <v>10</v>
      </c>
      <c r="I117" s="305"/>
      <c r="J117" s="301"/>
      <c r="K117" s="301"/>
      <c r="L117" s="306"/>
      <c r="M117" s="307"/>
      <c r="N117" s="308"/>
      <c r="O117" s="308"/>
      <c r="P117" s="308"/>
      <c r="Q117" s="308"/>
      <c r="R117" s="308"/>
      <c r="S117" s="308"/>
      <c r="T117" s="309"/>
      <c r="AT117" s="310" t="s">
        <v>312</v>
      </c>
      <c r="AU117" s="310" t="s">
        <v>88</v>
      </c>
      <c r="AV117" s="15" t="s">
        <v>206</v>
      </c>
      <c r="AW117" s="15" t="s">
        <v>41</v>
      </c>
      <c r="AX117" s="15" t="s">
        <v>78</v>
      </c>
      <c r="AY117" s="310" t="s">
        <v>191</v>
      </c>
    </row>
    <row r="118" s="12" customFormat="1">
      <c r="B118" s="253"/>
      <c r="C118" s="254"/>
      <c r="D118" s="247" t="s">
        <v>312</v>
      </c>
      <c r="E118" s="255" t="s">
        <v>34</v>
      </c>
      <c r="F118" s="256" t="s">
        <v>2427</v>
      </c>
      <c r="G118" s="254"/>
      <c r="H118" s="257">
        <v>1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AT118" s="263" t="s">
        <v>312</v>
      </c>
      <c r="AU118" s="263" t="s">
        <v>88</v>
      </c>
      <c r="AV118" s="12" t="s">
        <v>88</v>
      </c>
      <c r="AW118" s="12" t="s">
        <v>41</v>
      </c>
      <c r="AX118" s="12" t="s">
        <v>78</v>
      </c>
      <c r="AY118" s="263" t="s">
        <v>191</v>
      </c>
    </row>
    <row r="119" s="13" customFormat="1">
      <c r="B119" s="264"/>
      <c r="C119" s="265"/>
      <c r="D119" s="247" t="s">
        <v>312</v>
      </c>
      <c r="E119" s="266" t="s">
        <v>34</v>
      </c>
      <c r="F119" s="267" t="s">
        <v>314</v>
      </c>
      <c r="G119" s="265"/>
      <c r="H119" s="268">
        <v>11</v>
      </c>
      <c r="I119" s="269"/>
      <c r="J119" s="265"/>
      <c r="K119" s="265"/>
      <c r="L119" s="270"/>
      <c r="M119" s="271"/>
      <c r="N119" s="272"/>
      <c r="O119" s="272"/>
      <c r="P119" s="272"/>
      <c r="Q119" s="272"/>
      <c r="R119" s="272"/>
      <c r="S119" s="272"/>
      <c r="T119" s="273"/>
      <c r="AT119" s="274" t="s">
        <v>312</v>
      </c>
      <c r="AU119" s="274" t="s">
        <v>88</v>
      </c>
      <c r="AV119" s="13" t="s">
        <v>211</v>
      </c>
      <c r="AW119" s="13" t="s">
        <v>41</v>
      </c>
      <c r="AX119" s="13" t="s">
        <v>86</v>
      </c>
      <c r="AY119" s="274" t="s">
        <v>191</v>
      </c>
    </row>
    <row r="120" s="1" customFormat="1" ht="16.5" customHeight="1">
      <c r="B120" s="48"/>
      <c r="C120" s="235" t="s">
        <v>190</v>
      </c>
      <c r="D120" s="235" t="s">
        <v>194</v>
      </c>
      <c r="E120" s="236" t="s">
        <v>2428</v>
      </c>
      <c r="F120" s="237" t="s">
        <v>2429</v>
      </c>
      <c r="G120" s="238" t="s">
        <v>309</v>
      </c>
      <c r="H120" s="239">
        <v>9.4600000000000009</v>
      </c>
      <c r="I120" s="240"/>
      <c r="J120" s="241">
        <f>ROUND(I120*H120,2)</f>
        <v>0</v>
      </c>
      <c r="K120" s="237" t="s">
        <v>356</v>
      </c>
      <c r="L120" s="74"/>
      <c r="M120" s="242" t="s">
        <v>34</v>
      </c>
      <c r="N120" s="243" t="s">
        <v>49</v>
      </c>
      <c r="O120" s="49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5" t="s">
        <v>267</v>
      </c>
      <c r="AT120" s="25" t="s">
        <v>194</v>
      </c>
      <c r="AU120" s="25" t="s">
        <v>88</v>
      </c>
      <c r="AY120" s="25" t="s">
        <v>191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5" t="s">
        <v>86</v>
      </c>
      <c r="BK120" s="246">
        <f>ROUND(I120*H120,2)</f>
        <v>0</v>
      </c>
      <c r="BL120" s="25" t="s">
        <v>267</v>
      </c>
      <c r="BM120" s="25" t="s">
        <v>2430</v>
      </c>
    </row>
    <row r="121" s="1" customFormat="1">
      <c r="B121" s="48"/>
      <c r="C121" s="76"/>
      <c r="D121" s="247" t="s">
        <v>201</v>
      </c>
      <c r="E121" s="76"/>
      <c r="F121" s="248" t="s">
        <v>2408</v>
      </c>
      <c r="G121" s="76"/>
      <c r="H121" s="76"/>
      <c r="I121" s="205"/>
      <c r="J121" s="76"/>
      <c r="K121" s="76"/>
      <c r="L121" s="74"/>
      <c r="M121" s="249"/>
      <c r="N121" s="49"/>
      <c r="O121" s="49"/>
      <c r="P121" s="49"/>
      <c r="Q121" s="49"/>
      <c r="R121" s="49"/>
      <c r="S121" s="49"/>
      <c r="T121" s="97"/>
      <c r="AT121" s="25" t="s">
        <v>201</v>
      </c>
      <c r="AU121" s="25" t="s">
        <v>88</v>
      </c>
    </row>
    <row r="122" s="14" customFormat="1">
      <c r="B122" s="275"/>
      <c r="C122" s="276"/>
      <c r="D122" s="247" t="s">
        <v>312</v>
      </c>
      <c r="E122" s="277" t="s">
        <v>34</v>
      </c>
      <c r="F122" s="278" t="s">
        <v>2409</v>
      </c>
      <c r="G122" s="276"/>
      <c r="H122" s="277" t="s">
        <v>34</v>
      </c>
      <c r="I122" s="279"/>
      <c r="J122" s="276"/>
      <c r="K122" s="276"/>
      <c r="L122" s="280"/>
      <c r="M122" s="281"/>
      <c r="N122" s="282"/>
      <c r="O122" s="282"/>
      <c r="P122" s="282"/>
      <c r="Q122" s="282"/>
      <c r="R122" s="282"/>
      <c r="S122" s="282"/>
      <c r="T122" s="283"/>
      <c r="AT122" s="284" t="s">
        <v>312</v>
      </c>
      <c r="AU122" s="284" t="s">
        <v>88</v>
      </c>
      <c r="AV122" s="14" t="s">
        <v>86</v>
      </c>
      <c r="AW122" s="14" t="s">
        <v>41</v>
      </c>
      <c r="AX122" s="14" t="s">
        <v>78</v>
      </c>
      <c r="AY122" s="284" t="s">
        <v>191</v>
      </c>
    </row>
    <row r="123" s="14" customFormat="1">
      <c r="B123" s="275"/>
      <c r="C123" s="276"/>
      <c r="D123" s="247" t="s">
        <v>312</v>
      </c>
      <c r="E123" s="277" t="s">
        <v>34</v>
      </c>
      <c r="F123" s="278" t="s">
        <v>2410</v>
      </c>
      <c r="G123" s="276"/>
      <c r="H123" s="277" t="s">
        <v>34</v>
      </c>
      <c r="I123" s="279"/>
      <c r="J123" s="276"/>
      <c r="K123" s="276"/>
      <c r="L123" s="280"/>
      <c r="M123" s="281"/>
      <c r="N123" s="282"/>
      <c r="O123" s="282"/>
      <c r="P123" s="282"/>
      <c r="Q123" s="282"/>
      <c r="R123" s="282"/>
      <c r="S123" s="282"/>
      <c r="T123" s="283"/>
      <c r="AT123" s="284" t="s">
        <v>312</v>
      </c>
      <c r="AU123" s="284" t="s">
        <v>88</v>
      </c>
      <c r="AV123" s="14" t="s">
        <v>86</v>
      </c>
      <c r="AW123" s="14" t="s">
        <v>41</v>
      </c>
      <c r="AX123" s="14" t="s">
        <v>78</v>
      </c>
      <c r="AY123" s="284" t="s">
        <v>191</v>
      </c>
    </row>
    <row r="124" s="12" customFormat="1">
      <c r="B124" s="253"/>
      <c r="C124" s="254"/>
      <c r="D124" s="247" t="s">
        <v>312</v>
      </c>
      <c r="E124" s="255" t="s">
        <v>34</v>
      </c>
      <c r="F124" s="256" t="s">
        <v>2431</v>
      </c>
      <c r="G124" s="254"/>
      <c r="H124" s="257">
        <v>8.5999999999999996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312</v>
      </c>
      <c r="AU124" s="263" t="s">
        <v>88</v>
      </c>
      <c r="AV124" s="12" t="s">
        <v>88</v>
      </c>
      <c r="AW124" s="12" t="s">
        <v>41</v>
      </c>
      <c r="AX124" s="12" t="s">
        <v>78</v>
      </c>
      <c r="AY124" s="263" t="s">
        <v>191</v>
      </c>
    </row>
    <row r="125" s="15" customFormat="1">
      <c r="B125" s="300"/>
      <c r="C125" s="301"/>
      <c r="D125" s="247" t="s">
        <v>312</v>
      </c>
      <c r="E125" s="302" t="s">
        <v>34</v>
      </c>
      <c r="F125" s="303" t="s">
        <v>469</v>
      </c>
      <c r="G125" s="301"/>
      <c r="H125" s="304">
        <v>8.5999999999999996</v>
      </c>
      <c r="I125" s="305"/>
      <c r="J125" s="301"/>
      <c r="K125" s="301"/>
      <c r="L125" s="306"/>
      <c r="M125" s="307"/>
      <c r="N125" s="308"/>
      <c r="O125" s="308"/>
      <c r="P125" s="308"/>
      <c r="Q125" s="308"/>
      <c r="R125" s="308"/>
      <c r="S125" s="308"/>
      <c r="T125" s="309"/>
      <c r="AT125" s="310" t="s">
        <v>312</v>
      </c>
      <c r="AU125" s="310" t="s">
        <v>88</v>
      </c>
      <c r="AV125" s="15" t="s">
        <v>206</v>
      </c>
      <c r="AW125" s="15" t="s">
        <v>41</v>
      </c>
      <c r="AX125" s="15" t="s">
        <v>78</v>
      </c>
      <c r="AY125" s="310" t="s">
        <v>191</v>
      </c>
    </row>
    <row r="126" s="12" customFormat="1">
      <c r="B126" s="253"/>
      <c r="C126" s="254"/>
      <c r="D126" s="247" t="s">
        <v>312</v>
      </c>
      <c r="E126" s="255" t="s">
        <v>34</v>
      </c>
      <c r="F126" s="256" t="s">
        <v>2432</v>
      </c>
      <c r="G126" s="254"/>
      <c r="H126" s="257">
        <v>0.85999999999999999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312</v>
      </c>
      <c r="AU126" s="263" t="s">
        <v>88</v>
      </c>
      <c r="AV126" s="12" t="s">
        <v>88</v>
      </c>
      <c r="AW126" s="12" t="s">
        <v>41</v>
      </c>
      <c r="AX126" s="12" t="s">
        <v>78</v>
      </c>
      <c r="AY126" s="263" t="s">
        <v>191</v>
      </c>
    </row>
    <row r="127" s="13" customFormat="1">
      <c r="B127" s="264"/>
      <c r="C127" s="265"/>
      <c r="D127" s="247" t="s">
        <v>312</v>
      </c>
      <c r="E127" s="266" t="s">
        <v>34</v>
      </c>
      <c r="F127" s="267" t="s">
        <v>314</v>
      </c>
      <c r="G127" s="265"/>
      <c r="H127" s="268">
        <v>9.4600000000000009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AT127" s="274" t="s">
        <v>312</v>
      </c>
      <c r="AU127" s="274" t="s">
        <v>88</v>
      </c>
      <c r="AV127" s="13" t="s">
        <v>211</v>
      </c>
      <c r="AW127" s="13" t="s">
        <v>41</v>
      </c>
      <c r="AX127" s="13" t="s">
        <v>86</v>
      </c>
      <c r="AY127" s="274" t="s">
        <v>191</v>
      </c>
    </row>
    <row r="128" s="1" customFormat="1" ht="16.5" customHeight="1">
      <c r="B128" s="48"/>
      <c r="C128" s="235" t="s">
        <v>218</v>
      </c>
      <c r="D128" s="235" t="s">
        <v>194</v>
      </c>
      <c r="E128" s="236" t="s">
        <v>1314</v>
      </c>
      <c r="F128" s="237" t="s">
        <v>1315</v>
      </c>
      <c r="G128" s="238" t="s">
        <v>1036</v>
      </c>
      <c r="H128" s="311"/>
      <c r="I128" s="240"/>
      <c r="J128" s="241">
        <f>ROUND(I128*H128,2)</f>
        <v>0</v>
      </c>
      <c r="K128" s="237" t="s">
        <v>198</v>
      </c>
      <c r="L128" s="74"/>
      <c r="M128" s="242" t="s">
        <v>34</v>
      </c>
      <c r="N128" s="243" t="s">
        <v>49</v>
      </c>
      <c r="O128" s="49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5" t="s">
        <v>267</v>
      </c>
      <c r="AT128" s="25" t="s">
        <v>194</v>
      </c>
      <c r="AU128" s="25" t="s">
        <v>88</v>
      </c>
      <c r="AY128" s="25" t="s">
        <v>191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5" t="s">
        <v>86</v>
      </c>
      <c r="BK128" s="246">
        <f>ROUND(I128*H128,2)</f>
        <v>0</v>
      </c>
      <c r="BL128" s="25" t="s">
        <v>267</v>
      </c>
      <c r="BM128" s="25" t="s">
        <v>2433</v>
      </c>
    </row>
    <row r="129" s="11" customFormat="1" ht="29.88" customHeight="1">
      <c r="B129" s="219"/>
      <c r="C129" s="220"/>
      <c r="D129" s="221" t="s">
        <v>77</v>
      </c>
      <c r="E129" s="233" t="s">
        <v>1677</v>
      </c>
      <c r="F129" s="233" t="s">
        <v>1678</v>
      </c>
      <c r="G129" s="220"/>
      <c r="H129" s="220"/>
      <c r="I129" s="223"/>
      <c r="J129" s="234">
        <f>BK129</f>
        <v>0</v>
      </c>
      <c r="K129" s="220"/>
      <c r="L129" s="225"/>
      <c r="M129" s="226"/>
      <c r="N129" s="227"/>
      <c r="O129" s="227"/>
      <c r="P129" s="228">
        <f>SUM(P130:P138)</f>
        <v>0</v>
      </c>
      <c r="Q129" s="227"/>
      <c r="R129" s="228">
        <f>SUM(R130:R138)</f>
        <v>6.0700000000000003</v>
      </c>
      <c r="S129" s="227"/>
      <c r="T129" s="229">
        <f>SUM(T130:T138)</f>
        <v>0</v>
      </c>
      <c r="AR129" s="230" t="s">
        <v>88</v>
      </c>
      <c r="AT129" s="231" t="s">
        <v>77</v>
      </c>
      <c r="AU129" s="231" t="s">
        <v>86</v>
      </c>
      <c r="AY129" s="230" t="s">
        <v>191</v>
      </c>
      <c r="BK129" s="232">
        <f>SUM(BK130:BK138)</f>
        <v>0</v>
      </c>
    </row>
    <row r="130" s="1" customFormat="1" ht="25.5" customHeight="1">
      <c r="B130" s="48"/>
      <c r="C130" s="235" t="s">
        <v>225</v>
      </c>
      <c r="D130" s="235" t="s">
        <v>194</v>
      </c>
      <c r="E130" s="236" t="s">
        <v>2194</v>
      </c>
      <c r="F130" s="237" t="s">
        <v>2434</v>
      </c>
      <c r="G130" s="238" t="s">
        <v>1781</v>
      </c>
      <c r="H130" s="239">
        <v>6070</v>
      </c>
      <c r="I130" s="240"/>
      <c r="J130" s="241">
        <f>ROUND(I130*H130,2)</f>
        <v>0</v>
      </c>
      <c r="K130" s="237" t="s">
        <v>356</v>
      </c>
      <c r="L130" s="74"/>
      <c r="M130" s="242" t="s">
        <v>34</v>
      </c>
      <c r="N130" s="243" t="s">
        <v>49</v>
      </c>
      <c r="O130" s="49"/>
      <c r="P130" s="244">
        <f>O130*H130</f>
        <v>0</v>
      </c>
      <c r="Q130" s="244">
        <v>0.001</v>
      </c>
      <c r="R130" s="244">
        <f>Q130*H130</f>
        <v>6.0700000000000003</v>
      </c>
      <c r="S130" s="244">
        <v>0</v>
      </c>
      <c r="T130" s="245">
        <f>S130*H130</f>
        <v>0</v>
      </c>
      <c r="AR130" s="25" t="s">
        <v>267</v>
      </c>
      <c r="AT130" s="25" t="s">
        <v>194</v>
      </c>
      <c r="AU130" s="25" t="s">
        <v>88</v>
      </c>
      <c r="AY130" s="25" t="s">
        <v>191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5" t="s">
        <v>86</v>
      </c>
      <c r="BK130" s="246">
        <f>ROUND(I130*H130,2)</f>
        <v>0</v>
      </c>
      <c r="BL130" s="25" t="s">
        <v>267</v>
      </c>
      <c r="BM130" s="25" t="s">
        <v>2435</v>
      </c>
    </row>
    <row r="131" s="1" customFormat="1">
      <c r="B131" s="48"/>
      <c r="C131" s="76"/>
      <c r="D131" s="247" t="s">
        <v>201</v>
      </c>
      <c r="E131" s="76"/>
      <c r="F131" s="248" t="s">
        <v>2436</v>
      </c>
      <c r="G131" s="76"/>
      <c r="H131" s="76"/>
      <c r="I131" s="205"/>
      <c r="J131" s="76"/>
      <c r="K131" s="76"/>
      <c r="L131" s="74"/>
      <c r="M131" s="249"/>
      <c r="N131" s="49"/>
      <c r="O131" s="49"/>
      <c r="P131" s="49"/>
      <c r="Q131" s="49"/>
      <c r="R131" s="49"/>
      <c r="S131" s="49"/>
      <c r="T131" s="97"/>
      <c r="AT131" s="25" t="s">
        <v>201</v>
      </c>
      <c r="AU131" s="25" t="s">
        <v>88</v>
      </c>
    </row>
    <row r="132" s="14" customFormat="1">
      <c r="B132" s="275"/>
      <c r="C132" s="276"/>
      <c r="D132" s="247" t="s">
        <v>312</v>
      </c>
      <c r="E132" s="277" t="s">
        <v>34</v>
      </c>
      <c r="F132" s="278" t="s">
        <v>720</v>
      </c>
      <c r="G132" s="276"/>
      <c r="H132" s="277" t="s">
        <v>34</v>
      </c>
      <c r="I132" s="279"/>
      <c r="J132" s="276"/>
      <c r="K132" s="276"/>
      <c r="L132" s="280"/>
      <c r="M132" s="281"/>
      <c r="N132" s="282"/>
      <c r="O132" s="282"/>
      <c r="P132" s="282"/>
      <c r="Q132" s="282"/>
      <c r="R132" s="282"/>
      <c r="S132" s="282"/>
      <c r="T132" s="283"/>
      <c r="AT132" s="284" t="s">
        <v>312</v>
      </c>
      <c r="AU132" s="284" t="s">
        <v>88</v>
      </c>
      <c r="AV132" s="14" t="s">
        <v>86</v>
      </c>
      <c r="AW132" s="14" t="s">
        <v>41</v>
      </c>
      <c r="AX132" s="14" t="s">
        <v>78</v>
      </c>
      <c r="AY132" s="284" t="s">
        <v>191</v>
      </c>
    </row>
    <row r="133" s="14" customFormat="1">
      <c r="B133" s="275"/>
      <c r="C133" s="276"/>
      <c r="D133" s="247" t="s">
        <v>312</v>
      </c>
      <c r="E133" s="277" t="s">
        <v>34</v>
      </c>
      <c r="F133" s="278" t="s">
        <v>2410</v>
      </c>
      <c r="G133" s="276"/>
      <c r="H133" s="277" t="s">
        <v>34</v>
      </c>
      <c r="I133" s="279"/>
      <c r="J133" s="276"/>
      <c r="K133" s="276"/>
      <c r="L133" s="280"/>
      <c r="M133" s="281"/>
      <c r="N133" s="282"/>
      <c r="O133" s="282"/>
      <c r="P133" s="282"/>
      <c r="Q133" s="282"/>
      <c r="R133" s="282"/>
      <c r="S133" s="282"/>
      <c r="T133" s="283"/>
      <c r="AT133" s="284" t="s">
        <v>312</v>
      </c>
      <c r="AU133" s="284" t="s">
        <v>88</v>
      </c>
      <c r="AV133" s="14" t="s">
        <v>86</v>
      </c>
      <c r="AW133" s="14" t="s">
        <v>41</v>
      </c>
      <c r="AX133" s="14" t="s">
        <v>78</v>
      </c>
      <c r="AY133" s="284" t="s">
        <v>191</v>
      </c>
    </row>
    <row r="134" s="12" customFormat="1">
      <c r="B134" s="253"/>
      <c r="C134" s="254"/>
      <c r="D134" s="247" t="s">
        <v>312</v>
      </c>
      <c r="E134" s="255" t="s">
        <v>34</v>
      </c>
      <c r="F134" s="256" t="s">
        <v>2437</v>
      </c>
      <c r="G134" s="254"/>
      <c r="H134" s="257">
        <v>1710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312</v>
      </c>
      <c r="AU134" s="263" t="s">
        <v>88</v>
      </c>
      <c r="AV134" s="12" t="s">
        <v>88</v>
      </c>
      <c r="AW134" s="12" t="s">
        <v>41</v>
      </c>
      <c r="AX134" s="12" t="s">
        <v>78</v>
      </c>
      <c r="AY134" s="263" t="s">
        <v>191</v>
      </c>
    </row>
    <row r="135" s="12" customFormat="1">
      <c r="B135" s="253"/>
      <c r="C135" s="254"/>
      <c r="D135" s="247" t="s">
        <v>312</v>
      </c>
      <c r="E135" s="255" t="s">
        <v>34</v>
      </c>
      <c r="F135" s="256" t="s">
        <v>2438</v>
      </c>
      <c r="G135" s="254"/>
      <c r="H135" s="257">
        <v>2210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AT135" s="263" t="s">
        <v>312</v>
      </c>
      <c r="AU135" s="263" t="s">
        <v>88</v>
      </c>
      <c r="AV135" s="12" t="s">
        <v>88</v>
      </c>
      <c r="AW135" s="12" t="s">
        <v>41</v>
      </c>
      <c r="AX135" s="12" t="s">
        <v>78</v>
      </c>
      <c r="AY135" s="263" t="s">
        <v>191</v>
      </c>
    </row>
    <row r="136" s="12" customFormat="1">
      <c r="B136" s="253"/>
      <c r="C136" s="254"/>
      <c r="D136" s="247" t="s">
        <v>312</v>
      </c>
      <c r="E136" s="255" t="s">
        <v>34</v>
      </c>
      <c r="F136" s="256" t="s">
        <v>2439</v>
      </c>
      <c r="G136" s="254"/>
      <c r="H136" s="257">
        <v>2150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312</v>
      </c>
      <c r="AU136" s="263" t="s">
        <v>88</v>
      </c>
      <c r="AV136" s="12" t="s">
        <v>88</v>
      </c>
      <c r="AW136" s="12" t="s">
        <v>41</v>
      </c>
      <c r="AX136" s="12" t="s">
        <v>78</v>
      </c>
      <c r="AY136" s="263" t="s">
        <v>191</v>
      </c>
    </row>
    <row r="137" s="13" customFormat="1">
      <c r="B137" s="264"/>
      <c r="C137" s="265"/>
      <c r="D137" s="247" t="s">
        <v>312</v>
      </c>
      <c r="E137" s="266" t="s">
        <v>34</v>
      </c>
      <c r="F137" s="267" t="s">
        <v>314</v>
      </c>
      <c r="G137" s="265"/>
      <c r="H137" s="268">
        <v>6070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AT137" s="274" t="s">
        <v>312</v>
      </c>
      <c r="AU137" s="274" t="s">
        <v>88</v>
      </c>
      <c r="AV137" s="13" t="s">
        <v>211</v>
      </c>
      <c r="AW137" s="13" t="s">
        <v>41</v>
      </c>
      <c r="AX137" s="13" t="s">
        <v>86</v>
      </c>
      <c r="AY137" s="274" t="s">
        <v>191</v>
      </c>
    </row>
    <row r="138" s="1" customFormat="1" ht="16.5" customHeight="1">
      <c r="B138" s="48"/>
      <c r="C138" s="235" t="s">
        <v>232</v>
      </c>
      <c r="D138" s="235" t="s">
        <v>194</v>
      </c>
      <c r="E138" s="236" t="s">
        <v>1829</v>
      </c>
      <c r="F138" s="237" t="s">
        <v>2440</v>
      </c>
      <c r="G138" s="238" t="s">
        <v>1036</v>
      </c>
      <c r="H138" s="311"/>
      <c r="I138" s="240"/>
      <c r="J138" s="241">
        <f>ROUND(I138*H138,2)</f>
        <v>0</v>
      </c>
      <c r="K138" s="237" t="s">
        <v>198</v>
      </c>
      <c r="L138" s="74"/>
      <c r="M138" s="242" t="s">
        <v>34</v>
      </c>
      <c r="N138" s="285" t="s">
        <v>49</v>
      </c>
      <c r="O138" s="251"/>
      <c r="P138" s="286">
        <f>O138*H138</f>
        <v>0</v>
      </c>
      <c r="Q138" s="286">
        <v>0</v>
      </c>
      <c r="R138" s="286">
        <f>Q138*H138</f>
        <v>0</v>
      </c>
      <c r="S138" s="286">
        <v>0</v>
      </c>
      <c r="T138" s="287">
        <f>S138*H138</f>
        <v>0</v>
      </c>
      <c r="AR138" s="25" t="s">
        <v>267</v>
      </c>
      <c r="AT138" s="25" t="s">
        <v>194</v>
      </c>
      <c r="AU138" s="25" t="s">
        <v>88</v>
      </c>
      <c r="AY138" s="25" t="s">
        <v>191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5" t="s">
        <v>86</v>
      </c>
      <c r="BK138" s="246">
        <f>ROUND(I138*H138,2)</f>
        <v>0</v>
      </c>
      <c r="BL138" s="25" t="s">
        <v>267</v>
      </c>
      <c r="BM138" s="25" t="s">
        <v>2441</v>
      </c>
    </row>
    <row r="139" s="1" customFormat="1" ht="6.96" customHeight="1">
      <c r="B139" s="69"/>
      <c r="C139" s="70"/>
      <c r="D139" s="70"/>
      <c r="E139" s="70"/>
      <c r="F139" s="70"/>
      <c r="G139" s="70"/>
      <c r="H139" s="70"/>
      <c r="I139" s="180"/>
      <c r="J139" s="70"/>
      <c r="K139" s="70"/>
      <c r="L139" s="74"/>
    </row>
  </sheetData>
  <sheetProtection sheet="1" autoFilter="0" formatColumns="0" formatRows="0" objects="1" scenarios="1" spinCount="100000" saltValue="u7rurmOfX2xEbmsNcmXdJ/UvvVWtoSzPle8niwvhZsc+8zzTEbssvwFAy7wO5PhZaIMaDxHzOKfic2PLk8CZ+A==" hashValue="SV1RmVhy1n4qIPG2YCi3o4lGjPJWsV7aD+ECkv8c/OobZgOwE19vG/ZIX0SwCJ+6BUSedrkFXJgx+P8ZiHJyfw==" algorithmName="SHA-512" password="CC35"/>
  <autoFilter ref="C84:K13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2442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ROUND(J85,2)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ROUND(SUM(BE85:BE89), 2)</f>
        <v>0</v>
      </c>
      <c r="G32" s="49"/>
      <c r="H32" s="49"/>
      <c r="I32" s="172">
        <v>0.20999999999999999</v>
      </c>
      <c r="J32" s="171">
        <f>ROUND(ROUND((SUM(BE85:BE89)),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ROUND(SUM(BF85:BF89), 2)</f>
        <v>0</v>
      </c>
      <c r="G33" s="49"/>
      <c r="H33" s="49"/>
      <c r="I33" s="172">
        <v>0.14999999999999999</v>
      </c>
      <c r="J33" s="171">
        <f>ROUND(ROUND((SUM(BF85:BF89)),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ROUND(SUM(BG85:BG89),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ROUND(SUM(BH85:BH89),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ROUND(SUM(BI85:BI89),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D03.3 - Požárně bezpečnostní řešení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J85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300</v>
      </c>
      <c r="E61" s="194"/>
      <c r="F61" s="194"/>
      <c r="G61" s="194"/>
      <c r="H61" s="194"/>
      <c r="I61" s="195"/>
      <c r="J61" s="196">
        <f>J86</f>
        <v>0</v>
      </c>
      <c r="K61" s="197"/>
    </row>
    <row r="62" s="9" customFormat="1" ht="19.92" customHeight="1">
      <c r="B62" s="198"/>
      <c r="C62" s="199"/>
      <c r="D62" s="200" t="s">
        <v>2443</v>
      </c>
      <c r="E62" s="201"/>
      <c r="F62" s="201"/>
      <c r="G62" s="201"/>
      <c r="H62" s="201"/>
      <c r="I62" s="202"/>
      <c r="J62" s="203">
        <f>J87</f>
        <v>0</v>
      </c>
      <c r="K62" s="204"/>
    </row>
    <row r="63" s="9" customFormat="1" ht="14.88" customHeight="1">
      <c r="B63" s="198"/>
      <c r="C63" s="199"/>
      <c r="D63" s="200" t="s">
        <v>2444</v>
      </c>
      <c r="E63" s="201"/>
      <c r="F63" s="201"/>
      <c r="G63" s="201"/>
      <c r="H63" s="201"/>
      <c r="I63" s="202"/>
      <c r="J63" s="203">
        <f>J88</f>
        <v>0</v>
      </c>
      <c r="K63" s="204"/>
    </row>
    <row r="64" s="1" customFormat="1" ht="21.84" customHeight="1">
      <c r="B64" s="48"/>
      <c r="C64" s="49"/>
      <c r="D64" s="49"/>
      <c r="E64" s="49"/>
      <c r="F64" s="49"/>
      <c r="G64" s="49"/>
      <c r="H64" s="49"/>
      <c r="I64" s="158"/>
      <c r="J64" s="49"/>
      <c r="K64" s="53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80"/>
      <c r="J65" s="70"/>
      <c r="K65" s="71"/>
    </row>
    <row r="69" s="1" customFormat="1" ht="6.96" customHeight="1">
      <c r="B69" s="72"/>
      <c r="C69" s="73"/>
      <c r="D69" s="73"/>
      <c r="E69" s="73"/>
      <c r="F69" s="73"/>
      <c r="G69" s="73"/>
      <c r="H69" s="73"/>
      <c r="I69" s="183"/>
      <c r="J69" s="73"/>
      <c r="K69" s="73"/>
      <c r="L69" s="74"/>
    </row>
    <row r="70" s="1" customFormat="1" ht="36.96" customHeight="1">
      <c r="B70" s="48"/>
      <c r="C70" s="75" t="s">
        <v>175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6.96" customHeight="1">
      <c r="B71" s="48"/>
      <c r="C71" s="76"/>
      <c r="D71" s="76"/>
      <c r="E71" s="76"/>
      <c r="F71" s="76"/>
      <c r="G71" s="76"/>
      <c r="H71" s="76"/>
      <c r="I71" s="205"/>
      <c r="J71" s="76"/>
      <c r="K71" s="76"/>
      <c r="L71" s="74"/>
    </row>
    <row r="72" s="1" customFormat="1" ht="14.4" customHeight="1">
      <c r="B72" s="48"/>
      <c r="C72" s="78" t="s">
        <v>18</v>
      </c>
      <c r="D72" s="76"/>
      <c r="E72" s="76"/>
      <c r="F72" s="76"/>
      <c r="G72" s="76"/>
      <c r="H72" s="76"/>
      <c r="I72" s="205"/>
      <c r="J72" s="76"/>
      <c r="K72" s="76"/>
      <c r="L72" s="74"/>
    </row>
    <row r="73" s="1" customFormat="1" ht="16.5" customHeight="1">
      <c r="B73" s="48"/>
      <c r="C73" s="76"/>
      <c r="D73" s="76"/>
      <c r="E73" s="206" t="str">
        <f>E7</f>
        <v>Centrum aktivních seniorů</v>
      </c>
      <c r="F73" s="78"/>
      <c r="G73" s="78"/>
      <c r="H73" s="78"/>
      <c r="I73" s="205"/>
      <c r="J73" s="76"/>
      <c r="K73" s="76"/>
      <c r="L73" s="74"/>
    </row>
    <row r="74">
      <c r="B74" s="29"/>
      <c r="C74" s="78" t="s">
        <v>162</v>
      </c>
      <c r="D74" s="288"/>
      <c r="E74" s="288"/>
      <c r="F74" s="288"/>
      <c r="G74" s="288"/>
      <c r="H74" s="288"/>
      <c r="I74" s="150"/>
      <c r="J74" s="288"/>
      <c r="K74" s="288"/>
      <c r="L74" s="289"/>
    </row>
    <row r="75" s="1" customFormat="1" ht="16.5" customHeight="1">
      <c r="B75" s="48"/>
      <c r="C75" s="76"/>
      <c r="D75" s="76"/>
      <c r="E75" s="206" t="s">
        <v>372</v>
      </c>
      <c r="F75" s="76"/>
      <c r="G75" s="76"/>
      <c r="H75" s="76"/>
      <c r="I75" s="205"/>
      <c r="J75" s="76"/>
      <c r="K75" s="76"/>
      <c r="L75" s="74"/>
    </row>
    <row r="76" s="1" customFormat="1" ht="14.4" customHeight="1">
      <c r="B76" s="48"/>
      <c r="C76" s="78" t="s">
        <v>373</v>
      </c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7.25" customHeight="1">
      <c r="B77" s="48"/>
      <c r="C77" s="76"/>
      <c r="D77" s="76"/>
      <c r="E77" s="84" t="str">
        <f>E11</f>
        <v>D03.3 - Požárně bezpečnostní řešení</v>
      </c>
      <c r="F77" s="76"/>
      <c r="G77" s="76"/>
      <c r="H77" s="76"/>
      <c r="I77" s="205"/>
      <c r="J77" s="76"/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 ht="18" customHeight="1">
      <c r="B79" s="48"/>
      <c r="C79" s="78" t="s">
        <v>24</v>
      </c>
      <c r="D79" s="76"/>
      <c r="E79" s="76"/>
      <c r="F79" s="207" t="str">
        <f>F14</f>
        <v>Frýdek Místek</v>
      </c>
      <c r="G79" s="76"/>
      <c r="H79" s="76"/>
      <c r="I79" s="208" t="s">
        <v>26</v>
      </c>
      <c r="J79" s="87" t="str">
        <f>IF(J14="","",J14)</f>
        <v>27. 3. 2018</v>
      </c>
      <c r="K79" s="76"/>
      <c r="L79" s="74"/>
    </row>
    <row r="80" s="1" customFormat="1" ht="6.96" customHeight="1">
      <c r="B80" s="48"/>
      <c r="C80" s="76"/>
      <c r="D80" s="76"/>
      <c r="E80" s="76"/>
      <c r="F80" s="76"/>
      <c r="G80" s="76"/>
      <c r="H80" s="76"/>
      <c r="I80" s="205"/>
      <c r="J80" s="76"/>
      <c r="K80" s="76"/>
      <c r="L80" s="74"/>
    </row>
    <row r="81" s="1" customFormat="1">
      <c r="B81" s="48"/>
      <c r="C81" s="78" t="s">
        <v>32</v>
      </c>
      <c r="D81" s="76"/>
      <c r="E81" s="76"/>
      <c r="F81" s="207" t="str">
        <f>E17</f>
        <v>Statutární město Frýdek-Místek</v>
      </c>
      <c r="G81" s="76"/>
      <c r="H81" s="76"/>
      <c r="I81" s="208" t="s">
        <v>39</v>
      </c>
      <c r="J81" s="207" t="str">
        <f>E23</f>
        <v>CHVÁLEK ATELIÉR s.r.o..</v>
      </c>
      <c r="K81" s="76"/>
      <c r="L81" s="74"/>
    </row>
    <row r="82" s="1" customFormat="1" ht="14.4" customHeight="1">
      <c r="B82" s="48"/>
      <c r="C82" s="78" t="s">
        <v>37</v>
      </c>
      <c r="D82" s="76"/>
      <c r="E82" s="76"/>
      <c r="F82" s="207" t="str">
        <f>IF(E20="","",E20)</f>
        <v/>
      </c>
      <c r="G82" s="76"/>
      <c r="H82" s="76"/>
      <c r="I82" s="205"/>
      <c r="J82" s="76"/>
      <c r="K82" s="76"/>
      <c r="L82" s="74"/>
    </row>
    <row r="83" s="1" customFormat="1" ht="10.32" customHeight="1">
      <c r="B83" s="48"/>
      <c r="C83" s="76"/>
      <c r="D83" s="76"/>
      <c r="E83" s="76"/>
      <c r="F83" s="76"/>
      <c r="G83" s="76"/>
      <c r="H83" s="76"/>
      <c r="I83" s="205"/>
      <c r="J83" s="76"/>
      <c r="K83" s="76"/>
      <c r="L83" s="74"/>
    </row>
    <row r="84" s="10" customFormat="1" ht="29.28" customHeight="1">
      <c r="B84" s="209"/>
      <c r="C84" s="210" t="s">
        <v>176</v>
      </c>
      <c r="D84" s="211" t="s">
        <v>63</v>
      </c>
      <c r="E84" s="211" t="s">
        <v>59</v>
      </c>
      <c r="F84" s="211" t="s">
        <v>177</v>
      </c>
      <c r="G84" s="211" t="s">
        <v>178</v>
      </c>
      <c r="H84" s="211" t="s">
        <v>179</v>
      </c>
      <c r="I84" s="212" t="s">
        <v>180</v>
      </c>
      <c r="J84" s="211" t="s">
        <v>166</v>
      </c>
      <c r="K84" s="213" t="s">
        <v>181</v>
      </c>
      <c r="L84" s="214"/>
      <c r="M84" s="104" t="s">
        <v>182</v>
      </c>
      <c r="N84" s="105" t="s">
        <v>48</v>
      </c>
      <c r="O84" s="105" t="s">
        <v>183</v>
      </c>
      <c r="P84" s="105" t="s">
        <v>184</v>
      </c>
      <c r="Q84" s="105" t="s">
        <v>185</v>
      </c>
      <c r="R84" s="105" t="s">
        <v>186</v>
      </c>
      <c r="S84" s="105" t="s">
        <v>187</v>
      </c>
      <c r="T84" s="106" t="s">
        <v>188</v>
      </c>
    </row>
    <row r="85" s="1" customFormat="1" ht="29.28" customHeight="1">
      <c r="B85" s="48"/>
      <c r="C85" s="110" t="s">
        <v>167</v>
      </c>
      <c r="D85" s="76"/>
      <c r="E85" s="76"/>
      <c r="F85" s="76"/>
      <c r="G85" s="76"/>
      <c r="H85" s="76"/>
      <c r="I85" s="205"/>
      <c r="J85" s="215">
        <f>BK85</f>
        <v>0</v>
      </c>
      <c r="K85" s="76"/>
      <c r="L85" s="74"/>
      <c r="M85" s="107"/>
      <c r="N85" s="108"/>
      <c r="O85" s="108"/>
      <c r="P85" s="216">
        <f>P86</f>
        <v>0</v>
      </c>
      <c r="Q85" s="108"/>
      <c r="R85" s="216">
        <f>R86</f>
        <v>0</v>
      </c>
      <c r="S85" s="108"/>
      <c r="T85" s="217">
        <f>T86</f>
        <v>0</v>
      </c>
      <c r="AT85" s="25" t="s">
        <v>77</v>
      </c>
      <c r="AU85" s="25" t="s">
        <v>168</v>
      </c>
      <c r="BK85" s="218">
        <f>BK86</f>
        <v>0</v>
      </c>
    </row>
    <row r="86" s="11" customFormat="1" ht="37.44" customHeight="1">
      <c r="B86" s="219"/>
      <c r="C86" s="220"/>
      <c r="D86" s="221" t="s">
        <v>77</v>
      </c>
      <c r="E86" s="222" t="s">
        <v>304</v>
      </c>
      <c r="F86" s="222" t="s">
        <v>305</v>
      </c>
      <c r="G86" s="220"/>
      <c r="H86" s="220"/>
      <c r="I86" s="223"/>
      <c r="J86" s="224">
        <f>BK86</f>
        <v>0</v>
      </c>
      <c r="K86" s="220"/>
      <c r="L86" s="225"/>
      <c r="M86" s="226"/>
      <c r="N86" s="227"/>
      <c r="O86" s="227"/>
      <c r="P86" s="228">
        <f>P87</f>
        <v>0</v>
      </c>
      <c r="Q86" s="227"/>
      <c r="R86" s="228">
        <f>R87</f>
        <v>0</v>
      </c>
      <c r="S86" s="227"/>
      <c r="T86" s="229">
        <f>T87</f>
        <v>0</v>
      </c>
      <c r="AR86" s="230" t="s">
        <v>86</v>
      </c>
      <c r="AT86" s="231" t="s">
        <v>77</v>
      </c>
      <c r="AU86" s="231" t="s">
        <v>78</v>
      </c>
      <c r="AY86" s="230" t="s">
        <v>191</v>
      </c>
      <c r="BK86" s="232">
        <f>BK87</f>
        <v>0</v>
      </c>
    </row>
    <row r="87" s="11" customFormat="1" ht="19.92" customHeight="1">
      <c r="B87" s="219"/>
      <c r="C87" s="220"/>
      <c r="D87" s="221" t="s">
        <v>77</v>
      </c>
      <c r="E87" s="233" t="s">
        <v>237</v>
      </c>
      <c r="F87" s="233" t="s">
        <v>2445</v>
      </c>
      <c r="G87" s="220"/>
      <c r="H87" s="220"/>
      <c r="I87" s="223"/>
      <c r="J87" s="234">
        <f>BK87</f>
        <v>0</v>
      </c>
      <c r="K87" s="220"/>
      <c r="L87" s="225"/>
      <c r="M87" s="226"/>
      <c r="N87" s="227"/>
      <c r="O87" s="227"/>
      <c r="P87" s="228">
        <f>P88</f>
        <v>0</v>
      </c>
      <c r="Q87" s="227"/>
      <c r="R87" s="228">
        <f>R88</f>
        <v>0</v>
      </c>
      <c r="S87" s="227"/>
      <c r="T87" s="229">
        <f>T88</f>
        <v>0</v>
      </c>
      <c r="AR87" s="230" t="s">
        <v>86</v>
      </c>
      <c r="AT87" s="231" t="s">
        <v>77</v>
      </c>
      <c r="AU87" s="231" t="s">
        <v>86</v>
      </c>
      <c r="AY87" s="230" t="s">
        <v>191</v>
      </c>
      <c r="BK87" s="232">
        <f>BK88</f>
        <v>0</v>
      </c>
    </row>
    <row r="88" s="11" customFormat="1" ht="14.88" customHeight="1">
      <c r="B88" s="219"/>
      <c r="C88" s="220"/>
      <c r="D88" s="221" t="s">
        <v>77</v>
      </c>
      <c r="E88" s="233" t="s">
        <v>864</v>
      </c>
      <c r="F88" s="233" t="s">
        <v>2446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P89</f>
        <v>0</v>
      </c>
      <c r="Q88" s="227"/>
      <c r="R88" s="228">
        <f>R89</f>
        <v>0</v>
      </c>
      <c r="S88" s="227"/>
      <c r="T88" s="229">
        <f>T89</f>
        <v>0</v>
      </c>
      <c r="AR88" s="230" t="s">
        <v>86</v>
      </c>
      <c r="AT88" s="231" t="s">
        <v>77</v>
      </c>
      <c r="AU88" s="231" t="s">
        <v>88</v>
      </c>
      <c r="AY88" s="230" t="s">
        <v>191</v>
      </c>
      <c r="BK88" s="232">
        <f>BK89</f>
        <v>0</v>
      </c>
    </row>
    <row r="89" s="1" customFormat="1" ht="16.5" customHeight="1">
      <c r="B89" s="48"/>
      <c r="C89" s="235" t="s">
        <v>86</v>
      </c>
      <c r="D89" s="235" t="s">
        <v>194</v>
      </c>
      <c r="E89" s="236" t="s">
        <v>2447</v>
      </c>
      <c r="F89" s="237" t="s">
        <v>2448</v>
      </c>
      <c r="G89" s="238" t="s">
        <v>197</v>
      </c>
      <c r="H89" s="239">
        <v>1</v>
      </c>
      <c r="I89" s="240"/>
      <c r="J89" s="241">
        <f>ROUND(I89*H89,2)</f>
        <v>0</v>
      </c>
      <c r="K89" s="237" t="s">
        <v>34</v>
      </c>
      <c r="L89" s="74"/>
      <c r="M89" s="242" t="s">
        <v>34</v>
      </c>
      <c r="N89" s="285" t="s">
        <v>49</v>
      </c>
      <c r="O89" s="251"/>
      <c r="P89" s="286">
        <f>O89*H89</f>
        <v>0</v>
      </c>
      <c r="Q89" s="286">
        <v>0</v>
      </c>
      <c r="R89" s="286">
        <f>Q89*H89</f>
        <v>0</v>
      </c>
      <c r="S89" s="286">
        <v>0</v>
      </c>
      <c r="T89" s="287">
        <f>S89*H89</f>
        <v>0</v>
      </c>
      <c r="AR89" s="25" t="s">
        <v>211</v>
      </c>
      <c r="AT89" s="25" t="s">
        <v>194</v>
      </c>
      <c r="AU89" s="25" t="s">
        <v>206</v>
      </c>
      <c r="AY89" s="25" t="s">
        <v>191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5" t="s">
        <v>86</v>
      </c>
      <c r="BK89" s="246">
        <f>ROUND(I89*H89,2)</f>
        <v>0</v>
      </c>
      <c r="BL89" s="25" t="s">
        <v>211</v>
      </c>
      <c r="BM89" s="25" t="s">
        <v>2449</v>
      </c>
    </row>
    <row r="90" s="1" customFormat="1" ht="6.96" customHeight="1">
      <c r="B90" s="69"/>
      <c r="C90" s="70"/>
      <c r="D90" s="70"/>
      <c r="E90" s="70"/>
      <c r="F90" s="70"/>
      <c r="G90" s="70"/>
      <c r="H90" s="70"/>
      <c r="I90" s="180"/>
      <c r="J90" s="70"/>
      <c r="K90" s="70"/>
      <c r="L90" s="74"/>
    </row>
  </sheetData>
  <sheetProtection sheet="1" autoFilter="0" formatColumns="0" formatRows="0" objects="1" scenarios="1" spinCount="100000" saltValue="gPMomf5lwXHBLtke5NYVMHhofmC+lBdij4YFhWj6lIZcTVGQRiIj5Ih9WjATlJ4b4Vsgd5Nmn3uV2txOa8w8Jw==" hashValue="aUThGYnVg5epN/a41HyhDTg8UQ8gwNXys94KlC80gdQvel6hXoJBkvAEQ5RKeUxtTAepGvZPPtvGegtdcSoG8w==" algorithmName="SHA-512" password="CC35"/>
  <autoFilter ref="C84:K8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110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2450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D03.4 - Zdravotechnika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D03.4 - Zdravotechnika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2455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2456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W3qs5JhXCrMuz4kIEanquz/kArwqIJ7O80aqEBmYe2TLYOdQR1T6ofu0ivBr1Bj3XBtSAzJI9XBKmp9BnaXG9w==" hashValue="AIUoJRwCTVhzYfsPU0ivjfESmdqdnd1VACfp8NOOpyGMzh65BKoeGFglVIsA9j3wlCjgVdf7BSomFKYKCczoHQ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50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1"/>
      <c r="C1" s="151"/>
      <c r="D1" s="152" t="s">
        <v>1</v>
      </c>
      <c r="E1" s="151"/>
      <c r="F1" s="153" t="s">
        <v>156</v>
      </c>
      <c r="G1" s="153" t="s">
        <v>157</v>
      </c>
      <c r="H1" s="153"/>
      <c r="I1" s="154"/>
      <c r="J1" s="153" t="s">
        <v>158</v>
      </c>
      <c r="K1" s="152" t="s">
        <v>159</v>
      </c>
      <c r="L1" s="153" t="s">
        <v>160</v>
      </c>
      <c r="M1" s="153"/>
      <c r="N1" s="153"/>
      <c r="O1" s="153"/>
      <c r="P1" s="153"/>
      <c r="Q1" s="153"/>
      <c r="R1" s="153"/>
      <c r="S1" s="153"/>
      <c r="T1" s="153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113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88</v>
      </c>
    </row>
    <row r="4" ht="36.96" customHeight="1">
      <c r="B4" s="29"/>
      <c r="C4" s="30"/>
      <c r="D4" s="31" t="s">
        <v>161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6.5" customHeight="1">
      <c r="B7" s="29"/>
      <c r="C7" s="30"/>
      <c r="D7" s="30"/>
      <c r="E7" s="157" t="str">
        <f>'Rekapitulace stavby'!K6</f>
        <v>Centrum aktivních seniorů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162</v>
      </c>
      <c r="E8" s="30"/>
      <c r="F8" s="30"/>
      <c r="G8" s="30"/>
      <c r="H8" s="30"/>
      <c r="I8" s="156"/>
      <c r="J8" s="30"/>
      <c r="K8" s="32"/>
    </row>
    <row r="9" s="1" customFormat="1" ht="16.5" customHeight="1">
      <c r="B9" s="48"/>
      <c r="C9" s="49"/>
      <c r="D9" s="49"/>
      <c r="E9" s="157" t="s">
        <v>372</v>
      </c>
      <c r="F9" s="49"/>
      <c r="G9" s="49"/>
      <c r="H9" s="49"/>
      <c r="I9" s="158"/>
      <c r="J9" s="49"/>
      <c r="K9" s="53"/>
    </row>
    <row r="10" s="1" customFormat="1">
      <c r="B10" s="48"/>
      <c r="C10" s="49"/>
      <c r="D10" s="41" t="s">
        <v>373</v>
      </c>
      <c r="E10" s="49"/>
      <c r="F10" s="49"/>
      <c r="G10" s="49"/>
      <c r="H10" s="49"/>
      <c r="I10" s="158"/>
      <c r="J10" s="49"/>
      <c r="K10" s="53"/>
    </row>
    <row r="11" s="1" customFormat="1" ht="36.96" customHeight="1">
      <c r="B11" s="48"/>
      <c r="C11" s="49"/>
      <c r="D11" s="49"/>
      <c r="E11" s="159" t="s">
        <v>2457</v>
      </c>
      <c r="F11" s="49"/>
      <c r="G11" s="49"/>
      <c r="H11" s="49"/>
      <c r="I11" s="158"/>
      <c r="J11" s="49"/>
      <c r="K11" s="53"/>
    </row>
    <row r="12" s="1" customFormat="1">
      <c r="B12" s="48"/>
      <c r="C12" s="49"/>
      <c r="D12" s="49"/>
      <c r="E12" s="49"/>
      <c r="F12" s="49"/>
      <c r="G12" s="49"/>
      <c r="H12" s="49"/>
      <c r="I12" s="158"/>
      <c r="J12" s="49"/>
      <c r="K12" s="53"/>
    </row>
    <row r="13" s="1" customFormat="1" ht="14.4" customHeight="1">
      <c r="B13" s="48"/>
      <c r="C13" s="49"/>
      <c r="D13" s="41" t="s">
        <v>20</v>
      </c>
      <c r="E13" s="49"/>
      <c r="F13" s="36" t="s">
        <v>21</v>
      </c>
      <c r="G13" s="49"/>
      <c r="H13" s="49"/>
      <c r="I13" s="160" t="s">
        <v>22</v>
      </c>
      <c r="J13" s="36" t="s">
        <v>34</v>
      </c>
      <c r="K13" s="53"/>
    </row>
    <row r="14" s="1" customFormat="1" ht="14.4" customHeight="1">
      <c r="B14" s="48"/>
      <c r="C14" s="49"/>
      <c r="D14" s="41" t="s">
        <v>24</v>
      </c>
      <c r="E14" s="49"/>
      <c r="F14" s="36" t="s">
        <v>25</v>
      </c>
      <c r="G14" s="49"/>
      <c r="H14" s="49"/>
      <c r="I14" s="160" t="s">
        <v>26</v>
      </c>
      <c r="J14" s="161" t="str">
        <f>'Rekapitulace stavby'!AN8</f>
        <v>27. 3. 2018</v>
      </c>
      <c r="K14" s="53"/>
    </row>
    <row r="15" s="1" customFormat="1" ht="10.8" customHeight="1">
      <c r="B15" s="48"/>
      <c r="C15" s="49"/>
      <c r="D15" s="49"/>
      <c r="E15" s="49"/>
      <c r="F15" s="49"/>
      <c r="G15" s="49"/>
      <c r="H15" s="49"/>
      <c r="I15" s="158"/>
      <c r="J15" s="49"/>
      <c r="K15" s="53"/>
    </row>
    <row r="16" s="1" customFormat="1" ht="14.4" customHeight="1">
      <c r="B16" s="48"/>
      <c r="C16" s="49"/>
      <c r="D16" s="41" t="s">
        <v>32</v>
      </c>
      <c r="E16" s="49"/>
      <c r="F16" s="49"/>
      <c r="G16" s="49"/>
      <c r="H16" s="49"/>
      <c r="I16" s="160" t="s">
        <v>33</v>
      </c>
      <c r="J16" s="36" t="s">
        <v>34</v>
      </c>
      <c r="K16" s="53"/>
    </row>
    <row r="17" s="1" customFormat="1" ht="18" customHeight="1">
      <c r="B17" s="48"/>
      <c r="C17" s="49"/>
      <c r="D17" s="49"/>
      <c r="E17" s="36" t="s">
        <v>35</v>
      </c>
      <c r="F17" s="49"/>
      <c r="G17" s="49"/>
      <c r="H17" s="49"/>
      <c r="I17" s="160" t="s">
        <v>36</v>
      </c>
      <c r="J17" s="36" t="s">
        <v>34</v>
      </c>
      <c r="K17" s="53"/>
    </row>
    <row r="18" s="1" customFormat="1" ht="6.96" customHeight="1">
      <c r="B18" s="48"/>
      <c r="C18" s="49"/>
      <c r="D18" s="49"/>
      <c r="E18" s="49"/>
      <c r="F18" s="49"/>
      <c r="G18" s="49"/>
      <c r="H18" s="49"/>
      <c r="I18" s="158"/>
      <c r="J18" s="49"/>
      <c r="K18" s="53"/>
    </row>
    <row r="19" s="1" customFormat="1" ht="14.4" customHeight="1">
      <c r="B19" s="48"/>
      <c r="C19" s="49"/>
      <c r="D19" s="41" t="s">
        <v>37</v>
      </c>
      <c r="E19" s="49"/>
      <c r="F19" s="49"/>
      <c r="G19" s="49"/>
      <c r="H19" s="49"/>
      <c r="I19" s="160" t="s">
        <v>33</v>
      </c>
      <c r="J19" s="36" t="str">
        <f>IF('Rekapitulace stavby'!AN13="Vyplň údaj","",IF('Rekapitulace stavby'!AN13="","",'Rekapitulace stavby'!AN13))</f>
        <v/>
      </c>
      <c r="K19" s="53"/>
    </row>
    <row r="20" s="1" customFormat="1" ht="18" customHeight="1">
      <c r="B20" s="48"/>
      <c r="C20" s="49"/>
      <c r="D20" s="49"/>
      <c r="E20" s="36" t="str">
        <f>IF('Rekapitulace stavby'!E14="Vyplň údaj","",IF('Rekapitulace stavby'!E14="","",'Rekapitulace stavby'!E14))</f>
        <v/>
      </c>
      <c r="F20" s="49"/>
      <c r="G20" s="49"/>
      <c r="H20" s="49"/>
      <c r="I20" s="160" t="s">
        <v>36</v>
      </c>
      <c r="J20" s="36" t="str">
        <f>IF('Rekapitulace stavby'!AN14="Vyplň údaj","",IF('Rekapitulace stavby'!AN14="","",'Rekapitulace stavby'!AN14))</f>
        <v/>
      </c>
      <c r="K20" s="53"/>
    </row>
    <row r="21" s="1" customFormat="1" ht="6.96" customHeight="1">
      <c r="B21" s="48"/>
      <c r="C21" s="49"/>
      <c r="D21" s="49"/>
      <c r="E21" s="49"/>
      <c r="F21" s="49"/>
      <c r="G21" s="49"/>
      <c r="H21" s="49"/>
      <c r="I21" s="158"/>
      <c r="J21" s="49"/>
      <c r="K21" s="53"/>
    </row>
    <row r="22" s="1" customFormat="1" ht="14.4" customHeight="1">
      <c r="B22" s="48"/>
      <c r="C22" s="49"/>
      <c r="D22" s="41" t="s">
        <v>39</v>
      </c>
      <c r="E22" s="49"/>
      <c r="F22" s="49"/>
      <c r="G22" s="49"/>
      <c r="H22" s="49"/>
      <c r="I22" s="160" t="s">
        <v>33</v>
      </c>
      <c r="J22" s="36" t="s">
        <v>34</v>
      </c>
      <c r="K22" s="53"/>
    </row>
    <row r="23" s="1" customFormat="1" ht="18" customHeight="1">
      <c r="B23" s="48"/>
      <c r="C23" s="49"/>
      <c r="D23" s="49"/>
      <c r="E23" s="36" t="s">
        <v>40</v>
      </c>
      <c r="F23" s="49"/>
      <c r="G23" s="49"/>
      <c r="H23" s="49"/>
      <c r="I23" s="160" t="s">
        <v>36</v>
      </c>
      <c r="J23" s="36" t="s">
        <v>34</v>
      </c>
      <c r="K23" s="53"/>
    </row>
    <row r="24" s="1" customFormat="1" ht="6.96" customHeight="1">
      <c r="B24" s="48"/>
      <c r="C24" s="49"/>
      <c r="D24" s="49"/>
      <c r="E24" s="49"/>
      <c r="F24" s="49"/>
      <c r="G24" s="49"/>
      <c r="H24" s="49"/>
      <c r="I24" s="158"/>
      <c r="J24" s="49"/>
      <c r="K24" s="53"/>
    </row>
    <row r="25" s="1" customFormat="1" ht="14.4" customHeight="1">
      <c r="B25" s="48"/>
      <c r="C25" s="49"/>
      <c r="D25" s="41" t="s">
        <v>42</v>
      </c>
      <c r="E25" s="49"/>
      <c r="F25" s="49"/>
      <c r="G25" s="49"/>
      <c r="H25" s="49"/>
      <c r="I25" s="158"/>
      <c r="J25" s="49"/>
      <c r="K25" s="53"/>
    </row>
    <row r="26" s="7" customFormat="1" ht="16.5" customHeight="1">
      <c r="B26" s="162"/>
      <c r="C26" s="163"/>
      <c r="D26" s="163"/>
      <c r="E26" s="46" t="s">
        <v>34</v>
      </c>
      <c r="F26" s="46"/>
      <c r="G26" s="46"/>
      <c r="H26" s="46"/>
      <c r="I26" s="164"/>
      <c r="J26" s="163"/>
      <c r="K26" s="165"/>
    </row>
    <row r="27" s="1" customFormat="1" ht="6.96" customHeight="1">
      <c r="B27" s="48"/>
      <c r="C27" s="49"/>
      <c r="D27" s="49"/>
      <c r="E27" s="49"/>
      <c r="F27" s="49"/>
      <c r="G27" s="49"/>
      <c r="H27" s="49"/>
      <c r="I27" s="158"/>
      <c r="J27" s="49"/>
      <c r="K27" s="53"/>
    </row>
    <row r="28" s="1" customFormat="1" ht="6.96" customHeight="1">
      <c r="B28" s="48"/>
      <c r="C28" s="49"/>
      <c r="D28" s="108"/>
      <c r="E28" s="108"/>
      <c r="F28" s="108"/>
      <c r="G28" s="108"/>
      <c r="H28" s="108"/>
      <c r="I28" s="166"/>
      <c r="J28" s="108"/>
      <c r="K28" s="167"/>
    </row>
    <row r="29" s="1" customFormat="1" ht="25.44" customHeight="1">
      <c r="B29" s="48"/>
      <c r="C29" s="49"/>
      <c r="D29" s="168" t="s">
        <v>44</v>
      </c>
      <c r="E29" s="49"/>
      <c r="F29" s="49"/>
      <c r="G29" s="49"/>
      <c r="H29" s="49"/>
      <c r="I29" s="158"/>
      <c r="J29" s="169">
        <f>ROUND(J83,2)</f>
        <v>0</v>
      </c>
      <c r="K29" s="53"/>
    </row>
    <row r="30" s="1" customFormat="1" ht="6.96" customHeight="1">
      <c r="B30" s="48"/>
      <c r="C30" s="49"/>
      <c r="D30" s="108"/>
      <c r="E30" s="108"/>
      <c r="F30" s="108"/>
      <c r="G30" s="108"/>
      <c r="H30" s="108"/>
      <c r="I30" s="166"/>
      <c r="J30" s="108"/>
      <c r="K30" s="167"/>
    </row>
    <row r="31" s="1" customFormat="1" ht="14.4" customHeight="1">
      <c r="B31" s="48"/>
      <c r="C31" s="49"/>
      <c r="D31" s="49"/>
      <c r="E31" s="49"/>
      <c r="F31" s="54" t="s">
        <v>46</v>
      </c>
      <c r="G31" s="49"/>
      <c r="H31" s="49"/>
      <c r="I31" s="170" t="s">
        <v>45</v>
      </c>
      <c r="J31" s="54" t="s">
        <v>47</v>
      </c>
      <c r="K31" s="53"/>
    </row>
    <row r="32" s="1" customFormat="1" ht="14.4" customHeight="1">
      <c r="B32" s="48"/>
      <c r="C32" s="49"/>
      <c r="D32" s="57" t="s">
        <v>48</v>
      </c>
      <c r="E32" s="57" t="s">
        <v>49</v>
      </c>
      <c r="F32" s="171">
        <f>ROUND(SUM(BE83:BE85), 2)</f>
        <v>0</v>
      </c>
      <c r="G32" s="49"/>
      <c r="H32" s="49"/>
      <c r="I32" s="172">
        <v>0.20999999999999999</v>
      </c>
      <c r="J32" s="171">
        <f>ROUND(ROUND((SUM(BE83:BE85)), 2)*I32, 2)</f>
        <v>0</v>
      </c>
      <c r="K32" s="53"/>
    </row>
    <row r="33" s="1" customFormat="1" ht="14.4" customHeight="1">
      <c r="B33" s="48"/>
      <c r="C33" s="49"/>
      <c r="D33" s="49"/>
      <c r="E33" s="57" t="s">
        <v>50</v>
      </c>
      <c r="F33" s="171">
        <f>ROUND(SUM(BF83:BF85), 2)</f>
        <v>0</v>
      </c>
      <c r="G33" s="49"/>
      <c r="H33" s="49"/>
      <c r="I33" s="172">
        <v>0.14999999999999999</v>
      </c>
      <c r="J33" s="171">
        <f>ROUND(ROUND((SUM(BF83:BF85)), 2)*I33, 2)</f>
        <v>0</v>
      </c>
      <c r="K33" s="53"/>
    </row>
    <row r="34" hidden="1" s="1" customFormat="1" ht="14.4" customHeight="1">
      <c r="B34" s="48"/>
      <c r="C34" s="49"/>
      <c r="D34" s="49"/>
      <c r="E34" s="57" t="s">
        <v>51</v>
      </c>
      <c r="F34" s="171">
        <f>ROUND(SUM(BG83:BG85), 2)</f>
        <v>0</v>
      </c>
      <c r="G34" s="49"/>
      <c r="H34" s="49"/>
      <c r="I34" s="172">
        <v>0.20999999999999999</v>
      </c>
      <c r="J34" s="171">
        <v>0</v>
      </c>
      <c r="K34" s="53"/>
    </row>
    <row r="35" hidden="1" s="1" customFormat="1" ht="14.4" customHeight="1">
      <c r="B35" s="48"/>
      <c r="C35" s="49"/>
      <c r="D35" s="49"/>
      <c r="E35" s="57" t="s">
        <v>52</v>
      </c>
      <c r="F35" s="171">
        <f>ROUND(SUM(BH83:BH85), 2)</f>
        <v>0</v>
      </c>
      <c r="G35" s="49"/>
      <c r="H35" s="49"/>
      <c r="I35" s="172">
        <v>0.14999999999999999</v>
      </c>
      <c r="J35" s="171">
        <v>0</v>
      </c>
      <c r="K35" s="53"/>
    </row>
    <row r="36" hidden="1" s="1" customFormat="1" ht="14.4" customHeight="1">
      <c r="B36" s="48"/>
      <c r="C36" s="49"/>
      <c r="D36" s="49"/>
      <c r="E36" s="57" t="s">
        <v>53</v>
      </c>
      <c r="F36" s="171">
        <f>ROUND(SUM(BI83:BI85), 2)</f>
        <v>0</v>
      </c>
      <c r="G36" s="49"/>
      <c r="H36" s="49"/>
      <c r="I36" s="172">
        <v>0</v>
      </c>
      <c r="J36" s="171">
        <v>0</v>
      </c>
      <c r="K36" s="5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158"/>
      <c r="J37" s="49"/>
      <c r="K37" s="53"/>
    </row>
    <row r="38" s="1" customFormat="1" ht="25.44" customHeight="1">
      <c r="B38" s="48"/>
      <c r="C38" s="173"/>
      <c r="D38" s="174" t="s">
        <v>54</v>
      </c>
      <c r="E38" s="100"/>
      <c r="F38" s="100"/>
      <c r="G38" s="175" t="s">
        <v>55</v>
      </c>
      <c r="H38" s="176" t="s">
        <v>56</v>
      </c>
      <c r="I38" s="177"/>
      <c r="J38" s="178">
        <f>SUM(J29:J36)</f>
        <v>0</v>
      </c>
      <c r="K38" s="179"/>
    </row>
    <row r="39" s="1" customFormat="1" ht="14.4" customHeight="1">
      <c r="B39" s="69"/>
      <c r="C39" s="70"/>
      <c r="D39" s="70"/>
      <c r="E39" s="70"/>
      <c r="F39" s="70"/>
      <c r="G39" s="70"/>
      <c r="H39" s="70"/>
      <c r="I39" s="180"/>
      <c r="J39" s="70"/>
      <c r="K39" s="71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8"/>
      <c r="C44" s="31" t="s">
        <v>164</v>
      </c>
      <c r="D44" s="49"/>
      <c r="E44" s="49"/>
      <c r="F44" s="49"/>
      <c r="G44" s="49"/>
      <c r="H44" s="49"/>
      <c r="I44" s="158"/>
      <c r="J44" s="49"/>
      <c r="K44" s="53"/>
    </row>
    <row r="45" s="1" customFormat="1" ht="6.96" customHeight="1">
      <c r="B45" s="48"/>
      <c r="C45" s="49"/>
      <c r="D45" s="49"/>
      <c r="E45" s="49"/>
      <c r="F45" s="49"/>
      <c r="G45" s="49"/>
      <c r="H45" s="49"/>
      <c r="I45" s="158"/>
      <c r="J45" s="49"/>
      <c r="K45" s="53"/>
    </row>
    <row r="46" s="1" customFormat="1" ht="14.4" customHeight="1">
      <c r="B46" s="48"/>
      <c r="C46" s="41" t="s">
        <v>18</v>
      </c>
      <c r="D46" s="49"/>
      <c r="E46" s="49"/>
      <c r="F46" s="49"/>
      <c r="G46" s="49"/>
      <c r="H46" s="49"/>
      <c r="I46" s="158"/>
      <c r="J46" s="49"/>
      <c r="K46" s="53"/>
    </row>
    <row r="47" s="1" customFormat="1" ht="16.5" customHeight="1">
      <c r="B47" s="48"/>
      <c r="C47" s="49"/>
      <c r="D47" s="49"/>
      <c r="E47" s="157" t="str">
        <f>E7</f>
        <v>Centrum aktivních seniorů</v>
      </c>
      <c r="F47" s="41"/>
      <c r="G47" s="41"/>
      <c r="H47" s="41"/>
      <c r="I47" s="158"/>
      <c r="J47" s="49"/>
      <c r="K47" s="53"/>
    </row>
    <row r="48">
      <c r="B48" s="29"/>
      <c r="C48" s="41" t="s">
        <v>162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6.5" customHeight="1">
      <c r="B49" s="48"/>
      <c r="C49" s="49"/>
      <c r="D49" s="49"/>
      <c r="E49" s="157" t="s">
        <v>372</v>
      </c>
      <c r="F49" s="49"/>
      <c r="G49" s="49"/>
      <c r="H49" s="49"/>
      <c r="I49" s="158"/>
      <c r="J49" s="49"/>
      <c r="K49" s="53"/>
    </row>
    <row r="50" s="1" customFormat="1" ht="14.4" customHeight="1">
      <c r="B50" s="48"/>
      <c r="C50" s="41" t="s">
        <v>373</v>
      </c>
      <c r="D50" s="49"/>
      <c r="E50" s="49"/>
      <c r="F50" s="49"/>
      <c r="G50" s="49"/>
      <c r="H50" s="49"/>
      <c r="I50" s="158"/>
      <c r="J50" s="49"/>
      <c r="K50" s="53"/>
    </row>
    <row r="51" s="1" customFormat="1" ht="17.25" customHeight="1">
      <c r="B51" s="48"/>
      <c r="C51" s="49"/>
      <c r="D51" s="49"/>
      <c r="E51" s="159" t="str">
        <f>E11</f>
        <v>D03.5 - Elektroinstalace silnoproud</v>
      </c>
      <c r="F51" s="49"/>
      <c r="G51" s="49"/>
      <c r="H51" s="49"/>
      <c r="I51" s="158"/>
      <c r="J51" s="49"/>
      <c r="K51" s="53"/>
    </row>
    <row r="52" s="1" customFormat="1" ht="6.96" customHeight="1">
      <c r="B52" s="48"/>
      <c r="C52" s="49"/>
      <c r="D52" s="49"/>
      <c r="E52" s="49"/>
      <c r="F52" s="49"/>
      <c r="G52" s="49"/>
      <c r="H52" s="49"/>
      <c r="I52" s="158"/>
      <c r="J52" s="49"/>
      <c r="K52" s="53"/>
    </row>
    <row r="53" s="1" customFormat="1" ht="18" customHeight="1">
      <c r="B53" s="48"/>
      <c r="C53" s="41" t="s">
        <v>24</v>
      </c>
      <c r="D53" s="49"/>
      <c r="E53" s="49"/>
      <c r="F53" s="36" t="str">
        <f>F14</f>
        <v>Frýdek Místek</v>
      </c>
      <c r="G53" s="49"/>
      <c r="H53" s="49"/>
      <c r="I53" s="160" t="s">
        <v>26</v>
      </c>
      <c r="J53" s="161" t="str">
        <f>IF(J14="","",J14)</f>
        <v>27. 3. 2018</v>
      </c>
      <c r="K53" s="53"/>
    </row>
    <row r="54" s="1" customFormat="1" ht="6.96" customHeight="1">
      <c r="B54" s="48"/>
      <c r="C54" s="49"/>
      <c r="D54" s="49"/>
      <c r="E54" s="49"/>
      <c r="F54" s="49"/>
      <c r="G54" s="49"/>
      <c r="H54" s="49"/>
      <c r="I54" s="158"/>
      <c r="J54" s="49"/>
      <c r="K54" s="53"/>
    </row>
    <row r="55" s="1" customFormat="1">
      <c r="B55" s="48"/>
      <c r="C55" s="41" t="s">
        <v>32</v>
      </c>
      <c r="D55" s="49"/>
      <c r="E55" s="49"/>
      <c r="F55" s="36" t="str">
        <f>E17</f>
        <v>Statutární město Frýdek-Místek</v>
      </c>
      <c r="G55" s="49"/>
      <c r="H55" s="49"/>
      <c r="I55" s="160" t="s">
        <v>39</v>
      </c>
      <c r="J55" s="46" t="str">
        <f>E23</f>
        <v>CHVÁLEK ATELIÉR s.r.o..</v>
      </c>
      <c r="K55" s="53"/>
    </row>
    <row r="56" s="1" customFormat="1" ht="14.4" customHeight="1">
      <c r="B56" s="48"/>
      <c r="C56" s="41" t="s">
        <v>37</v>
      </c>
      <c r="D56" s="49"/>
      <c r="E56" s="49"/>
      <c r="F56" s="36" t="str">
        <f>IF(E20="","",E20)</f>
        <v/>
      </c>
      <c r="G56" s="49"/>
      <c r="H56" s="49"/>
      <c r="I56" s="158"/>
      <c r="J56" s="185"/>
      <c r="K56" s="53"/>
    </row>
    <row r="57" s="1" customFormat="1" ht="10.32" customHeight="1">
      <c r="B57" s="48"/>
      <c r="C57" s="49"/>
      <c r="D57" s="49"/>
      <c r="E57" s="49"/>
      <c r="F57" s="49"/>
      <c r="G57" s="49"/>
      <c r="H57" s="49"/>
      <c r="I57" s="158"/>
      <c r="J57" s="49"/>
      <c r="K57" s="53"/>
    </row>
    <row r="58" s="1" customFormat="1" ht="29.28" customHeight="1">
      <c r="B58" s="48"/>
      <c r="C58" s="186" t="s">
        <v>165</v>
      </c>
      <c r="D58" s="173"/>
      <c r="E58" s="173"/>
      <c r="F58" s="173"/>
      <c r="G58" s="173"/>
      <c r="H58" s="173"/>
      <c r="I58" s="187"/>
      <c r="J58" s="188" t="s">
        <v>166</v>
      </c>
      <c r="K58" s="189"/>
    </row>
    <row r="59" s="1" customFormat="1" ht="10.32" customHeight="1">
      <c r="B59" s="48"/>
      <c r="C59" s="49"/>
      <c r="D59" s="49"/>
      <c r="E59" s="49"/>
      <c r="F59" s="49"/>
      <c r="G59" s="49"/>
      <c r="H59" s="49"/>
      <c r="I59" s="158"/>
      <c r="J59" s="49"/>
      <c r="K59" s="53"/>
    </row>
    <row r="60" s="1" customFormat="1" ht="29.28" customHeight="1">
      <c r="B60" s="48"/>
      <c r="C60" s="190" t="s">
        <v>167</v>
      </c>
      <c r="D60" s="49"/>
      <c r="E60" s="49"/>
      <c r="F60" s="49"/>
      <c r="G60" s="49"/>
      <c r="H60" s="49"/>
      <c r="I60" s="158"/>
      <c r="J60" s="169">
        <f>J83</f>
        <v>0</v>
      </c>
      <c r="K60" s="53"/>
      <c r="AU60" s="25" t="s">
        <v>168</v>
      </c>
    </row>
    <row r="61" s="8" customFormat="1" ht="24.96" customHeight="1">
      <c r="B61" s="191"/>
      <c r="C61" s="192"/>
      <c r="D61" s="193" t="s">
        <v>2451</v>
      </c>
      <c r="E61" s="194"/>
      <c r="F61" s="194"/>
      <c r="G61" s="194"/>
      <c r="H61" s="194"/>
      <c r="I61" s="195"/>
      <c r="J61" s="196">
        <f>J84</f>
        <v>0</v>
      </c>
      <c r="K61" s="197"/>
    </row>
    <row r="62" s="1" customFormat="1" ht="21.84" customHeight="1">
      <c r="B62" s="48"/>
      <c r="C62" s="49"/>
      <c r="D62" s="49"/>
      <c r="E62" s="49"/>
      <c r="F62" s="49"/>
      <c r="G62" s="49"/>
      <c r="H62" s="49"/>
      <c r="I62" s="158"/>
      <c r="J62" s="49"/>
      <c r="K62" s="53"/>
    </row>
    <row r="63" s="1" customFormat="1" ht="6.96" customHeight="1">
      <c r="B63" s="69"/>
      <c r="C63" s="70"/>
      <c r="D63" s="70"/>
      <c r="E63" s="70"/>
      <c r="F63" s="70"/>
      <c r="G63" s="70"/>
      <c r="H63" s="70"/>
      <c r="I63" s="180"/>
      <c r="J63" s="70"/>
      <c r="K63" s="71"/>
    </row>
    <row r="67" s="1" customFormat="1" ht="6.96" customHeight="1">
      <c r="B67" s="72"/>
      <c r="C67" s="73"/>
      <c r="D67" s="73"/>
      <c r="E67" s="73"/>
      <c r="F67" s="73"/>
      <c r="G67" s="73"/>
      <c r="H67" s="73"/>
      <c r="I67" s="183"/>
      <c r="J67" s="73"/>
      <c r="K67" s="73"/>
      <c r="L67" s="74"/>
    </row>
    <row r="68" s="1" customFormat="1" ht="36.96" customHeight="1">
      <c r="B68" s="48"/>
      <c r="C68" s="75" t="s">
        <v>175</v>
      </c>
      <c r="D68" s="76"/>
      <c r="E68" s="76"/>
      <c r="F68" s="76"/>
      <c r="G68" s="76"/>
      <c r="H68" s="76"/>
      <c r="I68" s="205"/>
      <c r="J68" s="76"/>
      <c r="K68" s="76"/>
      <c r="L68" s="74"/>
    </row>
    <row r="69" s="1" customFormat="1" ht="6.96" customHeight="1">
      <c r="B69" s="48"/>
      <c r="C69" s="76"/>
      <c r="D69" s="76"/>
      <c r="E69" s="76"/>
      <c r="F69" s="76"/>
      <c r="G69" s="76"/>
      <c r="H69" s="76"/>
      <c r="I69" s="205"/>
      <c r="J69" s="76"/>
      <c r="K69" s="76"/>
      <c r="L69" s="74"/>
    </row>
    <row r="70" s="1" customFormat="1" ht="14.4" customHeight="1">
      <c r="B70" s="48"/>
      <c r="C70" s="78" t="s">
        <v>18</v>
      </c>
      <c r="D70" s="76"/>
      <c r="E70" s="76"/>
      <c r="F70" s="76"/>
      <c r="G70" s="76"/>
      <c r="H70" s="76"/>
      <c r="I70" s="205"/>
      <c r="J70" s="76"/>
      <c r="K70" s="76"/>
      <c r="L70" s="74"/>
    </row>
    <row r="71" s="1" customFormat="1" ht="16.5" customHeight="1">
      <c r="B71" s="48"/>
      <c r="C71" s="76"/>
      <c r="D71" s="76"/>
      <c r="E71" s="206" t="str">
        <f>E7</f>
        <v>Centrum aktivních seniorů</v>
      </c>
      <c r="F71" s="78"/>
      <c r="G71" s="78"/>
      <c r="H71" s="78"/>
      <c r="I71" s="205"/>
      <c r="J71" s="76"/>
      <c r="K71" s="76"/>
      <c r="L71" s="74"/>
    </row>
    <row r="72">
      <c r="B72" s="29"/>
      <c r="C72" s="78" t="s">
        <v>162</v>
      </c>
      <c r="D72" s="288"/>
      <c r="E72" s="288"/>
      <c r="F72" s="288"/>
      <c r="G72" s="288"/>
      <c r="H72" s="288"/>
      <c r="I72" s="150"/>
      <c r="J72" s="288"/>
      <c r="K72" s="288"/>
      <c r="L72" s="289"/>
    </row>
    <row r="73" s="1" customFormat="1" ht="16.5" customHeight="1">
      <c r="B73" s="48"/>
      <c r="C73" s="76"/>
      <c r="D73" s="76"/>
      <c r="E73" s="206" t="s">
        <v>372</v>
      </c>
      <c r="F73" s="76"/>
      <c r="G73" s="76"/>
      <c r="H73" s="76"/>
      <c r="I73" s="205"/>
      <c r="J73" s="76"/>
      <c r="K73" s="76"/>
      <c r="L73" s="74"/>
    </row>
    <row r="74" s="1" customFormat="1" ht="14.4" customHeight="1">
      <c r="B74" s="48"/>
      <c r="C74" s="78" t="s">
        <v>373</v>
      </c>
      <c r="D74" s="76"/>
      <c r="E74" s="76"/>
      <c r="F74" s="76"/>
      <c r="G74" s="76"/>
      <c r="H74" s="76"/>
      <c r="I74" s="205"/>
      <c r="J74" s="76"/>
      <c r="K74" s="76"/>
      <c r="L74" s="74"/>
    </row>
    <row r="75" s="1" customFormat="1" ht="17.25" customHeight="1">
      <c r="B75" s="48"/>
      <c r="C75" s="76"/>
      <c r="D75" s="76"/>
      <c r="E75" s="84" t="str">
        <f>E11</f>
        <v>D03.5 - Elektroinstalace silnoproud</v>
      </c>
      <c r="F75" s="76"/>
      <c r="G75" s="76"/>
      <c r="H75" s="76"/>
      <c r="I75" s="205"/>
      <c r="J75" s="76"/>
      <c r="K75" s="76"/>
      <c r="L75" s="74"/>
    </row>
    <row r="76" s="1" customFormat="1" ht="6.96" customHeight="1">
      <c r="B76" s="48"/>
      <c r="C76" s="76"/>
      <c r="D76" s="76"/>
      <c r="E76" s="76"/>
      <c r="F76" s="76"/>
      <c r="G76" s="76"/>
      <c r="H76" s="76"/>
      <c r="I76" s="205"/>
      <c r="J76" s="76"/>
      <c r="K76" s="76"/>
      <c r="L76" s="74"/>
    </row>
    <row r="77" s="1" customFormat="1" ht="18" customHeight="1">
      <c r="B77" s="48"/>
      <c r="C77" s="78" t="s">
        <v>24</v>
      </c>
      <c r="D77" s="76"/>
      <c r="E77" s="76"/>
      <c r="F77" s="207" t="str">
        <f>F14</f>
        <v>Frýdek Místek</v>
      </c>
      <c r="G77" s="76"/>
      <c r="H77" s="76"/>
      <c r="I77" s="208" t="s">
        <v>26</v>
      </c>
      <c r="J77" s="87" t="str">
        <f>IF(J14="","",J14)</f>
        <v>27. 3. 2018</v>
      </c>
      <c r="K77" s="76"/>
      <c r="L77" s="74"/>
    </row>
    <row r="78" s="1" customFormat="1" ht="6.96" customHeight="1">
      <c r="B78" s="48"/>
      <c r="C78" s="76"/>
      <c r="D78" s="76"/>
      <c r="E78" s="76"/>
      <c r="F78" s="76"/>
      <c r="G78" s="76"/>
      <c r="H78" s="76"/>
      <c r="I78" s="205"/>
      <c r="J78" s="76"/>
      <c r="K78" s="76"/>
      <c r="L78" s="74"/>
    </row>
    <row r="79" s="1" customFormat="1">
      <c r="B79" s="48"/>
      <c r="C79" s="78" t="s">
        <v>32</v>
      </c>
      <c r="D79" s="76"/>
      <c r="E79" s="76"/>
      <c r="F79" s="207" t="str">
        <f>E17</f>
        <v>Statutární město Frýdek-Místek</v>
      </c>
      <c r="G79" s="76"/>
      <c r="H79" s="76"/>
      <c r="I79" s="208" t="s">
        <v>39</v>
      </c>
      <c r="J79" s="207" t="str">
        <f>E23</f>
        <v>CHVÁLEK ATELIÉR s.r.o..</v>
      </c>
      <c r="K79" s="76"/>
      <c r="L79" s="74"/>
    </row>
    <row r="80" s="1" customFormat="1" ht="14.4" customHeight="1">
      <c r="B80" s="48"/>
      <c r="C80" s="78" t="s">
        <v>37</v>
      </c>
      <c r="D80" s="76"/>
      <c r="E80" s="76"/>
      <c r="F80" s="207" t="str">
        <f>IF(E20="","",E20)</f>
        <v/>
      </c>
      <c r="G80" s="76"/>
      <c r="H80" s="76"/>
      <c r="I80" s="205"/>
      <c r="J80" s="76"/>
      <c r="K80" s="76"/>
      <c r="L80" s="74"/>
    </row>
    <row r="81" s="1" customFormat="1" ht="10.32" customHeight="1">
      <c r="B81" s="48"/>
      <c r="C81" s="76"/>
      <c r="D81" s="76"/>
      <c r="E81" s="76"/>
      <c r="F81" s="76"/>
      <c r="G81" s="76"/>
      <c r="H81" s="76"/>
      <c r="I81" s="205"/>
      <c r="J81" s="76"/>
      <c r="K81" s="76"/>
      <c r="L81" s="74"/>
    </row>
    <row r="82" s="10" customFormat="1" ht="29.28" customHeight="1">
      <c r="B82" s="209"/>
      <c r="C82" s="210" t="s">
        <v>176</v>
      </c>
      <c r="D82" s="211" t="s">
        <v>63</v>
      </c>
      <c r="E82" s="211" t="s">
        <v>59</v>
      </c>
      <c r="F82" s="211" t="s">
        <v>177</v>
      </c>
      <c r="G82" s="211" t="s">
        <v>178</v>
      </c>
      <c r="H82" s="211" t="s">
        <v>179</v>
      </c>
      <c r="I82" s="212" t="s">
        <v>180</v>
      </c>
      <c r="J82" s="211" t="s">
        <v>166</v>
      </c>
      <c r="K82" s="213" t="s">
        <v>181</v>
      </c>
      <c r="L82" s="214"/>
      <c r="M82" s="104" t="s">
        <v>182</v>
      </c>
      <c r="N82" s="105" t="s">
        <v>48</v>
      </c>
      <c r="O82" s="105" t="s">
        <v>183</v>
      </c>
      <c r="P82" s="105" t="s">
        <v>184</v>
      </c>
      <c r="Q82" s="105" t="s">
        <v>185</v>
      </c>
      <c r="R82" s="105" t="s">
        <v>186</v>
      </c>
      <c r="S82" s="105" t="s">
        <v>187</v>
      </c>
      <c r="T82" s="106" t="s">
        <v>188</v>
      </c>
    </row>
    <row r="83" s="1" customFormat="1" ht="29.28" customHeight="1">
      <c r="B83" s="48"/>
      <c r="C83" s="110" t="s">
        <v>167</v>
      </c>
      <c r="D83" s="76"/>
      <c r="E83" s="76"/>
      <c r="F83" s="76"/>
      <c r="G83" s="76"/>
      <c r="H83" s="76"/>
      <c r="I83" s="205"/>
      <c r="J83" s="215">
        <f>BK83</f>
        <v>0</v>
      </c>
      <c r="K83" s="76"/>
      <c r="L83" s="74"/>
      <c r="M83" s="107"/>
      <c r="N83" s="108"/>
      <c r="O83" s="108"/>
      <c r="P83" s="216">
        <f>P84</f>
        <v>0</v>
      </c>
      <c r="Q83" s="108"/>
      <c r="R83" s="216">
        <f>R84</f>
        <v>0</v>
      </c>
      <c r="S83" s="108"/>
      <c r="T83" s="217">
        <f>T84</f>
        <v>0</v>
      </c>
      <c r="AT83" s="25" t="s">
        <v>77</v>
      </c>
      <c r="AU83" s="25" t="s">
        <v>168</v>
      </c>
      <c r="BK83" s="218">
        <f>BK84</f>
        <v>0</v>
      </c>
    </row>
    <row r="84" s="11" customFormat="1" ht="37.44" customHeight="1">
      <c r="B84" s="219"/>
      <c r="C84" s="220"/>
      <c r="D84" s="221" t="s">
        <v>77</v>
      </c>
      <c r="E84" s="222" t="s">
        <v>2452</v>
      </c>
      <c r="F84" s="222" t="s">
        <v>2453</v>
      </c>
      <c r="G84" s="220"/>
      <c r="H84" s="220"/>
      <c r="I84" s="223"/>
      <c r="J84" s="224">
        <f>BK84</f>
        <v>0</v>
      </c>
      <c r="K84" s="220"/>
      <c r="L84" s="225"/>
      <c r="M84" s="226"/>
      <c r="N84" s="227"/>
      <c r="O84" s="227"/>
      <c r="P84" s="228">
        <f>P85</f>
        <v>0</v>
      </c>
      <c r="Q84" s="227"/>
      <c r="R84" s="228">
        <f>R85</f>
        <v>0</v>
      </c>
      <c r="S84" s="227"/>
      <c r="T84" s="229">
        <f>T85</f>
        <v>0</v>
      </c>
      <c r="AR84" s="230" t="s">
        <v>211</v>
      </c>
      <c r="AT84" s="231" t="s">
        <v>77</v>
      </c>
      <c r="AU84" s="231" t="s">
        <v>78</v>
      </c>
      <c r="AY84" s="230" t="s">
        <v>191</v>
      </c>
      <c r="BK84" s="232">
        <f>BK85</f>
        <v>0</v>
      </c>
    </row>
    <row r="85" s="1" customFormat="1" ht="16.5" customHeight="1">
      <c r="B85" s="48"/>
      <c r="C85" s="235" t="s">
        <v>86</v>
      </c>
      <c r="D85" s="235" t="s">
        <v>194</v>
      </c>
      <c r="E85" s="236" t="s">
        <v>2454</v>
      </c>
      <c r="F85" s="237" t="s">
        <v>2458</v>
      </c>
      <c r="G85" s="238" t="s">
        <v>197</v>
      </c>
      <c r="H85" s="239">
        <v>1</v>
      </c>
      <c r="I85" s="240"/>
      <c r="J85" s="241">
        <f>ROUND(I85*H85,2)</f>
        <v>0</v>
      </c>
      <c r="K85" s="237" t="s">
        <v>34</v>
      </c>
      <c r="L85" s="74"/>
      <c r="M85" s="242" t="s">
        <v>34</v>
      </c>
      <c r="N85" s="285" t="s">
        <v>49</v>
      </c>
      <c r="O85" s="251"/>
      <c r="P85" s="286">
        <f>O85*H85</f>
        <v>0</v>
      </c>
      <c r="Q85" s="286">
        <v>0</v>
      </c>
      <c r="R85" s="286">
        <f>Q85*H85</f>
        <v>0</v>
      </c>
      <c r="S85" s="286">
        <v>0</v>
      </c>
      <c r="T85" s="287">
        <f>S85*H85</f>
        <v>0</v>
      </c>
      <c r="AR85" s="25" t="s">
        <v>2057</v>
      </c>
      <c r="AT85" s="25" t="s">
        <v>194</v>
      </c>
      <c r="AU85" s="25" t="s">
        <v>86</v>
      </c>
      <c r="AY85" s="25" t="s">
        <v>191</v>
      </c>
      <c r="BE85" s="246">
        <f>IF(N85="základní",J85,0)</f>
        <v>0</v>
      </c>
      <c r="BF85" s="246">
        <f>IF(N85="snížená",J85,0)</f>
        <v>0</v>
      </c>
      <c r="BG85" s="246">
        <f>IF(N85="zákl. přenesená",J85,0)</f>
        <v>0</v>
      </c>
      <c r="BH85" s="246">
        <f>IF(N85="sníž. přenesená",J85,0)</f>
        <v>0</v>
      </c>
      <c r="BI85" s="246">
        <f>IF(N85="nulová",J85,0)</f>
        <v>0</v>
      </c>
      <c r="BJ85" s="25" t="s">
        <v>86</v>
      </c>
      <c r="BK85" s="246">
        <f>ROUND(I85*H85,2)</f>
        <v>0</v>
      </c>
      <c r="BL85" s="25" t="s">
        <v>2057</v>
      </c>
      <c r="BM85" s="25" t="s">
        <v>2459</v>
      </c>
    </row>
    <row r="86" s="1" customFormat="1" ht="6.96" customHeight="1">
      <c r="B86" s="69"/>
      <c r="C86" s="70"/>
      <c r="D86" s="70"/>
      <c r="E86" s="70"/>
      <c r="F86" s="70"/>
      <c r="G86" s="70"/>
      <c r="H86" s="70"/>
      <c r="I86" s="180"/>
      <c r="J86" s="70"/>
      <c r="K86" s="70"/>
      <c r="L86" s="74"/>
    </row>
  </sheetData>
  <sheetProtection sheet="1" autoFilter="0" formatColumns="0" formatRows="0" objects="1" scenarios="1" spinCount="100000" saltValue="FoF8+kgFiEyN/+4Nh37H7Kq3nvLJ/Qt1GhYYYgYYtZju5KCHPfq88COr5QUOWnGv4nPNeoaWhLHPdeGF4wuILQ==" hashValue="mkteyJNKbu9wl5NdNvS0WKE+H2zfhvMo5k8JChaX1RnKvjRaKh8pkmWR3p6A2BwOM9ucnm6bbaq1LPTz6oVo8A==" algorithmName="SHA-512" password="CC35"/>
  <autoFilter ref="C82:K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2018-03-27T14:47:10Z</dcterms:created>
  <dcterms:modified xsi:type="dcterms:W3CDTF">2018-03-27T14:47:37Z</dcterms:modified>
</cp:coreProperties>
</file>