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VON - Vedlejší a ostatní ..." sheetId="2" r:id="rId2"/>
    <sheet name="D.1.1-2 - Architektonicko..." sheetId="3" r:id="rId3"/>
    <sheet name="D.1.3 - Požárně bezpečnos..." sheetId="4" r:id="rId4"/>
    <sheet name="D.1.4 - Zdravotně technic..." sheetId="5" r:id="rId5"/>
    <sheet name="D.1.5 - Vzduchotechnika, ..." sheetId="6" r:id="rId6"/>
    <sheet name="D.1.6 - Vytápění" sheetId="7" r:id="rId7"/>
    <sheet name="D.1.7 - Plynoinstalace" sheetId="8" r:id="rId8"/>
    <sheet name="D.1.8 - Elektroinstalace ..." sheetId="9" r:id="rId9"/>
    <sheet name="D.1.9 - Elektroinstalace ..." sheetId="10" r:id="rId10"/>
    <sheet name="D.1.10 - Měření a regulace" sheetId="11" r:id="rId11"/>
    <sheet name="D.1.12 - Sportovní vybave..." sheetId="12" r:id="rId12"/>
    <sheet name="SO 02 - ZPEVNĚNÉ PLOCHY, ..." sheetId="13" r:id="rId13"/>
    <sheet name="SO 03 - VODOVODNÍ PŘÍPOJKA " sheetId="14" r:id="rId14"/>
    <sheet name="SO 04 - PŘÍPOJKA SPLAŠKOV..." sheetId="15" r:id="rId15"/>
    <sheet name="SO 05 - PŘÍPOJKA DEŠŤOVÉ ..." sheetId="16" r:id="rId16"/>
    <sheet name="SO 06 - DEŠŤOVÁ KANALIZACE " sheetId="17" r:id="rId17"/>
    <sheet name="SO 07 - PŘÍPOJKA PLYNU " sheetId="18" r:id="rId18"/>
    <sheet name="SO 08 - PŘELOŽKA VO " sheetId="19" r:id="rId19"/>
    <sheet name="SO 09 - PŘÍPOJKA MOS " sheetId="20" r:id="rId20"/>
    <sheet name="SO 10 - OCHRANA SDĚLOVACÍ..." sheetId="21" r:id="rId21"/>
    <sheet name="D.1.1 - Architektonicko-s..." sheetId="22" r:id="rId22"/>
    <sheet name="D.1.2 - Stavebně konstruk..." sheetId="23" r:id="rId23"/>
    <sheet name="D.1.3 - Kanalizace" sheetId="24" r:id="rId24"/>
    <sheet name="SO 13 - CHODNÍKY II, TERÉ..." sheetId="25" r:id="rId25"/>
    <sheet name="SO 14 - PŘÍPOJKA SDĚLOVAC..." sheetId="26" r:id="rId26"/>
  </sheets>
  <definedNames>
    <definedName name="_xlnm.Print_Area" localSheetId="0">'Rekapitulace stavby'!$D$4:$AO$36,'Rekapitulace stavby'!$C$42:$AQ$82</definedName>
    <definedName name="_xlnm.Print_Titles" localSheetId="0">'Rekapitulace stavby'!$52:$52</definedName>
    <definedName name="_xlnm._FilterDatabase" localSheetId="1" hidden="1">'VON - Vedlejší a ostatní ...'!$C$84:$K$112</definedName>
    <definedName name="_xlnm.Print_Area" localSheetId="1">'VON - Vedlejší a ostatní ...'!$C$4:$J$39,'VON - Vedlejší a ostatní ...'!$C$45:$J$66,'VON - Vedlejší a ostatní ...'!$C$72:$K$112</definedName>
    <definedName name="_xlnm.Print_Titles" localSheetId="1">'VON - Vedlejší a ostatní ...'!$84:$84</definedName>
    <definedName name="_xlnm._FilterDatabase" localSheetId="2" hidden="1">'D.1.1-2 - Architektonicko...'!$C$112:$K$1256</definedName>
    <definedName name="_xlnm.Print_Area" localSheetId="2">'D.1.1-2 - Architektonicko...'!$C$4:$J$41,'D.1.1-2 - Architektonicko...'!$C$47:$J$92,'D.1.1-2 - Architektonicko...'!$C$98:$K$1256</definedName>
    <definedName name="_xlnm.Print_Titles" localSheetId="2">'D.1.1-2 - Architektonicko...'!$112:$112</definedName>
    <definedName name="_xlnm._FilterDatabase" localSheetId="3" hidden="1">'D.1.3 - Požárně bezpečnos...'!$C$86:$K$94</definedName>
    <definedName name="_xlnm.Print_Area" localSheetId="3">'D.1.3 - Požárně bezpečnos...'!$C$4:$J$41,'D.1.3 - Požárně bezpečnos...'!$C$47:$J$66,'D.1.3 - Požárně bezpečnos...'!$C$72:$K$94</definedName>
    <definedName name="_xlnm.Print_Titles" localSheetId="3">'D.1.3 - Požárně bezpečnos...'!$86:$86</definedName>
    <definedName name="_xlnm._FilterDatabase" localSheetId="4" hidden="1">'D.1.4 - Zdravotně technic...'!$C$85:$K$88</definedName>
    <definedName name="_xlnm.Print_Area" localSheetId="4">'D.1.4 - Zdravotně technic...'!$C$4:$J$41,'D.1.4 - Zdravotně technic...'!$C$47:$J$65,'D.1.4 - Zdravotně technic...'!$C$71:$K$88</definedName>
    <definedName name="_xlnm.Print_Titles" localSheetId="4">'D.1.4 - Zdravotně technic...'!$85:$85</definedName>
    <definedName name="_xlnm._FilterDatabase" localSheetId="5" hidden="1">'D.1.5 - Vzduchotechnika, ...'!$C$85:$K$88</definedName>
    <definedName name="_xlnm.Print_Area" localSheetId="5">'D.1.5 - Vzduchotechnika, ...'!$C$4:$J$41,'D.1.5 - Vzduchotechnika, ...'!$C$47:$J$65,'D.1.5 - Vzduchotechnika, ...'!$C$71:$K$88</definedName>
    <definedName name="_xlnm.Print_Titles" localSheetId="5">'D.1.5 - Vzduchotechnika, ...'!$85:$85</definedName>
    <definedName name="_xlnm._FilterDatabase" localSheetId="6" hidden="1">'D.1.6 - Vytápění'!$C$85:$K$88</definedName>
    <definedName name="_xlnm.Print_Area" localSheetId="6">'D.1.6 - Vytápění'!$C$4:$J$41,'D.1.6 - Vytápění'!$C$47:$J$65,'D.1.6 - Vytápění'!$C$71:$K$88</definedName>
    <definedName name="_xlnm.Print_Titles" localSheetId="6">'D.1.6 - Vytápění'!$85:$85</definedName>
    <definedName name="_xlnm._FilterDatabase" localSheetId="7" hidden="1">'D.1.7 - Plynoinstalace'!$C$85:$K$88</definedName>
    <definedName name="_xlnm.Print_Area" localSheetId="7">'D.1.7 - Plynoinstalace'!$C$4:$J$41,'D.1.7 - Plynoinstalace'!$C$47:$J$65,'D.1.7 - Plynoinstalace'!$C$71:$K$88</definedName>
    <definedName name="_xlnm.Print_Titles" localSheetId="7">'D.1.7 - Plynoinstalace'!$85:$85</definedName>
    <definedName name="_xlnm._FilterDatabase" localSheetId="8" hidden="1">'D.1.8 - Elektroinstalace ...'!$C$85:$K$88</definedName>
    <definedName name="_xlnm.Print_Area" localSheetId="8">'D.1.8 - Elektroinstalace ...'!$C$4:$J$41,'D.1.8 - Elektroinstalace ...'!$C$47:$J$65,'D.1.8 - Elektroinstalace ...'!$C$71:$K$88</definedName>
    <definedName name="_xlnm.Print_Titles" localSheetId="8">'D.1.8 - Elektroinstalace ...'!$85:$85</definedName>
    <definedName name="_xlnm._FilterDatabase" localSheetId="9" hidden="1">'D.1.9 - Elektroinstalace ...'!$C$85:$K$88</definedName>
    <definedName name="_xlnm.Print_Area" localSheetId="9">'D.1.9 - Elektroinstalace ...'!$C$4:$J$41,'D.1.9 - Elektroinstalace ...'!$C$47:$J$65,'D.1.9 - Elektroinstalace ...'!$C$71:$K$88</definedName>
    <definedName name="_xlnm.Print_Titles" localSheetId="9">'D.1.9 - Elektroinstalace ...'!$85:$85</definedName>
    <definedName name="_xlnm._FilterDatabase" localSheetId="10" hidden="1">'D.1.10 - Měření a regulace'!$C$85:$K$88</definedName>
    <definedName name="_xlnm.Print_Area" localSheetId="10">'D.1.10 - Měření a regulace'!$C$4:$J$41,'D.1.10 - Měření a regulace'!$C$47:$J$65,'D.1.10 - Měření a regulace'!$C$71:$K$88</definedName>
    <definedName name="_xlnm.Print_Titles" localSheetId="10">'D.1.10 - Měření a regulace'!$85:$85</definedName>
    <definedName name="_xlnm._FilterDatabase" localSheetId="11" hidden="1">'D.1.12 - Sportovní vybave...'!$C$85:$K$118</definedName>
    <definedName name="_xlnm.Print_Area" localSheetId="11">'D.1.12 - Sportovní vybave...'!$C$4:$J$41,'D.1.12 - Sportovní vybave...'!$C$47:$J$65,'D.1.12 - Sportovní vybave...'!$C$71:$K$118</definedName>
    <definedName name="_xlnm.Print_Titles" localSheetId="11">'D.1.12 - Sportovní vybave...'!$85:$85</definedName>
    <definedName name="_xlnm._FilterDatabase" localSheetId="12" hidden="1">'SO 02 - ZPEVNĚNÉ PLOCHY, ...'!$C$91:$K$405</definedName>
    <definedName name="_xlnm.Print_Area" localSheetId="12">'SO 02 - ZPEVNĚNÉ PLOCHY, ...'!$C$4:$J$39,'SO 02 - ZPEVNĚNÉ PLOCHY, ...'!$C$45:$J$73,'SO 02 - ZPEVNĚNÉ PLOCHY, ...'!$C$79:$K$405</definedName>
    <definedName name="_xlnm.Print_Titles" localSheetId="12">'SO 02 - ZPEVNĚNÉ PLOCHY, ...'!$91:$91</definedName>
    <definedName name="_xlnm._FilterDatabase" localSheetId="13" hidden="1">'SO 03 - VODOVODNÍ PŘÍPOJKA '!$C$90:$K$197</definedName>
    <definedName name="_xlnm.Print_Area" localSheetId="13">'SO 03 - VODOVODNÍ PŘÍPOJKA '!$C$4:$J$39,'SO 03 - VODOVODNÍ PŘÍPOJKA '!$C$45:$J$72,'SO 03 - VODOVODNÍ PŘÍPOJKA '!$C$78:$K$197</definedName>
    <definedName name="_xlnm.Print_Titles" localSheetId="13">'SO 03 - VODOVODNÍ PŘÍPOJKA '!$90:$90</definedName>
    <definedName name="_xlnm._FilterDatabase" localSheetId="14" hidden="1">'SO 04 - PŘÍPOJKA SPLAŠKOV...'!$C$85:$K$141</definedName>
    <definedName name="_xlnm.Print_Area" localSheetId="14">'SO 04 - PŘÍPOJKA SPLAŠKOV...'!$C$4:$J$39,'SO 04 - PŘÍPOJKA SPLAŠKOV...'!$C$45:$J$67,'SO 04 - PŘÍPOJKA SPLAŠKOV...'!$C$73:$K$141</definedName>
    <definedName name="_xlnm.Print_Titles" localSheetId="14">'SO 04 - PŘÍPOJKA SPLAŠKOV...'!$85:$85</definedName>
    <definedName name="_xlnm._FilterDatabase" localSheetId="15" hidden="1">'SO 05 - PŘÍPOJKA DEŠŤOVÉ ...'!$C$86:$K$150</definedName>
    <definedName name="_xlnm.Print_Area" localSheetId="15">'SO 05 - PŘÍPOJKA DEŠŤOVÉ ...'!$C$4:$J$39,'SO 05 - PŘÍPOJKA DEŠŤOVÉ ...'!$C$45:$J$68,'SO 05 - PŘÍPOJKA DEŠŤOVÉ ...'!$C$74:$K$150</definedName>
    <definedName name="_xlnm.Print_Titles" localSheetId="15">'SO 05 - PŘÍPOJKA DEŠŤOVÉ ...'!$86:$86</definedName>
    <definedName name="_xlnm._FilterDatabase" localSheetId="16" hidden="1">'SO 06 - DEŠŤOVÁ KANALIZACE '!$C$89:$K$246</definedName>
    <definedName name="_xlnm.Print_Area" localSheetId="16">'SO 06 - DEŠŤOVÁ KANALIZACE '!$C$4:$J$39,'SO 06 - DEŠŤOVÁ KANALIZACE '!$C$45:$J$71,'SO 06 - DEŠŤOVÁ KANALIZACE '!$C$77:$K$246</definedName>
    <definedName name="_xlnm.Print_Titles" localSheetId="16">'SO 06 - DEŠŤOVÁ KANALIZACE '!$89:$89</definedName>
    <definedName name="_xlnm._FilterDatabase" localSheetId="17" hidden="1">'SO 07 - PŘÍPOJKA PLYNU '!$C$79:$K$82</definedName>
    <definedName name="_xlnm.Print_Area" localSheetId="17">'SO 07 - PŘÍPOJKA PLYNU '!$C$4:$J$39,'SO 07 - PŘÍPOJKA PLYNU '!$C$45:$J$61,'SO 07 - PŘÍPOJKA PLYNU '!$C$67:$K$82</definedName>
    <definedName name="_xlnm.Print_Titles" localSheetId="17">'SO 07 - PŘÍPOJKA PLYNU '!$79:$79</definedName>
    <definedName name="_xlnm._FilterDatabase" localSheetId="18" hidden="1">'SO 08 - PŘELOŽKA VO '!$C$79:$K$82</definedName>
    <definedName name="_xlnm.Print_Area" localSheetId="18">'SO 08 - PŘELOŽKA VO '!$C$4:$J$39,'SO 08 - PŘELOŽKA VO '!$C$45:$J$61,'SO 08 - PŘELOŽKA VO '!$C$67:$K$82</definedName>
    <definedName name="_xlnm.Print_Titles" localSheetId="18">'SO 08 - PŘELOŽKA VO '!$79:$79</definedName>
    <definedName name="_xlnm._FilterDatabase" localSheetId="19" hidden="1">'SO 09 - PŘÍPOJKA MOS '!$C$87:$K$185</definedName>
    <definedName name="_xlnm.Print_Area" localSheetId="19">'SO 09 - PŘÍPOJKA MOS '!$C$4:$J$39,'SO 09 - PŘÍPOJKA MOS '!$C$45:$J$69,'SO 09 - PŘÍPOJKA MOS '!$C$75:$K$185</definedName>
    <definedName name="_xlnm.Print_Titles" localSheetId="19">'SO 09 - PŘÍPOJKA MOS '!$87:$87</definedName>
    <definedName name="_xlnm._FilterDatabase" localSheetId="20" hidden="1">'SO 10 - OCHRANA SDĚLOVACÍ...'!$C$88:$K$198</definedName>
    <definedName name="_xlnm.Print_Area" localSheetId="20">'SO 10 - OCHRANA SDĚLOVACÍ...'!$C$4:$J$39,'SO 10 - OCHRANA SDĚLOVACÍ...'!$C$45:$J$70,'SO 10 - OCHRANA SDĚLOVACÍ...'!$C$76:$K$198</definedName>
    <definedName name="_xlnm.Print_Titles" localSheetId="20">'SO 10 - OCHRANA SDĚLOVACÍ...'!$88:$88</definedName>
    <definedName name="_xlnm._FilterDatabase" localSheetId="21" hidden="1">'D.1.1 - Architektonicko-s...'!$C$95:$K$199</definedName>
    <definedName name="_xlnm.Print_Area" localSheetId="21">'D.1.1 - Architektonicko-s...'!$C$4:$J$41,'D.1.1 - Architektonicko-s...'!$C$47:$J$75,'D.1.1 - Architektonicko-s...'!$C$81:$K$199</definedName>
    <definedName name="_xlnm.Print_Titles" localSheetId="21">'D.1.1 - Architektonicko-s...'!$95:$95</definedName>
    <definedName name="_xlnm._FilterDatabase" localSheetId="22" hidden="1">'D.1.2 - Stavebně konstruk...'!$C$89:$K$139</definedName>
    <definedName name="_xlnm.Print_Area" localSheetId="22">'D.1.2 - Stavebně konstruk...'!$C$4:$J$41,'D.1.2 - Stavebně konstruk...'!$C$47:$J$69,'D.1.2 - Stavebně konstruk...'!$C$75:$K$139</definedName>
    <definedName name="_xlnm.Print_Titles" localSheetId="22">'D.1.2 - Stavebně konstruk...'!$89:$89</definedName>
    <definedName name="_xlnm._FilterDatabase" localSheetId="23" hidden="1">'D.1.3 - Kanalizace'!$C$91:$K$158</definedName>
    <definedName name="_xlnm.Print_Area" localSheetId="23">'D.1.3 - Kanalizace'!$C$4:$J$41,'D.1.3 - Kanalizace'!$C$47:$J$71,'D.1.3 - Kanalizace'!$C$77:$K$158</definedName>
    <definedName name="_xlnm.Print_Titles" localSheetId="23">'D.1.3 - Kanalizace'!$91:$91</definedName>
    <definedName name="_xlnm._FilterDatabase" localSheetId="24" hidden="1">'SO 13 - CHODNÍKY II, TERÉ...'!$C$87:$K$234</definedName>
    <definedName name="_xlnm.Print_Area" localSheetId="24">'SO 13 - CHODNÍKY II, TERÉ...'!$C$4:$J$39,'SO 13 - CHODNÍKY II, TERÉ...'!$C$45:$J$69,'SO 13 - CHODNÍKY II, TERÉ...'!$C$75:$K$234</definedName>
    <definedName name="_xlnm.Print_Titles" localSheetId="24">'SO 13 - CHODNÍKY II, TERÉ...'!$87:$87</definedName>
    <definedName name="_xlnm._FilterDatabase" localSheetId="25" hidden="1">'SO 14 - PŘÍPOJKA SDĚLOVAC...'!$C$87:$K$176</definedName>
    <definedName name="_xlnm.Print_Area" localSheetId="25">'SO 14 - PŘÍPOJKA SDĚLOVAC...'!$C$4:$J$39,'SO 14 - PŘÍPOJKA SDĚLOVAC...'!$C$45:$J$69,'SO 14 - PŘÍPOJKA SDĚLOVAC...'!$C$75:$K$176</definedName>
    <definedName name="_xlnm.Print_Titles" localSheetId="25">'SO 14 - PŘÍPOJKA SDĚLOVAC...'!$87:$87</definedName>
  </definedNames>
  <calcPr/>
</workbook>
</file>

<file path=xl/calcChain.xml><?xml version="1.0" encoding="utf-8"?>
<calcChain xmlns="http://schemas.openxmlformats.org/spreadsheetml/2006/main">
  <c i="26" r="J37"/>
  <c r="J36"/>
  <c i="1" r="AY81"/>
  <c i="26" r="J35"/>
  <c i="1" r="AX81"/>
  <c i="26" r="BI173"/>
  <c r="BH173"/>
  <c r="BG173"/>
  <c r="BF173"/>
  <c r="T173"/>
  <c r="R173"/>
  <c r="P173"/>
  <c r="BK173"/>
  <c r="J173"/>
  <c r="BE173"/>
  <c r="BI169"/>
  <c r="BH169"/>
  <c r="BG169"/>
  <c r="BF169"/>
  <c r="T169"/>
  <c r="R169"/>
  <c r="P169"/>
  <c r="BK169"/>
  <c r="J169"/>
  <c r="BE169"/>
  <c r="BI165"/>
  <c r="BH165"/>
  <c r="BG165"/>
  <c r="BF165"/>
  <c r="T165"/>
  <c r="R165"/>
  <c r="P165"/>
  <c r="BK165"/>
  <c r="J165"/>
  <c r="BE165"/>
  <c r="BI161"/>
  <c r="BH161"/>
  <c r="BG161"/>
  <c r="BF161"/>
  <c r="T161"/>
  <c r="T160"/>
  <c r="T159"/>
  <c r="R161"/>
  <c r="R160"/>
  <c r="R159"/>
  <c r="P161"/>
  <c r="P160"/>
  <c r="P159"/>
  <c r="BK161"/>
  <c r="BK160"/>
  <c r="J160"/>
  <c r="BK159"/>
  <c r="J159"/>
  <c r="J161"/>
  <c r="BE161"/>
  <c r="J68"/>
  <c r="J67"/>
  <c r="BI158"/>
  <c r="BH158"/>
  <c r="BG158"/>
  <c r="BF158"/>
  <c r="T158"/>
  <c r="T157"/>
  <c r="R158"/>
  <c r="R157"/>
  <c r="P158"/>
  <c r="P157"/>
  <c r="BK158"/>
  <c r="BK157"/>
  <c r="J157"/>
  <c r="J158"/>
  <c r="BE158"/>
  <c r="J66"/>
  <c r="BI156"/>
  <c r="BH156"/>
  <c r="BG156"/>
  <c r="BF156"/>
  <c r="T156"/>
  <c r="R156"/>
  <c r="P156"/>
  <c r="BK156"/>
  <c r="J156"/>
  <c r="BE156"/>
  <c r="BI154"/>
  <c r="BH154"/>
  <c r="BG154"/>
  <c r="BF154"/>
  <c r="T154"/>
  <c r="R154"/>
  <c r="P154"/>
  <c r="BK154"/>
  <c r="J154"/>
  <c r="BE154"/>
  <c r="BI153"/>
  <c r="BH153"/>
  <c r="BG153"/>
  <c r="BF153"/>
  <c r="T153"/>
  <c r="R153"/>
  <c r="P153"/>
  <c r="BK153"/>
  <c r="J153"/>
  <c r="BE153"/>
  <c r="BI151"/>
  <c r="BH151"/>
  <c r="BG151"/>
  <c r="BF151"/>
  <c r="T151"/>
  <c r="T150"/>
  <c r="R151"/>
  <c r="R150"/>
  <c r="P151"/>
  <c r="P150"/>
  <c r="BK151"/>
  <c r="BK150"/>
  <c r="J150"/>
  <c r="J151"/>
  <c r="BE151"/>
  <c r="J65"/>
  <c r="BI149"/>
  <c r="BH149"/>
  <c r="BG149"/>
  <c r="BF149"/>
  <c r="T149"/>
  <c r="R149"/>
  <c r="P149"/>
  <c r="BK149"/>
  <c r="J149"/>
  <c r="BE149"/>
  <c r="BI148"/>
  <c r="BH148"/>
  <c r="BG148"/>
  <c r="BF148"/>
  <c r="T148"/>
  <c r="T147"/>
  <c r="R148"/>
  <c r="R147"/>
  <c r="P148"/>
  <c r="P147"/>
  <c r="BK148"/>
  <c r="BK147"/>
  <c r="J147"/>
  <c r="J148"/>
  <c r="BE148"/>
  <c r="J64"/>
  <c r="BI144"/>
  <c r="BH144"/>
  <c r="BG144"/>
  <c r="BF144"/>
  <c r="T144"/>
  <c r="R144"/>
  <c r="P144"/>
  <c r="BK144"/>
  <c r="J144"/>
  <c r="BE144"/>
  <c r="BI141"/>
  <c r="BH141"/>
  <c r="BG141"/>
  <c r="BF141"/>
  <c r="T141"/>
  <c r="R141"/>
  <c r="P141"/>
  <c r="BK141"/>
  <c r="J141"/>
  <c r="BE141"/>
  <c r="BI138"/>
  <c r="BH138"/>
  <c r="BG138"/>
  <c r="BF138"/>
  <c r="T138"/>
  <c r="R138"/>
  <c r="P138"/>
  <c r="BK138"/>
  <c r="J138"/>
  <c r="BE138"/>
  <c r="BI135"/>
  <c r="BH135"/>
  <c r="BG135"/>
  <c r="BF135"/>
  <c r="T135"/>
  <c r="T134"/>
  <c r="R135"/>
  <c r="R134"/>
  <c r="P135"/>
  <c r="P134"/>
  <c r="BK135"/>
  <c r="BK134"/>
  <c r="J134"/>
  <c r="J135"/>
  <c r="BE135"/>
  <c r="J63"/>
  <c r="BI131"/>
  <c r="BH131"/>
  <c r="BG131"/>
  <c r="BF131"/>
  <c r="T131"/>
  <c r="T130"/>
  <c r="R131"/>
  <c r="R130"/>
  <c r="P131"/>
  <c r="P130"/>
  <c r="BK131"/>
  <c r="BK130"/>
  <c r="J130"/>
  <c r="J131"/>
  <c r="BE131"/>
  <c r="J62"/>
  <c r="BI129"/>
  <c r="BH129"/>
  <c r="BG129"/>
  <c r="BF129"/>
  <c r="T129"/>
  <c r="R129"/>
  <c r="P129"/>
  <c r="BK129"/>
  <c r="J129"/>
  <c r="BE129"/>
  <c r="BI126"/>
  <c r="BH126"/>
  <c r="BG126"/>
  <c r="BF126"/>
  <c r="T126"/>
  <c r="R126"/>
  <c r="P126"/>
  <c r="BK126"/>
  <c r="J126"/>
  <c r="BE126"/>
  <c r="BI124"/>
  <c r="BH124"/>
  <c r="BG124"/>
  <c r="BF124"/>
  <c r="T124"/>
  <c r="R124"/>
  <c r="P124"/>
  <c r="BK124"/>
  <c r="J124"/>
  <c r="BE124"/>
  <c r="BI121"/>
  <c r="BH121"/>
  <c r="BG121"/>
  <c r="BF121"/>
  <c r="T121"/>
  <c r="R121"/>
  <c r="P121"/>
  <c r="BK121"/>
  <c r="J121"/>
  <c r="BE121"/>
  <c r="BI118"/>
  <c r="BH118"/>
  <c r="BG118"/>
  <c r="BF118"/>
  <c r="T118"/>
  <c r="R118"/>
  <c r="P118"/>
  <c r="BK118"/>
  <c r="J118"/>
  <c r="BE118"/>
  <c r="BI116"/>
  <c r="BH116"/>
  <c r="BG116"/>
  <c r="BF116"/>
  <c r="T116"/>
  <c r="R116"/>
  <c r="P116"/>
  <c r="BK116"/>
  <c r="J116"/>
  <c r="BE116"/>
  <c r="BI115"/>
  <c r="BH115"/>
  <c r="BG115"/>
  <c r="BF115"/>
  <c r="T115"/>
  <c r="R115"/>
  <c r="P115"/>
  <c r="BK115"/>
  <c r="J115"/>
  <c r="BE115"/>
  <c r="BI113"/>
  <c r="BH113"/>
  <c r="BG113"/>
  <c r="BF113"/>
  <c r="T113"/>
  <c r="R113"/>
  <c r="P113"/>
  <c r="BK113"/>
  <c r="J113"/>
  <c r="BE113"/>
  <c r="BI110"/>
  <c r="BH110"/>
  <c r="BG110"/>
  <c r="BF110"/>
  <c r="T110"/>
  <c r="R110"/>
  <c r="P110"/>
  <c r="BK110"/>
  <c r="J110"/>
  <c r="BE110"/>
  <c r="BI107"/>
  <c r="BH107"/>
  <c r="BG107"/>
  <c r="BF107"/>
  <c r="T107"/>
  <c r="R107"/>
  <c r="P107"/>
  <c r="BK107"/>
  <c r="J107"/>
  <c r="BE107"/>
  <c r="BI103"/>
  <c r="BH103"/>
  <c r="BG103"/>
  <c r="BF103"/>
  <c r="T103"/>
  <c r="R103"/>
  <c r="P103"/>
  <c r="BK103"/>
  <c r="J103"/>
  <c r="BE103"/>
  <c r="BI100"/>
  <c r="BH100"/>
  <c r="BG100"/>
  <c r="BF100"/>
  <c r="T100"/>
  <c r="R100"/>
  <c r="P100"/>
  <c r="BK100"/>
  <c r="J100"/>
  <c r="BE100"/>
  <c r="BI97"/>
  <c r="BH97"/>
  <c r="BG97"/>
  <c r="BF97"/>
  <c r="T97"/>
  <c r="R97"/>
  <c r="P97"/>
  <c r="BK97"/>
  <c r="J97"/>
  <c r="BE97"/>
  <c r="BI94"/>
  <c r="BH94"/>
  <c r="BG94"/>
  <c r="BF94"/>
  <c r="T94"/>
  <c r="R94"/>
  <c r="P94"/>
  <c r="BK94"/>
  <c r="J94"/>
  <c r="BE94"/>
  <c r="BI91"/>
  <c r="F37"/>
  <c i="1" r="BD81"/>
  <c i="26" r="BH91"/>
  <c r="F36"/>
  <c i="1" r="BC81"/>
  <c i="26" r="BG91"/>
  <c r="F35"/>
  <c i="1" r="BB81"/>
  <c i="26" r="BF91"/>
  <c r="J34"/>
  <c i="1" r="AW81"/>
  <c i="26" r="F34"/>
  <c i="1" r="BA81"/>
  <c i="26" r="T91"/>
  <c r="T90"/>
  <c r="T89"/>
  <c r="T88"/>
  <c r="R91"/>
  <c r="R90"/>
  <c r="R89"/>
  <c r="R88"/>
  <c r="P91"/>
  <c r="P90"/>
  <c r="P89"/>
  <c r="P88"/>
  <c i="1" r="AU81"/>
  <c i="26" r="BK91"/>
  <c r="BK90"/>
  <c r="J90"/>
  <c r="BK89"/>
  <c r="J89"/>
  <c r="BK88"/>
  <c r="J88"/>
  <c r="J59"/>
  <c r="J30"/>
  <c i="1" r="AG81"/>
  <c i="26" r="J91"/>
  <c r="BE91"/>
  <c r="J33"/>
  <c i="1" r="AV81"/>
  <c i="26" r="F33"/>
  <c i="1" r="AZ81"/>
  <c i="26" r="J61"/>
  <c r="J60"/>
  <c r="J84"/>
  <c r="F84"/>
  <c r="F82"/>
  <c r="E80"/>
  <c r="J54"/>
  <c r="F54"/>
  <c r="F52"/>
  <c r="E50"/>
  <c r="J39"/>
  <c r="J24"/>
  <c r="E24"/>
  <c r="J85"/>
  <c r="J55"/>
  <c r="J23"/>
  <c r="J18"/>
  <c r="E18"/>
  <c r="F85"/>
  <c r="F55"/>
  <c r="J17"/>
  <c r="J12"/>
  <c r="J82"/>
  <c r="J52"/>
  <c r="E7"/>
  <c r="E78"/>
  <c r="E48"/>
  <c i="25" r="J37"/>
  <c r="J36"/>
  <c i="1" r="AY80"/>
  <c i="25" r="J35"/>
  <c i="1" r="AX80"/>
  <c i="25" r="BI233"/>
  <c r="BH233"/>
  <c r="BG233"/>
  <c r="BF233"/>
  <c r="T233"/>
  <c r="T232"/>
  <c r="T231"/>
  <c r="R233"/>
  <c r="R232"/>
  <c r="R231"/>
  <c r="P233"/>
  <c r="P232"/>
  <c r="P231"/>
  <c r="BK233"/>
  <c r="BK232"/>
  <c r="J232"/>
  <c r="BK231"/>
  <c r="J231"/>
  <c r="J233"/>
  <c r="BE233"/>
  <c r="J68"/>
  <c r="J67"/>
  <c r="BI230"/>
  <c r="BH230"/>
  <c r="BG230"/>
  <c r="BF230"/>
  <c r="T230"/>
  <c r="T229"/>
  <c r="R230"/>
  <c r="R229"/>
  <c r="P230"/>
  <c r="P229"/>
  <c r="BK230"/>
  <c r="BK229"/>
  <c r="J229"/>
  <c r="J230"/>
  <c r="BE230"/>
  <c r="J66"/>
  <c r="BI226"/>
  <c r="BH226"/>
  <c r="BG226"/>
  <c r="BF226"/>
  <c r="T226"/>
  <c r="R226"/>
  <c r="P226"/>
  <c r="BK226"/>
  <c r="J226"/>
  <c r="BE226"/>
  <c r="BI225"/>
  <c r="BH225"/>
  <c r="BG225"/>
  <c r="BF225"/>
  <c r="T225"/>
  <c r="R225"/>
  <c r="P225"/>
  <c r="BK225"/>
  <c r="J225"/>
  <c r="BE225"/>
  <c r="BI223"/>
  <c r="BH223"/>
  <c r="BG223"/>
  <c r="BF223"/>
  <c r="T223"/>
  <c r="R223"/>
  <c r="P223"/>
  <c r="BK223"/>
  <c r="J223"/>
  <c r="BE223"/>
  <c r="BI220"/>
  <c r="BH220"/>
  <c r="BG220"/>
  <c r="BF220"/>
  <c r="T220"/>
  <c r="T219"/>
  <c r="R220"/>
  <c r="R219"/>
  <c r="P220"/>
  <c r="P219"/>
  <c r="BK220"/>
  <c r="BK219"/>
  <c r="J219"/>
  <c r="J220"/>
  <c r="BE220"/>
  <c r="J65"/>
  <c r="BI218"/>
  <c r="BH218"/>
  <c r="BG218"/>
  <c r="BF218"/>
  <c r="T218"/>
  <c r="R218"/>
  <c r="P218"/>
  <c r="BK218"/>
  <c r="J218"/>
  <c r="BE218"/>
  <c r="BI216"/>
  <c r="BH216"/>
  <c r="BG216"/>
  <c r="BF216"/>
  <c r="T216"/>
  <c r="R216"/>
  <c r="P216"/>
  <c r="BK216"/>
  <c r="J216"/>
  <c r="BE216"/>
  <c r="BI212"/>
  <c r="BH212"/>
  <c r="BG212"/>
  <c r="BF212"/>
  <c r="T212"/>
  <c r="R212"/>
  <c r="P212"/>
  <c r="BK212"/>
  <c r="J212"/>
  <c r="BE212"/>
  <c r="BI209"/>
  <c r="BH209"/>
  <c r="BG209"/>
  <c r="BF209"/>
  <c r="T209"/>
  <c r="R209"/>
  <c r="P209"/>
  <c r="BK209"/>
  <c r="J209"/>
  <c r="BE209"/>
  <c r="BI205"/>
  <c r="BH205"/>
  <c r="BG205"/>
  <c r="BF205"/>
  <c r="T205"/>
  <c r="R205"/>
  <c r="P205"/>
  <c r="BK205"/>
  <c r="J205"/>
  <c r="BE205"/>
  <c r="BI201"/>
  <c r="BH201"/>
  <c r="BG201"/>
  <c r="BF201"/>
  <c r="T201"/>
  <c r="R201"/>
  <c r="P201"/>
  <c r="BK201"/>
  <c r="J201"/>
  <c r="BE201"/>
  <c r="BI198"/>
  <c r="BH198"/>
  <c r="BG198"/>
  <c r="BF198"/>
  <c r="T198"/>
  <c r="R198"/>
  <c r="P198"/>
  <c r="BK198"/>
  <c r="J198"/>
  <c r="BE198"/>
  <c r="BI194"/>
  <c r="BH194"/>
  <c r="BG194"/>
  <c r="BF194"/>
  <c r="T194"/>
  <c r="R194"/>
  <c r="P194"/>
  <c r="BK194"/>
  <c r="J194"/>
  <c r="BE194"/>
  <c r="BI187"/>
  <c r="BH187"/>
  <c r="BG187"/>
  <c r="BF187"/>
  <c r="T187"/>
  <c r="R187"/>
  <c r="P187"/>
  <c r="BK187"/>
  <c r="J187"/>
  <c r="BE187"/>
  <c r="BI183"/>
  <c r="BH183"/>
  <c r="BG183"/>
  <c r="BF183"/>
  <c r="T183"/>
  <c r="T182"/>
  <c r="R183"/>
  <c r="R182"/>
  <c r="P183"/>
  <c r="P182"/>
  <c r="BK183"/>
  <c r="BK182"/>
  <c r="J182"/>
  <c r="J183"/>
  <c r="BE183"/>
  <c r="J64"/>
  <c r="BI179"/>
  <c r="BH179"/>
  <c r="BG179"/>
  <c r="BF179"/>
  <c r="T179"/>
  <c r="R179"/>
  <c r="P179"/>
  <c r="BK179"/>
  <c r="J179"/>
  <c r="BE179"/>
  <c r="BI176"/>
  <c r="BH176"/>
  <c r="BG176"/>
  <c r="BF176"/>
  <c r="T176"/>
  <c r="T175"/>
  <c r="R176"/>
  <c r="R175"/>
  <c r="P176"/>
  <c r="P175"/>
  <c r="BK176"/>
  <c r="BK175"/>
  <c r="J175"/>
  <c r="J176"/>
  <c r="BE176"/>
  <c r="J63"/>
  <c r="BI172"/>
  <c r="BH172"/>
  <c r="BG172"/>
  <c r="BF172"/>
  <c r="T172"/>
  <c r="R172"/>
  <c r="P172"/>
  <c r="BK172"/>
  <c r="J172"/>
  <c r="BE172"/>
  <c r="BI170"/>
  <c r="BH170"/>
  <c r="BG170"/>
  <c r="BF170"/>
  <c r="T170"/>
  <c r="R170"/>
  <c r="P170"/>
  <c r="BK170"/>
  <c r="J170"/>
  <c r="BE170"/>
  <c r="BI167"/>
  <c r="BH167"/>
  <c r="BG167"/>
  <c r="BF167"/>
  <c r="T167"/>
  <c r="R167"/>
  <c r="P167"/>
  <c r="BK167"/>
  <c r="J167"/>
  <c r="BE167"/>
  <c r="BI164"/>
  <c r="BH164"/>
  <c r="BG164"/>
  <c r="BF164"/>
  <c r="T164"/>
  <c r="R164"/>
  <c r="P164"/>
  <c r="BK164"/>
  <c r="J164"/>
  <c r="BE164"/>
  <c r="BI161"/>
  <c r="BH161"/>
  <c r="BG161"/>
  <c r="BF161"/>
  <c r="T161"/>
  <c r="R161"/>
  <c r="P161"/>
  <c r="BK161"/>
  <c r="J161"/>
  <c r="BE161"/>
  <c r="BI158"/>
  <c r="BH158"/>
  <c r="BG158"/>
  <c r="BF158"/>
  <c r="T158"/>
  <c r="R158"/>
  <c r="P158"/>
  <c r="BK158"/>
  <c r="J158"/>
  <c r="BE158"/>
  <c r="BI155"/>
  <c r="BH155"/>
  <c r="BG155"/>
  <c r="BF155"/>
  <c r="T155"/>
  <c r="R155"/>
  <c r="P155"/>
  <c r="BK155"/>
  <c r="J155"/>
  <c r="BE155"/>
  <c r="BI153"/>
  <c r="BH153"/>
  <c r="BG153"/>
  <c r="BF153"/>
  <c r="T153"/>
  <c r="R153"/>
  <c r="P153"/>
  <c r="BK153"/>
  <c r="J153"/>
  <c r="BE153"/>
  <c r="BI150"/>
  <c r="BH150"/>
  <c r="BG150"/>
  <c r="BF150"/>
  <c r="T150"/>
  <c r="R150"/>
  <c r="P150"/>
  <c r="BK150"/>
  <c r="J150"/>
  <c r="BE150"/>
  <c r="BI147"/>
  <c r="BH147"/>
  <c r="BG147"/>
  <c r="BF147"/>
  <c r="T147"/>
  <c r="R147"/>
  <c r="P147"/>
  <c r="BK147"/>
  <c r="J147"/>
  <c r="BE147"/>
  <c r="BI144"/>
  <c r="BH144"/>
  <c r="BG144"/>
  <c r="BF144"/>
  <c r="T144"/>
  <c r="R144"/>
  <c r="P144"/>
  <c r="BK144"/>
  <c r="J144"/>
  <c r="BE144"/>
  <c r="BI141"/>
  <c r="BH141"/>
  <c r="BG141"/>
  <c r="BF141"/>
  <c r="T141"/>
  <c r="T140"/>
  <c r="R141"/>
  <c r="R140"/>
  <c r="P141"/>
  <c r="P140"/>
  <c r="BK141"/>
  <c r="BK140"/>
  <c r="J140"/>
  <c r="J141"/>
  <c r="BE141"/>
  <c r="J62"/>
  <c r="BI139"/>
  <c r="BH139"/>
  <c r="BG139"/>
  <c r="BF139"/>
  <c r="T139"/>
  <c r="R139"/>
  <c r="P139"/>
  <c r="BK139"/>
  <c r="J139"/>
  <c r="BE139"/>
  <c r="BI132"/>
  <c r="BH132"/>
  <c r="BG132"/>
  <c r="BF132"/>
  <c r="T132"/>
  <c r="R132"/>
  <c r="P132"/>
  <c r="BK132"/>
  <c r="J132"/>
  <c r="BE132"/>
  <c r="BI128"/>
  <c r="BH128"/>
  <c r="BG128"/>
  <c r="BF128"/>
  <c r="T128"/>
  <c r="R128"/>
  <c r="P128"/>
  <c r="BK128"/>
  <c r="J128"/>
  <c r="BE128"/>
  <c r="BI125"/>
  <c r="BH125"/>
  <c r="BG125"/>
  <c r="BF125"/>
  <c r="T125"/>
  <c r="R125"/>
  <c r="P125"/>
  <c r="BK125"/>
  <c r="J125"/>
  <c r="BE125"/>
  <c r="BI122"/>
  <c r="BH122"/>
  <c r="BG122"/>
  <c r="BF122"/>
  <c r="T122"/>
  <c r="R122"/>
  <c r="P122"/>
  <c r="BK122"/>
  <c r="J122"/>
  <c r="BE122"/>
  <c r="BI119"/>
  <c r="BH119"/>
  <c r="BG119"/>
  <c r="BF119"/>
  <c r="T119"/>
  <c r="R119"/>
  <c r="P119"/>
  <c r="BK119"/>
  <c r="J119"/>
  <c r="BE119"/>
  <c r="BI117"/>
  <c r="BH117"/>
  <c r="BG117"/>
  <c r="BF117"/>
  <c r="T117"/>
  <c r="R117"/>
  <c r="P117"/>
  <c r="BK117"/>
  <c r="J117"/>
  <c r="BE117"/>
  <c r="BI116"/>
  <c r="BH116"/>
  <c r="BG116"/>
  <c r="BF116"/>
  <c r="T116"/>
  <c r="R116"/>
  <c r="P116"/>
  <c r="BK116"/>
  <c r="J116"/>
  <c r="BE116"/>
  <c r="BI113"/>
  <c r="BH113"/>
  <c r="BG113"/>
  <c r="BF113"/>
  <c r="T113"/>
  <c r="R113"/>
  <c r="P113"/>
  <c r="BK113"/>
  <c r="J113"/>
  <c r="BE113"/>
  <c r="BI111"/>
  <c r="BH111"/>
  <c r="BG111"/>
  <c r="BF111"/>
  <c r="T111"/>
  <c r="R111"/>
  <c r="P111"/>
  <c r="BK111"/>
  <c r="J111"/>
  <c r="BE111"/>
  <c r="BI105"/>
  <c r="BH105"/>
  <c r="BG105"/>
  <c r="BF105"/>
  <c r="T105"/>
  <c r="R105"/>
  <c r="P105"/>
  <c r="BK105"/>
  <c r="J105"/>
  <c r="BE105"/>
  <c r="BI102"/>
  <c r="BH102"/>
  <c r="BG102"/>
  <c r="BF102"/>
  <c r="T102"/>
  <c r="R102"/>
  <c r="P102"/>
  <c r="BK102"/>
  <c r="J102"/>
  <c r="BE102"/>
  <c r="BI99"/>
  <c r="BH99"/>
  <c r="BG99"/>
  <c r="BF99"/>
  <c r="T99"/>
  <c r="R99"/>
  <c r="P99"/>
  <c r="BK99"/>
  <c r="J99"/>
  <c r="BE99"/>
  <c r="BI91"/>
  <c r="F37"/>
  <c i="1" r="BD80"/>
  <c i="25" r="BH91"/>
  <c r="F36"/>
  <c i="1" r="BC80"/>
  <c i="25" r="BG91"/>
  <c r="F35"/>
  <c i="1" r="BB80"/>
  <c i="25" r="BF91"/>
  <c r="J34"/>
  <c i="1" r="AW80"/>
  <c i="25" r="F34"/>
  <c i="1" r="BA80"/>
  <c i="25" r="T91"/>
  <c r="T90"/>
  <c r="T89"/>
  <c r="T88"/>
  <c r="R91"/>
  <c r="R90"/>
  <c r="R89"/>
  <c r="R88"/>
  <c r="P91"/>
  <c r="P90"/>
  <c r="P89"/>
  <c r="P88"/>
  <c i="1" r="AU80"/>
  <c i="25" r="BK91"/>
  <c r="BK90"/>
  <c r="J90"/>
  <c r="BK89"/>
  <c r="J89"/>
  <c r="BK88"/>
  <c r="J88"/>
  <c r="J59"/>
  <c r="J30"/>
  <c i="1" r="AG80"/>
  <c i="25" r="J91"/>
  <c r="BE91"/>
  <c r="J33"/>
  <c i="1" r="AV80"/>
  <c i="25" r="F33"/>
  <c i="1" r="AZ80"/>
  <c i="25" r="J61"/>
  <c r="J60"/>
  <c r="J84"/>
  <c r="F84"/>
  <c r="F82"/>
  <c r="E80"/>
  <c r="J54"/>
  <c r="F54"/>
  <c r="F52"/>
  <c r="E50"/>
  <c r="J39"/>
  <c r="J24"/>
  <c r="E24"/>
  <c r="J85"/>
  <c r="J55"/>
  <c r="J23"/>
  <c r="J18"/>
  <c r="E18"/>
  <c r="F85"/>
  <c r="F55"/>
  <c r="J17"/>
  <c r="J12"/>
  <c r="J82"/>
  <c r="J52"/>
  <c r="E7"/>
  <c r="E78"/>
  <c r="E48"/>
  <c i="24" r="J39"/>
  <c r="J38"/>
  <c i="1" r="AY79"/>
  <c i="24" r="J37"/>
  <c i="1" r="AX79"/>
  <c i="24" r="BI157"/>
  <c r="BH157"/>
  <c r="BG157"/>
  <c r="BF157"/>
  <c r="T157"/>
  <c r="T156"/>
  <c r="T155"/>
  <c r="R157"/>
  <c r="R156"/>
  <c r="R155"/>
  <c r="P157"/>
  <c r="P156"/>
  <c r="P155"/>
  <c r="BK157"/>
  <c r="BK156"/>
  <c r="J156"/>
  <c r="BK155"/>
  <c r="J155"/>
  <c r="J157"/>
  <c r="BE157"/>
  <c r="J70"/>
  <c r="J69"/>
  <c r="BI154"/>
  <c r="BH154"/>
  <c r="BG154"/>
  <c r="BF154"/>
  <c r="T154"/>
  <c r="T153"/>
  <c r="R154"/>
  <c r="R153"/>
  <c r="P154"/>
  <c r="P153"/>
  <c r="BK154"/>
  <c r="BK153"/>
  <c r="J153"/>
  <c r="J154"/>
  <c r="BE154"/>
  <c r="J68"/>
  <c r="BI150"/>
  <c r="BH150"/>
  <c r="BG150"/>
  <c r="BF150"/>
  <c r="T150"/>
  <c r="R150"/>
  <c r="P150"/>
  <c r="BK150"/>
  <c r="J150"/>
  <c r="BE150"/>
  <c r="BI147"/>
  <c r="BH147"/>
  <c r="BG147"/>
  <c r="BF147"/>
  <c r="T147"/>
  <c r="R147"/>
  <c r="P147"/>
  <c r="BK147"/>
  <c r="J147"/>
  <c r="BE147"/>
  <c r="BI146"/>
  <c r="BH146"/>
  <c r="BG146"/>
  <c r="BF146"/>
  <c r="T146"/>
  <c r="R146"/>
  <c r="P146"/>
  <c r="BK146"/>
  <c r="J146"/>
  <c r="BE146"/>
  <c r="BI145"/>
  <c r="BH145"/>
  <c r="BG145"/>
  <c r="BF145"/>
  <c r="T145"/>
  <c r="R145"/>
  <c r="P145"/>
  <c r="BK145"/>
  <c r="J145"/>
  <c r="BE145"/>
  <c r="BI142"/>
  <c r="BH142"/>
  <c r="BG142"/>
  <c r="BF142"/>
  <c r="T142"/>
  <c r="R142"/>
  <c r="P142"/>
  <c r="BK142"/>
  <c r="J142"/>
  <c r="BE142"/>
  <c r="BI139"/>
  <c r="BH139"/>
  <c r="BG139"/>
  <c r="BF139"/>
  <c r="T139"/>
  <c r="R139"/>
  <c r="P139"/>
  <c r="BK139"/>
  <c r="J139"/>
  <c r="BE139"/>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T132"/>
  <c r="R133"/>
  <c r="R132"/>
  <c r="P133"/>
  <c r="P132"/>
  <c r="BK133"/>
  <c r="BK132"/>
  <c r="J132"/>
  <c r="J133"/>
  <c r="BE133"/>
  <c r="J67"/>
  <c r="BI129"/>
  <c r="BH129"/>
  <c r="BG129"/>
  <c r="BF129"/>
  <c r="T129"/>
  <c r="T128"/>
  <c r="R129"/>
  <c r="R128"/>
  <c r="P129"/>
  <c r="P128"/>
  <c r="BK129"/>
  <c r="BK128"/>
  <c r="J128"/>
  <c r="J129"/>
  <c r="BE129"/>
  <c r="J66"/>
  <c r="BI127"/>
  <c r="BH127"/>
  <c r="BG127"/>
  <c r="BF127"/>
  <c r="T127"/>
  <c r="R127"/>
  <c r="P127"/>
  <c r="BK127"/>
  <c r="J127"/>
  <c r="BE127"/>
  <c r="BI125"/>
  <c r="BH125"/>
  <c r="BG125"/>
  <c r="BF125"/>
  <c r="T125"/>
  <c r="R125"/>
  <c r="P125"/>
  <c r="BK125"/>
  <c r="J125"/>
  <c r="BE125"/>
  <c r="BI122"/>
  <c r="BH122"/>
  <c r="BG122"/>
  <c r="BF122"/>
  <c r="T122"/>
  <c r="R122"/>
  <c r="P122"/>
  <c r="BK122"/>
  <c r="J122"/>
  <c r="BE122"/>
  <c r="BI119"/>
  <c r="BH119"/>
  <c r="BG119"/>
  <c r="BF119"/>
  <c r="T119"/>
  <c r="R119"/>
  <c r="P119"/>
  <c r="BK119"/>
  <c r="J119"/>
  <c r="BE119"/>
  <c r="BI117"/>
  <c r="BH117"/>
  <c r="BG117"/>
  <c r="BF117"/>
  <c r="T117"/>
  <c r="R117"/>
  <c r="P117"/>
  <c r="BK117"/>
  <c r="J117"/>
  <c r="BE117"/>
  <c r="BI116"/>
  <c r="BH116"/>
  <c r="BG116"/>
  <c r="BF116"/>
  <c r="T116"/>
  <c r="R116"/>
  <c r="P116"/>
  <c r="BK116"/>
  <c r="J116"/>
  <c r="BE116"/>
  <c r="BI114"/>
  <c r="BH114"/>
  <c r="BG114"/>
  <c r="BF114"/>
  <c r="T114"/>
  <c r="R114"/>
  <c r="P114"/>
  <c r="BK114"/>
  <c r="J114"/>
  <c r="BE114"/>
  <c r="BI111"/>
  <c r="BH111"/>
  <c r="BG111"/>
  <c r="BF111"/>
  <c r="T111"/>
  <c r="R111"/>
  <c r="P111"/>
  <c r="BK111"/>
  <c r="J111"/>
  <c r="BE111"/>
  <c r="BI108"/>
  <c r="BH108"/>
  <c r="BG108"/>
  <c r="BF108"/>
  <c r="T108"/>
  <c r="R108"/>
  <c r="P108"/>
  <c r="BK108"/>
  <c r="J108"/>
  <c r="BE108"/>
  <c r="BI107"/>
  <c r="BH107"/>
  <c r="BG107"/>
  <c r="BF107"/>
  <c r="T107"/>
  <c r="R107"/>
  <c r="P107"/>
  <c r="BK107"/>
  <c r="J107"/>
  <c r="BE107"/>
  <c r="BI104"/>
  <c r="BH104"/>
  <c r="BG104"/>
  <c r="BF104"/>
  <c r="T104"/>
  <c r="R104"/>
  <c r="P104"/>
  <c r="BK104"/>
  <c r="J104"/>
  <c r="BE104"/>
  <c r="BI101"/>
  <c r="BH101"/>
  <c r="BG101"/>
  <c r="BF101"/>
  <c r="T101"/>
  <c r="R101"/>
  <c r="P101"/>
  <c r="BK101"/>
  <c r="J101"/>
  <c r="BE101"/>
  <c r="BI98"/>
  <c r="BH98"/>
  <c r="BG98"/>
  <c r="BF98"/>
  <c r="T98"/>
  <c r="R98"/>
  <c r="P98"/>
  <c r="BK98"/>
  <c r="J98"/>
  <c r="BE98"/>
  <c r="BI95"/>
  <c r="F39"/>
  <c i="1" r="BD79"/>
  <c i="24" r="BH95"/>
  <c r="F38"/>
  <c i="1" r="BC79"/>
  <c i="24" r="BG95"/>
  <c r="F37"/>
  <c i="1" r="BB79"/>
  <c i="24" r="BF95"/>
  <c r="J36"/>
  <c i="1" r="AW79"/>
  <c i="24" r="F36"/>
  <c i="1" r="BA79"/>
  <c i="24" r="T95"/>
  <c r="T94"/>
  <c r="T93"/>
  <c r="T92"/>
  <c r="R95"/>
  <c r="R94"/>
  <c r="R93"/>
  <c r="R92"/>
  <c r="P95"/>
  <c r="P94"/>
  <c r="P93"/>
  <c r="P92"/>
  <c i="1" r="AU79"/>
  <c i="24" r="BK95"/>
  <c r="BK94"/>
  <c r="J94"/>
  <c r="BK93"/>
  <c r="J93"/>
  <c r="BK92"/>
  <c r="J92"/>
  <c r="J63"/>
  <c r="J32"/>
  <c i="1" r="AG79"/>
  <c i="24" r="J95"/>
  <c r="BE95"/>
  <c r="J35"/>
  <c i="1" r="AV79"/>
  <c i="24" r="F35"/>
  <c i="1" r="AZ79"/>
  <c i="24" r="J65"/>
  <c r="J64"/>
  <c r="J88"/>
  <c r="F88"/>
  <c r="F86"/>
  <c r="E84"/>
  <c r="J58"/>
  <c r="F58"/>
  <c r="F56"/>
  <c r="E54"/>
  <c r="J41"/>
  <c r="J26"/>
  <c r="E26"/>
  <c r="J89"/>
  <c r="J59"/>
  <c r="J25"/>
  <c r="J20"/>
  <c r="E20"/>
  <c r="F89"/>
  <c r="F59"/>
  <c r="J19"/>
  <c r="J14"/>
  <c r="J86"/>
  <c r="J56"/>
  <c r="E7"/>
  <c r="E80"/>
  <c r="E50"/>
  <c i="23" r="J39"/>
  <c r="J38"/>
  <c i="1" r="AY78"/>
  <c i="23" r="J37"/>
  <c i="1" r="AX78"/>
  <c i="23" r="BI139"/>
  <c r="BH139"/>
  <c r="BG139"/>
  <c r="BF139"/>
  <c r="T139"/>
  <c r="T138"/>
  <c r="R139"/>
  <c r="R138"/>
  <c r="P139"/>
  <c r="P138"/>
  <c r="BK139"/>
  <c r="BK138"/>
  <c r="J138"/>
  <c r="J139"/>
  <c r="BE139"/>
  <c r="J68"/>
  <c r="BI137"/>
  <c r="BH137"/>
  <c r="BG137"/>
  <c r="BF137"/>
  <c r="T137"/>
  <c r="R137"/>
  <c r="P137"/>
  <c r="BK137"/>
  <c r="J137"/>
  <c r="BE137"/>
  <c r="BI134"/>
  <c r="BH134"/>
  <c r="BG134"/>
  <c r="BF134"/>
  <c r="T134"/>
  <c r="R134"/>
  <c r="P134"/>
  <c r="BK134"/>
  <c r="J134"/>
  <c r="BE134"/>
  <c r="BI131"/>
  <c r="BH131"/>
  <c r="BG131"/>
  <c r="BF131"/>
  <c r="T131"/>
  <c r="T130"/>
  <c r="R131"/>
  <c r="R130"/>
  <c r="P131"/>
  <c r="P130"/>
  <c r="BK131"/>
  <c r="BK130"/>
  <c r="J130"/>
  <c r="J131"/>
  <c r="BE131"/>
  <c r="J67"/>
  <c r="BI124"/>
  <c r="BH124"/>
  <c r="BG124"/>
  <c r="BF124"/>
  <c r="T124"/>
  <c r="R124"/>
  <c r="P124"/>
  <c r="BK124"/>
  <c r="J124"/>
  <c r="BE124"/>
  <c r="BI123"/>
  <c r="BH123"/>
  <c r="BG123"/>
  <c r="BF123"/>
  <c r="T123"/>
  <c r="R123"/>
  <c r="P123"/>
  <c r="BK123"/>
  <c r="J123"/>
  <c r="BE123"/>
  <c r="BI118"/>
  <c r="BH118"/>
  <c r="BG118"/>
  <c r="BF118"/>
  <c r="T118"/>
  <c r="R118"/>
  <c r="P118"/>
  <c r="BK118"/>
  <c r="J118"/>
  <c r="BE118"/>
  <c r="BI117"/>
  <c r="BH117"/>
  <c r="BG117"/>
  <c r="BF117"/>
  <c r="T117"/>
  <c r="R117"/>
  <c r="P117"/>
  <c r="BK117"/>
  <c r="J117"/>
  <c r="BE117"/>
  <c r="BI111"/>
  <c r="BH111"/>
  <c r="BG111"/>
  <c r="BF111"/>
  <c r="T111"/>
  <c r="R111"/>
  <c r="P111"/>
  <c r="BK111"/>
  <c r="J111"/>
  <c r="BE111"/>
  <c r="BI106"/>
  <c r="BH106"/>
  <c r="BG106"/>
  <c r="BF106"/>
  <c r="T106"/>
  <c r="T105"/>
  <c r="R106"/>
  <c r="R105"/>
  <c r="P106"/>
  <c r="P105"/>
  <c r="BK106"/>
  <c r="BK105"/>
  <c r="J105"/>
  <c r="J106"/>
  <c r="BE106"/>
  <c r="J66"/>
  <c r="BI102"/>
  <c r="BH102"/>
  <c r="BG102"/>
  <c r="BF102"/>
  <c r="T102"/>
  <c r="R102"/>
  <c r="P102"/>
  <c r="BK102"/>
  <c r="J102"/>
  <c r="BE102"/>
  <c r="BI101"/>
  <c r="BH101"/>
  <c r="BG101"/>
  <c r="BF101"/>
  <c r="T101"/>
  <c r="R101"/>
  <c r="P101"/>
  <c r="BK101"/>
  <c r="J101"/>
  <c r="BE101"/>
  <c r="BI96"/>
  <c r="BH96"/>
  <c r="BG96"/>
  <c r="BF96"/>
  <c r="T96"/>
  <c r="R96"/>
  <c r="P96"/>
  <c r="BK96"/>
  <c r="J96"/>
  <c r="BE96"/>
  <c r="BI93"/>
  <c r="F39"/>
  <c i="1" r="BD78"/>
  <c i="23" r="BH93"/>
  <c r="F38"/>
  <c i="1" r="BC78"/>
  <c i="23" r="BG93"/>
  <c r="F37"/>
  <c i="1" r="BB78"/>
  <c i="23" r="BF93"/>
  <c r="J36"/>
  <c i="1" r="AW78"/>
  <c i="23" r="F36"/>
  <c i="1" r="BA78"/>
  <c i="23" r="T93"/>
  <c r="T92"/>
  <c r="T91"/>
  <c r="T90"/>
  <c r="R93"/>
  <c r="R92"/>
  <c r="R91"/>
  <c r="R90"/>
  <c r="P93"/>
  <c r="P92"/>
  <c r="P91"/>
  <c r="P90"/>
  <c i="1" r="AU78"/>
  <c i="23" r="BK93"/>
  <c r="BK92"/>
  <c r="J92"/>
  <c r="BK91"/>
  <c r="J91"/>
  <c r="BK90"/>
  <c r="J90"/>
  <c r="J63"/>
  <c r="J32"/>
  <c i="1" r="AG78"/>
  <c i="23" r="J93"/>
  <c r="BE93"/>
  <c r="J35"/>
  <c i="1" r="AV78"/>
  <c i="23" r="F35"/>
  <c i="1" r="AZ78"/>
  <c i="23" r="J65"/>
  <c r="J64"/>
  <c r="J86"/>
  <c r="F86"/>
  <c r="F84"/>
  <c r="E82"/>
  <c r="J58"/>
  <c r="F58"/>
  <c r="F56"/>
  <c r="E54"/>
  <c r="J41"/>
  <c r="J26"/>
  <c r="E26"/>
  <c r="J87"/>
  <c r="J59"/>
  <c r="J25"/>
  <c r="J20"/>
  <c r="E20"/>
  <c r="F87"/>
  <c r="F59"/>
  <c r="J19"/>
  <c r="J14"/>
  <c r="J84"/>
  <c r="J56"/>
  <c r="E7"/>
  <c r="E78"/>
  <c r="E50"/>
  <c i="22" r="J39"/>
  <c r="J38"/>
  <c i="1" r="AY77"/>
  <c i="22" r="J37"/>
  <c i="1" r="AX77"/>
  <c i="22" r="BI198"/>
  <c r="BH198"/>
  <c r="BG198"/>
  <c r="BF198"/>
  <c r="T198"/>
  <c r="R198"/>
  <c r="P198"/>
  <c r="BK198"/>
  <c r="J198"/>
  <c r="BE198"/>
  <c r="BI194"/>
  <c r="BH194"/>
  <c r="BG194"/>
  <c r="BF194"/>
  <c r="T194"/>
  <c r="T193"/>
  <c r="R194"/>
  <c r="R193"/>
  <c r="P194"/>
  <c r="P193"/>
  <c r="BK194"/>
  <c r="BK193"/>
  <c r="J193"/>
  <c r="J194"/>
  <c r="BE194"/>
  <c r="J74"/>
  <c r="BI187"/>
  <c r="BH187"/>
  <c r="BG187"/>
  <c r="BF187"/>
  <c r="T187"/>
  <c r="T186"/>
  <c r="R187"/>
  <c r="R186"/>
  <c r="P187"/>
  <c r="P186"/>
  <c r="BK187"/>
  <c r="BK186"/>
  <c r="J186"/>
  <c r="J187"/>
  <c r="BE187"/>
  <c r="J73"/>
  <c r="BI185"/>
  <c r="BH185"/>
  <c r="BG185"/>
  <c r="BF185"/>
  <c r="T185"/>
  <c r="R185"/>
  <c r="P185"/>
  <c r="BK185"/>
  <c r="J185"/>
  <c r="BE185"/>
  <c r="BI182"/>
  <c r="BH182"/>
  <c r="BG182"/>
  <c r="BF182"/>
  <c r="T182"/>
  <c r="R182"/>
  <c r="P182"/>
  <c r="BK182"/>
  <c r="J182"/>
  <c r="BE182"/>
  <c r="BI180"/>
  <c r="BH180"/>
  <c r="BG180"/>
  <c r="BF180"/>
  <c r="T180"/>
  <c r="R180"/>
  <c r="P180"/>
  <c r="BK180"/>
  <c r="J180"/>
  <c r="BE180"/>
  <c r="BI177"/>
  <c r="BH177"/>
  <c r="BG177"/>
  <c r="BF177"/>
  <c r="T177"/>
  <c r="R177"/>
  <c r="P177"/>
  <c r="BK177"/>
  <c r="J177"/>
  <c r="BE177"/>
  <c r="BI175"/>
  <c r="BH175"/>
  <c r="BG175"/>
  <c r="BF175"/>
  <c r="T175"/>
  <c r="R175"/>
  <c r="P175"/>
  <c r="BK175"/>
  <c r="J175"/>
  <c r="BE175"/>
  <c r="BI172"/>
  <c r="BH172"/>
  <c r="BG172"/>
  <c r="BF172"/>
  <c r="T172"/>
  <c r="R172"/>
  <c r="P172"/>
  <c r="BK172"/>
  <c r="J172"/>
  <c r="BE172"/>
  <c r="BI170"/>
  <c r="BH170"/>
  <c r="BG170"/>
  <c r="BF170"/>
  <c r="T170"/>
  <c r="R170"/>
  <c r="P170"/>
  <c r="BK170"/>
  <c r="J170"/>
  <c r="BE170"/>
  <c r="BI167"/>
  <c r="BH167"/>
  <c r="BG167"/>
  <c r="BF167"/>
  <c r="T167"/>
  <c r="T166"/>
  <c r="T165"/>
  <c r="R167"/>
  <c r="R166"/>
  <c r="R165"/>
  <c r="P167"/>
  <c r="P166"/>
  <c r="P165"/>
  <c r="BK167"/>
  <c r="BK166"/>
  <c r="J166"/>
  <c r="BK165"/>
  <c r="J165"/>
  <c r="J167"/>
  <c r="BE167"/>
  <c r="J72"/>
  <c r="J71"/>
  <c r="BI164"/>
  <c r="BH164"/>
  <c r="BG164"/>
  <c r="BF164"/>
  <c r="T164"/>
  <c r="T163"/>
  <c r="R164"/>
  <c r="R163"/>
  <c r="P164"/>
  <c r="P163"/>
  <c r="BK164"/>
  <c r="BK163"/>
  <c r="J163"/>
  <c r="J164"/>
  <c r="BE164"/>
  <c r="J70"/>
  <c r="BI162"/>
  <c r="BH162"/>
  <c r="BG162"/>
  <c r="BF162"/>
  <c r="T162"/>
  <c r="R162"/>
  <c r="P162"/>
  <c r="BK162"/>
  <c r="J162"/>
  <c r="BE162"/>
  <c r="BI160"/>
  <c r="BH160"/>
  <c r="BG160"/>
  <c r="BF160"/>
  <c r="T160"/>
  <c r="R160"/>
  <c r="P160"/>
  <c r="BK160"/>
  <c r="J160"/>
  <c r="BE160"/>
  <c r="BI159"/>
  <c r="BH159"/>
  <c r="BG159"/>
  <c r="BF159"/>
  <c r="T159"/>
  <c r="R159"/>
  <c r="P159"/>
  <c r="BK159"/>
  <c r="J159"/>
  <c r="BE159"/>
  <c r="BI157"/>
  <c r="BH157"/>
  <c r="BG157"/>
  <c r="BF157"/>
  <c r="T157"/>
  <c r="R157"/>
  <c r="P157"/>
  <c r="BK157"/>
  <c r="J157"/>
  <c r="BE157"/>
  <c r="BI156"/>
  <c r="BH156"/>
  <c r="BG156"/>
  <c r="BF156"/>
  <c r="T156"/>
  <c r="T155"/>
  <c r="R156"/>
  <c r="R155"/>
  <c r="P156"/>
  <c r="P155"/>
  <c r="BK156"/>
  <c r="BK155"/>
  <c r="J155"/>
  <c r="J156"/>
  <c r="BE156"/>
  <c r="J69"/>
  <c r="BI150"/>
  <c r="BH150"/>
  <c r="BG150"/>
  <c r="BF150"/>
  <c r="T150"/>
  <c r="R150"/>
  <c r="P150"/>
  <c r="BK150"/>
  <c r="J150"/>
  <c r="BE150"/>
  <c r="BI145"/>
  <c r="BH145"/>
  <c r="BG145"/>
  <c r="BF145"/>
  <c r="T145"/>
  <c r="R145"/>
  <c r="P145"/>
  <c r="BK145"/>
  <c r="J145"/>
  <c r="BE145"/>
  <c r="BI142"/>
  <c r="BH142"/>
  <c r="BG142"/>
  <c r="BF142"/>
  <c r="T142"/>
  <c r="T141"/>
  <c r="R142"/>
  <c r="R141"/>
  <c r="P142"/>
  <c r="P141"/>
  <c r="BK142"/>
  <c r="BK141"/>
  <c r="J141"/>
  <c r="J142"/>
  <c r="BE142"/>
  <c r="J68"/>
  <c r="BI137"/>
  <c r="BH137"/>
  <c r="BG137"/>
  <c r="BF137"/>
  <c r="T137"/>
  <c r="T136"/>
  <c r="R137"/>
  <c r="R136"/>
  <c r="P137"/>
  <c r="P136"/>
  <c r="BK137"/>
  <c r="BK136"/>
  <c r="J136"/>
  <c r="J137"/>
  <c r="BE137"/>
  <c r="J67"/>
  <c r="BI132"/>
  <c r="BH132"/>
  <c r="BG132"/>
  <c r="BF132"/>
  <c r="T132"/>
  <c r="T131"/>
  <c r="R132"/>
  <c r="R131"/>
  <c r="P132"/>
  <c r="P131"/>
  <c r="BK132"/>
  <c r="BK131"/>
  <c r="J131"/>
  <c r="J132"/>
  <c r="BE132"/>
  <c r="J66"/>
  <c r="BI128"/>
  <c r="BH128"/>
  <c r="BG128"/>
  <c r="BF128"/>
  <c r="T128"/>
  <c r="R128"/>
  <c r="P128"/>
  <c r="BK128"/>
  <c r="J128"/>
  <c r="BE128"/>
  <c r="BI125"/>
  <c r="BH125"/>
  <c r="BG125"/>
  <c r="BF125"/>
  <c r="T125"/>
  <c r="R125"/>
  <c r="P125"/>
  <c r="BK125"/>
  <c r="J125"/>
  <c r="BE125"/>
  <c r="BI122"/>
  <c r="BH122"/>
  <c r="BG122"/>
  <c r="BF122"/>
  <c r="T122"/>
  <c r="R122"/>
  <c r="P122"/>
  <c r="BK122"/>
  <c r="J122"/>
  <c r="BE122"/>
  <c r="BI120"/>
  <c r="BH120"/>
  <c r="BG120"/>
  <c r="BF120"/>
  <c r="T120"/>
  <c r="R120"/>
  <c r="P120"/>
  <c r="BK120"/>
  <c r="J120"/>
  <c r="BE120"/>
  <c r="BI119"/>
  <c r="BH119"/>
  <c r="BG119"/>
  <c r="BF119"/>
  <c r="T119"/>
  <c r="R119"/>
  <c r="P119"/>
  <c r="BK119"/>
  <c r="J119"/>
  <c r="BE119"/>
  <c r="BI117"/>
  <c r="BH117"/>
  <c r="BG117"/>
  <c r="BF117"/>
  <c r="T117"/>
  <c r="R117"/>
  <c r="P117"/>
  <c r="BK117"/>
  <c r="J117"/>
  <c r="BE117"/>
  <c r="BI114"/>
  <c r="BH114"/>
  <c r="BG114"/>
  <c r="BF114"/>
  <c r="T114"/>
  <c r="R114"/>
  <c r="P114"/>
  <c r="BK114"/>
  <c r="J114"/>
  <c r="BE114"/>
  <c r="BI111"/>
  <c r="BH111"/>
  <c r="BG111"/>
  <c r="BF111"/>
  <c r="T111"/>
  <c r="R111"/>
  <c r="P111"/>
  <c r="BK111"/>
  <c r="J111"/>
  <c r="BE111"/>
  <c r="BI108"/>
  <c r="BH108"/>
  <c r="BG108"/>
  <c r="BF108"/>
  <c r="T108"/>
  <c r="R108"/>
  <c r="P108"/>
  <c r="BK108"/>
  <c r="J108"/>
  <c r="BE108"/>
  <c r="BI105"/>
  <c r="BH105"/>
  <c r="BG105"/>
  <c r="BF105"/>
  <c r="T105"/>
  <c r="R105"/>
  <c r="P105"/>
  <c r="BK105"/>
  <c r="J105"/>
  <c r="BE105"/>
  <c r="BI102"/>
  <c r="BH102"/>
  <c r="BG102"/>
  <c r="BF102"/>
  <c r="T102"/>
  <c r="R102"/>
  <c r="P102"/>
  <c r="BK102"/>
  <c r="J102"/>
  <c r="BE102"/>
  <c r="BI99"/>
  <c r="F39"/>
  <c i="1" r="BD77"/>
  <c i="22" r="BH99"/>
  <c r="F38"/>
  <c i="1" r="BC77"/>
  <c i="22" r="BG99"/>
  <c r="F37"/>
  <c i="1" r="BB77"/>
  <c i="22" r="BF99"/>
  <c r="J36"/>
  <c i="1" r="AW77"/>
  <c i="22" r="F36"/>
  <c i="1" r="BA77"/>
  <c i="22" r="T99"/>
  <c r="T98"/>
  <c r="T97"/>
  <c r="T96"/>
  <c r="R99"/>
  <c r="R98"/>
  <c r="R97"/>
  <c r="R96"/>
  <c r="P99"/>
  <c r="P98"/>
  <c r="P97"/>
  <c r="P96"/>
  <c i="1" r="AU77"/>
  <c i="22" r="BK99"/>
  <c r="BK98"/>
  <c r="J98"/>
  <c r="BK97"/>
  <c r="J97"/>
  <c r="BK96"/>
  <c r="J96"/>
  <c r="J63"/>
  <c r="J32"/>
  <c i="1" r="AG77"/>
  <c i="22" r="J99"/>
  <c r="BE99"/>
  <c r="J35"/>
  <c i="1" r="AV77"/>
  <c i="22" r="F35"/>
  <c i="1" r="AZ77"/>
  <c i="22" r="J65"/>
  <c r="J64"/>
  <c r="J92"/>
  <c r="F92"/>
  <c r="F90"/>
  <c r="E88"/>
  <c r="J58"/>
  <c r="F58"/>
  <c r="F56"/>
  <c r="E54"/>
  <c r="J41"/>
  <c r="J26"/>
  <c r="E26"/>
  <c r="J93"/>
  <c r="J59"/>
  <c r="J25"/>
  <c r="J20"/>
  <c r="E20"/>
  <c r="F93"/>
  <c r="F59"/>
  <c r="J19"/>
  <c r="J14"/>
  <c r="J90"/>
  <c r="J56"/>
  <c r="E7"/>
  <c r="E84"/>
  <c r="E50"/>
  <c i="21" r="J37"/>
  <c r="J36"/>
  <c i="1" r="AY75"/>
  <c i="21" r="J35"/>
  <c i="1" r="AX75"/>
  <c i="21" r="BI195"/>
  <c r="BH195"/>
  <c r="BG195"/>
  <c r="BF195"/>
  <c r="T195"/>
  <c r="R195"/>
  <c r="P195"/>
  <c r="BK195"/>
  <c r="J195"/>
  <c r="BE195"/>
  <c r="BI191"/>
  <c r="BH191"/>
  <c r="BG191"/>
  <c r="BF191"/>
  <c r="T191"/>
  <c r="T190"/>
  <c r="T189"/>
  <c r="R191"/>
  <c r="R190"/>
  <c r="R189"/>
  <c r="P191"/>
  <c r="P190"/>
  <c r="P189"/>
  <c r="BK191"/>
  <c r="BK190"/>
  <c r="J190"/>
  <c r="BK189"/>
  <c r="J189"/>
  <c r="J191"/>
  <c r="BE191"/>
  <c r="J69"/>
  <c r="J68"/>
  <c r="BI188"/>
  <c r="BH188"/>
  <c r="BG188"/>
  <c r="BF188"/>
  <c r="T188"/>
  <c r="T187"/>
  <c r="R188"/>
  <c r="R187"/>
  <c r="P188"/>
  <c r="P187"/>
  <c r="BK188"/>
  <c r="BK187"/>
  <c r="J187"/>
  <c r="J188"/>
  <c r="BE188"/>
  <c r="J67"/>
  <c r="BI186"/>
  <c r="BH186"/>
  <c r="BG186"/>
  <c r="BF186"/>
  <c r="T186"/>
  <c r="R186"/>
  <c r="P186"/>
  <c r="BK186"/>
  <c r="J186"/>
  <c r="BE186"/>
  <c r="BI184"/>
  <c r="BH184"/>
  <c r="BG184"/>
  <c r="BF184"/>
  <c r="T184"/>
  <c r="R184"/>
  <c r="P184"/>
  <c r="BK184"/>
  <c r="J184"/>
  <c r="BE184"/>
  <c r="BI183"/>
  <c r="BH183"/>
  <c r="BG183"/>
  <c r="BF183"/>
  <c r="T183"/>
  <c r="R183"/>
  <c r="P183"/>
  <c r="BK183"/>
  <c r="J183"/>
  <c r="BE183"/>
  <c r="BI181"/>
  <c r="BH181"/>
  <c r="BG181"/>
  <c r="BF181"/>
  <c r="T181"/>
  <c r="T180"/>
  <c r="R181"/>
  <c r="R180"/>
  <c r="P181"/>
  <c r="P180"/>
  <c r="BK181"/>
  <c r="BK180"/>
  <c r="J180"/>
  <c r="J181"/>
  <c r="BE181"/>
  <c r="J66"/>
  <c r="BI177"/>
  <c r="BH177"/>
  <c r="BG177"/>
  <c r="BF177"/>
  <c r="T177"/>
  <c r="T176"/>
  <c r="R177"/>
  <c r="R176"/>
  <c r="P177"/>
  <c r="P176"/>
  <c r="BK177"/>
  <c r="BK176"/>
  <c r="J176"/>
  <c r="J177"/>
  <c r="BE177"/>
  <c r="J65"/>
  <c r="BI173"/>
  <c r="BH173"/>
  <c r="BG173"/>
  <c r="BF173"/>
  <c r="T173"/>
  <c r="R173"/>
  <c r="P173"/>
  <c r="BK173"/>
  <c r="J173"/>
  <c r="BE173"/>
  <c r="BI170"/>
  <c r="BH170"/>
  <c r="BG170"/>
  <c r="BF170"/>
  <c r="T170"/>
  <c r="T169"/>
  <c r="R170"/>
  <c r="R169"/>
  <c r="P170"/>
  <c r="P169"/>
  <c r="BK170"/>
  <c r="BK169"/>
  <c r="J169"/>
  <c r="J170"/>
  <c r="BE170"/>
  <c r="J64"/>
  <c r="BI168"/>
  <c r="BH168"/>
  <c r="BG168"/>
  <c r="BF168"/>
  <c r="T168"/>
  <c r="R168"/>
  <c r="P168"/>
  <c r="BK168"/>
  <c r="J168"/>
  <c r="BE168"/>
  <c r="BI165"/>
  <c r="BH165"/>
  <c r="BG165"/>
  <c r="BF165"/>
  <c r="T165"/>
  <c r="R165"/>
  <c r="P165"/>
  <c r="BK165"/>
  <c r="J165"/>
  <c r="BE165"/>
  <c r="BI162"/>
  <c r="BH162"/>
  <c r="BG162"/>
  <c r="BF162"/>
  <c r="T162"/>
  <c r="R162"/>
  <c r="P162"/>
  <c r="BK162"/>
  <c r="J162"/>
  <c r="BE162"/>
  <c r="BI159"/>
  <c r="BH159"/>
  <c r="BG159"/>
  <c r="BF159"/>
  <c r="T159"/>
  <c r="R159"/>
  <c r="P159"/>
  <c r="BK159"/>
  <c r="J159"/>
  <c r="BE159"/>
  <c r="BI156"/>
  <c r="BH156"/>
  <c r="BG156"/>
  <c r="BF156"/>
  <c r="T156"/>
  <c r="R156"/>
  <c r="P156"/>
  <c r="BK156"/>
  <c r="J156"/>
  <c r="BE156"/>
  <c r="BI153"/>
  <c r="BH153"/>
  <c r="BG153"/>
  <c r="BF153"/>
  <c r="T153"/>
  <c r="R153"/>
  <c r="P153"/>
  <c r="BK153"/>
  <c r="J153"/>
  <c r="BE153"/>
  <c r="BI150"/>
  <c r="BH150"/>
  <c r="BG150"/>
  <c r="BF150"/>
  <c r="T150"/>
  <c r="R150"/>
  <c r="P150"/>
  <c r="BK150"/>
  <c r="J150"/>
  <c r="BE150"/>
  <c r="BI147"/>
  <c r="BH147"/>
  <c r="BG147"/>
  <c r="BF147"/>
  <c r="T147"/>
  <c r="R147"/>
  <c r="P147"/>
  <c r="BK147"/>
  <c r="J147"/>
  <c r="BE147"/>
  <c r="BI144"/>
  <c r="BH144"/>
  <c r="BG144"/>
  <c r="BF144"/>
  <c r="T144"/>
  <c r="T143"/>
  <c r="R144"/>
  <c r="R143"/>
  <c r="P144"/>
  <c r="P143"/>
  <c r="BK144"/>
  <c r="BK143"/>
  <c r="J143"/>
  <c r="J144"/>
  <c r="BE144"/>
  <c r="J63"/>
  <c r="BI140"/>
  <c r="BH140"/>
  <c r="BG140"/>
  <c r="BF140"/>
  <c r="T140"/>
  <c r="T139"/>
  <c r="R140"/>
  <c r="R139"/>
  <c r="P140"/>
  <c r="P139"/>
  <c r="BK140"/>
  <c r="BK139"/>
  <c r="J139"/>
  <c r="J140"/>
  <c r="BE140"/>
  <c r="J62"/>
  <c r="BI138"/>
  <c r="BH138"/>
  <c r="BG138"/>
  <c r="BF138"/>
  <c r="T138"/>
  <c r="R138"/>
  <c r="P138"/>
  <c r="BK138"/>
  <c r="J138"/>
  <c r="BE138"/>
  <c r="BI135"/>
  <c r="BH135"/>
  <c r="BG135"/>
  <c r="BF135"/>
  <c r="T135"/>
  <c r="R135"/>
  <c r="P135"/>
  <c r="BK135"/>
  <c r="J135"/>
  <c r="BE135"/>
  <c r="BI133"/>
  <c r="BH133"/>
  <c r="BG133"/>
  <c r="BF133"/>
  <c r="T133"/>
  <c r="R133"/>
  <c r="P133"/>
  <c r="BK133"/>
  <c r="J133"/>
  <c r="BE133"/>
  <c r="BI130"/>
  <c r="BH130"/>
  <c r="BG130"/>
  <c r="BF130"/>
  <c r="T130"/>
  <c r="R130"/>
  <c r="P130"/>
  <c r="BK130"/>
  <c r="J130"/>
  <c r="BE130"/>
  <c r="BI127"/>
  <c r="BH127"/>
  <c r="BG127"/>
  <c r="BF127"/>
  <c r="T127"/>
  <c r="R127"/>
  <c r="P127"/>
  <c r="BK127"/>
  <c r="J127"/>
  <c r="BE127"/>
  <c r="BI125"/>
  <c r="BH125"/>
  <c r="BG125"/>
  <c r="BF125"/>
  <c r="T125"/>
  <c r="R125"/>
  <c r="P125"/>
  <c r="BK125"/>
  <c r="J125"/>
  <c r="BE125"/>
  <c r="BI124"/>
  <c r="BH124"/>
  <c r="BG124"/>
  <c r="BF124"/>
  <c r="T124"/>
  <c r="R124"/>
  <c r="P124"/>
  <c r="BK124"/>
  <c r="J124"/>
  <c r="BE124"/>
  <c r="BI122"/>
  <c r="BH122"/>
  <c r="BG122"/>
  <c r="BF122"/>
  <c r="T122"/>
  <c r="R122"/>
  <c r="P122"/>
  <c r="BK122"/>
  <c r="J122"/>
  <c r="BE122"/>
  <c r="BI119"/>
  <c r="BH119"/>
  <c r="BG119"/>
  <c r="BF119"/>
  <c r="T119"/>
  <c r="R119"/>
  <c r="P119"/>
  <c r="BK119"/>
  <c r="J119"/>
  <c r="BE119"/>
  <c r="BI116"/>
  <c r="BH116"/>
  <c r="BG116"/>
  <c r="BF116"/>
  <c r="T116"/>
  <c r="R116"/>
  <c r="P116"/>
  <c r="BK116"/>
  <c r="J116"/>
  <c r="BE116"/>
  <c r="BI113"/>
  <c r="BH113"/>
  <c r="BG113"/>
  <c r="BF113"/>
  <c r="T113"/>
  <c r="R113"/>
  <c r="P113"/>
  <c r="BK113"/>
  <c r="J113"/>
  <c r="BE113"/>
  <c r="BI110"/>
  <c r="BH110"/>
  <c r="BG110"/>
  <c r="BF110"/>
  <c r="T110"/>
  <c r="R110"/>
  <c r="P110"/>
  <c r="BK110"/>
  <c r="J110"/>
  <c r="BE110"/>
  <c r="BI107"/>
  <c r="BH107"/>
  <c r="BG107"/>
  <c r="BF107"/>
  <c r="T107"/>
  <c r="R107"/>
  <c r="P107"/>
  <c r="BK107"/>
  <c r="J107"/>
  <c r="BE107"/>
  <c r="BI104"/>
  <c r="BH104"/>
  <c r="BG104"/>
  <c r="BF104"/>
  <c r="T104"/>
  <c r="R104"/>
  <c r="P104"/>
  <c r="BK104"/>
  <c r="J104"/>
  <c r="BE104"/>
  <c r="BI101"/>
  <c r="BH101"/>
  <c r="BG101"/>
  <c r="BF101"/>
  <c r="T101"/>
  <c r="R101"/>
  <c r="P101"/>
  <c r="BK101"/>
  <c r="J101"/>
  <c r="BE101"/>
  <c r="BI98"/>
  <c r="BH98"/>
  <c r="BG98"/>
  <c r="BF98"/>
  <c r="T98"/>
  <c r="R98"/>
  <c r="P98"/>
  <c r="BK98"/>
  <c r="J98"/>
  <c r="BE98"/>
  <c r="BI95"/>
  <c r="BH95"/>
  <c r="BG95"/>
  <c r="BF95"/>
  <c r="T95"/>
  <c r="R95"/>
  <c r="P95"/>
  <c r="BK95"/>
  <c r="J95"/>
  <c r="BE95"/>
  <c r="BI92"/>
  <c r="F37"/>
  <c i="1" r="BD75"/>
  <c i="21" r="BH92"/>
  <c r="F36"/>
  <c i="1" r="BC75"/>
  <c i="21" r="BG92"/>
  <c r="F35"/>
  <c i="1" r="BB75"/>
  <c i="21" r="BF92"/>
  <c r="J34"/>
  <c i="1" r="AW75"/>
  <c i="21" r="F34"/>
  <c i="1" r="BA75"/>
  <c i="21" r="T92"/>
  <c r="T91"/>
  <c r="T90"/>
  <c r="T89"/>
  <c r="R92"/>
  <c r="R91"/>
  <c r="R90"/>
  <c r="R89"/>
  <c r="P92"/>
  <c r="P91"/>
  <c r="P90"/>
  <c r="P89"/>
  <c i="1" r="AU75"/>
  <c i="21" r="BK92"/>
  <c r="BK91"/>
  <c r="J91"/>
  <c r="BK90"/>
  <c r="J90"/>
  <c r="BK89"/>
  <c r="J89"/>
  <c r="J59"/>
  <c r="J30"/>
  <c i="1" r="AG75"/>
  <c i="21" r="J92"/>
  <c r="BE92"/>
  <c r="J33"/>
  <c i="1" r="AV75"/>
  <c i="21" r="F33"/>
  <c i="1" r="AZ75"/>
  <c i="21" r="J61"/>
  <c r="J60"/>
  <c r="J85"/>
  <c r="F85"/>
  <c r="F83"/>
  <c r="E81"/>
  <c r="J54"/>
  <c r="F54"/>
  <c r="F52"/>
  <c r="E50"/>
  <c r="J39"/>
  <c r="J24"/>
  <c r="E24"/>
  <c r="J86"/>
  <c r="J55"/>
  <c r="J23"/>
  <c r="J18"/>
  <c r="E18"/>
  <c r="F86"/>
  <c r="F55"/>
  <c r="J17"/>
  <c r="J12"/>
  <c r="J83"/>
  <c r="J52"/>
  <c r="E7"/>
  <c r="E79"/>
  <c r="E48"/>
  <c i="20" r="J37"/>
  <c r="J36"/>
  <c i="1" r="AY74"/>
  <c i="20" r="J35"/>
  <c i="1" r="AX74"/>
  <c i="20" r="BI182"/>
  <c r="BH182"/>
  <c r="BG182"/>
  <c r="BF182"/>
  <c r="T182"/>
  <c r="R182"/>
  <c r="P182"/>
  <c r="BK182"/>
  <c r="J182"/>
  <c r="BE182"/>
  <c r="BI178"/>
  <c r="BH178"/>
  <c r="BG178"/>
  <c r="BF178"/>
  <c r="T178"/>
  <c r="R178"/>
  <c r="P178"/>
  <c r="BK178"/>
  <c r="J178"/>
  <c r="BE178"/>
  <c r="BI174"/>
  <c r="BH174"/>
  <c r="BG174"/>
  <c r="BF174"/>
  <c r="T174"/>
  <c r="R174"/>
  <c r="P174"/>
  <c r="BK174"/>
  <c r="J174"/>
  <c r="BE174"/>
  <c r="BI170"/>
  <c r="BH170"/>
  <c r="BG170"/>
  <c r="BF170"/>
  <c r="T170"/>
  <c r="T169"/>
  <c r="T168"/>
  <c r="R170"/>
  <c r="R169"/>
  <c r="R168"/>
  <c r="P170"/>
  <c r="P169"/>
  <c r="P168"/>
  <c r="BK170"/>
  <c r="BK169"/>
  <c r="J169"/>
  <c r="BK168"/>
  <c r="J168"/>
  <c r="J170"/>
  <c r="BE170"/>
  <c r="J68"/>
  <c r="J67"/>
  <c r="BI167"/>
  <c r="BH167"/>
  <c r="BG167"/>
  <c r="BF167"/>
  <c r="T167"/>
  <c r="T166"/>
  <c r="R167"/>
  <c r="R166"/>
  <c r="P167"/>
  <c r="P166"/>
  <c r="BK167"/>
  <c r="BK166"/>
  <c r="J166"/>
  <c r="J167"/>
  <c r="BE167"/>
  <c r="J66"/>
  <c r="BI165"/>
  <c r="BH165"/>
  <c r="BG165"/>
  <c r="BF165"/>
  <c r="T165"/>
  <c r="R165"/>
  <c r="P165"/>
  <c r="BK165"/>
  <c r="J165"/>
  <c r="BE165"/>
  <c r="BI163"/>
  <c r="BH163"/>
  <c r="BG163"/>
  <c r="BF163"/>
  <c r="T163"/>
  <c r="R163"/>
  <c r="P163"/>
  <c r="BK163"/>
  <c r="J163"/>
  <c r="BE163"/>
  <c r="BI162"/>
  <c r="BH162"/>
  <c r="BG162"/>
  <c r="BF162"/>
  <c r="T162"/>
  <c r="R162"/>
  <c r="P162"/>
  <c r="BK162"/>
  <c r="J162"/>
  <c r="BE162"/>
  <c r="BI160"/>
  <c r="BH160"/>
  <c r="BG160"/>
  <c r="BF160"/>
  <c r="T160"/>
  <c r="T159"/>
  <c r="R160"/>
  <c r="R159"/>
  <c r="P160"/>
  <c r="P159"/>
  <c r="BK160"/>
  <c r="BK159"/>
  <c r="J159"/>
  <c r="J160"/>
  <c r="BE160"/>
  <c r="J65"/>
  <c r="BI158"/>
  <c r="BH158"/>
  <c r="BG158"/>
  <c r="BF158"/>
  <c r="T158"/>
  <c r="R158"/>
  <c r="P158"/>
  <c r="BK158"/>
  <c r="J158"/>
  <c r="BE158"/>
  <c r="BI157"/>
  <c r="BH157"/>
  <c r="BG157"/>
  <c r="BF157"/>
  <c r="T157"/>
  <c r="T156"/>
  <c r="R157"/>
  <c r="R156"/>
  <c r="P157"/>
  <c r="P156"/>
  <c r="BK157"/>
  <c r="BK156"/>
  <c r="J156"/>
  <c r="J157"/>
  <c r="BE157"/>
  <c r="J64"/>
  <c r="BI153"/>
  <c r="BH153"/>
  <c r="BG153"/>
  <c r="BF153"/>
  <c r="T153"/>
  <c r="R153"/>
  <c r="P153"/>
  <c r="BK153"/>
  <c r="J153"/>
  <c r="BE153"/>
  <c r="BI152"/>
  <c r="BH152"/>
  <c r="BG152"/>
  <c r="BF152"/>
  <c r="T152"/>
  <c r="R152"/>
  <c r="P152"/>
  <c r="BK152"/>
  <c r="J152"/>
  <c r="BE152"/>
  <c r="BI149"/>
  <c r="BH149"/>
  <c r="BG149"/>
  <c r="BF149"/>
  <c r="T149"/>
  <c r="R149"/>
  <c r="P149"/>
  <c r="BK149"/>
  <c r="J149"/>
  <c r="BE149"/>
  <c r="BI146"/>
  <c r="BH146"/>
  <c r="BG146"/>
  <c r="BF146"/>
  <c r="T146"/>
  <c r="R146"/>
  <c r="P146"/>
  <c r="BK146"/>
  <c r="J146"/>
  <c r="BE146"/>
  <c r="BI143"/>
  <c r="BH143"/>
  <c r="BG143"/>
  <c r="BF143"/>
  <c r="T143"/>
  <c r="R143"/>
  <c r="P143"/>
  <c r="BK143"/>
  <c r="J143"/>
  <c r="BE143"/>
  <c r="BI140"/>
  <c r="BH140"/>
  <c r="BG140"/>
  <c r="BF140"/>
  <c r="T140"/>
  <c r="R140"/>
  <c r="P140"/>
  <c r="BK140"/>
  <c r="J140"/>
  <c r="BE140"/>
  <c r="BI137"/>
  <c r="BH137"/>
  <c r="BG137"/>
  <c r="BF137"/>
  <c r="T137"/>
  <c r="T136"/>
  <c r="R137"/>
  <c r="R136"/>
  <c r="P137"/>
  <c r="P136"/>
  <c r="BK137"/>
  <c r="BK136"/>
  <c r="J136"/>
  <c r="J137"/>
  <c r="BE137"/>
  <c r="J63"/>
  <c r="BI133"/>
  <c r="BH133"/>
  <c r="BG133"/>
  <c r="BF133"/>
  <c r="T133"/>
  <c r="T132"/>
  <c r="R133"/>
  <c r="R132"/>
  <c r="P133"/>
  <c r="P132"/>
  <c r="BK133"/>
  <c r="BK132"/>
  <c r="J132"/>
  <c r="J133"/>
  <c r="BE133"/>
  <c r="J62"/>
  <c r="BI131"/>
  <c r="BH131"/>
  <c r="BG131"/>
  <c r="BF131"/>
  <c r="T131"/>
  <c r="R131"/>
  <c r="P131"/>
  <c r="BK131"/>
  <c r="J131"/>
  <c r="BE131"/>
  <c r="BI128"/>
  <c r="BH128"/>
  <c r="BG128"/>
  <c r="BF128"/>
  <c r="T128"/>
  <c r="R128"/>
  <c r="P128"/>
  <c r="BK128"/>
  <c r="J128"/>
  <c r="BE128"/>
  <c r="BI126"/>
  <c r="BH126"/>
  <c r="BG126"/>
  <c r="BF126"/>
  <c r="T126"/>
  <c r="R126"/>
  <c r="P126"/>
  <c r="BK126"/>
  <c r="J126"/>
  <c r="BE126"/>
  <c r="BI123"/>
  <c r="BH123"/>
  <c r="BG123"/>
  <c r="BF123"/>
  <c r="T123"/>
  <c r="R123"/>
  <c r="P123"/>
  <c r="BK123"/>
  <c r="J123"/>
  <c r="BE123"/>
  <c r="BI120"/>
  <c r="BH120"/>
  <c r="BG120"/>
  <c r="BF120"/>
  <c r="T120"/>
  <c r="R120"/>
  <c r="P120"/>
  <c r="BK120"/>
  <c r="J120"/>
  <c r="BE120"/>
  <c r="BI118"/>
  <c r="BH118"/>
  <c r="BG118"/>
  <c r="BF118"/>
  <c r="T118"/>
  <c r="R118"/>
  <c r="P118"/>
  <c r="BK118"/>
  <c r="J118"/>
  <c r="BE118"/>
  <c r="BI117"/>
  <c r="BH117"/>
  <c r="BG117"/>
  <c r="BF117"/>
  <c r="T117"/>
  <c r="R117"/>
  <c r="P117"/>
  <c r="BK117"/>
  <c r="J117"/>
  <c r="BE117"/>
  <c r="BI115"/>
  <c r="BH115"/>
  <c r="BG115"/>
  <c r="BF115"/>
  <c r="T115"/>
  <c r="R115"/>
  <c r="P115"/>
  <c r="BK115"/>
  <c r="J115"/>
  <c r="BE115"/>
  <c r="BI112"/>
  <c r="BH112"/>
  <c r="BG112"/>
  <c r="BF112"/>
  <c r="T112"/>
  <c r="R112"/>
  <c r="P112"/>
  <c r="BK112"/>
  <c r="J112"/>
  <c r="BE112"/>
  <c r="BI109"/>
  <c r="BH109"/>
  <c r="BG109"/>
  <c r="BF109"/>
  <c r="T109"/>
  <c r="R109"/>
  <c r="P109"/>
  <c r="BK109"/>
  <c r="J109"/>
  <c r="BE109"/>
  <c r="BI108"/>
  <c r="BH108"/>
  <c r="BG108"/>
  <c r="BF108"/>
  <c r="T108"/>
  <c r="R108"/>
  <c r="P108"/>
  <c r="BK108"/>
  <c r="J108"/>
  <c r="BE108"/>
  <c r="BI107"/>
  <c r="BH107"/>
  <c r="BG107"/>
  <c r="BF107"/>
  <c r="T107"/>
  <c r="R107"/>
  <c r="P107"/>
  <c r="BK107"/>
  <c r="J107"/>
  <c r="BE107"/>
  <c r="BI103"/>
  <c r="BH103"/>
  <c r="BG103"/>
  <c r="BF103"/>
  <c r="T103"/>
  <c r="R103"/>
  <c r="P103"/>
  <c r="BK103"/>
  <c r="J103"/>
  <c r="BE103"/>
  <c r="BI100"/>
  <c r="BH100"/>
  <c r="BG100"/>
  <c r="BF100"/>
  <c r="T100"/>
  <c r="R100"/>
  <c r="P100"/>
  <c r="BK100"/>
  <c r="J100"/>
  <c r="BE100"/>
  <c r="BI97"/>
  <c r="BH97"/>
  <c r="BG97"/>
  <c r="BF97"/>
  <c r="T97"/>
  <c r="R97"/>
  <c r="P97"/>
  <c r="BK97"/>
  <c r="J97"/>
  <c r="BE97"/>
  <c r="BI94"/>
  <c r="BH94"/>
  <c r="BG94"/>
  <c r="BF94"/>
  <c r="T94"/>
  <c r="R94"/>
  <c r="P94"/>
  <c r="BK94"/>
  <c r="J94"/>
  <c r="BE94"/>
  <c r="BI91"/>
  <c r="F37"/>
  <c i="1" r="BD74"/>
  <c i="20" r="BH91"/>
  <c r="F36"/>
  <c i="1" r="BC74"/>
  <c i="20" r="BG91"/>
  <c r="F35"/>
  <c i="1" r="BB74"/>
  <c i="20" r="BF91"/>
  <c r="J34"/>
  <c i="1" r="AW74"/>
  <c i="20" r="F34"/>
  <c i="1" r="BA74"/>
  <c i="20" r="T91"/>
  <c r="T90"/>
  <c r="T89"/>
  <c r="T88"/>
  <c r="R91"/>
  <c r="R90"/>
  <c r="R89"/>
  <c r="R88"/>
  <c r="P91"/>
  <c r="P90"/>
  <c r="P89"/>
  <c r="P88"/>
  <c i="1" r="AU74"/>
  <c i="20" r="BK91"/>
  <c r="BK90"/>
  <c r="J90"/>
  <c r="BK89"/>
  <c r="J89"/>
  <c r="BK88"/>
  <c r="J88"/>
  <c r="J59"/>
  <c r="J30"/>
  <c i="1" r="AG74"/>
  <c i="20" r="J91"/>
  <c r="BE91"/>
  <c r="J33"/>
  <c i="1" r="AV74"/>
  <c i="20" r="F33"/>
  <c i="1" r="AZ74"/>
  <c i="20" r="J61"/>
  <c r="J60"/>
  <c r="J84"/>
  <c r="F84"/>
  <c r="F82"/>
  <c r="E80"/>
  <c r="J54"/>
  <c r="F54"/>
  <c r="F52"/>
  <c r="E50"/>
  <c r="J39"/>
  <c r="J24"/>
  <c r="E24"/>
  <c r="J85"/>
  <c r="J55"/>
  <c r="J23"/>
  <c r="J18"/>
  <c r="E18"/>
  <c r="F85"/>
  <c r="F55"/>
  <c r="J17"/>
  <c r="J12"/>
  <c r="J82"/>
  <c r="J52"/>
  <c r="E7"/>
  <c r="E78"/>
  <c r="E48"/>
  <c i="19" r="J37"/>
  <c r="J36"/>
  <c i="1" r="AY73"/>
  <c i="19" r="J35"/>
  <c i="1" r="AX73"/>
  <c i="19" r="BI82"/>
  <c r="F37"/>
  <c i="1" r="BD73"/>
  <c i="19" r="BH82"/>
  <c r="F36"/>
  <c i="1" r="BC73"/>
  <c i="19" r="BG82"/>
  <c r="F35"/>
  <c i="1" r="BB73"/>
  <c i="19" r="BF82"/>
  <c r="J34"/>
  <c i="1" r="AW73"/>
  <c i="19" r="F34"/>
  <c i="1" r="BA73"/>
  <c i="19" r="T82"/>
  <c r="T81"/>
  <c r="T80"/>
  <c r="R82"/>
  <c r="R81"/>
  <c r="R80"/>
  <c r="P82"/>
  <c r="P81"/>
  <c r="P80"/>
  <c i="1" r="AU73"/>
  <c i="19" r="BK82"/>
  <c r="BK81"/>
  <c r="J81"/>
  <c r="BK80"/>
  <c r="J80"/>
  <c r="J59"/>
  <c r="J30"/>
  <c i="1" r="AG73"/>
  <c i="19" r="J82"/>
  <c r="BE82"/>
  <c r="J33"/>
  <c i="1" r="AV73"/>
  <c i="19" r="F33"/>
  <c i="1" r="AZ73"/>
  <c i="19" r="J60"/>
  <c r="J77"/>
  <c r="J76"/>
  <c r="F76"/>
  <c r="F74"/>
  <c r="E72"/>
  <c r="J55"/>
  <c r="J54"/>
  <c r="F54"/>
  <c r="F52"/>
  <c r="E50"/>
  <c r="J39"/>
  <c r="J18"/>
  <c r="E18"/>
  <c r="F77"/>
  <c r="F55"/>
  <c r="J17"/>
  <c r="J12"/>
  <c r="J74"/>
  <c r="J52"/>
  <c r="E7"/>
  <c r="E70"/>
  <c r="E48"/>
  <c i="18" r="J37"/>
  <c r="J36"/>
  <c i="1" r="AY72"/>
  <c i="18" r="J35"/>
  <c i="1" r="AX72"/>
  <c i="18" r="BI82"/>
  <c r="F37"/>
  <c i="1" r="BD72"/>
  <c i="18" r="BH82"/>
  <c r="F36"/>
  <c i="1" r="BC72"/>
  <c i="18" r="BG82"/>
  <c r="F35"/>
  <c i="1" r="BB72"/>
  <c i="18" r="BF82"/>
  <c r="J34"/>
  <c i="1" r="AW72"/>
  <c i="18" r="F34"/>
  <c i="1" r="BA72"/>
  <c i="18" r="T82"/>
  <c r="T81"/>
  <c r="T80"/>
  <c r="R82"/>
  <c r="R81"/>
  <c r="R80"/>
  <c r="P82"/>
  <c r="P81"/>
  <c r="P80"/>
  <c i="1" r="AU72"/>
  <c i="18" r="BK82"/>
  <c r="BK81"/>
  <c r="J81"/>
  <c r="BK80"/>
  <c r="J80"/>
  <c r="J59"/>
  <c r="J30"/>
  <c i="1" r="AG72"/>
  <c i="18" r="J82"/>
  <c r="BE82"/>
  <c r="J33"/>
  <c i="1" r="AV72"/>
  <c i="18" r="F33"/>
  <c i="1" r="AZ72"/>
  <c i="18" r="J60"/>
  <c r="J77"/>
  <c r="J76"/>
  <c r="F76"/>
  <c r="F74"/>
  <c r="E72"/>
  <c r="J55"/>
  <c r="J54"/>
  <c r="F54"/>
  <c r="F52"/>
  <c r="E50"/>
  <c r="J39"/>
  <c r="J18"/>
  <c r="E18"/>
  <c r="F77"/>
  <c r="F55"/>
  <c r="J17"/>
  <c r="J12"/>
  <c r="J74"/>
  <c r="J52"/>
  <c r="E7"/>
  <c r="E70"/>
  <c r="E48"/>
  <c i="17" r="J37"/>
  <c r="J36"/>
  <c i="1" r="AY71"/>
  <c i="17" r="J35"/>
  <c i="1" r="AX71"/>
  <c i="17" r="BI243"/>
  <c r="BH243"/>
  <c r="BG243"/>
  <c r="BF243"/>
  <c r="T243"/>
  <c r="R243"/>
  <c r="P243"/>
  <c r="BK243"/>
  <c r="J243"/>
  <c r="BE243"/>
  <c r="BI241"/>
  <c r="BH241"/>
  <c r="BG241"/>
  <c r="BF241"/>
  <c r="T241"/>
  <c r="R241"/>
  <c r="P241"/>
  <c r="BK241"/>
  <c r="J241"/>
  <c r="BE241"/>
  <c r="BI239"/>
  <c r="BH239"/>
  <c r="BG239"/>
  <c r="BF239"/>
  <c r="T239"/>
  <c r="R239"/>
  <c r="P239"/>
  <c r="BK239"/>
  <c r="J239"/>
  <c r="BE239"/>
  <c r="BI237"/>
  <c r="BH237"/>
  <c r="BG237"/>
  <c r="BF237"/>
  <c r="T237"/>
  <c r="T236"/>
  <c r="T235"/>
  <c r="R237"/>
  <c r="R236"/>
  <c r="R235"/>
  <c r="P237"/>
  <c r="P236"/>
  <c r="P235"/>
  <c r="BK237"/>
  <c r="BK236"/>
  <c r="J236"/>
  <c r="BK235"/>
  <c r="J235"/>
  <c r="J237"/>
  <c r="BE237"/>
  <c r="J70"/>
  <c r="J69"/>
  <c r="BI234"/>
  <c r="BH234"/>
  <c r="BG234"/>
  <c r="BF234"/>
  <c r="T234"/>
  <c r="T233"/>
  <c r="T232"/>
  <c r="R234"/>
  <c r="R233"/>
  <c r="R232"/>
  <c r="P234"/>
  <c r="P233"/>
  <c r="P232"/>
  <c r="BK234"/>
  <c r="BK233"/>
  <c r="J233"/>
  <c r="BK232"/>
  <c r="J232"/>
  <c r="J234"/>
  <c r="BE234"/>
  <c r="J68"/>
  <c r="J67"/>
  <c r="BI231"/>
  <c r="BH231"/>
  <c r="BG231"/>
  <c r="BF231"/>
  <c r="T231"/>
  <c r="T230"/>
  <c r="R231"/>
  <c r="R230"/>
  <c r="P231"/>
  <c r="P230"/>
  <c r="BK231"/>
  <c r="BK230"/>
  <c r="J230"/>
  <c r="J231"/>
  <c r="BE231"/>
  <c r="J66"/>
  <c r="BI227"/>
  <c r="BH227"/>
  <c r="BG227"/>
  <c r="BF227"/>
  <c r="T227"/>
  <c r="T226"/>
  <c r="R227"/>
  <c r="R226"/>
  <c r="P227"/>
  <c r="P226"/>
  <c r="BK227"/>
  <c r="BK226"/>
  <c r="J226"/>
  <c r="J227"/>
  <c r="BE227"/>
  <c r="J65"/>
  <c r="BI225"/>
  <c r="BH225"/>
  <c r="BG225"/>
  <c r="BF225"/>
  <c r="T225"/>
  <c r="R225"/>
  <c r="P225"/>
  <c r="BK225"/>
  <c r="J225"/>
  <c r="BE225"/>
  <c r="BI222"/>
  <c r="BH222"/>
  <c r="BG222"/>
  <c r="BF222"/>
  <c r="T222"/>
  <c r="R222"/>
  <c r="P222"/>
  <c r="BK222"/>
  <c r="J222"/>
  <c r="BE222"/>
  <c r="BI221"/>
  <c r="BH221"/>
  <c r="BG221"/>
  <c r="BF221"/>
  <c r="T221"/>
  <c r="R221"/>
  <c r="P221"/>
  <c r="BK221"/>
  <c r="J221"/>
  <c r="BE221"/>
  <c r="BI215"/>
  <c r="BH215"/>
  <c r="BG215"/>
  <c r="BF215"/>
  <c r="T215"/>
  <c r="R215"/>
  <c r="P215"/>
  <c r="BK215"/>
  <c r="J215"/>
  <c r="BE215"/>
  <c r="BI213"/>
  <c r="BH213"/>
  <c r="BG213"/>
  <c r="BF213"/>
  <c r="T213"/>
  <c r="R213"/>
  <c r="P213"/>
  <c r="BK213"/>
  <c r="J213"/>
  <c r="BE213"/>
  <c r="BI209"/>
  <c r="BH209"/>
  <c r="BG209"/>
  <c r="BF209"/>
  <c r="T209"/>
  <c r="R209"/>
  <c r="P209"/>
  <c r="BK209"/>
  <c r="J209"/>
  <c r="BE209"/>
  <c r="BI205"/>
  <c r="BH205"/>
  <c r="BG205"/>
  <c r="BF205"/>
  <c r="T205"/>
  <c r="R205"/>
  <c r="P205"/>
  <c r="BK205"/>
  <c r="J205"/>
  <c r="BE205"/>
  <c r="BI201"/>
  <c r="BH201"/>
  <c r="BG201"/>
  <c r="BF201"/>
  <c r="T201"/>
  <c r="R201"/>
  <c r="P201"/>
  <c r="BK201"/>
  <c r="J201"/>
  <c r="BE201"/>
  <c r="BI197"/>
  <c r="BH197"/>
  <c r="BG197"/>
  <c r="BF197"/>
  <c r="T197"/>
  <c r="R197"/>
  <c r="P197"/>
  <c r="BK197"/>
  <c r="J197"/>
  <c r="BE197"/>
  <c r="BI193"/>
  <c r="BH193"/>
  <c r="BG193"/>
  <c r="BF193"/>
  <c r="T193"/>
  <c r="R193"/>
  <c r="P193"/>
  <c r="BK193"/>
  <c r="J193"/>
  <c r="BE193"/>
  <c r="BI189"/>
  <c r="BH189"/>
  <c r="BG189"/>
  <c r="BF189"/>
  <c r="T189"/>
  <c r="R189"/>
  <c r="P189"/>
  <c r="BK189"/>
  <c r="J189"/>
  <c r="BE189"/>
  <c r="BI185"/>
  <c r="BH185"/>
  <c r="BG185"/>
  <c r="BF185"/>
  <c r="T185"/>
  <c r="R185"/>
  <c r="P185"/>
  <c r="BK185"/>
  <c r="J185"/>
  <c r="BE185"/>
  <c r="BI181"/>
  <c r="BH181"/>
  <c r="BG181"/>
  <c r="BF181"/>
  <c r="T181"/>
  <c r="R181"/>
  <c r="P181"/>
  <c r="BK181"/>
  <c r="J181"/>
  <c r="BE181"/>
  <c r="BI177"/>
  <c r="BH177"/>
  <c r="BG177"/>
  <c r="BF177"/>
  <c r="T177"/>
  <c r="R177"/>
  <c r="P177"/>
  <c r="BK177"/>
  <c r="J177"/>
  <c r="BE177"/>
  <c r="BI173"/>
  <c r="BH173"/>
  <c r="BG173"/>
  <c r="BF173"/>
  <c r="T173"/>
  <c r="R173"/>
  <c r="P173"/>
  <c r="BK173"/>
  <c r="J173"/>
  <c r="BE173"/>
  <c r="BI170"/>
  <c r="BH170"/>
  <c r="BG170"/>
  <c r="BF170"/>
  <c r="T170"/>
  <c r="R170"/>
  <c r="P170"/>
  <c r="BK170"/>
  <c r="J170"/>
  <c r="BE170"/>
  <c r="BI169"/>
  <c r="BH169"/>
  <c r="BG169"/>
  <c r="BF169"/>
  <c r="T169"/>
  <c r="R169"/>
  <c r="P169"/>
  <c r="BK169"/>
  <c r="J169"/>
  <c r="BE169"/>
  <c r="BI166"/>
  <c r="BH166"/>
  <c r="BG166"/>
  <c r="BF166"/>
  <c r="T166"/>
  <c r="R166"/>
  <c r="P166"/>
  <c r="BK166"/>
  <c r="J166"/>
  <c r="BE166"/>
  <c r="BI165"/>
  <c r="BH165"/>
  <c r="BG165"/>
  <c r="BF165"/>
  <c r="T165"/>
  <c r="R165"/>
  <c r="P165"/>
  <c r="BK165"/>
  <c r="J165"/>
  <c r="BE165"/>
  <c r="BI162"/>
  <c r="BH162"/>
  <c r="BG162"/>
  <c r="BF162"/>
  <c r="T162"/>
  <c r="R162"/>
  <c r="P162"/>
  <c r="BK162"/>
  <c r="J162"/>
  <c r="BE162"/>
  <c r="BI161"/>
  <c r="BH161"/>
  <c r="BG161"/>
  <c r="BF161"/>
  <c r="T161"/>
  <c r="R161"/>
  <c r="P161"/>
  <c r="BK161"/>
  <c r="J161"/>
  <c r="BE161"/>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T154"/>
  <c r="R155"/>
  <c r="R154"/>
  <c r="P155"/>
  <c r="P154"/>
  <c r="BK155"/>
  <c r="BK154"/>
  <c r="J154"/>
  <c r="J155"/>
  <c r="BE155"/>
  <c r="J64"/>
  <c r="BI151"/>
  <c r="BH151"/>
  <c r="BG151"/>
  <c r="BF151"/>
  <c r="T151"/>
  <c r="R151"/>
  <c r="P151"/>
  <c r="BK151"/>
  <c r="J151"/>
  <c r="BE151"/>
  <c r="BI148"/>
  <c r="BH148"/>
  <c r="BG148"/>
  <c r="BF148"/>
  <c r="T148"/>
  <c r="T147"/>
  <c r="R148"/>
  <c r="R147"/>
  <c r="P148"/>
  <c r="P147"/>
  <c r="BK148"/>
  <c r="BK147"/>
  <c r="J147"/>
  <c r="J148"/>
  <c r="BE148"/>
  <c r="J63"/>
  <c r="BI146"/>
  <c r="BH146"/>
  <c r="BG146"/>
  <c r="BF146"/>
  <c r="T146"/>
  <c r="R146"/>
  <c r="P146"/>
  <c r="BK146"/>
  <c r="J146"/>
  <c r="BE146"/>
  <c r="BI143"/>
  <c r="BH143"/>
  <c r="BG143"/>
  <c r="BF143"/>
  <c r="T143"/>
  <c r="R143"/>
  <c r="P143"/>
  <c r="BK143"/>
  <c r="J143"/>
  <c r="BE143"/>
  <c r="BI139"/>
  <c r="BH139"/>
  <c r="BG139"/>
  <c r="BF139"/>
  <c r="T139"/>
  <c r="R139"/>
  <c r="P139"/>
  <c r="BK139"/>
  <c r="J139"/>
  <c r="BE139"/>
  <c r="BI138"/>
  <c r="BH138"/>
  <c r="BG138"/>
  <c r="BF138"/>
  <c r="T138"/>
  <c r="T137"/>
  <c r="R138"/>
  <c r="R137"/>
  <c r="P138"/>
  <c r="P137"/>
  <c r="BK138"/>
  <c r="BK137"/>
  <c r="J137"/>
  <c r="J138"/>
  <c r="BE138"/>
  <c r="J62"/>
  <c r="BI136"/>
  <c r="BH136"/>
  <c r="BG136"/>
  <c r="BF136"/>
  <c r="T136"/>
  <c r="R136"/>
  <c r="P136"/>
  <c r="BK136"/>
  <c r="J136"/>
  <c r="BE136"/>
  <c r="BI133"/>
  <c r="BH133"/>
  <c r="BG133"/>
  <c r="BF133"/>
  <c r="T133"/>
  <c r="R133"/>
  <c r="P133"/>
  <c r="BK133"/>
  <c r="J133"/>
  <c r="BE133"/>
  <c r="BI131"/>
  <c r="BH131"/>
  <c r="BG131"/>
  <c r="BF131"/>
  <c r="T131"/>
  <c r="R131"/>
  <c r="P131"/>
  <c r="BK131"/>
  <c r="J131"/>
  <c r="BE131"/>
  <c r="BI128"/>
  <c r="BH128"/>
  <c r="BG128"/>
  <c r="BF128"/>
  <c r="T128"/>
  <c r="R128"/>
  <c r="P128"/>
  <c r="BK128"/>
  <c r="J128"/>
  <c r="BE128"/>
  <c r="BI126"/>
  <c r="BH126"/>
  <c r="BG126"/>
  <c r="BF126"/>
  <c r="T126"/>
  <c r="R126"/>
  <c r="P126"/>
  <c r="BK126"/>
  <c r="J126"/>
  <c r="BE126"/>
  <c r="BI123"/>
  <c r="BH123"/>
  <c r="BG123"/>
  <c r="BF123"/>
  <c r="T123"/>
  <c r="R123"/>
  <c r="P123"/>
  <c r="BK123"/>
  <c r="J123"/>
  <c r="BE123"/>
  <c r="BI120"/>
  <c r="BH120"/>
  <c r="BG120"/>
  <c r="BF120"/>
  <c r="T120"/>
  <c r="R120"/>
  <c r="P120"/>
  <c r="BK120"/>
  <c r="J120"/>
  <c r="BE120"/>
  <c r="BI118"/>
  <c r="BH118"/>
  <c r="BG118"/>
  <c r="BF118"/>
  <c r="T118"/>
  <c r="R118"/>
  <c r="P118"/>
  <c r="BK118"/>
  <c r="J118"/>
  <c r="BE118"/>
  <c r="BI117"/>
  <c r="BH117"/>
  <c r="BG117"/>
  <c r="BF117"/>
  <c r="T117"/>
  <c r="R117"/>
  <c r="P117"/>
  <c r="BK117"/>
  <c r="J117"/>
  <c r="BE117"/>
  <c r="BI115"/>
  <c r="BH115"/>
  <c r="BG115"/>
  <c r="BF115"/>
  <c r="T115"/>
  <c r="R115"/>
  <c r="P115"/>
  <c r="BK115"/>
  <c r="J115"/>
  <c r="BE115"/>
  <c r="BI112"/>
  <c r="BH112"/>
  <c r="BG112"/>
  <c r="BF112"/>
  <c r="T112"/>
  <c r="R112"/>
  <c r="P112"/>
  <c r="BK112"/>
  <c r="J112"/>
  <c r="BE112"/>
  <c r="BI109"/>
  <c r="BH109"/>
  <c r="BG109"/>
  <c r="BF109"/>
  <c r="T109"/>
  <c r="R109"/>
  <c r="P109"/>
  <c r="BK109"/>
  <c r="J109"/>
  <c r="BE109"/>
  <c r="BI108"/>
  <c r="BH108"/>
  <c r="BG108"/>
  <c r="BF108"/>
  <c r="T108"/>
  <c r="R108"/>
  <c r="P108"/>
  <c r="BK108"/>
  <c r="J108"/>
  <c r="BE108"/>
  <c r="BI105"/>
  <c r="BH105"/>
  <c r="BG105"/>
  <c r="BF105"/>
  <c r="T105"/>
  <c r="R105"/>
  <c r="P105"/>
  <c r="BK105"/>
  <c r="J105"/>
  <c r="BE105"/>
  <c r="BI102"/>
  <c r="BH102"/>
  <c r="BG102"/>
  <c r="BF102"/>
  <c r="T102"/>
  <c r="R102"/>
  <c r="P102"/>
  <c r="BK102"/>
  <c r="J102"/>
  <c r="BE102"/>
  <c r="BI99"/>
  <c r="BH99"/>
  <c r="BG99"/>
  <c r="BF99"/>
  <c r="T99"/>
  <c r="R99"/>
  <c r="P99"/>
  <c r="BK99"/>
  <c r="J99"/>
  <c r="BE99"/>
  <c r="BI96"/>
  <c r="BH96"/>
  <c r="BG96"/>
  <c r="BF96"/>
  <c r="T96"/>
  <c r="R96"/>
  <c r="P96"/>
  <c r="BK96"/>
  <c r="J96"/>
  <c r="BE96"/>
  <c r="BI93"/>
  <c r="F37"/>
  <c i="1" r="BD71"/>
  <c i="17" r="BH93"/>
  <c r="F36"/>
  <c i="1" r="BC71"/>
  <c i="17" r="BG93"/>
  <c r="F35"/>
  <c i="1" r="BB71"/>
  <c i="17" r="BF93"/>
  <c r="J34"/>
  <c i="1" r="AW71"/>
  <c i="17" r="F34"/>
  <c i="1" r="BA71"/>
  <c i="17" r="T93"/>
  <c r="T92"/>
  <c r="T91"/>
  <c r="T90"/>
  <c r="R93"/>
  <c r="R92"/>
  <c r="R91"/>
  <c r="R90"/>
  <c r="P93"/>
  <c r="P92"/>
  <c r="P91"/>
  <c r="P90"/>
  <c i="1" r="AU71"/>
  <c i="17" r="BK93"/>
  <c r="BK92"/>
  <c r="J92"/>
  <c r="BK91"/>
  <c r="J91"/>
  <c r="BK90"/>
  <c r="J90"/>
  <c r="J59"/>
  <c r="J30"/>
  <c i="1" r="AG71"/>
  <c i="17" r="J93"/>
  <c r="BE93"/>
  <c r="J33"/>
  <c i="1" r="AV71"/>
  <c i="17" r="F33"/>
  <c i="1" r="AZ71"/>
  <c i="17" r="J61"/>
  <c r="J60"/>
  <c r="J86"/>
  <c r="F86"/>
  <c r="F84"/>
  <c r="E82"/>
  <c r="J54"/>
  <c r="F54"/>
  <c r="F52"/>
  <c r="E50"/>
  <c r="J39"/>
  <c r="J24"/>
  <c r="E24"/>
  <c r="J87"/>
  <c r="J55"/>
  <c r="J23"/>
  <c r="J18"/>
  <c r="E18"/>
  <c r="F87"/>
  <c r="F55"/>
  <c r="J17"/>
  <c r="J12"/>
  <c r="J84"/>
  <c r="J52"/>
  <c r="E7"/>
  <c r="E80"/>
  <c r="E48"/>
  <c i="16" r="J37"/>
  <c r="J36"/>
  <c i="1" r="AY70"/>
  <c i="16" r="J35"/>
  <c i="1" r="AX70"/>
  <c i="16" r="BI149"/>
  <c r="BH149"/>
  <c r="BG149"/>
  <c r="BF149"/>
  <c r="T149"/>
  <c r="T148"/>
  <c r="T147"/>
  <c r="R149"/>
  <c r="R148"/>
  <c r="R147"/>
  <c r="P149"/>
  <c r="P148"/>
  <c r="P147"/>
  <c r="BK149"/>
  <c r="BK148"/>
  <c r="J148"/>
  <c r="BK147"/>
  <c r="J147"/>
  <c r="J149"/>
  <c r="BE149"/>
  <c r="J67"/>
  <c r="J66"/>
  <c r="BI146"/>
  <c r="BH146"/>
  <c r="BG146"/>
  <c r="BF146"/>
  <c r="T146"/>
  <c r="T145"/>
  <c r="R146"/>
  <c r="R145"/>
  <c r="P146"/>
  <c r="P145"/>
  <c r="BK146"/>
  <c r="BK145"/>
  <c r="J145"/>
  <c r="J146"/>
  <c r="BE146"/>
  <c r="J65"/>
  <c r="BI144"/>
  <c r="BH144"/>
  <c r="BG144"/>
  <c r="BF144"/>
  <c r="T144"/>
  <c r="R144"/>
  <c r="P144"/>
  <c r="BK144"/>
  <c r="J144"/>
  <c r="BE144"/>
  <c r="BI143"/>
  <c r="BH143"/>
  <c r="BG143"/>
  <c r="BF143"/>
  <c r="T143"/>
  <c r="R143"/>
  <c r="P143"/>
  <c r="BK143"/>
  <c r="J143"/>
  <c r="BE143"/>
  <c r="BI139"/>
  <c r="BH139"/>
  <c r="BG139"/>
  <c r="BF139"/>
  <c r="T139"/>
  <c r="R139"/>
  <c r="P139"/>
  <c r="BK139"/>
  <c r="J139"/>
  <c r="BE139"/>
  <c r="BI136"/>
  <c r="BH136"/>
  <c r="BG136"/>
  <c r="BF136"/>
  <c r="T136"/>
  <c r="R136"/>
  <c r="P136"/>
  <c r="BK136"/>
  <c r="J136"/>
  <c r="BE136"/>
  <c r="BI135"/>
  <c r="BH135"/>
  <c r="BG135"/>
  <c r="BF135"/>
  <c r="T135"/>
  <c r="R135"/>
  <c r="P135"/>
  <c r="BK135"/>
  <c r="J135"/>
  <c r="BE135"/>
  <c r="BI134"/>
  <c r="BH134"/>
  <c r="BG134"/>
  <c r="BF134"/>
  <c r="T134"/>
  <c r="T133"/>
  <c r="R134"/>
  <c r="R133"/>
  <c r="P134"/>
  <c r="P133"/>
  <c r="BK134"/>
  <c r="BK133"/>
  <c r="J133"/>
  <c r="J134"/>
  <c r="BE134"/>
  <c r="J64"/>
  <c r="BI130"/>
  <c r="BH130"/>
  <c r="BG130"/>
  <c r="BF130"/>
  <c r="T130"/>
  <c r="T129"/>
  <c r="R130"/>
  <c r="R129"/>
  <c r="P130"/>
  <c r="P129"/>
  <c r="BK130"/>
  <c r="BK129"/>
  <c r="J129"/>
  <c r="J130"/>
  <c r="BE130"/>
  <c r="J63"/>
  <c r="BI128"/>
  <c r="BH128"/>
  <c r="BG128"/>
  <c r="BF128"/>
  <c r="T128"/>
  <c r="R128"/>
  <c r="P128"/>
  <c r="BK128"/>
  <c r="J128"/>
  <c r="BE128"/>
  <c r="BI125"/>
  <c r="BH125"/>
  <c r="BG125"/>
  <c r="BF125"/>
  <c r="T125"/>
  <c r="R125"/>
  <c r="P125"/>
  <c r="BK125"/>
  <c r="J125"/>
  <c r="BE125"/>
  <c r="BI122"/>
  <c r="BH122"/>
  <c r="BG122"/>
  <c r="BF122"/>
  <c r="T122"/>
  <c r="T121"/>
  <c r="R122"/>
  <c r="R121"/>
  <c r="P122"/>
  <c r="P121"/>
  <c r="BK122"/>
  <c r="BK121"/>
  <c r="J121"/>
  <c r="J122"/>
  <c r="BE122"/>
  <c r="J62"/>
  <c r="BI120"/>
  <c r="BH120"/>
  <c r="BG120"/>
  <c r="BF120"/>
  <c r="T120"/>
  <c r="R120"/>
  <c r="P120"/>
  <c r="BK120"/>
  <c r="J120"/>
  <c r="BE120"/>
  <c r="BI118"/>
  <c r="BH118"/>
  <c r="BG118"/>
  <c r="BF118"/>
  <c r="T118"/>
  <c r="R118"/>
  <c r="P118"/>
  <c r="BK118"/>
  <c r="J118"/>
  <c r="BE118"/>
  <c r="BI115"/>
  <c r="BH115"/>
  <c r="BG115"/>
  <c r="BF115"/>
  <c r="T115"/>
  <c r="R115"/>
  <c r="P115"/>
  <c r="BK115"/>
  <c r="J115"/>
  <c r="BE115"/>
  <c r="BI112"/>
  <c r="BH112"/>
  <c r="BG112"/>
  <c r="BF112"/>
  <c r="T112"/>
  <c r="R112"/>
  <c r="P112"/>
  <c r="BK112"/>
  <c r="J112"/>
  <c r="BE112"/>
  <c r="BI110"/>
  <c r="BH110"/>
  <c r="BG110"/>
  <c r="BF110"/>
  <c r="T110"/>
  <c r="R110"/>
  <c r="P110"/>
  <c r="BK110"/>
  <c r="J110"/>
  <c r="BE110"/>
  <c r="BI109"/>
  <c r="BH109"/>
  <c r="BG109"/>
  <c r="BF109"/>
  <c r="T109"/>
  <c r="R109"/>
  <c r="P109"/>
  <c r="BK109"/>
  <c r="J109"/>
  <c r="BE109"/>
  <c r="BI107"/>
  <c r="BH107"/>
  <c r="BG107"/>
  <c r="BF107"/>
  <c r="T107"/>
  <c r="R107"/>
  <c r="P107"/>
  <c r="BK107"/>
  <c r="J107"/>
  <c r="BE107"/>
  <c r="BI104"/>
  <c r="BH104"/>
  <c r="BG104"/>
  <c r="BF104"/>
  <c r="T104"/>
  <c r="R104"/>
  <c r="P104"/>
  <c r="BK104"/>
  <c r="J104"/>
  <c r="BE104"/>
  <c r="BI101"/>
  <c r="BH101"/>
  <c r="BG101"/>
  <c r="BF101"/>
  <c r="T101"/>
  <c r="R101"/>
  <c r="P101"/>
  <c r="BK101"/>
  <c r="J101"/>
  <c r="BE101"/>
  <c r="BI100"/>
  <c r="BH100"/>
  <c r="BG100"/>
  <c r="BF100"/>
  <c r="T100"/>
  <c r="R100"/>
  <c r="P100"/>
  <c r="BK100"/>
  <c r="J100"/>
  <c r="BE100"/>
  <c r="BI99"/>
  <c r="BH99"/>
  <c r="BG99"/>
  <c r="BF99"/>
  <c r="T99"/>
  <c r="R99"/>
  <c r="P99"/>
  <c r="BK99"/>
  <c r="J99"/>
  <c r="BE99"/>
  <c r="BI96"/>
  <c r="BH96"/>
  <c r="BG96"/>
  <c r="BF96"/>
  <c r="T96"/>
  <c r="R96"/>
  <c r="P96"/>
  <c r="BK96"/>
  <c r="J96"/>
  <c r="BE96"/>
  <c r="BI93"/>
  <c r="BH93"/>
  <c r="BG93"/>
  <c r="BF93"/>
  <c r="T93"/>
  <c r="R93"/>
  <c r="P93"/>
  <c r="BK93"/>
  <c r="J93"/>
  <c r="BE93"/>
  <c r="BI90"/>
  <c r="F37"/>
  <c i="1" r="BD70"/>
  <c i="16" r="BH90"/>
  <c r="F36"/>
  <c i="1" r="BC70"/>
  <c i="16" r="BG90"/>
  <c r="F35"/>
  <c i="1" r="BB70"/>
  <c i="16" r="BF90"/>
  <c r="J34"/>
  <c i="1" r="AW70"/>
  <c i="16" r="F34"/>
  <c i="1" r="BA70"/>
  <c i="16" r="T90"/>
  <c r="T89"/>
  <c r="T88"/>
  <c r="T87"/>
  <c r="R90"/>
  <c r="R89"/>
  <c r="R88"/>
  <c r="R87"/>
  <c r="P90"/>
  <c r="P89"/>
  <c r="P88"/>
  <c r="P87"/>
  <c i="1" r="AU70"/>
  <c i="16" r="BK90"/>
  <c r="BK89"/>
  <c r="J89"/>
  <c r="BK88"/>
  <c r="J88"/>
  <c r="BK87"/>
  <c r="J87"/>
  <c r="J59"/>
  <c r="J30"/>
  <c i="1" r="AG70"/>
  <c i="16" r="J90"/>
  <c r="BE90"/>
  <c r="J33"/>
  <c i="1" r="AV70"/>
  <c i="16" r="F33"/>
  <c i="1" r="AZ70"/>
  <c i="16" r="J61"/>
  <c r="J60"/>
  <c r="J83"/>
  <c r="F83"/>
  <c r="F81"/>
  <c r="E79"/>
  <c r="J54"/>
  <c r="F54"/>
  <c r="F52"/>
  <c r="E50"/>
  <c r="J39"/>
  <c r="J24"/>
  <c r="E24"/>
  <c r="J84"/>
  <c r="J55"/>
  <c r="J23"/>
  <c r="J18"/>
  <c r="E18"/>
  <c r="F84"/>
  <c r="F55"/>
  <c r="J17"/>
  <c r="J12"/>
  <c r="J81"/>
  <c r="J52"/>
  <c r="E7"/>
  <c r="E77"/>
  <c r="E48"/>
  <c i="15" r="J37"/>
  <c r="J36"/>
  <c i="1" r="AY69"/>
  <c i="15" r="J35"/>
  <c i="1" r="AX69"/>
  <c i="15" r="BI138"/>
  <c r="BH138"/>
  <c r="BG138"/>
  <c r="BF138"/>
  <c r="T138"/>
  <c r="T137"/>
  <c r="T136"/>
  <c r="R138"/>
  <c r="R137"/>
  <c r="R136"/>
  <c r="P138"/>
  <c r="P137"/>
  <c r="P136"/>
  <c r="BK138"/>
  <c r="BK137"/>
  <c r="J137"/>
  <c r="BK136"/>
  <c r="J136"/>
  <c r="J138"/>
  <c r="BE138"/>
  <c r="J66"/>
  <c r="J65"/>
  <c r="BI135"/>
  <c r="BH135"/>
  <c r="BG135"/>
  <c r="BF135"/>
  <c r="T135"/>
  <c r="T134"/>
  <c r="R135"/>
  <c r="R134"/>
  <c r="P135"/>
  <c r="P134"/>
  <c r="BK135"/>
  <c r="BK134"/>
  <c r="J134"/>
  <c r="J135"/>
  <c r="BE135"/>
  <c r="J6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7"/>
  <c r="BH127"/>
  <c r="BG127"/>
  <c r="BF127"/>
  <c r="T127"/>
  <c r="R127"/>
  <c r="P127"/>
  <c r="BK127"/>
  <c r="J127"/>
  <c r="BE127"/>
  <c r="BI126"/>
  <c r="BH126"/>
  <c r="BG126"/>
  <c r="BF126"/>
  <c r="T126"/>
  <c r="R126"/>
  <c r="P126"/>
  <c r="BK126"/>
  <c r="J126"/>
  <c r="BE126"/>
  <c r="BI125"/>
  <c r="BH125"/>
  <c r="BG125"/>
  <c r="BF125"/>
  <c r="T125"/>
  <c r="T124"/>
  <c r="R125"/>
  <c r="R124"/>
  <c r="P125"/>
  <c r="P124"/>
  <c r="BK125"/>
  <c r="BK124"/>
  <c r="J124"/>
  <c r="J125"/>
  <c r="BE125"/>
  <c r="J63"/>
  <c r="BI121"/>
  <c r="BH121"/>
  <c r="BG121"/>
  <c r="BF121"/>
  <c r="T121"/>
  <c r="T120"/>
  <c r="R121"/>
  <c r="R120"/>
  <c r="P121"/>
  <c r="P120"/>
  <c r="BK121"/>
  <c r="BK120"/>
  <c r="J120"/>
  <c r="J121"/>
  <c r="BE121"/>
  <c r="J62"/>
  <c r="BI119"/>
  <c r="BH119"/>
  <c r="BG119"/>
  <c r="BF119"/>
  <c r="T119"/>
  <c r="R119"/>
  <c r="P119"/>
  <c r="BK119"/>
  <c r="J119"/>
  <c r="BE119"/>
  <c r="BI117"/>
  <c r="BH117"/>
  <c r="BG117"/>
  <c r="BF117"/>
  <c r="T117"/>
  <c r="R117"/>
  <c r="P117"/>
  <c r="BK117"/>
  <c r="J117"/>
  <c r="BE117"/>
  <c r="BI114"/>
  <c r="BH114"/>
  <c r="BG114"/>
  <c r="BF114"/>
  <c r="T114"/>
  <c r="R114"/>
  <c r="P114"/>
  <c r="BK114"/>
  <c r="J114"/>
  <c r="BE114"/>
  <c r="BI111"/>
  <c r="BH111"/>
  <c r="BG111"/>
  <c r="BF111"/>
  <c r="T111"/>
  <c r="R111"/>
  <c r="P111"/>
  <c r="BK111"/>
  <c r="J111"/>
  <c r="BE111"/>
  <c r="BI109"/>
  <c r="BH109"/>
  <c r="BG109"/>
  <c r="BF109"/>
  <c r="T109"/>
  <c r="R109"/>
  <c r="P109"/>
  <c r="BK109"/>
  <c r="J109"/>
  <c r="BE109"/>
  <c r="BI108"/>
  <c r="BH108"/>
  <c r="BG108"/>
  <c r="BF108"/>
  <c r="T108"/>
  <c r="R108"/>
  <c r="P108"/>
  <c r="BK108"/>
  <c r="J108"/>
  <c r="BE108"/>
  <c r="BI106"/>
  <c r="BH106"/>
  <c r="BG106"/>
  <c r="BF106"/>
  <c r="T106"/>
  <c r="R106"/>
  <c r="P106"/>
  <c r="BK106"/>
  <c r="J106"/>
  <c r="BE106"/>
  <c r="BI103"/>
  <c r="BH103"/>
  <c r="BG103"/>
  <c r="BF103"/>
  <c r="T103"/>
  <c r="R103"/>
  <c r="P103"/>
  <c r="BK103"/>
  <c r="J103"/>
  <c r="BE103"/>
  <c r="BI100"/>
  <c r="BH100"/>
  <c r="BG100"/>
  <c r="BF100"/>
  <c r="T100"/>
  <c r="R100"/>
  <c r="P100"/>
  <c r="BK100"/>
  <c r="J100"/>
  <c r="BE100"/>
  <c r="BI99"/>
  <c r="BH99"/>
  <c r="BG99"/>
  <c r="BF99"/>
  <c r="T99"/>
  <c r="R99"/>
  <c r="P99"/>
  <c r="BK99"/>
  <c r="J99"/>
  <c r="BE99"/>
  <c r="BI98"/>
  <c r="BH98"/>
  <c r="BG98"/>
  <c r="BF98"/>
  <c r="T98"/>
  <c r="R98"/>
  <c r="P98"/>
  <c r="BK98"/>
  <c r="J98"/>
  <c r="BE98"/>
  <c r="BI95"/>
  <c r="BH95"/>
  <c r="BG95"/>
  <c r="BF95"/>
  <c r="T95"/>
  <c r="R95"/>
  <c r="P95"/>
  <c r="BK95"/>
  <c r="J95"/>
  <c r="BE95"/>
  <c r="BI92"/>
  <c r="BH92"/>
  <c r="BG92"/>
  <c r="BF92"/>
  <c r="T92"/>
  <c r="R92"/>
  <c r="P92"/>
  <c r="BK92"/>
  <c r="J92"/>
  <c r="BE92"/>
  <c r="BI89"/>
  <c r="F37"/>
  <c i="1" r="BD69"/>
  <c i="15" r="BH89"/>
  <c r="F36"/>
  <c i="1" r="BC69"/>
  <c i="15" r="BG89"/>
  <c r="F35"/>
  <c i="1" r="BB69"/>
  <c i="15" r="BF89"/>
  <c r="J34"/>
  <c i="1" r="AW69"/>
  <c i="15" r="F34"/>
  <c i="1" r="BA69"/>
  <c i="15" r="T89"/>
  <c r="T88"/>
  <c r="T87"/>
  <c r="T86"/>
  <c r="R89"/>
  <c r="R88"/>
  <c r="R87"/>
  <c r="R86"/>
  <c r="P89"/>
  <c r="P88"/>
  <c r="P87"/>
  <c r="P86"/>
  <c i="1" r="AU69"/>
  <c i="15" r="BK89"/>
  <c r="BK88"/>
  <c r="J88"/>
  <c r="BK87"/>
  <c r="J87"/>
  <c r="BK86"/>
  <c r="J86"/>
  <c r="J59"/>
  <c r="J30"/>
  <c i="1" r="AG69"/>
  <c i="15" r="J89"/>
  <c r="BE89"/>
  <c r="J33"/>
  <c i="1" r="AV69"/>
  <c i="15" r="F33"/>
  <c i="1" r="AZ69"/>
  <c i="15" r="J61"/>
  <c r="J60"/>
  <c r="J82"/>
  <c r="F82"/>
  <c r="F80"/>
  <c r="E78"/>
  <c r="J54"/>
  <c r="F54"/>
  <c r="F52"/>
  <c r="E50"/>
  <c r="J39"/>
  <c r="J24"/>
  <c r="E24"/>
  <c r="J83"/>
  <c r="J55"/>
  <c r="J23"/>
  <c r="J18"/>
  <c r="E18"/>
  <c r="F83"/>
  <c r="F55"/>
  <c r="J17"/>
  <c r="J12"/>
  <c r="J80"/>
  <c r="J52"/>
  <c r="E7"/>
  <c r="E76"/>
  <c r="E48"/>
  <c i="14" r="J37"/>
  <c r="J36"/>
  <c i="1" r="AY68"/>
  <c i="14" r="J35"/>
  <c i="1" r="AX68"/>
  <c i="14" r="BI194"/>
  <c r="BH194"/>
  <c r="BG194"/>
  <c r="BF194"/>
  <c r="T194"/>
  <c r="R194"/>
  <c r="P194"/>
  <c r="BK194"/>
  <c r="J194"/>
  <c r="BE194"/>
  <c r="BI190"/>
  <c r="BH190"/>
  <c r="BG190"/>
  <c r="BF190"/>
  <c r="T190"/>
  <c r="T189"/>
  <c r="T188"/>
  <c r="R190"/>
  <c r="R189"/>
  <c r="R188"/>
  <c r="P190"/>
  <c r="P189"/>
  <c r="P188"/>
  <c r="BK190"/>
  <c r="BK189"/>
  <c r="J189"/>
  <c r="BK188"/>
  <c r="J188"/>
  <c r="J190"/>
  <c r="BE190"/>
  <c r="J71"/>
  <c r="J70"/>
  <c r="BI187"/>
  <c r="BH187"/>
  <c r="BG187"/>
  <c r="BF187"/>
  <c r="T187"/>
  <c r="T186"/>
  <c r="T185"/>
  <c r="R187"/>
  <c r="R186"/>
  <c r="R185"/>
  <c r="P187"/>
  <c r="P186"/>
  <c r="P185"/>
  <c r="BK187"/>
  <c r="BK186"/>
  <c r="J186"/>
  <c r="BK185"/>
  <c r="J185"/>
  <c r="J187"/>
  <c r="BE187"/>
  <c r="J69"/>
  <c r="J68"/>
  <c r="BI184"/>
  <c r="BH184"/>
  <c r="BG184"/>
  <c r="BF184"/>
  <c r="T184"/>
  <c r="T183"/>
  <c r="R184"/>
  <c r="R183"/>
  <c r="P184"/>
  <c r="P183"/>
  <c r="BK184"/>
  <c r="BK183"/>
  <c r="J183"/>
  <c r="J184"/>
  <c r="BE184"/>
  <c r="J67"/>
  <c r="BI182"/>
  <c r="BH182"/>
  <c r="BG182"/>
  <c r="BF182"/>
  <c r="T182"/>
  <c r="R182"/>
  <c r="P182"/>
  <c r="BK182"/>
  <c r="J182"/>
  <c r="BE182"/>
  <c r="BI180"/>
  <c r="BH180"/>
  <c r="BG180"/>
  <c r="BF180"/>
  <c r="T180"/>
  <c r="R180"/>
  <c r="P180"/>
  <c r="BK180"/>
  <c r="J180"/>
  <c r="BE180"/>
  <c r="BI179"/>
  <c r="BH179"/>
  <c r="BG179"/>
  <c r="BF179"/>
  <c r="T179"/>
  <c r="R179"/>
  <c r="P179"/>
  <c r="BK179"/>
  <c r="J179"/>
  <c r="BE179"/>
  <c r="BI177"/>
  <c r="BH177"/>
  <c r="BG177"/>
  <c r="BF177"/>
  <c r="T177"/>
  <c r="T176"/>
  <c r="R177"/>
  <c r="R176"/>
  <c r="P177"/>
  <c r="P176"/>
  <c r="BK177"/>
  <c r="BK176"/>
  <c r="J176"/>
  <c r="J177"/>
  <c r="BE177"/>
  <c r="J66"/>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69"/>
  <c r="BH169"/>
  <c r="BG169"/>
  <c r="BF169"/>
  <c r="T169"/>
  <c r="R169"/>
  <c r="P169"/>
  <c r="BK169"/>
  <c r="J169"/>
  <c r="BE169"/>
  <c r="BI168"/>
  <c r="BH168"/>
  <c r="BG168"/>
  <c r="BF168"/>
  <c r="T168"/>
  <c r="T167"/>
  <c r="R168"/>
  <c r="R167"/>
  <c r="P168"/>
  <c r="P167"/>
  <c r="BK168"/>
  <c r="BK167"/>
  <c r="J167"/>
  <c r="J168"/>
  <c r="BE168"/>
  <c r="J65"/>
  <c r="BI164"/>
  <c r="BH164"/>
  <c r="BG164"/>
  <c r="BF164"/>
  <c r="T164"/>
  <c r="R164"/>
  <c r="P164"/>
  <c r="BK164"/>
  <c r="J164"/>
  <c r="BE164"/>
  <c r="BI163"/>
  <c r="BH163"/>
  <c r="BG163"/>
  <c r="BF163"/>
  <c r="T163"/>
  <c r="R163"/>
  <c r="P163"/>
  <c r="BK163"/>
  <c r="J163"/>
  <c r="BE163"/>
  <c r="BI160"/>
  <c r="BH160"/>
  <c r="BG160"/>
  <c r="BF160"/>
  <c r="T160"/>
  <c r="R160"/>
  <c r="P160"/>
  <c r="BK160"/>
  <c r="J160"/>
  <c r="BE160"/>
  <c r="BI157"/>
  <c r="BH157"/>
  <c r="BG157"/>
  <c r="BF157"/>
  <c r="T157"/>
  <c r="R157"/>
  <c r="P157"/>
  <c r="BK157"/>
  <c r="J157"/>
  <c r="BE157"/>
  <c r="BI154"/>
  <c r="BH154"/>
  <c r="BG154"/>
  <c r="BF154"/>
  <c r="T154"/>
  <c r="R154"/>
  <c r="P154"/>
  <c r="BK154"/>
  <c r="J154"/>
  <c r="BE154"/>
  <c r="BI151"/>
  <c r="BH151"/>
  <c r="BG151"/>
  <c r="BF151"/>
  <c r="T151"/>
  <c r="R151"/>
  <c r="P151"/>
  <c r="BK151"/>
  <c r="J151"/>
  <c r="BE151"/>
  <c r="BI148"/>
  <c r="BH148"/>
  <c r="BG148"/>
  <c r="BF148"/>
  <c r="T148"/>
  <c r="T147"/>
  <c r="R148"/>
  <c r="R147"/>
  <c r="P148"/>
  <c r="P147"/>
  <c r="BK148"/>
  <c r="BK147"/>
  <c r="J147"/>
  <c r="J148"/>
  <c r="BE148"/>
  <c r="J64"/>
  <c r="BI144"/>
  <c r="BH144"/>
  <c r="BG144"/>
  <c r="BF144"/>
  <c r="T144"/>
  <c r="T143"/>
  <c r="R144"/>
  <c r="R143"/>
  <c r="P144"/>
  <c r="P143"/>
  <c r="BK144"/>
  <c r="BK143"/>
  <c r="J143"/>
  <c r="J144"/>
  <c r="BE144"/>
  <c r="J63"/>
  <c r="BI142"/>
  <c r="BH142"/>
  <c r="BG142"/>
  <c r="BF142"/>
  <c r="T142"/>
  <c r="R142"/>
  <c r="P142"/>
  <c r="BK142"/>
  <c r="J142"/>
  <c r="BE142"/>
  <c r="BI139"/>
  <c r="BH139"/>
  <c r="BG139"/>
  <c r="BF139"/>
  <c r="T139"/>
  <c r="R139"/>
  <c r="P139"/>
  <c r="BK139"/>
  <c r="J139"/>
  <c r="BE139"/>
  <c r="BI136"/>
  <c r="BH136"/>
  <c r="BG136"/>
  <c r="BF136"/>
  <c r="T136"/>
  <c r="T135"/>
  <c r="R136"/>
  <c r="R135"/>
  <c r="P136"/>
  <c r="P135"/>
  <c r="BK136"/>
  <c r="BK135"/>
  <c r="J135"/>
  <c r="J136"/>
  <c r="BE136"/>
  <c r="J62"/>
  <c r="BI134"/>
  <c r="BH134"/>
  <c r="BG134"/>
  <c r="BF134"/>
  <c r="T134"/>
  <c r="R134"/>
  <c r="P134"/>
  <c r="BK134"/>
  <c r="J134"/>
  <c r="BE134"/>
  <c r="BI132"/>
  <c r="BH132"/>
  <c r="BG132"/>
  <c r="BF132"/>
  <c r="T132"/>
  <c r="R132"/>
  <c r="P132"/>
  <c r="BK132"/>
  <c r="J132"/>
  <c r="BE132"/>
  <c r="BI129"/>
  <c r="BH129"/>
  <c r="BG129"/>
  <c r="BF129"/>
  <c r="T129"/>
  <c r="R129"/>
  <c r="P129"/>
  <c r="BK129"/>
  <c r="J129"/>
  <c r="BE129"/>
  <c r="BI126"/>
  <c r="BH126"/>
  <c r="BG126"/>
  <c r="BF126"/>
  <c r="T126"/>
  <c r="R126"/>
  <c r="P126"/>
  <c r="BK126"/>
  <c r="J126"/>
  <c r="BE126"/>
  <c r="BI124"/>
  <c r="BH124"/>
  <c r="BG124"/>
  <c r="BF124"/>
  <c r="T124"/>
  <c r="R124"/>
  <c r="P124"/>
  <c r="BK124"/>
  <c r="J124"/>
  <c r="BE124"/>
  <c r="BI123"/>
  <c r="BH123"/>
  <c r="BG123"/>
  <c r="BF123"/>
  <c r="T123"/>
  <c r="R123"/>
  <c r="P123"/>
  <c r="BK123"/>
  <c r="J123"/>
  <c r="BE123"/>
  <c r="BI121"/>
  <c r="BH121"/>
  <c r="BG121"/>
  <c r="BF121"/>
  <c r="T121"/>
  <c r="R121"/>
  <c r="P121"/>
  <c r="BK121"/>
  <c r="J121"/>
  <c r="BE121"/>
  <c r="BI117"/>
  <c r="BH117"/>
  <c r="BG117"/>
  <c r="BF117"/>
  <c r="T117"/>
  <c r="R117"/>
  <c r="P117"/>
  <c r="BK117"/>
  <c r="J117"/>
  <c r="BE117"/>
  <c r="BI114"/>
  <c r="BH114"/>
  <c r="BG114"/>
  <c r="BF114"/>
  <c r="T114"/>
  <c r="R114"/>
  <c r="P114"/>
  <c r="BK114"/>
  <c r="J114"/>
  <c r="BE114"/>
  <c r="BI113"/>
  <c r="BH113"/>
  <c r="BG113"/>
  <c r="BF113"/>
  <c r="T113"/>
  <c r="R113"/>
  <c r="P113"/>
  <c r="BK113"/>
  <c r="J113"/>
  <c r="BE113"/>
  <c r="BI112"/>
  <c r="BH112"/>
  <c r="BG112"/>
  <c r="BF112"/>
  <c r="T112"/>
  <c r="R112"/>
  <c r="P112"/>
  <c r="BK112"/>
  <c r="J112"/>
  <c r="BE112"/>
  <c r="BI109"/>
  <c r="BH109"/>
  <c r="BG109"/>
  <c r="BF109"/>
  <c r="T109"/>
  <c r="R109"/>
  <c r="P109"/>
  <c r="BK109"/>
  <c r="J109"/>
  <c r="BE109"/>
  <c r="BI106"/>
  <c r="BH106"/>
  <c r="BG106"/>
  <c r="BF106"/>
  <c r="T106"/>
  <c r="R106"/>
  <c r="P106"/>
  <c r="BK106"/>
  <c r="J106"/>
  <c r="BE106"/>
  <c r="BI103"/>
  <c r="BH103"/>
  <c r="BG103"/>
  <c r="BF103"/>
  <c r="T103"/>
  <c r="R103"/>
  <c r="P103"/>
  <c r="BK103"/>
  <c r="J103"/>
  <c r="BE103"/>
  <c r="BI100"/>
  <c r="BH100"/>
  <c r="BG100"/>
  <c r="BF100"/>
  <c r="T100"/>
  <c r="R100"/>
  <c r="P100"/>
  <c r="BK100"/>
  <c r="J100"/>
  <c r="BE100"/>
  <c r="BI97"/>
  <c r="BH97"/>
  <c r="BG97"/>
  <c r="BF97"/>
  <c r="T97"/>
  <c r="R97"/>
  <c r="P97"/>
  <c r="BK97"/>
  <c r="J97"/>
  <c r="BE97"/>
  <c r="BI94"/>
  <c r="F37"/>
  <c i="1" r="BD68"/>
  <c i="14" r="BH94"/>
  <c r="F36"/>
  <c i="1" r="BC68"/>
  <c i="14" r="BG94"/>
  <c r="F35"/>
  <c i="1" r="BB68"/>
  <c i="14" r="BF94"/>
  <c r="J34"/>
  <c i="1" r="AW68"/>
  <c i="14" r="F34"/>
  <c i="1" r="BA68"/>
  <c i="14" r="T94"/>
  <c r="T93"/>
  <c r="T92"/>
  <c r="T91"/>
  <c r="R94"/>
  <c r="R93"/>
  <c r="R92"/>
  <c r="R91"/>
  <c r="P94"/>
  <c r="P93"/>
  <c r="P92"/>
  <c r="P91"/>
  <c i="1" r="AU68"/>
  <c i="14" r="BK94"/>
  <c r="BK93"/>
  <c r="J93"/>
  <c r="BK92"/>
  <c r="J92"/>
  <c r="BK91"/>
  <c r="J91"/>
  <c r="J59"/>
  <c r="J30"/>
  <c i="1" r="AG68"/>
  <c i="14" r="J94"/>
  <c r="BE94"/>
  <c r="J33"/>
  <c i="1" r="AV68"/>
  <c i="14" r="F33"/>
  <c i="1" r="AZ68"/>
  <c i="14" r="J61"/>
  <c r="J60"/>
  <c r="J87"/>
  <c r="F87"/>
  <c r="F85"/>
  <c r="E83"/>
  <c r="J54"/>
  <c r="F54"/>
  <c r="F52"/>
  <c r="E50"/>
  <c r="J39"/>
  <c r="J24"/>
  <c r="E24"/>
  <c r="J88"/>
  <c r="J55"/>
  <c r="J23"/>
  <c r="J18"/>
  <c r="E18"/>
  <c r="F88"/>
  <c r="F55"/>
  <c r="J17"/>
  <c r="J12"/>
  <c r="J85"/>
  <c r="J52"/>
  <c r="E7"/>
  <c r="E81"/>
  <c r="E48"/>
  <c i="13" r="J37"/>
  <c r="J36"/>
  <c i="1" r="AY67"/>
  <c i="13" r="J35"/>
  <c i="1" r="AX67"/>
  <c i="13" r="BI404"/>
  <c r="BH404"/>
  <c r="BG404"/>
  <c r="BF404"/>
  <c r="T404"/>
  <c r="R404"/>
  <c r="P404"/>
  <c r="BK404"/>
  <c r="J404"/>
  <c r="BE404"/>
  <c r="BI402"/>
  <c r="BH402"/>
  <c r="BG402"/>
  <c r="BF402"/>
  <c r="T402"/>
  <c r="R402"/>
  <c r="P402"/>
  <c r="BK402"/>
  <c r="J402"/>
  <c r="BE402"/>
  <c r="BI398"/>
  <c r="BH398"/>
  <c r="BG398"/>
  <c r="BF398"/>
  <c r="T398"/>
  <c r="R398"/>
  <c r="P398"/>
  <c r="BK398"/>
  <c r="J398"/>
  <c r="BE398"/>
  <c r="BI394"/>
  <c r="BH394"/>
  <c r="BG394"/>
  <c r="BF394"/>
  <c r="T394"/>
  <c r="R394"/>
  <c r="P394"/>
  <c r="BK394"/>
  <c r="J394"/>
  <c r="BE394"/>
  <c r="BI390"/>
  <c r="BH390"/>
  <c r="BG390"/>
  <c r="BF390"/>
  <c r="T390"/>
  <c r="R390"/>
  <c r="P390"/>
  <c r="BK390"/>
  <c r="J390"/>
  <c r="BE390"/>
  <c r="BI386"/>
  <c r="BH386"/>
  <c r="BG386"/>
  <c r="BF386"/>
  <c r="T386"/>
  <c r="R386"/>
  <c r="P386"/>
  <c r="BK386"/>
  <c r="J386"/>
  <c r="BE386"/>
  <c r="BI382"/>
  <c r="BH382"/>
  <c r="BG382"/>
  <c r="BF382"/>
  <c r="T382"/>
  <c r="T381"/>
  <c r="T380"/>
  <c r="R382"/>
  <c r="R381"/>
  <c r="R380"/>
  <c r="P382"/>
  <c r="P381"/>
  <c r="P380"/>
  <c r="BK382"/>
  <c r="BK381"/>
  <c r="J381"/>
  <c r="BK380"/>
  <c r="J380"/>
  <c r="J382"/>
  <c r="BE382"/>
  <c r="J72"/>
  <c r="J71"/>
  <c r="BI374"/>
  <c r="BH374"/>
  <c r="BG374"/>
  <c r="BF374"/>
  <c r="T374"/>
  <c r="T373"/>
  <c r="T372"/>
  <c r="R374"/>
  <c r="R373"/>
  <c r="R372"/>
  <c r="P374"/>
  <c r="P373"/>
  <c r="P372"/>
  <c r="BK374"/>
  <c r="BK373"/>
  <c r="J373"/>
  <c r="BK372"/>
  <c r="J372"/>
  <c r="J374"/>
  <c r="BE374"/>
  <c r="J70"/>
  <c r="J69"/>
  <c r="BI371"/>
  <c r="BH371"/>
  <c r="BG371"/>
  <c r="BF371"/>
  <c r="T371"/>
  <c r="T370"/>
  <c r="R371"/>
  <c r="R370"/>
  <c r="P371"/>
  <c r="P370"/>
  <c r="BK371"/>
  <c r="BK370"/>
  <c r="J370"/>
  <c r="J371"/>
  <c r="BE371"/>
  <c r="J68"/>
  <c r="BI369"/>
  <c r="BH369"/>
  <c r="BG369"/>
  <c r="BF369"/>
  <c r="T369"/>
  <c r="R369"/>
  <c r="P369"/>
  <c r="BK369"/>
  <c r="J369"/>
  <c r="BE369"/>
  <c r="BI367"/>
  <c r="BH367"/>
  <c r="BG367"/>
  <c r="BF367"/>
  <c r="T367"/>
  <c r="R367"/>
  <c r="P367"/>
  <c r="BK367"/>
  <c r="J367"/>
  <c r="BE367"/>
  <c r="BI366"/>
  <c r="BH366"/>
  <c r="BG366"/>
  <c r="BF366"/>
  <c r="T366"/>
  <c r="R366"/>
  <c r="P366"/>
  <c r="BK366"/>
  <c r="J366"/>
  <c r="BE366"/>
  <c r="BI364"/>
  <c r="BH364"/>
  <c r="BG364"/>
  <c r="BF364"/>
  <c r="T364"/>
  <c r="T363"/>
  <c r="R364"/>
  <c r="R363"/>
  <c r="P364"/>
  <c r="P363"/>
  <c r="BK364"/>
  <c r="BK363"/>
  <c r="J363"/>
  <c r="J364"/>
  <c r="BE364"/>
  <c r="J67"/>
  <c r="BI359"/>
  <c r="BH359"/>
  <c r="BG359"/>
  <c r="BF359"/>
  <c r="T359"/>
  <c r="R359"/>
  <c r="P359"/>
  <c r="BK359"/>
  <c r="J359"/>
  <c r="BE359"/>
  <c r="BI356"/>
  <c r="BH356"/>
  <c r="BG356"/>
  <c r="BF356"/>
  <c r="T356"/>
  <c r="R356"/>
  <c r="P356"/>
  <c r="BK356"/>
  <c r="J356"/>
  <c r="BE356"/>
  <c r="BI353"/>
  <c r="BH353"/>
  <c r="BG353"/>
  <c r="BF353"/>
  <c r="T353"/>
  <c r="R353"/>
  <c r="P353"/>
  <c r="BK353"/>
  <c r="J353"/>
  <c r="BE353"/>
  <c r="BI347"/>
  <c r="BH347"/>
  <c r="BG347"/>
  <c r="BF347"/>
  <c r="T347"/>
  <c r="R347"/>
  <c r="P347"/>
  <c r="BK347"/>
  <c r="J347"/>
  <c r="BE347"/>
  <c r="BI341"/>
  <c r="BH341"/>
  <c r="BG341"/>
  <c r="BF341"/>
  <c r="T341"/>
  <c r="R341"/>
  <c r="P341"/>
  <c r="BK341"/>
  <c r="J341"/>
  <c r="BE341"/>
  <c r="BI338"/>
  <c r="BH338"/>
  <c r="BG338"/>
  <c r="BF338"/>
  <c r="T338"/>
  <c r="R338"/>
  <c r="P338"/>
  <c r="BK338"/>
  <c r="J338"/>
  <c r="BE338"/>
  <c r="BI334"/>
  <c r="BH334"/>
  <c r="BG334"/>
  <c r="BF334"/>
  <c r="T334"/>
  <c r="R334"/>
  <c r="P334"/>
  <c r="BK334"/>
  <c r="J334"/>
  <c r="BE334"/>
  <c r="BI333"/>
  <c r="BH333"/>
  <c r="BG333"/>
  <c r="BF333"/>
  <c r="T333"/>
  <c r="R333"/>
  <c r="P333"/>
  <c r="BK333"/>
  <c r="J333"/>
  <c r="BE333"/>
  <c r="BI331"/>
  <c r="BH331"/>
  <c r="BG331"/>
  <c r="BF331"/>
  <c r="T331"/>
  <c r="R331"/>
  <c r="P331"/>
  <c r="BK331"/>
  <c r="J331"/>
  <c r="BE331"/>
  <c r="BI328"/>
  <c r="BH328"/>
  <c r="BG328"/>
  <c r="BF328"/>
  <c r="T328"/>
  <c r="R328"/>
  <c r="P328"/>
  <c r="BK328"/>
  <c r="J328"/>
  <c r="BE328"/>
  <c r="BI326"/>
  <c r="BH326"/>
  <c r="BG326"/>
  <c r="BF326"/>
  <c r="T326"/>
  <c r="R326"/>
  <c r="P326"/>
  <c r="BK326"/>
  <c r="J326"/>
  <c r="BE326"/>
  <c r="BI323"/>
  <c r="BH323"/>
  <c r="BG323"/>
  <c r="BF323"/>
  <c r="T323"/>
  <c r="R323"/>
  <c r="P323"/>
  <c r="BK323"/>
  <c r="J323"/>
  <c r="BE323"/>
  <c r="BI321"/>
  <c r="BH321"/>
  <c r="BG321"/>
  <c r="BF321"/>
  <c r="T321"/>
  <c r="R321"/>
  <c r="P321"/>
  <c r="BK321"/>
  <c r="J321"/>
  <c r="BE321"/>
  <c r="BI318"/>
  <c r="BH318"/>
  <c r="BG318"/>
  <c r="BF318"/>
  <c r="T318"/>
  <c r="R318"/>
  <c r="P318"/>
  <c r="BK318"/>
  <c r="J318"/>
  <c r="BE318"/>
  <c r="BI316"/>
  <c r="BH316"/>
  <c r="BG316"/>
  <c r="BF316"/>
  <c r="T316"/>
  <c r="R316"/>
  <c r="P316"/>
  <c r="BK316"/>
  <c r="J316"/>
  <c r="BE316"/>
  <c r="BI313"/>
  <c r="BH313"/>
  <c r="BG313"/>
  <c r="BF313"/>
  <c r="T313"/>
  <c r="T312"/>
  <c r="R313"/>
  <c r="R312"/>
  <c r="P313"/>
  <c r="P312"/>
  <c r="BK313"/>
  <c r="BK312"/>
  <c r="J312"/>
  <c r="J313"/>
  <c r="BE313"/>
  <c r="J66"/>
  <c r="BI308"/>
  <c r="BH308"/>
  <c r="BG308"/>
  <c r="BF308"/>
  <c r="T308"/>
  <c r="T307"/>
  <c r="R308"/>
  <c r="R307"/>
  <c r="P308"/>
  <c r="P307"/>
  <c r="BK308"/>
  <c r="BK307"/>
  <c r="J307"/>
  <c r="J308"/>
  <c r="BE308"/>
  <c r="J65"/>
  <c r="BI304"/>
  <c r="BH304"/>
  <c r="BG304"/>
  <c r="BF304"/>
  <c r="T304"/>
  <c r="R304"/>
  <c r="P304"/>
  <c r="BK304"/>
  <c r="J304"/>
  <c r="BE304"/>
  <c r="BI302"/>
  <c r="BH302"/>
  <c r="BG302"/>
  <c r="BF302"/>
  <c r="T302"/>
  <c r="R302"/>
  <c r="P302"/>
  <c r="BK302"/>
  <c r="J302"/>
  <c r="BE302"/>
  <c r="BI298"/>
  <c r="BH298"/>
  <c r="BG298"/>
  <c r="BF298"/>
  <c r="T298"/>
  <c r="R298"/>
  <c r="P298"/>
  <c r="BK298"/>
  <c r="J298"/>
  <c r="BE298"/>
  <c r="BI296"/>
  <c r="BH296"/>
  <c r="BG296"/>
  <c r="BF296"/>
  <c r="T296"/>
  <c r="R296"/>
  <c r="P296"/>
  <c r="BK296"/>
  <c r="J296"/>
  <c r="BE296"/>
  <c r="BI292"/>
  <c r="BH292"/>
  <c r="BG292"/>
  <c r="BF292"/>
  <c r="T292"/>
  <c r="R292"/>
  <c r="P292"/>
  <c r="BK292"/>
  <c r="J292"/>
  <c r="BE292"/>
  <c r="BI289"/>
  <c r="BH289"/>
  <c r="BG289"/>
  <c r="BF289"/>
  <c r="T289"/>
  <c r="R289"/>
  <c r="P289"/>
  <c r="BK289"/>
  <c r="J289"/>
  <c r="BE289"/>
  <c r="BI285"/>
  <c r="BH285"/>
  <c r="BG285"/>
  <c r="BF285"/>
  <c r="T285"/>
  <c r="R285"/>
  <c r="P285"/>
  <c r="BK285"/>
  <c r="J285"/>
  <c r="BE285"/>
  <c r="BI280"/>
  <c r="BH280"/>
  <c r="BG280"/>
  <c r="BF280"/>
  <c r="T280"/>
  <c r="R280"/>
  <c r="P280"/>
  <c r="BK280"/>
  <c r="J280"/>
  <c r="BE280"/>
  <c r="BI275"/>
  <c r="BH275"/>
  <c r="BG275"/>
  <c r="BF275"/>
  <c r="T275"/>
  <c r="R275"/>
  <c r="P275"/>
  <c r="BK275"/>
  <c r="J275"/>
  <c r="BE275"/>
  <c r="BI271"/>
  <c r="BH271"/>
  <c r="BG271"/>
  <c r="BF271"/>
  <c r="T271"/>
  <c r="R271"/>
  <c r="P271"/>
  <c r="BK271"/>
  <c r="J271"/>
  <c r="BE271"/>
  <c r="BI268"/>
  <c r="BH268"/>
  <c r="BG268"/>
  <c r="BF268"/>
  <c r="T268"/>
  <c r="R268"/>
  <c r="P268"/>
  <c r="BK268"/>
  <c r="J268"/>
  <c r="BE268"/>
  <c r="BI262"/>
  <c r="BH262"/>
  <c r="BG262"/>
  <c r="BF262"/>
  <c r="T262"/>
  <c r="R262"/>
  <c r="P262"/>
  <c r="BK262"/>
  <c r="J262"/>
  <c r="BE262"/>
  <c r="BI256"/>
  <c r="BH256"/>
  <c r="BG256"/>
  <c r="BF256"/>
  <c r="T256"/>
  <c r="R256"/>
  <c r="P256"/>
  <c r="BK256"/>
  <c r="J256"/>
  <c r="BE256"/>
  <c r="BI253"/>
  <c r="BH253"/>
  <c r="BG253"/>
  <c r="BF253"/>
  <c r="T253"/>
  <c r="R253"/>
  <c r="P253"/>
  <c r="BK253"/>
  <c r="J253"/>
  <c r="BE253"/>
  <c r="BI248"/>
  <c r="BH248"/>
  <c r="BG248"/>
  <c r="BF248"/>
  <c r="T248"/>
  <c r="T247"/>
  <c r="R248"/>
  <c r="R247"/>
  <c r="P248"/>
  <c r="P247"/>
  <c r="BK248"/>
  <c r="BK247"/>
  <c r="J247"/>
  <c r="J248"/>
  <c r="BE248"/>
  <c r="J64"/>
  <c r="BI244"/>
  <c r="BH244"/>
  <c r="BG244"/>
  <c r="BF244"/>
  <c r="T244"/>
  <c r="R244"/>
  <c r="P244"/>
  <c r="BK244"/>
  <c r="J244"/>
  <c r="BE244"/>
  <c r="BI241"/>
  <c r="BH241"/>
  <c r="BG241"/>
  <c r="BF241"/>
  <c r="T241"/>
  <c r="R241"/>
  <c r="P241"/>
  <c r="BK241"/>
  <c r="J241"/>
  <c r="BE241"/>
  <c r="BI240"/>
  <c r="BH240"/>
  <c r="BG240"/>
  <c r="BF240"/>
  <c r="T240"/>
  <c r="T239"/>
  <c r="R240"/>
  <c r="R239"/>
  <c r="P240"/>
  <c r="P239"/>
  <c r="BK240"/>
  <c r="BK239"/>
  <c r="J239"/>
  <c r="J240"/>
  <c r="BE240"/>
  <c r="J63"/>
  <c r="BI235"/>
  <c r="BH235"/>
  <c r="BG235"/>
  <c r="BF235"/>
  <c r="T235"/>
  <c r="R235"/>
  <c r="P235"/>
  <c r="BK235"/>
  <c r="J235"/>
  <c r="BE235"/>
  <c r="BI231"/>
  <c r="BH231"/>
  <c r="BG231"/>
  <c r="BF231"/>
  <c r="T231"/>
  <c r="R231"/>
  <c r="P231"/>
  <c r="BK231"/>
  <c r="J231"/>
  <c r="BE231"/>
  <c r="BI228"/>
  <c r="BH228"/>
  <c r="BG228"/>
  <c r="BF228"/>
  <c r="T228"/>
  <c r="R228"/>
  <c r="P228"/>
  <c r="BK228"/>
  <c r="J228"/>
  <c r="BE228"/>
  <c r="BI226"/>
  <c r="BH226"/>
  <c r="BG226"/>
  <c r="BF226"/>
  <c r="T226"/>
  <c r="R226"/>
  <c r="P226"/>
  <c r="BK226"/>
  <c r="J226"/>
  <c r="BE226"/>
  <c r="BI223"/>
  <c r="BH223"/>
  <c r="BG223"/>
  <c r="BF223"/>
  <c r="T223"/>
  <c r="R223"/>
  <c r="P223"/>
  <c r="BK223"/>
  <c r="J223"/>
  <c r="BE223"/>
  <c r="BI220"/>
  <c r="BH220"/>
  <c r="BG220"/>
  <c r="BF220"/>
  <c r="T220"/>
  <c r="R220"/>
  <c r="P220"/>
  <c r="BK220"/>
  <c r="J220"/>
  <c r="BE220"/>
  <c r="BI217"/>
  <c r="BH217"/>
  <c r="BG217"/>
  <c r="BF217"/>
  <c r="T217"/>
  <c r="R217"/>
  <c r="P217"/>
  <c r="BK217"/>
  <c r="J217"/>
  <c r="BE217"/>
  <c r="BI214"/>
  <c r="BH214"/>
  <c r="BG214"/>
  <c r="BF214"/>
  <c r="T214"/>
  <c r="R214"/>
  <c r="P214"/>
  <c r="BK214"/>
  <c r="J214"/>
  <c r="BE214"/>
  <c r="BI211"/>
  <c r="BH211"/>
  <c r="BG211"/>
  <c r="BF211"/>
  <c r="T211"/>
  <c r="R211"/>
  <c r="P211"/>
  <c r="BK211"/>
  <c r="J211"/>
  <c r="BE211"/>
  <c r="BI209"/>
  <c r="BH209"/>
  <c r="BG209"/>
  <c r="BF209"/>
  <c r="T209"/>
  <c r="R209"/>
  <c r="P209"/>
  <c r="BK209"/>
  <c r="J209"/>
  <c r="BE209"/>
  <c r="BI206"/>
  <c r="BH206"/>
  <c r="BG206"/>
  <c r="BF206"/>
  <c r="T206"/>
  <c r="R206"/>
  <c r="P206"/>
  <c r="BK206"/>
  <c r="J206"/>
  <c r="BE206"/>
  <c r="BI203"/>
  <c r="BH203"/>
  <c r="BG203"/>
  <c r="BF203"/>
  <c r="T203"/>
  <c r="R203"/>
  <c r="P203"/>
  <c r="BK203"/>
  <c r="J203"/>
  <c r="BE203"/>
  <c r="BI200"/>
  <c r="BH200"/>
  <c r="BG200"/>
  <c r="BF200"/>
  <c r="T200"/>
  <c r="R200"/>
  <c r="P200"/>
  <c r="BK200"/>
  <c r="J200"/>
  <c r="BE200"/>
  <c r="BI197"/>
  <c r="BH197"/>
  <c r="BG197"/>
  <c r="BF197"/>
  <c r="T197"/>
  <c r="T196"/>
  <c r="R197"/>
  <c r="R196"/>
  <c r="P197"/>
  <c r="P196"/>
  <c r="BK197"/>
  <c r="BK196"/>
  <c r="J196"/>
  <c r="J197"/>
  <c r="BE197"/>
  <c r="J62"/>
  <c r="BI195"/>
  <c r="BH195"/>
  <c r="BG195"/>
  <c r="BF195"/>
  <c r="T195"/>
  <c r="R195"/>
  <c r="P195"/>
  <c r="BK195"/>
  <c r="J195"/>
  <c r="BE195"/>
  <c r="BI192"/>
  <c r="BH192"/>
  <c r="BG192"/>
  <c r="BF192"/>
  <c r="T192"/>
  <c r="R192"/>
  <c r="P192"/>
  <c r="BK192"/>
  <c r="J192"/>
  <c r="BE192"/>
  <c r="BI182"/>
  <c r="BH182"/>
  <c r="BG182"/>
  <c r="BF182"/>
  <c r="T182"/>
  <c r="R182"/>
  <c r="P182"/>
  <c r="BK182"/>
  <c r="J182"/>
  <c r="BE182"/>
  <c r="BI178"/>
  <c r="BH178"/>
  <c r="BG178"/>
  <c r="BF178"/>
  <c r="T178"/>
  <c r="R178"/>
  <c r="P178"/>
  <c r="BK178"/>
  <c r="J178"/>
  <c r="BE178"/>
  <c r="BI176"/>
  <c r="BH176"/>
  <c r="BG176"/>
  <c r="BF176"/>
  <c r="T176"/>
  <c r="R176"/>
  <c r="P176"/>
  <c r="BK176"/>
  <c r="J176"/>
  <c r="BE176"/>
  <c r="BI173"/>
  <c r="BH173"/>
  <c r="BG173"/>
  <c r="BF173"/>
  <c r="T173"/>
  <c r="R173"/>
  <c r="P173"/>
  <c r="BK173"/>
  <c r="J173"/>
  <c r="BE173"/>
  <c r="BI170"/>
  <c r="BH170"/>
  <c r="BG170"/>
  <c r="BF170"/>
  <c r="T170"/>
  <c r="R170"/>
  <c r="P170"/>
  <c r="BK170"/>
  <c r="J170"/>
  <c r="BE170"/>
  <c r="BI168"/>
  <c r="BH168"/>
  <c r="BG168"/>
  <c r="BF168"/>
  <c r="T168"/>
  <c r="R168"/>
  <c r="P168"/>
  <c r="BK168"/>
  <c r="J168"/>
  <c r="BE168"/>
  <c r="BI167"/>
  <c r="BH167"/>
  <c r="BG167"/>
  <c r="BF167"/>
  <c r="T167"/>
  <c r="R167"/>
  <c r="P167"/>
  <c r="BK167"/>
  <c r="J167"/>
  <c r="BE167"/>
  <c r="BI164"/>
  <c r="BH164"/>
  <c r="BG164"/>
  <c r="BF164"/>
  <c r="T164"/>
  <c r="R164"/>
  <c r="P164"/>
  <c r="BK164"/>
  <c r="J164"/>
  <c r="BE164"/>
  <c r="BI161"/>
  <c r="BH161"/>
  <c r="BG161"/>
  <c r="BF161"/>
  <c r="T161"/>
  <c r="R161"/>
  <c r="P161"/>
  <c r="BK161"/>
  <c r="J161"/>
  <c r="BE161"/>
  <c r="BI158"/>
  <c r="BH158"/>
  <c r="BG158"/>
  <c r="BF158"/>
  <c r="T158"/>
  <c r="R158"/>
  <c r="P158"/>
  <c r="BK158"/>
  <c r="J158"/>
  <c r="BE158"/>
  <c r="BI156"/>
  <c r="BH156"/>
  <c r="BG156"/>
  <c r="BF156"/>
  <c r="T156"/>
  <c r="R156"/>
  <c r="P156"/>
  <c r="BK156"/>
  <c r="J156"/>
  <c r="BE156"/>
  <c r="BI150"/>
  <c r="BH150"/>
  <c r="BG150"/>
  <c r="BF150"/>
  <c r="T150"/>
  <c r="R150"/>
  <c r="P150"/>
  <c r="BK150"/>
  <c r="J150"/>
  <c r="BE150"/>
  <c r="BI147"/>
  <c r="BH147"/>
  <c r="BG147"/>
  <c r="BF147"/>
  <c r="T147"/>
  <c r="R147"/>
  <c r="P147"/>
  <c r="BK147"/>
  <c r="J147"/>
  <c r="BE147"/>
  <c r="BI142"/>
  <c r="BH142"/>
  <c r="BG142"/>
  <c r="BF142"/>
  <c r="T142"/>
  <c r="R142"/>
  <c r="P142"/>
  <c r="BK142"/>
  <c r="J142"/>
  <c r="BE142"/>
  <c r="BI132"/>
  <c r="BH132"/>
  <c r="BG132"/>
  <c r="BF132"/>
  <c r="T132"/>
  <c r="R132"/>
  <c r="P132"/>
  <c r="BK132"/>
  <c r="J132"/>
  <c r="BE132"/>
  <c r="BI131"/>
  <c r="BH131"/>
  <c r="BG131"/>
  <c r="BF131"/>
  <c r="T131"/>
  <c r="R131"/>
  <c r="P131"/>
  <c r="BK131"/>
  <c r="J131"/>
  <c r="BE131"/>
  <c r="BI128"/>
  <c r="BH128"/>
  <c r="BG128"/>
  <c r="BF128"/>
  <c r="T128"/>
  <c r="R128"/>
  <c r="P128"/>
  <c r="BK128"/>
  <c r="J128"/>
  <c r="BE128"/>
  <c r="BI125"/>
  <c r="BH125"/>
  <c r="BG125"/>
  <c r="BF125"/>
  <c r="T125"/>
  <c r="R125"/>
  <c r="P125"/>
  <c r="BK125"/>
  <c r="J125"/>
  <c r="BE125"/>
  <c r="BI122"/>
  <c r="BH122"/>
  <c r="BG122"/>
  <c r="BF122"/>
  <c r="T122"/>
  <c r="R122"/>
  <c r="P122"/>
  <c r="BK122"/>
  <c r="J122"/>
  <c r="BE122"/>
  <c r="BI119"/>
  <c r="BH119"/>
  <c r="BG119"/>
  <c r="BF119"/>
  <c r="T119"/>
  <c r="R119"/>
  <c r="P119"/>
  <c r="BK119"/>
  <c r="J119"/>
  <c r="BE119"/>
  <c r="BI115"/>
  <c r="BH115"/>
  <c r="BG115"/>
  <c r="BF115"/>
  <c r="T115"/>
  <c r="R115"/>
  <c r="P115"/>
  <c r="BK115"/>
  <c r="J115"/>
  <c r="BE115"/>
  <c r="BI112"/>
  <c r="BH112"/>
  <c r="BG112"/>
  <c r="BF112"/>
  <c r="T112"/>
  <c r="R112"/>
  <c r="P112"/>
  <c r="BK112"/>
  <c r="J112"/>
  <c r="BE112"/>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5"/>
  <c r="F37"/>
  <c i="1" r="BD67"/>
  <c i="13" r="BH95"/>
  <c r="F36"/>
  <c i="1" r="BC67"/>
  <c i="13" r="BG95"/>
  <c r="F35"/>
  <c i="1" r="BB67"/>
  <c i="13" r="BF95"/>
  <c r="J34"/>
  <c i="1" r="AW67"/>
  <c i="13" r="F34"/>
  <c i="1" r="BA67"/>
  <c i="13" r="T95"/>
  <c r="T94"/>
  <c r="T93"/>
  <c r="T92"/>
  <c r="R95"/>
  <c r="R94"/>
  <c r="R93"/>
  <c r="R92"/>
  <c r="P95"/>
  <c r="P94"/>
  <c r="P93"/>
  <c r="P92"/>
  <c i="1" r="AU67"/>
  <c i="13" r="BK95"/>
  <c r="BK94"/>
  <c r="J94"/>
  <c r="BK93"/>
  <c r="J93"/>
  <c r="BK92"/>
  <c r="J92"/>
  <c r="J59"/>
  <c r="J30"/>
  <c i="1" r="AG67"/>
  <c i="13" r="J95"/>
  <c r="BE95"/>
  <c r="J33"/>
  <c i="1" r="AV67"/>
  <c i="13" r="F33"/>
  <c i="1" r="AZ67"/>
  <c i="13" r="J61"/>
  <c r="J60"/>
  <c r="J88"/>
  <c r="F88"/>
  <c r="F86"/>
  <c r="E84"/>
  <c r="J54"/>
  <c r="F54"/>
  <c r="F52"/>
  <c r="E50"/>
  <c r="J39"/>
  <c r="J24"/>
  <c r="E24"/>
  <c r="J89"/>
  <c r="J55"/>
  <c r="J23"/>
  <c r="J18"/>
  <c r="E18"/>
  <c r="F89"/>
  <c r="F55"/>
  <c r="J17"/>
  <c r="J12"/>
  <c r="J86"/>
  <c r="J52"/>
  <c r="E7"/>
  <c r="E82"/>
  <c r="E48"/>
  <c i="12" r="J39"/>
  <c r="J38"/>
  <c i="1" r="AY66"/>
  <c i="12" r="J37"/>
  <c i="1" r="AX66"/>
  <c i="12" r="BI118"/>
  <c r="BH118"/>
  <c r="BG118"/>
  <c r="BF118"/>
  <c r="T118"/>
  <c r="R118"/>
  <c r="P118"/>
  <c r="BK118"/>
  <c r="J118"/>
  <c r="BE118"/>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7"/>
  <c r="BH107"/>
  <c r="BG107"/>
  <c r="BF107"/>
  <c r="T107"/>
  <c r="R107"/>
  <c r="P107"/>
  <c r="BK107"/>
  <c r="J107"/>
  <c r="BE107"/>
  <c r="BI106"/>
  <c r="BH106"/>
  <c r="BG106"/>
  <c r="BF106"/>
  <c r="T106"/>
  <c r="R106"/>
  <c r="P106"/>
  <c r="BK106"/>
  <c r="J106"/>
  <c r="BE106"/>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9"/>
  <c r="BH89"/>
  <c r="BG89"/>
  <c r="BF89"/>
  <c r="T89"/>
  <c r="R89"/>
  <c r="P89"/>
  <c r="BK89"/>
  <c r="J89"/>
  <c r="BE89"/>
  <c r="BI88"/>
  <c r="F39"/>
  <c i="1" r="BD66"/>
  <c i="12" r="BH88"/>
  <c r="F38"/>
  <c i="1" r="BC66"/>
  <c i="12" r="BG88"/>
  <c r="F37"/>
  <c i="1" r="BB66"/>
  <c i="12" r="BF88"/>
  <c r="J36"/>
  <c i="1" r="AW66"/>
  <c i="12" r="F36"/>
  <c i="1" r="BA66"/>
  <c i="12" r="T88"/>
  <c r="T87"/>
  <c r="T86"/>
  <c r="R88"/>
  <c r="R87"/>
  <c r="R86"/>
  <c r="P88"/>
  <c r="P87"/>
  <c r="P86"/>
  <c i="1" r="AU66"/>
  <c i="12" r="BK88"/>
  <c r="BK87"/>
  <c r="J87"/>
  <c r="BK86"/>
  <c r="J86"/>
  <c r="J63"/>
  <c r="J32"/>
  <c i="1" r="AG66"/>
  <c i="12" r="J88"/>
  <c r="BE88"/>
  <c r="J35"/>
  <c i="1" r="AV66"/>
  <c i="12" r="F35"/>
  <c i="1" r="AZ66"/>
  <c i="12" r="J64"/>
  <c r="J83"/>
  <c r="J82"/>
  <c r="F82"/>
  <c r="F80"/>
  <c r="E78"/>
  <c r="J59"/>
  <c r="J58"/>
  <c r="F58"/>
  <c r="F56"/>
  <c r="E54"/>
  <c r="J41"/>
  <c r="J20"/>
  <c r="E20"/>
  <c r="F83"/>
  <c r="F59"/>
  <c r="J19"/>
  <c r="J14"/>
  <c r="J80"/>
  <c r="J56"/>
  <c r="E7"/>
  <c r="E74"/>
  <c r="E50"/>
  <c i="11" r="J39"/>
  <c r="J38"/>
  <c i="1" r="AY65"/>
  <c i="11" r="J37"/>
  <c i="1" r="AX65"/>
  <c i="11" r="BI88"/>
  <c r="F39"/>
  <c i="1" r="BD65"/>
  <c i="11" r="BH88"/>
  <c r="F38"/>
  <c i="1" r="BC65"/>
  <c i="11" r="BG88"/>
  <c r="F37"/>
  <c i="1" r="BB65"/>
  <c i="11" r="BF88"/>
  <c r="J36"/>
  <c i="1" r="AW65"/>
  <c i="11" r="F36"/>
  <c i="1" r="BA65"/>
  <c i="11" r="T88"/>
  <c r="T87"/>
  <c r="T86"/>
  <c r="R88"/>
  <c r="R87"/>
  <c r="R86"/>
  <c r="P88"/>
  <c r="P87"/>
  <c r="P86"/>
  <c i="1" r="AU65"/>
  <c i="11" r="BK88"/>
  <c r="BK87"/>
  <c r="J87"/>
  <c r="BK86"/>
  <c r="J86"/>
  <c r="J63"/>
  <c r="J32"/>
  <c i="1" r="AG65"/>
  <c i="11" r="J88"/>
  <c r="BE88"/>
  <c r="J35"/>
  <c i="1" r="AV65"/>
  <c i="11" r="F35"/>
  <c i="1" r="AZ65"/>
  <c i="11" r="J64"/>
  <c r="J83"/>
  <c r="J82"/>
  <c r="F82"/>
  <c r="F80"/>
  <c r="E78"/>
  <c r="J59"/>
  <c r="J58"/>
  <c r="F58"/>
  <c r="F56"/>
  <c r="E54"/>
  <c r="J41"/>
  <c r="J20"/>
  <c r="E20"/>
  <c r="F83"/>
  <c r="F59"/>
  <c r="J19"/>
  <c r="J14"/>
  <c r="J80"/>
  <c r="J56"/>
  <c r="E7"/>
  <c r="E74"/>
  <c r="E50"/>
  <c i="10" r="J39"/>
  <c r="J38"/>
  <c i="1" r="AY64"/>
  <c i="10" r="J37"/>
  <c i="1" r="AX64"/>
  <c i="10" r="BI88"/>
  <c r="F39"/>
  <c i="1" r="BD64"/>
  <c i="10" r="BH88"/>
  <c r="F38"/>
  <c i="1" r="BC64"/>
  <c i="10" r="BG88"/>
  <c r="F37"/>
  <c i="1" r="BB64"/>
  <c i="10" r="BF88"/>
  <c r="J36"/>
  <c i="1" r="AW64"/>
  <c i="10" r="F36"/>
  <c i="1" r="BA64"/>
  <c i="10" r="T88"/>
  <c r="T87"/>
  <c r="T86"/>
  <c r="R88"/>
  <c r="R87"/>
  <c r="R86"/>
  <c r="P88"/>
  <c r="P87"/>
  <c r="P86"/>
  <c i="1" r="AU64"/>
  <c i="10" r="BK88"/>
  <c r="BK87"/>
  <c r="J87"/>
  <c r="BK86"/>
  <c r="J86"/>
  <c r="J63"/>
  <c r="J32"/>
  <c i="1" r="AG64"/>
  <c i="10" r="J88"/>
  <c r="BE88"/>
  <c r="J35"/>
  <c i="1" r="AV64"/>
  <c i="10" r="F35"/>
  <c i="1" r="AZ64"/>
  <c i="10" r="J64"/>
  <c r="J83"/>
  <c r="J82"/>
  <c r="F82"/>
  <c r="F80"/>
  <c r="E78"/>
  <c r="J59"/>
  <c r="J58"/>
  <c r="F58"/>
  <c r="F56"/>
  <c r="E54"/>
  <c r="J41"/>
  <c r="J20"/>
  <c r="E20"/>
  <c r="F83"/>
  <c r="F59"/>
  <c r="J19"/>
  <c r="J14"/>
  <c r="J80"/>
  <c r="J56"/>
  <c r="E7"/>
  <c r="E74"/>
  <c r="E50"/>
  <c i="9" r="J39"/>
  <c r="J38"/>
  <c i="1" r="AY63"/>
  <c i="9" r="J37"/>
  <c i="1" r="AX63"/>
  <c i="9" r="BI88"/>
  <c r="F39"/>
  <c i="1" r="BD63"/>
  <c i="9" r="BH88"/>
  <c r="F38"/>
  <c i="1" r="BC63"/>
  <c i="9" r="BG88"/>
  <c r="F37"/>
  <c i="1" r="BB63"/>
  <c i="9" r="BF88"/>
  <c r="J36"/>
  <c i="1" r="AW63"/>
  <c i="9" r="F36"/>
  <c i="1" r="BA63"/>
  <c i="9" r="T88"/>
  <c r="T87"/>
  <c r="T86"/>
  <c r="R88"/>
  <c r="R87"/>
  <c r="R86"/>
  <c r="P88"/>
  <c r="P87"/>
  <c r="P86"/>
  <c i="1" r="AU63"/>
  <c i="9" r="BK88"/>
  <c r="BK87"/>
  <c r="J87"/>
  <c r="BK86"/>
  <c r="J86"/>
  <c r="J63"/>
  <c r="J32"/>
  <c i="1" r="AG63"/>
  <c i="9" r="J88"/>
  <c r="BE88"/>
  <c r="J35"/>
  <c i="1" r="AV63"/>
  <c i="9" r="F35"/>
  <c i="1" r="AZ63"/>
  <c i="9" r="J64"/>
  <c r="J83"/>
  <c r="J82"/>
  <c r="F82"/>
  <c r="F80"/>
  <c r="E78"/>
  <c r="J59"/>
  <c r="J58"/>
  <c r="F58"/>
  <c r="F56"/>
  <c r="E54"/>
  <c r="J41"/>
  <c r="J20"/>
  <c r="E20"/>
  <c r="F83"/>
  <c r="F59"/>
  <c r="J19"/>
  <c r="J14"/>
  <c r="J80"/>
  <c r="J56"/>
  <c r="E7"/>
  <c r="E74"/>
  <c r="E50"/>
  <c i="8" r="J39"/>
  <c r="J38"/>
  <c i="1" r="AY62"/>
  <c i="8" r="J37"/>
  <c i="1" r="AX62"/>
  <c i="8" r="BI88"/>
  <c r="F39"/>
  <c i="1" r="BD62"/>
  <c i="8" r="BH88"/>
  <c r="F38"/>
  <c i="1" r="BC62"/>
  <c i="8" r="BG88"/>
  <c r="F37"/>
  <c i="1" r="BB62"/>
  <c i="8" r="BF88"/>
  <c r="J36"/>
  <c i="1" r="AW62"/>
  <c i="8" r="F36"/>
  <c i="1" r="BA62"/>
  <c i="8" r="T88"/>
  <c r="T87"/>
  <c r="T86"/>
  <c r="R88"/>
  <c r="R87"/>
  <c r="R86"/>
  <c r="P88"/>
  <c r="P87"/>
  <c r="P86"/>
  <c i="1" r="AU62"/>
  <c i="8" r="BK88"/>
  <c r="BK87"/>
  <c r="J87"/>
  <c r="BK86"/>
  <c r="J86"/>
  <c r="J63"/>
  <c r="J32"/>
  <c i="1" r="AG62"/>
  <c i="8" r="J88"/>
  <c r="BE88"/>
  <c r="J35"/>
  <c i="1" r="AV62"/>
  <c i="8" r="F35"/>
  <c i="1" r="AZ62"/>
  <c i="8" r="J64"/>
  <c r="J83"/>
  <c r="J82"/>
  <c r="F82"/>
  <c r="F80"/>
  <c r="E78"/>
  <c r="J59"/>
  <c r="J58"/>
  <c r="F58"/>
  <c r="F56"/>
  <c r="E54"/>
  <c r="J41"/>
  <c r="J20"/>
  <c r="E20"/>
  <c r="F83"/>
  <c r="F59"/>
  <c r="J19"/>
  <c r="J14"/>
  <c r="J80"/>
  <c r="J56"/>
  <c r="E7"/>
  <c r="E74"/>
  <c r="E50"/>
  <c i="7" r="J39"/>
  <c r="J38"/>
  <c i="1" r="AY61"/>
  <c i="7" r="J37"/>
  <c i="1" r="AX61"/>
  <c i="7" r="BI88"/>
  <c r="F39"/>
  <c i="1" r="BD61"/>
  <c i="7" r="BH88"/>
  <c r="F38"/>
  <c i="1" r="BC61"/>
  <c i="7" r="BG88"/>
  <c r="F37"/>
  <c i="1" r="BB61"/>
  <c i="7" r="BF88"/>
  <c r="J36"/>
  <c i="1" r="AW61"/>
  <c i="7" r="F36"/>
  <c i="1" r="BA61"/>
  <c i="7" r="T88"/>
  <c r="T87"/>
  <c r="T86"/>
  <c r="R88"/>
  <c r="R87"/>
  <c r="R86"/>
  <c r="P88"/>
  <c r="P87"/>
  <c r="P86"/>
  <c i="1" r="AU61"/>
  <c i="7" r="BK88"/>
  <c r="BK87"/>
  <c r="J87"/>
  <c r="BK86"/>
  <c r="J86"/>
  <c r="J63"/>
  <c r="J32"/>
  <c i="1" r="AG61"/>
  <c i="7" r="J88"/>
  <c r="BE88"/>
  <c r="J35"/>
  <c i="1" r="AV61"/>
  <c i="7" r="F35"/>
  <c i="1" r="AZ61"/>
  <c i="7" r="J64"/>
  <c r="J83"/>
  <c r="J82"/>
  <c r="F82"/>
  <c r="F80"/>
  <c r="E78"/>
  <c r="J59"/>
  <c r="J58"/>
  <c r="F58"/>
  <c r="F56"/>
  <c r="E54"/>
  <c r="J41"/>
  <c r="J20"/>
  <c r="E20"/>
  <c r="F83"/>
  <c r="F59"/>
  <c r="J19"/>
  <c r="J14"/>
  <c r="J80"/>
  <c r="J56"/>
  <c r="E7"/>
  <c r="E74"/>
  <c r="E50"/>
  <c i="6" r="J39"/>
  <c r="J38"/>
  <c i="1" r="AY60"/>
  <c i="6" r="J37"/>
  <c i="1" r="AX60"/>
  <c i="6" r="BI88"/>
  <c r="F39"/>
  <c i="1" r="BD60"/>
  <c i="6" r="BH88"/>
  <c r="F38"/>
  <c i="1" r="BC60"/>
  <c i="6" r="BG88"/>
  <c r="F37"/>
  <c i="1" r="BB60"/>
  <c i="6" r="BF88"/>
  <c r="J36"/>
  <c i="1" r="AW60"/>
  <c i="6" r="F36"/>
  <c i="1" r="BA60"/>
  <c i="6" r="T88"/>
  <c r="T87"/>
  <c r="T86"/>
  <c r="R88"/>
  <c r="R87"/>
  <c r="R86"/>
  <c r="P88"/>
  <c r="P87"/>
  <c r="P86"/>
  <c i="1" r="AU60"/>
  <c i="6" r="BK88"/>
  <c r="BK87"/>
  <c r="J87"/>
  <c r="BK86"/>
  <c r="J86"/>
  <c r="J63"/>
  <c r="J32"/>
  <c i="1" r="AG60"/>
  <c i="6" r="J88"/>
  <c r="BE88"/>
  <c r="J35"/>
  <c i="1" r="AV60"/>
  <c i="6" r="F35"/>
  <c i="1" r="AZ60"/>
  <c i="6" r="J64"/>
  <c r="J83"/>
  <c r="J82"/>
  <c r="F82"/>
  <c r="F80"/>
  <c r="E78"/>
  <c r="J59"/>
  <c r="J58"/>
  <c r="F58"/>
  <c r="F56"/>
  <c r="E54"/>
  <c r="J41"/>
  <c r="J20"/>
  <c r="E20"/>
  <c r="F83"/>
  <c r="F59"/>
  <c r="J19"/>
  <c r="J14"/>
  <c r="J80"/>
  <c r="J56"/>
  <c r="E7"/>
  <c r="E74"/>
  <c r="E50"/>
  <c i="5" r="J39"/>
  <c r="J38"/>
  <c i="1" r="AY59"/>
  <c i="5" r="J37"/>
  <c i="1" r="AX59"/>
  <c i="5" r="BI88"/>
  <c r="F39"/>
  <c i="1" r="BD59"/>
  <c i="5" r="BH88"/>
  <c r="F38"/>
  <c i="1" r="BC59"/>
  <c i="5" r="BG88"/>
  <c r="F37"/>
  <c i="1" r="BB59"/>
  <c i="5" r="BF88"/>
  <c r="J36"/>
  <c i="1" r="AW59"/>
  <c i="5" r="F36"/>
  <c i="1" r="BA59"/>
  <c i="5" r="T88"/>
  <c r="T87"/>
  <c r="T86"/>
  <c r="R88"/>
  <c r="R87"/>
  <c r="R86"/>
  <c r="P88"/>
  <c r="P87"/>
  <c r="P86"/>
  <c i="1" r="AU59"/>
  <c i="5" r="BK88"/>
  <c r="BK87"/>
  <c r="J87"/>
  <c r="BK86"/>
  <c r="J86"/>
  <c r="J63"/>
  <c r="J32"/>
  <c i="1" r="AG59"/>
  <c i="5" r="J88"/>
  <c r="BE88"/>
  <c r="J35"/>
  <c i="1" r="AV59"/>
  <c i="5" r="F35"/>
  <c i="1" r="AZ59"/>
  <c i="5" r="J64"/>
  <c r="J83"/>
  <c r="J82"/>
  <c r="F82"/>
  <c r="F80"/>
  <c r="E78"/>
  <c r="J59"/>
  <c r="J58"/>
  <c r="F58"/>
  <c r="F56"/>
  <c r="E54"/>
  <c r="J41"/>
  <c r="J20"/>
  <c r="E20"/>
  <c r="F83"/>
  <c r="F59"/>
  <c r="J19"/>
  <c r="J14"/>
  <c r="J80"/>
  <c r="J56"/>
  <c r="E7"/>
  <c r="E74"/>
  <c r="E50"/>
  <c i="4" r="J39"/>
  <c r="J38"/>
  <c i="1" r="AY58"/>
  <c i="4" r="J37"/>
  <c i="1" r="AX58"/>
  <c i="4" r="BI90"/>
  <c r="F39"/>
  <c i="1" r="BD58"/>
  <c i="4" r="BH90"/>
  <c r="F38"/>
  <c i="1" r="BC58"/>
  <c i="4" r="BG90"/>
  <c r="F37"/>
  <c i="1" r="BB58"/>
  <c i="4" r="BF90"/>
  <c r="J36"/>
  <c i="1" r="AW58"/>
  <c i="4" r="F36"/>
  <c i="1" r="BA58"/>
  <c i="4" r="T90"/>
  <c r="T89"/>
  <c r="T88"/>
  <c r="T87"/>
  <c r="R90"/>
  <c r="R89"/>
  <c r="R88"/>
  <c r="R87"/>
  <c r="P90"/>
  <c r="P89"/>
  <c r="P88"/>
  <c r="P87"/>
  <c i="1" r="AU58"/>
  <c i="4" r="BK90"/>
  <c r="BK89"/>
  <c r="J89"/>
  <c r="BK88"/>
  <c r="J88"/>
  <c r="BK87"/>
  <c r="J87"/>
  <c r="J63"/>
  <c r="J32"/>
  <c i="1" r="AG58"/>
  <c i="4" r="J90"/>
  <c r="BE90"/>
  <c r="J35"/>
  <c i="1" r="AV58"/>
  <c i="4" r="F35"/>
  <c i="1" r="AZ58"/>
  <c i="4" r="J65"/>
  <c r="J64"/>
  <c r="J83"/>
  <c r="F83"/>
  <c r="F81"/>
  <c r="E79"/>
  <c r="J58"/>
  <c r="F58"/>
  <c r="F56"/>
  <c r="E54"/>
  <c r="J41"/>
  <c r="J26"/>
  <c r="E26"/>
  <c r="J84"/>
  <c r="J59"/>
  <c r="J25"/>
  <c r="J20"/>
  <c r="E20"/>
  <c r="F84"/>
  <c r="F59"/>
  <c r="J19"/>
  <c r="J14"/>
  <c r="J81"/>
  <c r="J56"/>
  <c r="E7"/>
  <c r="E75"/>
  <c r="E50"/>
  <c i="3" r="J39"/>
  <c r="J38"/>
  <c i="1" r="AY57"/>
  <c i="3" r="J37"/>
  <c i="1" r="AX57"/>
  <c i="3" r="BI1255"/>
  <c r="BH1255"/>
  <c r="BG1255"/>
  <c r="BF1255"/>
  <c r="T1255"/>
  <c r="T1254"/>
  <c r="R1255"/>
  <c r="R1254"/>
  <c r="P1255"/>
  <c r="P1254"/>
  <c r="BK1255"/>
  <c r="BK1254"/>
  <c r="J1254"/>
  <c r="J1255"/>
  <c r="BE1255"/>
  <c r="J91"/>
  <c r="BI1253"/>
  <c r="BH1253"/>
  <c r="BG1253"/>
  <c r="BF1253"/>
  <c r="T1253"/>
  <c r="R1253"/>
  <c r="P1253"/>
  <c r="BK1253"/>
  <c r="J1253"/>
  <c r="BE1253"/>
  <c r="BI1252"/>
  <c r="BH1252"/>
  <c r="BG1252"/>
  <c r="BF1252"/>
  <c r="T1252"/>
  <c r="R1252"/>
  <c r="P1252"/>
  <c r="BK1252"/>
  <c r="J1252"/>
  <c r="BE1252"/>
  <c r="BI1250"/>
  <c r="BH1250"/>
  <c r="BG1250"/>
  <c r="BF1250"/>
  <c r="T1250"/>
  <c r="R1250"/>
  <c r="P1250"/>
  <c r="BK1250"/>
  <c r="J1250"/>
  <c r="BE1250"/>
  <c r="BI1248"/>
  <c r="BH1248"/>
  <c r="BG1248"/>
  <c r="BF1248"/>
  <c r="T1248"/>
  <c r="R1248"/>
  <c r="P1248"/>
  <c r="BK1248"/>
  <c r="J1248"/>
  <c r="BE1248"/>
  <c r="BI1246"/>
  <c r="BH1246"/>
  <c r="BG1246"/>
  <c r="BF1246"/>
  <c r="T1246"/>
  <c r="R1246"/>
  <c r="P1246"/>
  <c r="BK1246"/>
  <c r="J1246"/>
  <c r="BE1246"/>
  <c r="BI1244"/>
  <c r="BH1244"/>
  <c r="BG1244"/>
  <c r="BF1244"/>
  <c r="T1244"/>
  <c r="R1244"/>
  <c r="P1244"/>
  <c r="BK1244"/>
  <c r="J1244"/>
  <c r="BE1244"/>
  <c r="BI1242"/>
  <c r="BH1242"/>
  <c r="BG1242"/>
  <c r="BF1242"/>
  <c r="T1242"/>
  <c r="R1242"/>
  <c r="P1242"/>
  <c r="BK1242"/>
  <c r="J1242"/>
  <c r="BE1242"/>
  <c r="BI1240"/>
  <c r="BH1240"/>
  <c r="BG1240"/>
  <c r="BF1240"/>
  <c r="T1240"/>
  <c r="R1240"/>
  <c r="P1240"/>
  <c r="BK1240"/>
  <c r="J1240"/>
  <c r="BE1240"/>
  <c r="BI1238"/>
  <c r="BH1238"/>
  <c r="BG1238"/>
  <c r="BF1238"/>
  <c r="T1238"/>
  <c r="R1238"/>
  <c r="P1238"/>
  <c r="BK1238"/>
  <c r="J1238"/>
  <c r="BE1238"/>
  <c r="BI1236"/>
  <c r="BH1236"/>
  <c r="BG1236"/>
  <c r="BF1236"/>
  <c r="T1236"/>
  <c r="R1236"/>
  <c r="P1236"/>
  <c r="BK1236"/>
  <c r="J1236"/>
  <c r="BE1236"/>
  <c r="BI1234"/>
  <c r="BH1234"/>
  <c r="BG1234"/>
  <c r="BF1234"/>
  <c r="T1234"/>
  <c r="R1234"/>
  <c r="P1234"/>
  <c r="BK1234"/>
  <c r="J1234"/>
  <c r="BE1234"/>
  <c r="BI1232"/>
  <c r="BH1232"/>
  <c r="BG1232"/>
  <c r="BF1232"/>
  <c r="T1232"/>
  <c r="R1232"/>
  <c r="P1232"/>
  <c r="BK1232"/>
  <c r="J1232"/>
  <c r="BE1232"/>
  <c r="BI1230"/>
  <c r="BH1230"/>
  <c r="BG1230"/>
  <c r="BF1230"/>
  <c r="T1230"/>
  <c r="R1230"/>
  <c r="P1230"/>
  <c r="BK1230"/>
  <c r="J1230"/>
  <c r="BE1230"/>
  <c r="BI1228"/>
  <c r="BH1228"/>
  <c r="BG1228"/>
  <c r="BF1228"/>
  <c r="T1228"/>
  <c r="R1228"/>
  <c r="P1228"/>
  <c r="BK1228"/>
  <c r="J1228"/>
  <c r="BE1228"/>
  <c r="BI1226"/>
  <c r="BH1226"/>
  <c r="BG1226"/>
  <c r="BF1226"/>
  <c r="T1226"/>
  <c r="R1226"/>
  <c r="P1226"/>
  <c r="BK1226"/>
  <c r="J1226"/>
  <c r="BE1226"/>
  <c r="BI1224"/>
  <c r="BH1224"/>
  <c r="BG1224"/>
  <c r="BF1224"/>
  <c r="T1224"/>
  <c r="R1224"/>
  <c r="P1224"/>
  <c r="BK1224"/>
  <c r="J1224"/>
  <c r="BE1224"/>
  <c r="BI1222"/>
  <c r="BH1222"/>
  <c r="BG1222"/>
  <c r="BF1222"/>
  <c r="T1222"/>
  <c r="R1222"/>
  <c r="P1222"/>
  <c r="BK1222"/>
  <c r="J1222"/>
  <c r="BE1222"/>
  <c r="BI1220"/>
  <c r="BH1220"/>
  <c r="BG1220"/>
  <c r="BF1220"/>
  <c r="T1220"/>
  <c r="R1220"/>
  <c r="P1220"/>
  <c r="BK1220"/>
  <c r="J1220"/>
  <c r="BE1220"/>
  <c r="BI1218"/>
  <c r="BH1218"/>
  <c r="BG1218"/>
  <c r="BF1218"/>
  <c r="T1218"/>
  <c r="R1218"/>
  <c r="P1218"/>
  <c r="BK1218"/>
  <c r="J1218"/>
  <c r="BE1218"/>
  <c r="BI1216"/>
  <c r="BH1216"/>
  <c r="BG1216"/>
  <c r="BF1216"/>
  <c r="T1216"/>
  <c r="R1216"/>
  <c r="P1216"/>
  <c r="BK1216"/>
  <c r="J1216"/>
  <c r="BE1216"/>
  <c r="BI1214"/>
  <c r="BH1214"/>
  <c r="BG1214"/>
  <c r="BF1214"/>
  <c r="T1214"/>
  <c r="R1214"/>
  <c r="P1214"/>
  <c r="BK1214"/>
  <c r="J1214"/>
  <c r="BE1214"/>
  <c r="BI1212"/>
  <c r="BH1212"/>
  <c r="BG1212"/>
  <c r="BF1212"/>
  <c r="T1212"/>
  <c r="R1212"/>
  <c r="P1212"/>
  <c r="BK1212"/>
  <c r="J1212"/>
  <c r="BE1212"/>
  <c r="BI1210"/>
  <c r="BH1210"/>
  <c r="BG1210"/>
  <c r="BF1210"/>
  <c r="T1210"/>
  <c r="R1210"/>
  <c r="P1210"/>
  <c r="BK1210"/>
  <c r="J1210"/>
  <c r="BE1210"/>
  <c r="BI1208"/>
  <c r="BH1208"/>
  <c r="BG1208"/>
  <c r="BF1208"/>
  <c r="T1208"/>
  <c r="R1208"/>
  <c r="P1208"/>
  <c r="BK1208"/>
  <c r="J1208"/>
  <c r="BE1208"/>
  <c r="BI1206"/>
  <c r="BH1206"/>
  <c r="BG1206"/>
  <c r="BF1206"/>
  <c r="T1206"/>
  <c r="R1206"/>
  <c r="P1206"/>
  <c r="BK1206"/>
  <c r="J1206"/>
  <c r="BE1206"/>
  <c r="BI1204"/>
  <c r="BH1204"/>
  <c r="BG1204"/>
  <c r="BF1204"/>
  <c r="T1204"/>
  <c r="R1204"/>
  <c r="P1204"/>
  <c r="BK1204"/>
  <c r="J1204"/>
  <c r="BE1204"/>
  <c r="BI1202"/>
  <c r="BH1202"/>
  <c r="BG1202"/>
  <c r="BF1202"/>
  <c r="T1202"/>
  <c r="R1202"/>
  <c r="P1202"/>
  <c r="BK1202"/>
  <c r="J1202"/>
  <c r="BE1202"/>
  <c r="BI1200"/>
  <c r="BH1200"/>
  <c r="BG1200"/>
  <c r="BF1200"/>
  <c r="T1200"/>
  <c r="R1200"/>
  <c r="P1200"/>
  <c r="BK1200"/>
  <c r="J1200"/>
  <c r="BE1200"/>
  <c r="BI1198"/>
  <c r="BH1198"/>
  <c r="BG1198"/>
  <c r="BF1198"/>
  <c r="T1198"/>
  <c r="R1198"/>
  <c r="P1198"/>
  <c r="BK1198"/>
  <c r="J1198"/>
  <c r="BE1198"/>
  <c r="BI1196"/>
  <c r="BH1196"/>
  <c r="BG1196"/>
  <c r="BF1196"/>
  <c r="T1196"/>
  <c r="R1196"/>
  <c r="P1196"/>
  <c r="BK1196"/>
  <c r="J1196"/>
  <c r="BE1196"/>
  <c r="BI1194"/>
  <c r="BH1194"/>
  <c r="BG1194"/>
  <c r="BF1194"/>
  <c r="T1194"/>
  <c r="R1194"/>
  <c r="P1194"/>
  <c r="BK1194"/>
  <c r="J1194"/>
  <c r="BE1194"/>
  <c r="BI1192"/>
  <c r="BH1192"/>
  <c r="BG1192"/>
  <c r="BF1192"/>
  <c r="T1192"/>
  <c r="R1192"/>
  <c r="P1192"/>
  <c r="BK1192"/>
  <c r="J1192"/>
  <c r="BE1192"/>
  <c r="BI1190"/>
  <c r="BH1190"/>
  <c r="BG1190"/>
  <c r="BF1190"/>
  <c r="T1190"/>
  <c r="R1190"/>
  <c r="P1190"/>
  <c r="BK1190"/>
  <c r="J1190"/>
  <c r="BE1190"/>
  <c r="BI1188"/>
  <c r="BH1188"/>
  <c r="BG1188"/>
  <c r="BF1188"/>
  <c r="T1188"/>
  <c r="R1188"/>
  <c r="P1188"/>
  <c r="BK1188"/>
  <c r="J1188"/>
  <c r="BE1188"/>
  <c r="BI1186"/>
  <c r="BH1186"/>
  <c r="BG1186"/>
  <c r="BF1186"/>
  <c r="T1186"/>
  <c r="R1186"/>
  <c r="P1186"/>
  <c r="BK1186"/>
  <c r="J1186"/>
  <c r="BE1186"/>
  <c r="BI1184"/>
  <c r="BH1184"/>
  <c r="BG1184"/>
  <c r="BF1184"/>
  <c r="T1184"/>
  <c r="R1184"/>
  <c r="P1184"/>
  <c r="BK1184"/>
  <c r="J1184"/>
  <c r="BE1184"/>
  <c r="BI1182"/>
  <c r="BH1182"/>
  <c r="BG1182"/>
  <c r="BF1182"/>
  <c r="T1182"/>
  <c r="R1182"/>
  <c r="P1182"/>
  <c r="BK1182"/>
  <c r="J1182"/>
  <c r="BE1182"/>
  <c r="BI1180"/>
  <c r="BH1180"/>
  <c r="BG1180"/>
  <c r="BF1180"/>
  <c r="T1180"/>
  <c r="R1180"/>
  <c r="P1180"/>
  <c r="BK1180"/>
  <c r="J1180"/>
  <c r="BE1180"/>
  <c r="BI1178"/>
  <c r="BH1178"/>
  <c r="BG1178"/>
  <c r="BF1178"/>
  <c r="T1178"/>
  <c r="R1178"/>
  <c r="P1178"/>
  <c r="BK1178"/>
  <c r="J1178"/>
  <c r="BE1178"/>
  <c r="BI1176"/>
  <c r="BH1176"/>
  <c r="BG1176"/>
  <c r="BF1176"/>
  <c r="T1176"/>
  <c r="R1176"/>
  <c r="P1176"/>
  <c r="BK1176"/>
  <c r="J1176"/>
  <c r="BE1176"/>
  <c r="BI1174"/>
  <c r="BH1174"/>
  <c r="BG1174"/>
  <c r="BF1174"/>
  <c r="T1174"/>
  <c r="R1174"/>
  <c r="P1174"/>
  <c r="BK1174"/>
  <c r="J1174"/>
  <c r="BE1174"/>
  <c r="BI1172"/>
  <c r="BH1172"/>
  <c r="BG1172"/>
  <c r="BF1172"/>
  <c r="T1172"/>
  <c r="R1172"/>
  <c r="P1172"/>
  <c r="BK1172"/>
  <c r="J1172"/>
  <c r="BE1172"/>
  <c r="BI1170"/>
  <c r="BH1170"/>
  <c r="BG1170"/>
  <c r="BF1170"/>
  <c r="T1170"/>
  <c r="R1170"/>
  <c r="P1170"/>
  <c r="BK1170"/>
  <c r="J1170"/>
  <c r="BE1170"/>
  <c r="BI1168"/>
  <c r="BH1168"/>
  <c r="BG1168"/>
  <c r="BF1168"/>
  <c r="T1168"/>
  <c r="R1168"/>
  <c r="P1168"/>
  <c r="BK1168"/>
  <c r="J1168"/>
  <c r="BE1168"/>
  <c r="BI1166"/>
  <c r="BH1166"/>
  <c r="BG1166"/>
  <c r="BF1166"/>
  <c r="T1166"/>
  <c r="R1166"/>
  <c r="P1166"/>
  <c r="BK1166"/>
  <c r="J1166"/>
  <c r="BE1166"/>
  <c r="BI1164"/>
  <c r="BH1164"/>
  <c r="BG1164"/>
  <c r="BF1164"/>
  <c r="T1164"/>
  <c r="R1164"/>
  <c r="P1164"/>
  <c r="BK1164"/>
  <c r="J1164"/>
  <c r="BE1164"/>
  <c r="BI1162"/>
  <c r="BH1162"/>
  <c r="BG1162"/>
  <c r="BF1162"/>
  <c r="T1162"/>
  <c r="R1162"/>
  <c r="P1162"/>
  <c r="BK1162"/>
  <c r="J1162"/>
  <c r="BE1162"/>
  <c r="BI1160"/>
  <c r="BH1160"/>
  <c r="BG1160"/>
  <c r="BF1160"/>
  <c r="T1160"/>
  <c r="R1160"/>
  <c r="P1160"/>
  <c r="BK1160"/>
  <c r="J1160"/>
  <c r="BE1160"/>
  <c r="BI1158"/>
  <c r="BH1158"/>
  <c r="BG1158"/>
  <c r="BF1158"/>
  <c r="T1158"/>
  <c r="R1158"/>
  <c r="P1158"/>
  <c r="BK1158"/>
  <c r="J1158"/>
  <c r="BE1158"/>
  <c r="BI1156"/>
  <c r="BH1156"/>
  <c r="BG1156"/>
  <c r="BF1156"/>
  <c r="T1156"/>
  <c r="R1156"/>
  <c r="P1156"/>
  <c r="BK1156"/>
  <c r="J1156"/>
  <c r="BE1156"/>
  <c r="BI1154"/>
  <c r="BH1154"/>
  <c r="BG1154"/>
  <c r="BF1154"/>
  <c r="T1154"/>
  <c r="R1154"/>
  <c r="P1154"/>
  <c r="BK1154"/>
  <c r="J1154"/>
  <c r="BE1154"/>
  <c r="BI1152"/>
  <c r="BH1152"/>
  <c r="BG1152"/>
  <c r="BF1152"/>
  <c r="T1152"/>
  <c r="R1152"/>
  <c r="P1152"/>
  <c r="BK1152"/>
  <c r="J1152"/>
  <c r="BE1152"/>
  <c r="BI1150"/>
  <c r="BH1150"/>
  <c r="BG1150"/>
  <c r="BF1150"/>
  <c r="T1150"/>
  <c r="T1149"/>
  <c r="R1150"/>
  <c r="R1149"/>
  <c r="P1150"/>
  <c r="P1149"/>
  <c r="BK1150"/>
  <c r="BK1149"/>
  <c r="J1149"/>
  <c r="J1150"/>
  <c r="BE1150"/>
  <c r="J90"/>
  <c r="BI1148"/>
  <c r="BH1148"/>
  <c r="BG1148"/>
  <c r="BF1148"/>
  <c r="T1148"/>
  <c r="R1148"/>
  <c r="P1148"/>
  <c r="BK1148"/>
  <c r="J1148"/>
  <c r="BE1148"/>
  <c r="BI1147"/>
  <c r="BH1147"/>
  <c r="BG1147"/>
  <c r="BF1147"/>
  <c r="T1147"/>
  <c r="R1147"/>
  <c r="P1147"/>
  <c r="BK1147"/>
  <c r="J1147"/>
  <c r="BE1147"/>
  <c r="BI1146"/>
  <c r="BH1146"/>
  <c r="BG1146"/>
  <c r="BF1146"/>
  <c r="T1146"/>
  <c r="R1146"/>
  <c r="P1146"/>
  <c r="BK1146"/>
  <c r="J1146"/>
  <c r="BE1146"/>
  <c r="BI1145"/>
  <c r="BH1145"/>
  <c r="BG1145"/>
  <c r="BF1145"/>
  <c r="T1145"/>
  <c r="R1145"/>
  <c r="P1145"/>
  <c r="BK1145"/>
  <c r="J1145"/>
  <c r="BE1145"/>
  <c r="BI1144"/>
  <c r="BH1144"/>
  <c r="BG1144"/>
  <c r="BF1144"/>
  <c r="T1144"/>
  <c r="R1144"/>
  <c r="P1144"/>
  <c r="BK1144"/>
  <c r="J1144"/>
  <c r="BE1144"/>
  <c r="BI1143"/>
  <c r="BH1143"/>
  <c r="BG1143"/>
  <c r="BF1143"/>
  <c r="T1143"/>
  <c r="R1143"/>
  <c r="P1143"/>
  <c r="BK1143"/>
  <c r="J1143"/>
  <c r="BE1143"/>
  <c r="BI1142"/>
  <c r="BH1142"/>
  <c r="BG1142"/>
  <c r="BF1142"/>
  <c r="T1142"/>
  <c r="R1142"/>
  <c r="P1142"/>
  <c r="BK1142"/>
  <c r="J1142"/>
  <c r="BE1142"/>
  <c r="BI1141"/>
  <c r="BH1141"/>
  <c r="BG1141"/>
  <c r="BF1141"/>
  <c r="T1141"/>
  <c r="R1141"/>
  <c r="P1141"/>
  <c r="BK1141"/>
  <c r="J1141"/>
  <c r="BE1141"/>
  <c r="BI1140"/>
  <c r="BH1140"/>
  <c r="BG1140"/>
  <c r="BF1140"/>
  <c r="T1140"/>
  <c r="T1139"/>
  <c r="R1140"/>
  <c r="R1139"/>
  <c r="P1140"/>
  <c r="P1139"/>
  <c r="BK1140"/>
  <c r="BK1139"/>
  <c r="J1139"/>
  <c r="J1140"/>
  <c r="BE1140"/>
  <c r="J89"/>
  <c r="BI1137"/>
  <c r="BH1137"/>
  <c r="BG1137"/>
  <c r="BF1137"/>
  <c r="T1137"/>
  <c r="R1137"/>
  <c r="P1137"/>
  <c r="BK1137"/>
  <c r="J1137"/>
  <c r="BE1137"/>
  <c r="BI1135"/>
  <c r="BH1135"/>
  <c r="BG1135"/>
  <c r="BF1135"/>
  <c r="T1135"/>
  <c r="R1135"/>
  <c r="P1135"/>
  <c r="BK1135"/>
  <c r="J1135"/>
  <c r="BE1135"/>
  <c r="BI1133"/>
  <c r="BH1133"/>
  <c r="BG1133"/>
  <c r="BF1133"/>
  <c r="T1133"/>
  <c r="R1133"/>
  <c r="P1133"/>
  <c r="BK1133"/>
  <c r="J1133"/>
  <c r="BE1133"/>
  <c r="BI1131"/>
  <c r="BH1131"/>
  <c r="BG1131"/>
  <c r="BF1131"/>
  <c r="T1131"/>
  <c r="R1131"/>
  <c r="P1131"/>
  <c r="BK1131"/>
  <c r="J1131"/>
  <c r="BE1131"/>
  <c r="BI1129"/>
  <c r="BH1129"/>
  <c r="BG1129"/>
  <c r="BF1129"/>
  <c r="T1129"/>
  <c r="R1129"/>
  <c r="P1129"/>
  <c r="BK1129"/>
  <c r="J1129"/>
  <c r="BE1129"/>
  <c r="BI1127"/>
  <c r="BH1127"/>
  <c r="BG1127"/>
  <c r="BF1127"/>
  <c r="T1127"/>
  <c r="R1127"/>
  <c r="P1127"/>
  <c r="BK1127"/>
  <c r="J1127"/>
  <c r="BE1127"/>
  <c r="BI1125"/>
  <c r="BH1125"/>
  <c r="BG1125"/>
  <c r="BF1125"/>
  <c r="T1125"/>
  <c r="R1125"/>
  <c r="P1125"/>
  <c r="BK1125"/>
  <c r="J1125"/>
  <c r="BE1125"/>
  <c r="BI1123"/>
  <c r="BH1123"/>
  <c r="BG1123"/>
  <c r="BF1123"/>
  <c r="T1123"/>
  <c r="R1123"/>
  <c r="P1123"/>
  <c r="BK1123"/>
  <c r="J1123"/>
  <c r="BE1123"/>
  <c r="BI1121"/>
  <c r="BH1121"/>
  <c r="BG1121"/>
  <c r="BF1121"/>
  <c r="T1121"/>
  <c r="R1121"/>
  <c r="P1121"/>
  <c r="BK1121"/>
  <c r="J1121"/>
  <c r="BE1121"/>
  <c r="BI1119"/>
  <c r="BH1119"/>
  <c r="BG1119"/>
  <c r="BF1119"/>
  <c r="T1119"/>
  <c r="R1119"/>
  <c r="P1119"/>
  <c r="BK1119"/>
  <c r="J1119"/>
  <c r="BE1119"/>
  <c r="BI1117"/>
  <c r="BH1117"/>
  <c r="BG1117"/>
  <c r="BF1117"/>
  <c r="T1117"/>
  <c r="R1117"/>
  <c r="P1117"/>
  <c r="BK1117"/>
  <c r="J1117"/>
  <c r="BE1117"/>
  <c r="BI1115"/>
  <c r="BH1115"/>
  <c r="BG1115"/>
  <c r="BF1115"/>
  <c r="T1115"/>
  <c r="R1115"/>
  <c r="P1115"/>
  <c r="BK1115"/>
  <c r="J1115"/>
  <c r="BE1115"/>
  <c r="BI1113"/>
  <c r="BH1113"/>
  <c r="BG1113"/>
  <c r="BF1113"/>
  <c r="T1113"/>
  <c r="R1113"/>
  <c r="P1113"/>
  <c r="BK1113"/>
  <c r="J1113"/>
  <c r="BE1113"/>
  <c r="BI1111"/>
  <c r="BH1111"/>
  <c r="BG1111"/>
  <c r="BF1111"/>
  <c r="T1111"/>
  <c r="R1111"/>
  <c r="P1111"/>
  <c r="BK1111"/>
  <c r="J1111"/>
  <c r="BE1111"/>
  <c r="BI1109"/>
  <c r="BH1109"/>
  <c r="BG1109"/>
  <c r="BF1109"/>
  <c r="T1109"/>
  <c r="R1109"/>
  <c r="P1109"/>
  <c r="BK1109"/>
  <c r="J1109"/>
  <c r="BE1109"/>
  <c r="BI1107"/>
  <c r="BH1107"/>
  <c r="BG1107"/>
  <c r="BF1107"/>
  <c r="T1107"/>
  <c r="R1107"/>
  <c r="P1107"/>
  <c r="BK1107"/>
  <c r="J1107"/>
  <c r="BE1107"/>
  <c r="BI1105"/>
  <c r="BH1105"/>
  <c r="BG1105"/>
  <c r="BF1105"/>
  <c r="T1105"/>
  <c r="R1105"/>
  <c r="P1105"/>
  <c r="BK1105"/>
  <c r="J1105"/>
  <c r="BE1105"/>
  <c r="BI1103"/>
  <c r="BH1103"/>
  <c r="BG1103"/>
  <c r="BF1103"/>
  <c r="T1103"/>
  <c r="R1103"/>
  <c r="P1103"/>
  <c r="BK1103"/>
  <c r="J1103"/>
  <c r="BE1103"/>
  <c r="BI1101"/>
  <c r="BH1101"/>
  <c r="BG1101"/>
  <c r="BF1101"/>
  <c r="T1101"/>
  <c r="R1101"/>
  <c r="P1101"/>
  <c r="BK1101"/>
  <c r="J1101"/>
  <c r="BE1101"/>
  <c r="BI1099"/>
  <c r="BH1099"/>
  <c r="BG1099"/>
  <c r="BF1099"/>
  <c r="T1099"/>
  <c r="R1099"/>
  <c r="P1099"/>
  <c r="BK1099"/>
  <c r="J1099"/>
  <c r="BE1099"/>
  <c r="BI1097"/>
  <c r="BH1097"/>
  <c r="BG1097"/>
  <c r="BF1097"/>
  <c r="T1097"/>
  <c r="R1097"/>
  <c r="P1097"/>
  <c r="BK1097"/>
  <c r="J1097"/>
  <c r="BE1097"/>
  <c r="BI1095"/>
  <c r="BH1095"/>
  <c r="BG1095"/>
  <c r="BF1095"/>
  <c r="T1095"/>
  <c r="R1095"/>
  <c r="P1095"/>
  <c r="BK1095"/>
  <c r="J1095"/>
  <c r="BE1095"/>
  <c r="BI1093"/>
  <c r="BH1093"/>
  <c r="BG1093"/>
  <c r="BF1093"/>
  <c r="T1093"/>
  <c r="R1093"/>
  <c r="P1093"/>
  <c r="BK1093"/>
  <c r="J1093"/>
  <c r="BE1093"/>
  <c r="BI1091"/>
  <c r="BH1091"/>
  <c r="BG1091"/>
  <c r="BF1091"/>
  <c r="T1091"/>
  <c r="R1091"/>
  <c r="P1091"/>
  <c r="BK1091"/>
  <c r="J1091"/>
  <c r="BE1091"/>
  <c r="BI1089"/>
  <c r="BH1089"/>
  <c r="BG1089"/>
  <c r="BF1089"/>
  <c r="T1089"/>
  <c r="R1089"/>
  <c r="P1089"/>
  <c r="BK1089"/>
  <c r="J1089"/>
  <c r="BE1089"/>
  <c r="BI1087"/>
  <c r="BH1087"/>
  <c r="BG1087"/>
  <c r="BF1087"/>
  <c r="T1087"/>
  <c r="R1087"/>
  <c r="P1087"/>
  <c r="BK1087"/>
  <c r="J1087"/>
  <c r="BE1087"/>
  <c r="BI1085"/>
  <c r="BH1085"/>
  <c r="BG1085"/>
  <c r="BF1085"/>
  <c r="T1085"/>
  <c r="T1084"/>
  <c r="T1083"/>
  <c r="R1085"/>
  <c r="R1084"/>
  <c r="R1083"/>
  <c r="P1085"/>
  <c r="P1084"/>
  <c r="P1083"/>
  <c r="BK1085"/>
  <c r="BK1084"/>
  <c r="J1084"/>
  <c r="BK1083"/>
  <c r="J1083"/>
  <c r="J1085"/>
  <c r="BE1085"/>
  <c r="J88"/>
  <c r="J87"/>
  <c r="BI1080"/>
  <c r="BH1080"/>
  <c r="BG1080"/>
  <c r="BF1080"/>
  <c r="T1080"/>
  <c r="R1080"/>
  <c r="P1080"/>
  <c r="BK1080"/>
  <c r="J1080"/>
  <c r="BE1080"/>
  <c r="BI1076"/>
  <c r="BH1076"/>
  <c r="BG1076"/>
  <c r="BF1076"/>
  <c r="T1076"/>
  <c r="R1076"/>
  <c r="P1076"/>
  <c r="BK1076"/>
  <c r="J1076"/>
  <c r="BE1076"/>
  <c r="BI1072"/>
  <c r="BH1072"/>
  <c r="BG1072"/>
  <c r="BF1072"/>
  <c r="T1072"/>
  <c r="R1072"/>
  <c r="P1072"/>
  <c r="BK1072"/>
  <c r="J1072"/>
  <c r="BE1072"/>
  <c r="BI1070"/>
  <c r="BH1070"/>
  <c r="BG1070"/>
  <c r="BF1070"/>
  <c r="T1070"/>
  <c r="R1070"/>
  <c r="P1070"/>
  <c r="BK1070"/>
  <c r="J1070"/>
  <c r="BE1070"/>
  <c r="BI1068"/>
  <c r="BH1068"/>
  <c r="BG1068"/>
  <c r="BF1068"/>
  <c r="T1068"/>
  <c r="R1068"/>
  <c r="P1068"/>
  <c r="BK1068"/>
  <c r="J1068"/>
  <c r="BE1068"/>
  <c r="BI1064"/>
  <c r="BH1064"/>
  <c r="BG1064"/>
  <c r="BF1064"/>
  <c r="T1064"/>
  <c r="R1064"/>
  <c r="P1064"/>
  <c r="BK1064"/>
  <c r="J1064"/>
  <c r="BE1064"/>
  <c r="BI1060"/>
  <c r="BH1060"/>
  <c r="BG1060"/>
  <c r="BF1060"/>
  <c r="T1060"/>
  <c r="T1059"/>
  <c r="R1060"/>
  <c r="R1059"/>
  <c r="P1060"/>
  <c r="P1059"/>
  <c r="BK1060"/>
  <c r="BK1059"/>
  <c r="J1059"/>
  <c r="J1060"/>
  <c r="BE1060"/>
  <c r="J86"/>
  <c r="BI1058"/>
  <c r="BH1058"/>
  <c r="BG1058"/>
  <c r="BF1058"/>
  <c r="T1058"/>
  <c r="R1058"/>
  <c r="P1058"/>
  <c r="BK1058"/>
  <c r="J1058"/>
  <c r="BE1058"/>
  <c r="BI1054"/>
  <c r="BH1054"/>
  <c r="BG1054"/>
  <c r="BF1054"/>
  <c r="T1054"/>
  <c r="T1053"/>
  <c r="R1054"/>
  <c r="R1053"/>
  <c r="P1054"/>
  <c r="P1053"/>
  <c r="BK1054"/>
  <c r="BK1053"/>
  <c r="J1053"/>
  <c r="J1054"/>
  <c r="BE1054"/>
  <c r="J85"/>
  <c r="BI1052"/>
  <c r="BH1052"/>
  <c r="BG1052"/>
  <c r="BF1052"/>
  <c r="T1052"/>
  <c r="R1052"/>
  <c r="P1052"/>
  <c r="BK1052"/>
  <c r="J1052"/>
  <c r="BE1052"/>
  <c r="BI1050"/>
  <c r="BH1050"/>
  <c r="BG1050"/>
  <c r="BF1050"/>
  <c r="T1050"/>
  <c r="R1050"/>
  <c r="P1050"/>
  <c r="BK1050"/>
  <c r="J1050"/>
  <c r="BE1050"/>
  <c r="BI1049"/>
  <c r="BH1049"/>
  <c r="BG1049"/>
  <c r="BF1049"/>
  <c r="T1049"/>
  <c r="R1049"/>
  <c r="P1049"/>
  <c r="BK1049"/>
  <c r="J1049"/>
  <c r="BE1049"/>
  <c r="BI1048"/>
  <c r="BH1048"/>
  <c r="BG1048"/>
  <c r="BF1048"/>
  <c r="T1048"/>
  <c r="R1048"/>
  <c r="P1048"/>
  <c r="BK1048"/>
  <c r="J1048"/>
  <c r="BE1048"/>
  <c r="BI1047"/>
  <c r="BH1047"/>
  <c r="BG1047"/>
  <c r="BF1047"/>
  <c r="T1047"/>
  <c r="R1047"/>
  <c r="P1047"/>
  <c r="BK1047"/>
  <c r="J1047"/>
  <c r="BE1047"/>
  <c r="BI1044"/>
  <c r="BH1044"/>
  <c r="BG1044"/>
  <c r="BF1044"/>
  <c r="T1044"/>
  <c r="R1044"/>
  <c r="P1044"/>
  <c r="BK1044"/>
  <c r="J1044"/>
  <c r="BE1044"/>
  <c r="BI1029"/>
  <c r="BH1029"/>
  <c r="BG1029"/>
  <c r="BF1029"/>
  <c r="T1029"/>
  <c r="T1028"/>
  <c r="R1029"/>
  <c r="R1028"/>
  <c r="P1029"/>
  <c r="P1028"/>
  <c r="BK1029"/>
  <c r="BK1028"/>
  <c r="J1028"/>
  <c r="J1029"/>
  <c r="BE1029"/>
  <c r="J84"/>
  <c r="BI1027"/>
  <c r="BH1027"/>
  <c r="BG1027"/>
  <c r="BF1027"/>
  <c r="T1027"/>
  <c r="R1027"/>
  <c r="P1027"/>
  <c r="BK1027"/>
  <c r="J1027"/>
  <c r="BE1027"/>
  <c r="BI1024"/>
  <c r="BH1024"/>
  <c r="BG1024"/>
  <c r="BF1024"/>
  <c r="T1024"/>
  <c r="T1023"/>
  <c r="R1024"/>
  <c r="R1023"/>
  <c r="P1024"/>
  <c r="P1023"/>
  <c r="BK1024"/>
  <c r="BK1023"/>
  <c r="J1023"/>
  <c r="J1024"/>
  <c r="BE1024"/>
  <c r="J83"/>
  <c r="BI1022"/>
  <c r="BH1022"/>
  <c r="BG1022"/>
  <c r="BF1022"/>
  <c r="T1022"/>
  <c r="R1022"/>
  <c r="P1022"/>
  <c r="BK1022"/>
  <c r="J1022"/>
  <c r="BE1022"/>
  <c r="BI1017"/>
  <c r="BH1017"/>
  <c r="BG1017"/>
  <c r="BF1017"/>
  <c r="T1017"/>
  <c r="R1017"/>
  <c r="P1017"/>
  <c r="BK1017"/>
  <c r="J1017"/>
  <c r="BE1017"/>
  <c r="BI1014"/>
  <c r="BH1014"/>
  <c r="BG1014"/>
  <c r="BF1014"/>
  <c r="T1014"/>
  <c r="R1014"/>
  <c r="P1014"/>
  <c r="BK1014"/>
  <c r="J1014"/>
  <c r="BE1014"/>
  <c r="BI1009"/>
  <c r="BH1009"/>
  <c r="BG1009"/>
  <c r="BF1009"/>
  <c r="T1009"/>
  <c r="R1009"/>
  <c r="P1009"/>
  <c r="BK1009"/>
  <c r="J1009"/>
  <c r="BE1009"/>
  <c r="BI1006"/>
  <c r="BH1006"/>
  <c r="BG1006"/>
  <c r="BF1006"/>
  <c r="T1006"/>
  <c r="R1006"/>
  <c r="P1006"/>
  <c r="BK1006"/>
  <c r="J1006"/>
  <c r="BE1006"/>
  <c r="BI1001"/>
  <c r="BH1001"/>
  <c r="BG1001"/>
  <c r="BF1001"/>
  <c r="T1001"/>
  <c r="R1001"/>
  <c r="P1001"/>
  <c r="BK1001"/>
  <c r="J1001"/>
  <c r="BE1001"/>
  <c r="BI1000"/>
  <c r="BH1000"/>
  <c r="BG1000"/>
  <c r="BF1000"/>
  <c r="T1000"/>
  <c r="R1000"/>
  <c r="P1000"/>
  <c r="BK1000"/>
  <c r="J1000"/>
  <c r="BE1000"/>
  <c r="BI999"/>
  <c r="BH999"/>
  <c r="BG999"/>
  <c r="BF999"/>
  <c r="T999"/>
  <c r="R999"/>
  <c r="P999"/>
  <c r="BK999"/>
  <c r="J999"/>
  <c r="BE999"/>
  <c r="BI994"/>
  <c r="BH994"/>
  <c r="BG994"/>
  <c r="BF994"/>
  <c r="T994"/>
  <c r="T993"/>
  <c r="R994"/>
  <c r="R993"/>
  <c r="P994"/>
  <c r="P993"/>
  <c r="BK994"/>
  <c r="BK993"/>
  <c r="J993"/>
  <c r="J994"/>
  <c r="BE994"/>
  <c r="J82"/>
  <c r="BI992"/>
  <c r="BH992"/>
  <c r="BG992"/>
  <c r="BF992"/>
  <c r="T992"/>
  <c r="R992"/>
  <c r="P992"/>
  <c r="BK992"/>
  <c r="J992"/>
  <c r="BE992"/>
  <c r="BI990"/>
  <c r="BH990"/>
  <c r="BG990"/>
  <c r="BF990"/>
  <c r="T990"/>
  <c r="R990"/>
  <c r="P990"/>
  <c r="BK990"/>
  <c r="J990"/>
  <c r="BE990"/>
  <c r="BI989"/>
  <c r="BH989"/>
  <c r="BG989"/>
  <c r="BF989"/>
  <c r="T989"/>
  <c r="R989"/>
  <c r="P989"/>
  <c r="BK989"/>
  <c r="J989"/>
  <c r="BE989"/>
  <c r="BI986"/>
  <c r="BH986"/>
  <c r="BG986"/>
  <c r="BF986"/>
  <c r="T986"/>
  <c r="R986"/>
  <c r="P986"/>
  <c r="BK986"/>
  <c r="J986"/>
  <c r="BE986"/>
  <c r="BI981"/>
  <c r="BH981"/>
  <c r="BG981"/>
  <c r="BF981"/>
  <c r="T981"/>
  <c r="T980"/>
  <c r="R981"/>
  <c r="R980"/>
  <c r="P981"/>
  <c r="P980"/>
  <c r="BK981"/>
  <c r="BK980"/>
  <c r="J980"/>
  <c r="J981"/>
  <c r="BE981"/>
  <c r="J81"/>
  <c r="BI979"/>
  <c r="BH979"/>
  <c r="BG979"/>
  <c r="BF979"/>
  <c r="T979"/>
  <c r="R979"/>
  <c r="P979"/>
  <c r="BK979"/>
  <c r="J979"/>
  <c r="BE979"/>
  <c r="BI978"/>
  <c r="BH978"/>
  <c r="BG978"/>
  <c r="BF978"/>
  <c r="T978"/>
  <c r="R978"/>
  <c r="P978"/>
  <c r="BK978"/>
  <c r="J978"/>
  <c r="BE978"/>
  <c r="BI977"/>
  <c r="BH977"/>
  <c r="BG977"/>
  <c r="BF977"/>
  <c r="T977"/>
  <c r="R977"/>
  <c r="P977"/>
  <c r="BK977"/>
  <c r="J977"/>
  <c r="BE977"/>
  <c r="BI975"/>
  <c r="BH975"/>
  <c r="BG975"/>
  <c r="BF975"/>
  <c r="T975"/>
  <c r="R975"/>
  <c r="P975"/>
  <c r="BK975"/>
  <c r="J975"/>
  <c r="BE975"/>
  <c r="BI974"/>
  <c r="BH974"/>
  <c r="BG974"/>
  <c r="BF974"/>
  <c r="T974"/>
  <c r="R974"/>
  <c r="P974"/>
  <c r="BK974"/>
  <c r="J974"/>
  <c r="BE974"/>
  <c r="BI971"/>
  <c r="BH971"/>
  <c r="BG971"/>
  <c r="BF971"/>
  <c r="T971"/>
  <c r="R971"/>
  <c r="P971"/>
  <c r="BK971"/>
  <c r="J971"/>
  <c r="BE971"/>
  <c r="BI967"/>
  <c r="BH967"/>
  <c r="BG967"/>
  <c r="BF967"/>
  <c r="T967"/>
  <c r="R967"/>
  <c r="P967"/>
  <c r="BK967"/>
  <c r="J967"/>
  <c r="BE967"/>
  <c r="BI964"/>
  <c r="BH964"/>
  <c r="BG964"/>
  <c r="BF964"/>
  <c r="T964"/>
  <c r="R964"/>
  <c r="P964"/>
  <c r="BK964"/>
  <c r="J964"/>
  <c r="BE964"/>
  <c r="BI961"/>
  <c r="BH961"/>
  <c r="BG961"/>
  <c r="BF961"/>
  <c r="T961"/>
  <c r="R961"/>
  <c r="P961"/>
  <c r="BK961"/>
  <c r="J961"/>
  <c r="BE961"/>
  <c r="BI958"/>
  <c r="BH958"/>
  <c r="BG958"/>
  <c r="BF958"/>
  <c r="T958"/>
  <c r="R958"/>
  <c r="P958"/>
  <c r="BK958"/>
  <c r="J958"/>
  <c r="BE958"/>
  <c r="BI955"/>
  <c r="BH955"/>
  <c r="BG955"/>
  <c r="BF955"/>
  <c r="T955"/>
  <c r="R955"/>
  <c r="P955"/>
  <c r="BK955"/>
  <c r="J955"/>
  <c r="BE955"/>
  <c r="BI952"/>
  <c r="BH952"/>
  <c r="BG952"/>
  <c r="BF952"/>
  <c r="T952"/>
  <c r="R952"/>
  <c r="P952"/>
  <c r="BK952"/>
  <c r="J952"/>
  <c r="BE952"/>
  <c r="BI949"/>
  <c r="BH949"/>
  <c r="BG949"/>
  <c r="BF949"/>
  <c r="T949"/>
  <c r="T948"/>
  <c r="R949"/>
  <c r="R948"/>
  <c r="P949"/>
  <c r="P948"/>
  <c r="BK949"/>
  <c r="BK948"/>
  <c r="J948"/>
  <c r="J949"/>
  <c r="BE949"/>
  <c r="J80"/>
  <c r="BI947"/>
  <c r="BH947"/>
  <c r="BG947"/>
  <c r="BF947"/>
  <c r="T947"/>
  <c r="R947"/>
  <c r="P947"/>
  <c r="BK947"/>
  <c r="J947"/>
  <c r="BE947"/>
  <c r="BI945"/>
  <c r="BH945"/>
  <c r="BG945"/>
  <c r="BF945"/>
  <c r="T945"/>
  <c r="R945"/>
  <c r="P945"/>
  <c r="BK945"/>
  <c r="J945"/>
  <c r="BE945"/>
  <c r="BI943"/>
  <c r="BH943"/>
  <c r="BG943"/>
  <c r="BF943"/>
  <c r="T943"/>
  <c r="R943"/>
  <c r="P943"/>
  <c r="BK943"/>
  <c r="J943"/>
  <c r="BE943"/>
  <c r="BI941"/>
  <c r="BH941"/>
  <c r="BG941"/>
  <c r="BF941"/>
  <c r="T941"/>
  <c r="R941"/>
  <c r="P941"/>
  <c r="BK941"/>
  <c r="J941"/>
  <c r="BE941"/>
  <c r="BI939"/>
  <c r="BH939"/>
  <c r="BG939"/>
  <c r="BF939"/>
  <c r="T939"/>
  <c r="R939"/>
  <c r="P939"/>
  <c r="BK939"/>
  <c r="J939"/>
  <c r="BE939"/>
  <c r="BI937"/>
  <c r="BH937"/>
  <c r="BG937"/>
  <c r="BF937"/>
  <c r="T937"/>
  <c r="R937"/>
  <c r="P937"/>
  <c r="BK937"/>
  <c r="J937"/>
  <c r="BE937"/>
  <c r="BI935"/>
  <c r="BH935"/>
  <c r="BG935"/>
  <c r="BF935"/>
  <c r="T935"/>
  <c r="R935"/>
  <c r="P935"/>
  <c r="BK935"/>
  <c r="J935"/>
  <c r="BE935"/>
  <c r="BI933"/>
  <c r="BH933"/>
  <c r="BG933"/>
  <c r="BF933"/>
  <c r="T933"/>
  <c r="R933"/>
  <c r="P933"/>
  <c r="BK933"/>
  <c r="J933"/>
  <c r="BE933"/>
  <c r="BI931"/>
  <c r="BH931"/>
  <c r="BG931"/>
  <c r="BF931"/>
  <c r="T931"/>
  <c r="R931"/>
  <c r="P931"/>
  <c r="BK931"/>
  <c r="J931"/>
  <c r="BE931"/>
  <c r="BI929"/>
  <c r="BH929"/>
  <c r="BG929"/>
  <c r="BF929"/>
  <c r="T929"/>
  <c r="R929"/>
  <c r="P929"/>
  <c r="BK929"/>
  <c r="J929"/>
  <c r="BE929"/>
  <c r="BI927"/>
  <c r="BH927"/>
  <c r="BG927"/>
  <c r="BF927"/>
  <c r="T927"/>
  <c r="R927"/>
  <c r="P927"/>
  <c r="BK927"/>
  <c r="J927"/>
  <c r="BE927"/>
  <c r="BI925"/>
  <c r="BH925"/>
  <c r="BG925"/>
  <c r="BF925"/>
  <c r="T925"/>
  <c r="R925"/>
  <c r="P925"/>
  <c r="BK925"/>
  <c r="J925"/>
  <c r="BE925"/>
  <c r="BI923"/>
  <c r="BH923"/>
  <c r="BG923"/>
  <c r="BF923"/>
  <c r="T923"/>
  <c r="R923"/>
  <c r="P923"/>
  <c r="BK923"/>
  <c r="J923"/>
  <c r="BE923"/>
  <c r="BI921"/>
  <c r="BH921"/>
  <c r="BG921"/>
  <c r="BF921"/>
  <c r="T921"/>
  <c r="R921"/>
  <c r="P921"/>
  <c r="BK921"/>
  <c r="J921"/>
  <c r="BE921"/>
  <c r="BI919"/>
  <c r="BH919"/>
  <c r="BG919"/>
  <c r="BF919"/>
  <c r="T919"/>
  <c r="R919"/>
  <c r="P919"/>
  <c r="BK919"/>
  <c r="J919"/>
  <c r="BE919"/>
  <c r="BI917"/>
  <c r="BH917"/>
  <c r="BG917"/>
  <c r="BF917"/>
  <c r="T917"/>
  <c r="R917"/>
  <c r="P917"/>
  <c r="BK917"/>
  <c r="J917"/>
  <c r="BE917"/>
  <c r="BI912"/>
  <c r="BH912"/>
  <c r="BG912"/>
  <c r="BF912"/>
  <c r="T912"/>
  <c r="R912"/>
  <c r="P912"/>
  <c r="BK912"/>
  <c r="J912"/>
  <c r="BE912"/>
  <c r="BI907"/>
  <c r="BH907"/>
  <c r="BG907"/>
  <c r="BF907"/>
  <c r="T907"/>
  <c r="R907"/>
  <c r="P907"/>
  <c r="BK907"/>
  <c r="J907"/>
  <c r="BE907"/>
  <c r="BI902"/>
  <c r="BH902"/>
  <c r="BG902"/>
  <c r="BF902"/>
  <c r="T902"/>
  <c r="R902"/>
  <c r="P902"/>
  <c r="BK902"/>
  <c r="J902"/>
  <c r="BE902"/>
  <c r="BI897"/>
  <c r="BH897"/>
  <c r="BG897"/>
  <c r="BF897"/>
  <c r="T897"/>
  <c r="R897"/>
  <c r="P897"/>
  <c r="BK897"/>
  <c r="J897"/>
  <c r="BE897"/>
  <c r="BI883"/>
  <c r="BH883"/>
  <c r="BG883"/>
  <c r="BF883"/>
  <c r="T883"/>
  <c r="R883"/>
  <c r="P883"/>
  <c r="BK883"/>
  <c r="J883"/>
  <c r="BE883"/>
  <c r="BI874"/>
  <c r="BH874"/>
  <c r="BG874"/>
  <c r="BF874"/>
  <c r="T874"/>
  <c r="R874"/>
  <c r="P874"/>
  <c r="BK874"/>
  <c r="J874"/>
  <c r="BE874"/>
  <c r="BI870"/>
  <c r="BH870"/>
  <c r="BG870"/>
  <c r="BF870"/>
  <c r="T870"/>
  <c r="T869"/>
  <c r="R870"/>
  <c r="R869"/>
  <c r="P870"/>
  <c r="P869"/>
  <c r="BK870"/>
  <c r="BK869"/>
  <c r="J869"/>
  <c r="J870"/>
  <c r="BE870"/>
  <c r="J79"/>
  <c r="BI868"/>
  <c r="BH868"/>
  <c r="BG868"/>
  <c r="BF868"/>
  <c r="T868"/>
  <c r="R868"/>
  <c r="P868"/>
  <c r="BK868"/>
  <c r="J868"/>
  <c r="BE868"/>
  <c r="BI866"/>
  <c r="BH866"/>
  <c r="BG866"/>
  <c r="BF866"/>
  <c r="T866"/>
  <c r="R866"/>
  <c r="P866"/>
  <c r="BK866"/>
  <c r="J866"/>
  <c r="BE866"/>
  <c r="BI861"/>
  <c r="BH861"/>
  <c r="BG861"/>
  <c r="BF861"/>
  <c r="T861"/>
  <c r="R861"/>
  <c r="P861"/>
  <c r="BK861"/>
  <c r="J861"/>
  <c r="BE861"/>
  <c r="BI856"/>
  <c r="BH856"/>
  <c r="BG856"/>
  <c r="BF856"/>
  <c r="T856"/>
  <c r="R856"/>
  <c r="P856"/>
  <c r="BK856"/>
  <c r="J856"/>
  <c r="BE856"/>
  <c r="BI850"/>
  <c r="BH850"/>
  <c r="BG850"/>
  <c r="BF850"/>
  <c r="T850"/>
  <c r="R850"/>
  <c r="P850"/>
  <c r="BK850"/>
  <c r="J850"/>
  <c r="BE850"/>
  <c r="BI848"/>
  <c r="BH848"/>
  <c r="BG848"/>
  <c r="BF848"/>
  <c r="T848"/>
  <c r="R848"/>
  <c r="P848"/>
  <c r="BK848"/>
  <c r="J848"/>
  <c r="BE848"/>
  <c r="BI846"/>
  <c r="BH846"/>
  <c r="BG846"/>
  <c r="BF846"/>
  <c r="T846"/>
  <c r="R846"/>
  <c r="P846"/>
  <c r="BK846"/>
  <c r="J846"/>
  <c r="BE846"/>
  <c r="BI844"/>
  <c r="BH844"/>
  <c r="BG844"/>
  <c r="BF844"/>
  <c r="T844"/>
  <c r="R844"/>
  <c r="P844"/>
  <c r="BK844"/>
  <c r="J844"/>
  <c r="BE844"/>
  <c r="BI842"/>
  <c r="BH842"/>
  <c r="BG842"/>
  <c r="BF842"/>
  <c r="T842"/>
  <c r="R842"/>
  <c r="P842"/>
  <c r="BK842"/>
  <c r="J842"/>
  <c r="BE842"/>
  <c r="BI840"/>
  <c r="BH840"/>
  <c r="BG840"/>
  <c r="BF840"/>
  <c r="T840"/>
  <c r="R840"/>
  <c r="P840"/>
  <c r="BK840"/>
  <c r="J840"/>
  <c r="BE840"/>
  <c r="BI838"/>
  <c r="BH838"/>
  <c r="BG838"/>
  <c r="BF838"/>
  <c r="T838"/>
  <c r="R838"/>
  <c r="P838"/>
  <c r="BK838"/>
  <c r="J838"/>
  <c r="BE838"/>
  <c r="BI836"/>
  <c r="BH836"/>
  <c r="BG836"/>
  <c r="BF836"/>
  <c r="T836"/>
  <c r="R836"/>
  <c r="P836"/>
  <c r="BK836"/>
  <c r="J836"/>
  <c r="BE836"/>
  <c r="BI834"/>
  <c r="BH834"/>
  <c r="BG834"/>
  <c r="BF834"/>
  <c r="T834"/>
  <c r="R834"/>
  <c r="P834"/>
  <c r="BK834"/>
  <c r="J834"/>
  <c r="BE834"/>
  <c r="BI832"/>
  <c r="BH832"/>
  <c r="BG832"/>
  <c r="BF832"/>
  <c r="T832"/>
  <c r="R832"/>
  <c r="P832"/>
  <c r="BK832"/>
  <c r="J832"/>
  <c r="BE832"/>
  <c r="BI830"/>
  <c r="BH830"/>
  <c r="BG830"/>
  <c r="BF830"/>
  <c r="T830"/>
  <c r="R830"/>
  <c r="P830"/>
  <c r="BK830"/>
  <c r="J830"/>
  <c r="BE830"/>
  <c r="BI828"/>
  <c r="BH828"/>
  <c r="BG828"/>
  <c r="BF828"/>
  <c r="T828"/>
  <c r="R828"/>
  <c r="P828"/>
  <c r="BK828"/>
  <c r="J828"/>
  <c r="BE828"/>
  <c r="BI826"/>
  <c r="BH826"/>
  <c r="BG826"/>
  <c r="BF826"/>
  <c r="T826"/>
  <c r="R826"/>
  <c r="P826"/>
  <c r="BK826"/>
  <c r="J826"/>
  <c r="BE826"/>
  <c r="BI824"/>
  <c r="BH824"/>
  <c r="BG824"/>
  <c r="BF824"/>
  <c r="T824"/>
  <c r="R824"/>
  <c r="P824"/>
  <c r="BK824"/>
  <c r="J824"/>
  <c r="BE824"/>
  <c r="BI822"/>
  <c r="BH822"/>
  <c r="BG822"/>
  <c r="BF822"/>
  <c r="T822"/>
  <c r="R822"/>
  <c r="P822"/>
  <c r="BK822"/>
  <c r="J822"/>
  <c r="BE822"/>
  <c r="BI820"/>
  <c r="BH820"/>
  <c r="BG820"/>
  <c r="BF820"/>
  <c r="T820"/>
  <c r="R820"/>
  <c r="P820"/>
  <c r="BK820"/>
  <c r="J820"/>
  <c r="BE820"/>
  <c r="BI818"/>
  <c r="BH818"/>
  <c r="BG818"/>
  <c r="BF818"/>
  <c r="T818"/>
  <c r="R818"/>
  <c r="P818"/>
  <c r="BK818"/>
  <c r="J818"/>
  <c r="BE818"/>
  <c r="BI816"/>
  <c r="BH816"/>
  <c r="BG816"/>
  <c r="BF816"/>
  <c r="T816"/>
  <c r="R816"/>
  <c r="P816"/>
  <c r="BK816"/>
  <c r="J816"/>
  <c r="BE816"/>
  <c r="BI814"/>
  <c r="BH814"/>
  <c r="BG814"/>
  <c r="BF814"/>
  <c r="T814"/>
  <c r="R814"/>
  <c r="P814"/>
  <c r="BK814"/>
  <c r="J814"/>
  <c r="BE814"/>
  <c r="BI812"/>
  <c r="BH812"/>
  <c r="BG812"/>
  <c r="BF812"/>
  <c r="T812"/>
  <c r="R812"/>
  <c r="P812"/>
  <c r="BK812"/>
  <c r="J812"/>
  <c r="BE812"/>
  <c r="BI810"/>
  <c r="BH810"/>
  <c r="BG810"/>
  <c r="BF810"/>
  <c r="T810"/>
  <c r="R810"/>
  <c r="P810"/>
  <c r="BK810"/>
  <c r="J810"/>
  <c r="BE810"/>
  <c r="BI808"/>
  <c r="BH808"/>
  <c r="BG808"/>
  <c r="BF808"/>
  <c r="T808"/>
  <c r="R808"/>
  <c r="P808"/>
  <c r="BK808"/>
  <c r="J808"/>
  <c r="BE808"/>
  <c r="BI806"/>
  <c r="BH806"/>
  <c r="BG806"/>
  <c r="BF806"/>
  <c r="T806"/>
  <c r="R806"/>
  <c r="P806"/>
  <c r="BK806"/>
  <c r="J806"/>
  <c r="BE806"/>
  <c r="BI804"/>
  <c r="BH804"/>
  <c r="BG804"/>
  <c r="BF804"/>
  <c r="T804"/>
  <c r="R804"/>
  <c r="P804"/>
  <c r="BK804"/>
  <c r="J804"/>
  <c r="BE804"/>
  <c r="BI802"/>
  <c r="BH802"/>
  <c r="BG802"/>
  <c r="BF802"/>
  <c r="T802"/>
  <c r="R802"/>
  <c r="P802"/>
  <c r="BK802"/>
  <c r="J802"/>
  <c r="BE802"/>
  <c r="BI800"/>
  <c r="BH800"/>
  <c r="BG800"/>
  <c r="BF800"/>
  <c r="T800"/>
  <c r="R800"/>
  <c r="P800"/>
  <c r="BK800"/>
  <c r="J800"/>
  <c r="BE800"/>
  <c r="BI798"/>
  <c r="BH798"/>
  <c r="BG798"/>
  <c r="BF798"/>
  <c r="T798"/>
  <c r="R798"/>
  <c r="P798"/>
  <c r="BK798"/>
  <c r="J798"/>
  <c r="BE798"/>
  <c r="BI796"/>
  <c r="BH796"/>
  <c r="BG796"/>
  <c r="BF796"/>
  <c r="T796"/>
  <c r="R796"/>
  <c r="P796"/>
  <c r="BK796"/>
  <c r="J796"/>
  <c r="BE796"/>
  <c r="BI794"/>
  <c r="BH794"/>
  <c r="BG794"/>
  <c r="BF794"/>
  <c r="T794"/>
  <c r="R794"/>
  <c r="P794"/>
  <c r="BK794"/>
  <c r="J794"/>
  <c r="BE794"/>
  <c r="BI792"/>
  <c r="BH792"/>
  <c r="BG792"/>
  <c r="BF792"/>
  <c r="T792"/>
  <c r="R792"/>
  <c r="P792"/>
  <c r="BK792"/>
  <c r="J792"/>
  <c r="BE792"/>
  <c r="BI790"/>
  <c r="BH790"/>
  <c r="BG790"/>
  <c r="BF790"/>
  <c r="T790"/>
  <c r="R790"/>
  <c r="P790"/>
  <c r="BK790"/>
  <c r="J790"/>
  <c r="BE790"/>
  <c r="BI788"/>
  <c r="BH788"/>
  <c r="BG788"/>
  <c r="BF788"/>
  <c r="T788"/>
  <c r="R788"/>
  <c r="P788"/>
  <c r="BK788"/>
  <c r="J788"/>
  <c r="BE788"/>
  <c r="BI786"/>
  <c r="BH786"/>
  <c r="BG786"/>
  <c r="BF786"/>
  <c r="T786"/>
  <c r="R786"/>
  <c r="P786"/>
  <c r="BK786"/>
  <c r="J786"/>
  <c r="BE786"/>
  <c r="BI784"/>
  <c r="BH784"/>
  <c r="BG784"/>
  <c r="BF784"/>
  <c r="T784"/>
  <c r="R784"/>
  <c r="P784"/>
  <c r="BK784"/>
  <c r="J784"/>
  <c r="BE784"/>
  <c r="BI782"/>
  <c r="BH782"/>
  <c r="BG782"/>
  <c r="BF782"/>
  <c r="T782"/>
  <c r="R782"/>
  <c r="P782"/>
  <c r="BK782"/>
  <c r="J782"/>
  <c r="BE782"/>
  <c r="BI780"/>
  <c r="BH780"/>
  <c r="BG780"/>
  <c r="BF780"/>
  <c r="T780"/>
  <c r="T779"/>
  <c r="R780"/>
  <c r="R779"/>
  <c r="P780"/>
  <c r="P779"/>
  <c r="BK780"/>
  <c r="BK779"/>
  <c r="J779"/>
  <c r="J780"/>
  <c r="BE780"/>
  <c r="J78"/>
  <c r="BI778"/>
  <c r="BH778"/>
  <c r="BG778"/>
  <c r="BF778"/>
  <c r="T778"/>
  <c r="R778"/>
  <c r="P778"/>
  <c r="BK778"/>
  <c r="J778"/>
  <c r="BE778"/>
  <c r="BI776"/>
  <c r="BH776"/>
  <c r="BG776"/>
  <c r="BF776"/>
  <c r="T776"/>
  <c r="R776"/>
  <c r="P776"/>
  <c r="BK776"/>
  <c r="J776"/>
  <c r="BE776"/>
  <c r="BI774"/>
  <c r="BH774"/>
  <c r="BG774"/>
  <c r="BF774"/>
  <c r="T774"/>
  <c r="R774"/>
  <c r="P774"/>
  <c r="BK774"/>
  <c r="J774"/>
  <c r="BE774"/>
  <c r="BI772"/>
  <c r="BH772"/>
  <c r="BG772"/>
  <c r="BF772"/>
  <c r="T772"/>
  <c r="R772"/>
  <c r="P772"/>
  <c r="BK772"/>
  <c r="J772"/>
  <c r="BE772"/>
  <c r="BI770"/>
  <c r="BH770"/>
  <c r="BG770"/>
  <c r="BF770"/>
  <c r="T770"/>
  <c r="R770"/>
  <c r="P770"/>
  <c r="BK770"/>
  <c r="J770"/>
  <c r="BE770"/>
  <c r="BI768"/>
  <c r="BH768"/>
  <c r="BG768"/>
  <c r="BF768"/>
  <c r="T768"/>
  <c r="R768"/>
  <c r="P768"/>
  <c r="BK768"/>
  <c r="J768"/>
  <c r="BE768"/>
  <c r="BI766"/>
  <c r="BH766"/>
  <c r="BG766"/>
  <c r="BF766"/>
  <c r="T766"/>
  <c r="R766"/>
  <c r="P766"/>
  <c r="BK766"/>
  <c r="J766"/>
  <c r="BE766"/>
  <c r="BI764"/>
  <c r="BH764"/>
  <c r="BG764"/>
  <c r="BF764"/>
  <c r="T764"/>
  <c r="R764"/>
  <c r="P764"/>
  <c r="BK764"/>
  <c r="J764"/>
  <c r="BE764"/>
  <c r="BI762"/>
  <c r="BH762"/>
  <c r="BG762"/>
  <c r="BF762"/>
  <c r="T762"/>
  <c r="R762"/>
  <c r="P762"/>
  <c r="BK762"/>
  <c r="J762"/>
  <c r="BE762"/>
  <c r="BI760"/>
  <c r="BH760"/>
  <c r="BG760"/>
  <c r="BF760"/>
  <c r="T760"/>
  <c r="R760"/>
  <c r="P760"/>
  <c r="BK760"/>
  <c r="J760"/>
  <c r="BE760"/>
  <c r="BI758"/>
  <c r="BH758"/>
  <c r="BG758"/>
  <c r="BF758"/>
  <c r="T758"/>
  <c r="R758"/>
  <c r="P758"/>
  <c r="BK758"/>
  <c r="J758"/>
  <c r="BE758"/>
  <c r="BI756"/>
  <c r="BH756"/>
  <c r="BG756"/>
  <c r="BF756"/>
  <c r="T756"/>
  <c r="R756"/>
  <c r="P756"/>
  <c r="BK756"/>
  <c r="J756"/>
  <c r="BE756"/>
  <c r="BI754"/>
  <c r="BH754"/>
  <c r="BG754"/>
  <c r="BF754"/>
  <c r="T754"/>
  <c r="R754"/>
  <c r="P754"/>
  <c r="BK754"/>
  <c r="J754"/>
  <c r="BE754"/>
  <c r="BI752"/>
  <c r="BH752"/>
  <c r="BG752"/>
  <c r="BF752"/>
  <c r="T752"/>
  <c r="R752"/>
  <c r="P752"/>
  <c r="BK752"/>
  <c r="J752"/>
  <c r="BE752"/>
  <c r="BI750"/>
  <c r="BH750"/>
  <c r="BG750"/>
  <c r="BF750"/>
  <c r="T750"/>
  <c r="R750"/>
  <c r="P750"/>
  <c r="BK750"/>
  <c r="J750"/>
  <c r="BE750"/>
  <c r="BI748"/>
  <c r="BH748"/>
  <c r="BG748"/>
  <c r="BF748"/>
  <c r="T748"/>
  <c r="T747"/>
  <c r="R748"/>
  <c r="R747"/>
  <c r="P748"/>
  <c r="P747"/>
  <c r="BK748"/>
  <c r="BK747"/>
  <c r="J747"/>
  <c r="J748"/>
  <c r="BE748"/>
  <c r="J77"/>
  <c r="BI746"/>
  <c r="BH746"/>
  <c r="BG746"/>
  <c r="BF746"/>
  <c r="T746"/>
  <c r="R746"/>
  <c r="P746"/>
  <c r="BK746"/>
  <c r="J746"/>
  <c r="BE746"/>
  <c r="BI741"/>
  <c r="BH741"/>
  <c r="BG741"/>
  <c r="BF741"/>
  <c r="T741"/>
  <c r="R741"/>
  <c r="P741"/>
  <c r="BK741"/>
  <c r="J741"/>
  <c r="BE741"/>
  <c r="BI737"/>
  <c r="BH737"/>
  <c r="BG737"/>
  <c r="BF737"/>
  <c r="T737"/>
  <c r="R737"/>
  <c r="P737"/>
  <c r="BK737"/>
  <c r="J737"/>
  <c r="BE737"/>
  <c r="BI733"/>
  <c r="BH733"/>
  <c r="BG733"/>
  <c r="BF733"/>
  <c r="T733"/>
  <c r="R733"/>
  <c r="P733"/>
  <c r="BK733"/>
  <c r="J733"/>
  <c r="BE733"/>
  <c r="BI731"/>
  <c r="BH731"/>
  <c r="BG731"/>
  <c r="BF731"/>
  <c r="T731"/>
  <c r="R731"/>
  <c r="P731"/>
  <c r="BK731"/>
  <c r="J731"/>
  <c r="BE731"/>
  <c r="BI728"/>
  <c r="BH728"/>
  <c r="BG728"/>
  <c r="BF728"/>
  <c r="T728"/>
  <c r="R728"/>
  <c r="P728"/>
  <c r="BK728"/>
  <c r="J728"/>
  <c r="BE728"/>
  <c r="BI727"/>
  <c r="BH727"/>
  <c r="BG727"/>
  <c r="BF727"/>
  <c r="T727"/>
  <c r="R727"/>
  <c r="P727"/>
  <c r="BK727"/>
  <c r="J727"/>
  <c r="BE727"/>
  <c r="BI724"/>
  <c r="BH724"/>
  <c r="BG724"/>
  <c r="BF724"/>
  <c r="T724"/>
  <c r="R724"/>
  <c r="P724"/>
  <c r="BK724"/>
  <c r="J724"/>
  <c r="BE724"/>
  <c r="BI720"/>
  <c r="BH720"/>
  <c r="BG720"/>
  <c r="BF720"/>
  <c r="T720"/>
  <c r="R720"/>
  <c r="P720"/>
  <c r="BK720"/>
  <c r="J720"/>
  <c r="BE720"/>
  <c r="BI715"/>
  <c r="BH715"/>
  <c r="BG715"/>
  <c r="BF715"/>
  <c r="T715"/>
  <c r="T714"/>
  <c r="R715"/>
  <c r="R714"/>
  <c r="P715"/>
  <c r="P714"/>
  <c r="BK715"/>
  <c r="BK714"/>
  <c r="J714"/>
  <c r="J715"/>
  <c r="BE715"/>
  <c r="J76"/>
  <c r="BI713"/>
  <c r="BH713"/>
  <c r="BG713"/>
  <c r="BF713"/>
  <c r="T713"/>
  <c r="R713"/>
  <c r="P713"/>
  <c r="BK713"/>
  <c r="J713"/>
  <c r="BE713"/>
  <c r="BI708"/>
  <c r="BH708"/>
  <c r="BG708"/>
  <c r="BF708"/>
  <c r="T708"/>
  <c r="R708"/>
  <c r="P708"/>
  <c r="BK708"/>
  <c r="J708"/>
  <c r="BE708"/>
  <c r="BI706"/>
  <c r="BH706"/>
  <c r="BG706"/>
  <c r="BF706"/>
  <c r="T706"/>
  <c r="R706"/>
  <c r="P706"/>
  <c r="BK706"/>
  <c r="J706"/>
  <c r="BE706"/>
  <c r="BI703"/>
  <c r="BH703"/>
  <c r="BG703"/>
  <c r="BF703"/>
  <c r="T703"/>
  <c r="R703"/>
  <c r="P703"/>
  <c r="BK703"/>
  <c r="J703"/>
  <c r="BE703"/>
  <c r="BI701"/>
  <c r="BH701"/>
  <c r="BG701"/>
  <c r="BF701"/>
  <c r="T701"/>
  <c r="R701"/>
  <c r="P701"/>
  <c r="BK701"/>
  <c r="J701"/>
  <c r="BE701"/>
  <c r="BI697"/>
  <c r="BH697"/>
  <c r="BG697"/>
  <c r="BF697"/>
  <c r="T697"/>
  <c r="R697"/>
  <c r="P697"/>
  <c r="BK697"/>
  <c r="J697"/>
  <c r="BE697"/>
  <c r="BI695"/>
  <c r="BH695"/>
  <c r="BG695"/>
  <c r="BF695"/>
  <c r="T695"/>
  <c r="R695"/>
  <c r="P695"/>
  <c r="BK695"/>
  <c r="J695"/>
  <c r="BE695"/>
  <c r="BI692"/>
  <c r="BH692"/>
  <c r="BG692"/>
  <c r="BF692"/>
  <c r="T692"/>
  <c r="R692"/>
  <c r="P692"/>
  <c r="BK692"/>
  <c r="J692"/>
  <c r="BE692"/>
  <c r="BI690"/>
  <c r="BH690"/>
  <c r="BG690"/>
  <c r="BF690"/>
  <c r="T690"/>
  <c r="R690"/>
  <c r="P690"/>
  <c r="BK690"/>
  <c r="J690"/>
  <c r="BE690"/>
  <c r="BI685"/>
  <c r="BH685"/>
  <c r="BG685"/>
  <c r="BF685"/>
  <c r="T685"/>
  <c r="R685"/>
  <c r="P685"/>
  <c r="BK685"/>
  <c r="J685"/>
  <c r="BE685"/>
  <c r="BI683"/>
  <c r="BH683"/>
  <c r="BG683"/>
  <c r="BF683"/>
  <c r="T683"/>
  <c r="R683"/>
  <c r="P683"/>
  <c r="BK683"/>
  <c r="J683"/>
  <c r="BE683"/>
  <c r="BI672"/>
  <c r="BH672"/>
  <c r="BG672"/>
  <c r="BF672"/>
  <c r="T672"/>
  <c r="R672"/>
  <c r="P672"/>
  <c r="BK672"/>
  <c r="J672"/>
  <c r="BE672"/>
  <c r="BI670"/>
  <c r="BH670"/>
  <c r="BG670"/>
  <c r="BF670"/>
  <c r="T670"/>
  <c r="R670"/>
  <c r="P670"/>
  <c r="BK670"/>
  <c r="J670"/>
  <c r="BE670"/>
  <c r="BI667"/>
  <c r="BH667"/>
  <c r="BG667"/>
  <c r="BF667"/>
  <c r="T667"/>
  <c r="R667"/>
  <c r="P667"/>
  <c r="BK667"/>
  <c r="J667"/>
  <c r="BE667"/>
  <c r="BI664"/>
  <c r="BH664"/>
  <c r="BG664"/>
  <c r="BF664"/>
  <c r="T664"/>
  <c r="R664"/>
  <c r="P664"/>
  <c r="BK664"/>
  <c r="J664"/>
  <c r="BE664"/>
  <c r="BI661"/>
  <c r="BH661"/>
  <c r="BG661"/>
  <c r="BF661"/>
  <c r="T661"/>
  <c r="R661"/>
  <c r="P661"/>
  <c r="BK661"/>
  <c r="J661"/>
  <c r="BE661"/>
  <c r="BI659"/>
  <c r="BH659"/>
  <c r="BG659"/>
  <c r="BF659"/>
  <c r="T659"/>
  <c r="R659"/>
  <c r="P659"/>
  <c r="BK659"/>
  <c r="J659"/>
  <c r="BE659"/>
  <c r="BI656"/>
  <c r="BH656"/>
  <c r="BG656"/>
  <c r="BF656"/>
  <c r="T656"/>
  <c r="R656"/>
  <c r="P656"/>
  <c r="BK656"/>
  <c r="J656"/>
  <c r="BE656"/>
  <c r="BI654"/>
  <c r="BH654"/>
  <c r="BG654"/>
  <c r="BF654"/>
  <c r="T654"/>
  <c r="R654"/>
  <c r="P654"/>
  <c r="BK654"/>
  <c r="J654"/>
  <c r="BE654"/>
  <c r="BI651"/>
  <c r="BH651"/>
  <c r="BG651"/>
  <c r="BF651"/>
  <c r="T651"/>
  <c r="R651"/>
  <c r="P651"/>
  <c r="BK651"/>
  <c r="J651"/>
  <c r="BE651"/>
  <c r="BI649"/>
  <c r="BH649"/>
  <c r="BG649"/>
  <c r="BF649"/>
  <c r="T649"/>
  <c r="R649"/>
  <c r="P649"/>
  <c r="BK649"/>
  <c r="J649"/>
  <c r="BE649"/>
  <c r="BI646"/>
  <c r="BH646"/>
  <c r="BG646"/>
  <c r="BF646"/>
  <c r="T646"/>
  <c r="T645"/>
  <c r="R646"/>
  <c r="R645"/>
  <c r="P646"/>
  <c r="P645"/>
  <c r="BK646"/>
  <c r="BK645"/>
  <c r="J645"/>
  <c r="J646"/>
  <c r="BE646"/>
  <c r="J75"/>
  <c r="BI644"/>
  <c r="BH644"/>
  <c r="BG644"/>
  <c r="BF644"/>
  <c r="T644"/>
  <c r="R644"/>
  <c r="P644"/>
  <c r="BK644"/>
  <c r="J644"/>
  <c r="BE644"/>
  <c r="BI642"/>
  <c r="BH642"/>
  <c r="BG642"/>
  <c r="BF642"/>
  <c r="T642"/>
  <c r="R642"/>
  <c r="P642"/>
  <c r="BK642"/>
  <c r="J642"/>
  <c r="BE642"/>
  <c r="BI639"/>
  <c r="BH639"/>
  <c r="BG639"/>
  <c r="BF639"/>
  <c r="T639"/>
  <c r="R639"/>
  <c r="P639"/>
  <c r="BK639"/>
  <c r="J639"/>
  <c r="BE639"/>
  <c r="BI637"/>
  <c r="BH637"/>
  <c r="BG637"/>
  <c r="BF637"/>
  <c r="T637"/>
  <c r="R637"/>
  <c r="P637"/>
  <c r="BK637"/>
  <c r="J637"/>
  <c r="BE637"/>
  <c r="BI634"/>
  <c r="BH634"/>
  <c r="BG634"/>
  <c r="BF634"/>
  <c r="T634"/>
  <c r="R634"/>
  <c r="P634"/>
  <c r="BK634"/>
  <c r="J634"/>
  <c r="BE634"/>
  <c r="BI625"/>
  <c r="BH625"/>
  <c r="BG625"/>
  <c r="BF625"/>
  <c r="T625"/>
  <c r="R625"/>
  <c r="P625"/>
  <c r="BK625"/>
  <c r="J625"/>
  <c r="BE625"/>
  <c r="BI623"/>
  <c r="BH623"/>
  <c r="BG623"/>
  <c r="BF623"/>
  <c r="T623"/>
  <c r="R623"/>
  <c r="P623"/>
  <c r="BK623"/>
  <c r="J623"/>
  <c r="BE623"/>
  <c r="BI620"/>
  <c r="BH620"/>
  <c r="BG620"/>
  <c r="BF620"/>
  <c r="T620"/>
  <c r="R620"/>
  <c r="P620"/>
  <c r="BK620"/>
  <c r="J620"/>
  <c r="BE620"/>
  <c r="BI618"/>
  <c r="BH618"/>
  <c r="BG618"/>
  <c r="BF618"/>
  <c r="T618"/>
  <c r="R618"/>
  <c r="P618"/>
  <c r="BK618"/>
  <c r="J618"/>
  <c r="BE618"/>
  <c r="BI615"/>
  <c r="BH615"/>
  <c r="BG615"/>
  <c r="BF615"/>
  <c r="T615"/>
  <c r="T614"/>
  <c r="R615"/>
  <c r="R614"/>
  <c r="P615"/>
  <c r="P614"/>
  <c r="BK615"/>
  <c r="BK614"/>
  <c r="J614"/>
  <c r="J615"/>
  <c r="BE615"/>
  <c r="J74"/>
  <c r="BI613"/>
  <c r="BH613"/>
  <c r="BG613"/>
  <c r="BF613"/>
  <c r="T613"/>
  <c r="R613"/>
  <c r="P613"/>
  <c r="BK613"/>
  <c r="J613"/>
  <c r="BE613"/>
  <c r="BI610"/>
  <c r="BH610"/>
  <c r="BG610"/>
  <c r="BF610"/>
  <c r="T610"/>
  <c r="R610"/>
  <c r="P610"/>
  <c r="BK610"/>
  <c r="J610"/>
  <c r="BE610"/>
  <c r="BI607"/>
  <c r="BH607"/>
  <c r="BG607"/>
  <c r="BF607"/>
  <c r="T607"/>
  <c r="R607"/>
  <c r="P607"/>
  <c r="BK607"/>
  <c r="J607"/>
  <c r="BE607"/>
  <c r="BI604"/>
  <c r="BH604"/>
  <c r="BG604"/>
  <c r="BF604"/>
  <c r="T604"/>
  <c r="R604"/>
  <c r="P604"/>
  <c r="BK604"/>
  <c r="J604"/>
  <c r="BE604"/>
  <c r="BI599"/>
  <c r="BH599"/>
  <c r="BG599"/>
  <c r="BF599"/>
  <c r="T599"/>
  <c r="R599"/>
  <c r="P599"/>
  <c r="BK599"/>
  <c r="J599"/>
  <c r="BE599"/>
  <c r="BI594"/>
  <c r="BH594"/>
  <c r="BG594"/>
  <c r="BF594"/>
  <c r="T594"/>
  <c r="R594"/>
  <c r="P594"/>
  <c r="BK594"/>
  <c r="J594"/>
  <c r="BE594"/>
  <c r="BI592"/>
  <c r="BH592"/>
  <c r="BG592"/>
  <c r="BF592"/>
  <c r="T592"/>
  <c r="R592"/>
  <c r="P592"/>
  <c r="BK592"/>
  <c r="J592"/>
  <c r="BE592"/>
  <c r="BI588"/>
  <c r="BH588"/>
  <c r="BG588"/>
  <c r="BF588"/>
  <c r="T588"/>
  <c r="R588"/>
  <c r="P588"/>
  <c r="BK588"/>
  <c r="J588"/>
  <c r="BE588"/>
  <c r="BI586"/>
  <c r="BH586"/>
  <c r="BG586"/>
  <c r="BF586"/>
  <c r="T586"/>
  <c r="R586"/>
  <c r="P586"/>
  <c r="BK586"/>
  <c r="J586"/>
  <c r="BE586"/>
  <c r="BI582"/>
  <c r="BH582"/>
  <c r="BG582"/>
  <c r="BF582"/>
  <c r="T582"/>
  <c r="R582"/>
  <c r="P582"/>
  <c r="BK582"/>
  <c r="J582"/>
  <c r="BE582"/>
  <c r="BI580"/>
  <c r="BH580"/>
  <c r="BG580"/>
  <c r="BF580"/>
  <c r="T580"/>
  <c r="R580"/>
  <c r="P580"/>
  <c r="BK580"/>
  <c r="J580"/>
  <c r="BE580"/>
  <c r="BI576"/>
  <c r="BH576"/>
  <c r="BG576"/>
  <c r="BF576"/>
  <c r="T576"/>
  <c r="R576"/>
  <c r="P576"/>
  <c r="BK576"/>
  <c r="J576"/>
  <c r="BE576"/>
  <c r="BI574"/>
  <c r="BH574"/>
  <c r="BG574"/>
  <c r="BF574"/>
  <c r="T574"/>
  <c r="R574"/>
  <c r="P574"/>
  <c r="BK574"/>
  <c r="J574"/>
  <c r="BE574"/>
  <c r="BI570"/>
  <c r="BH570"/>
  <c r="BG570"/>
  <c r="BF570"/>
  <c r="T570"/>
  <c r="R570"/>
  <c r="P570"/>
  <c r="BK570"/>
  <c r="J570"/>
  <c r="BE570"/>
  <c r="BI567"/>
  <c r="BH567"/>
  <c r="BG567"/>
  <c r="BF567"/>
  <c r="T567"/>
  <c r="R567"/>
  <c r="P567"/>
  <c r="BK567"/>
  <c r="J567"/>
  <c r="BE567"/>
  <c r="BI562"/>
  <c r="BH562"/>
  <c r="BG562"/>
  <c r="BF562"/>
  <c r="T562"/>
  <c r="R562"/>
  <c r="P562"/>
  <c r="BK562"/>
  <c r="J562"/>
  <c r="BE562"/>
  <c r="BI559"/>
  <c r="BH559"/>
  <c r="BG559"/>
  <c r="BF559"/>
  <c r="T559"/>
  <c r="R559"/>
  <c r="P559"/>
  <c r="BK559"/>
  <c r="J559"/>
  <c r="BE559"/>
  <c r="BI554"/>
  <c r="BH554"/>
  <c r="BG554"/>
  <c r="BF554"/>
  <c r="T554"/>
  <c r="R554"/>
  <c r="P554"/>
  <c r="BK554"/>
  <c r="J554"/>
  <c r="BE554"/>
  <c r="BI553"/>
  <c r="BH553"/>
  <c r="BG553"/>
  <c r="BF553"/>
  <c r="T553"/>
  <c r="R553"/>
  <c r="P553"/>
  <c r="BK553"/>
  <c r="J553"/>
  <c r="BE553"/>
  <c r="BI552"/>
  <c r="BH552"/>
  <c r="BG552"/>
  <c r="BF552"/>
  <c r="T552"/>
  <c r="R552"/>
  <c r="P552"/>
  <c r="BK552"/>
  <c r="J552"/>
  <c r="BE552"/>
  <c r="BI550"/>
  <c r="BH550"/>
  <c r="BG550"/>
  <c r="BF550"/>
  <c r="T550"/>
  <c r="R550"/>
  <c r="P550"/>
  <c r="BK550"/>
  <c r="J550"/>
  <c r="BE550"/>
  <c r="BI547"/>
  <c r="BH547"/>
  <c r="BG547"/>
  <c r="BF547"/>
  <c r="T547"/>
  <c r="T546"/>
  <c r="T545"/>
  <c r="R547"/>
  <c r="R546"/>
  <c r="R545"/>
  <c r="P547"/>
  <c r="P546"/>
  <c r="P545"/>
  <c r="BK547"/>
  <c r="BK546"/>
  <c r="J546"/>
  <c r="BK545"/>
  <c r="J545"/>
  <c r="J547"/>
  <c r="BE547"/>
  <c r="J73"/>
  <c r="J72"/>
  <c r="BI544"/>
  <c r="BH544"/>
  <c r="BG544"/>
  <c r="BF544"/>
  <c r="T544"/>
  <c r="T543"/>
  <c r="R544"/>
  <c r="R543"/>
  <c r="P544"/>
  <c r="P543"/>
  <c r="BK544"/>
  <c r="BK543"/>
  <c r="J543"/>
  <c r="J544"/>
  <c r="BE544"/>
  <c r="J71"/>
  <c r="BI540"/>
  <c r="BH540"/>
  <c r="BG540"/>
  <c r="BF540"/>
  <c r="T540"/>
  <c r="R540"/>
  <c r="P540"/>
  <c r="BK540"/>
  <c r="J540"/>
  <c r="BE540"/>
  <c r="BI537"/>
  <c r="BH537"/>
  <c r="BG537"/>
  <c r="BF537"/>
  <c r="T537"/>
  <c r="R537"/>
  <c r="P537"/>
  <c r="BK537"/>
  <c r="J537"/>
  <c r="BE537"/>
  <c r="BI534"/>
  <c r="BH534"/>
  <c r="BG534"/>
  <c r="BF534"/>
  <c r="T534"/>
  <c r="R534"/>
  <c r="P534"/>
  <c r="BK534"/>
  <c r="J534"/>
  <c r="BE534"/>
  <c r="BI531"/>
  <c r="BH531"/>
  <c r="BG531"/>
  <c r="BF531"/>
  <c r="T531"/>
  <c r="R531"/>
  <c r="P531"/>
  <c r="BK531"/>
  <c r="J531"/>
  <c r="BE531"/>
  <c r="BI530"/>
  <c r="BH530"/>
  <c r="BG530"/>
  <c r="BF530"/>
  <c r="T530"/>
  <c r="R530"/>
  <c r="P530"/>
  <c r="BK530"/>
  <c r="J530"/>
  <c r="BE530"/>
  <c r="BI528"/>
  <c r="BH528"/>
  <c r="BG528"/>
  <c r="BF528"/>
  <c r="T528"/>
  <c r="R528"/>
  <c r="P528"/>
  <c r="BK528"/>
  <c r="J528"/>
  <c r="BE528"/>
  <c r="BI527"/>
  <c r="BH527"/>
  <c r="BG527"/>
  <c r="BF527"/>
  <c r="T527"/>
  <c r="R527"/>
  <c r="P527"/>
  <c r="BK527"/>
  <c r="J527"/>
  <c r="BE527"/>
  <c r="BI526"/>
  <c r="BH526"/>
  <c r="BG526"/>
  <c r="BF526"/>
  <c r="T526"/>
  <c r="R526"/>
  <c r="P526"/>
  <c r="BK526"/>
  <c r="J526"/>
  <c r="BE526"/>
  <c r="BI524"/>
  <c r="BH524"/>
  <c r="BG524"/>
  <c r="BF524"/>
  <c r="T524"/>
  <c r="R524"/>
  <c r="P524"/>
  <c r="BK524"/>
  <c r="J524"/>
  <c r="BE524"/>
  <c r="BI518"/>
  <c r="BH518"/>
  <c r="BG518"/>
  <c r="BF518"/>
  <c r="T518"/>
  <c r="R518"/>
  <c r="P518"/>
  <c r="BK518"/>
  <c r="J518"/>
  <c r="BE518"/>
  <c r="BI514"/>
  <c r="BH514"/>
  <c r="BG514"/>
  <c r="BF514"/>
  <c r="T514"/>
  <c r="T513"/>
  <c r="R514"/>
  <c r="R513"/>
  <c r="P514"/>
  <c r="P513"/>
  <c r="BK514"/>
  <c r="BK513"/>
  <c r="J513"/>
  <c r="J514"/>
  <c r="BE514"/>
  <c r="J70"/>
  <c r="BI510"/>
  <c r="BH510"/>
  <c r="BG510"/>
  <c r="BF510"/>
  <c r="T510"/>
  <c r="R510"/>
  <c r="P510"/>
  <c r="BK510"/>
  <c r="J510"/>
  <c r="BE510"/>
  <c r="BI507"/>
  <c r="BH507"/>
  <c r="BG507"/>
  <c r="BF507"/>
  <c r="T507"/>
  <c r="R507"/>
  <c r="P507"/>
  <c r="BK507"/>
  <c r="J507"/>
  <c r="BE507"/>
  <c r="BI506"/>
  <c r="BH506"/>
  <c r="BG506"/>
  <c r="BF506"/>
  <c r="T506"/>
  <c r="R506"/>
  <c r="P506"/>
  <c r="BK506"/>
  <c r="J506"/>
  <c r="BE506"/>
  <c r="BI502"/>
  <c r="BH502"/>
  <c r="BG502"/>
  <c r="BF502"/>
  <c r="T502"/>
  <c r="R502"/>
  <c r="P502"/>
  <c r="BK502"/>
  <c r="J502"/>
  <c r="BE502"/>
  <c r="BI498"/>
  <c r="BH498"/>
  <c r="BG498"/>
  <c r="BF498"/>
  <c r="T498"/>
  <c r="R498"/>
  <c r="P498"/>
  <c r="BK498"/>
  <c r="J498"/>
  <c r="BE498"/>
  <c r="BI490"/>
  <c r="BH490"/>
  <c r="BG490"/>
  <c r="BF490"/>
  <c r="T490"/>
  <c r="R490"/>
  <c r="P490"/>
  <c r="BK490"/>
  <c r="J490"/>
  <c r="BE490"/>
  <c r="BI487"/>
  <c r="BH487"/>
  <c r="BG487"/>
  <c r="BF487"/>
  <c r="T487"/>
  <c r="R487"/>
  <c r="P487"/>
  <c r="BK487"/>
  <c r="J487"/>
  <c r="BE487"/>
  <c r="BI486"/>
  <c r="BH486"/>
  <c r="BG486"/>
  <c r="BF486"/>
  <c r="T486"/>
  <c r="R486"/>
  <c r="P486"/>
  <c r="BK486"/>
  <c r="J486"/>
  <c r="BE486"/>
  <c r="BI482"/>
  <c r="BH482"/>
  <c r="BG482"/>
  <c r="BF482"/>
  <c r="T482"/>
  <c r="R482"/>
  <c r="P482"/>
  <c r="BK482"/>
  <c r="J482"/>
  <c r="BE482"/>
  <c r="BI479"/>
  <c r="BH479"/>
  <c r="BG479"/>
  <c r="BF479"/>
  <c r="T479"/>
  <c r="R479"/>
  <c r="P479"/>
  <c r="BK479"/>
  <c r="J479"/>
  <c r="BE479"/>
  <c r="BI478"/>
  <c r="BH478"/>
  <c r="BG478"/>
  <c r="BF478"/>
  <c r="T478"/>
  <c r="R478"/>
  <c r="P478"/>
  <c r="BK478"/>
  <c r="J478"/>
  <c r="BE478"/>
  <c r="BI475"/>
  <c r="BH475"/>
  <c r="BG475"/>
  <c r="BF475"/>
  <c r="T475"/>
  <c r="R475"/>
  <c r="P475"/>
  <c r="BK475"/>
  <c r="J475"/>
  <c r="BE475"/>
  <c r="BI472"/>
  <c r="BH472"/>
  <c r="BG472"/>
  <c r="BF472"/>
  <c r="T472"/>
  <c r="R472"/>
  <c r="P472"/>
  <c r="BK472"/>
  <c r="J472"/>
  <c r="BE472"/>
  <c r="BI468"/>
  <c r="BH468"/>
  <c r="BG468"/>
  <c r="BF468"/>
  <c r="T468"/>
  <c r="R468"/>
  <c r="P468"/>
  <c r="BK468"/>
  <c r="J468"/>
  <c r="BE468"/>
  <c r="BI467"/>
  <c r="BH467"/>
  <c r="BG467"/>
  <c r="BF467"/>
  <c r="T467"/>
  <c r="R467"/>
  <c r="P467"/>
  <c r="BK467"/>
  <c r="J467"/>
  <c r="BE467"/>
  <c r="BI465"/>
  <c r="BH465"/>
  <c r="BG465"/>
  <c r="BF465"/>
  <c r="T465"/>
  <c r="R465"/>
  <c r="P465"/>
  <c r="BK465"/>
  <c r="J465"/>
  <c r="BE465"/>
  <c r="BI463"/>
  <c r="BH463"/>
  <c r="BG463"/>
  <c r="BF463"/>
  <c r="T463"/>
  <c r="R463"/>
  <c r="P463"/>
  <c r="BK463"/>
  <c r="J463"/>
  <c r="BE463"/>
  <c r="BI462"/>
  <c r="BH462"/>
  <c r="BG462"/>
  <c r="BF462"/>
  <c r="T462"/>
  <c r="R462"/>
  <c r="P462"/>
  <c r="BK462"/>
  <c r="J462"/>
  <c r="BE462"/>
  <c r="BI460"/>
  <c r="BH460"/>
  <c r="BG460"/>
  <c r="BF460"/>
  <c r="T460"/>
  <c r="R460"/>
  <c r="P460"/>
  <c r="BK460"/>
  <c r="J460"/>
  <c r="BE460"/>
  <c r="BI457"/>
  <c r="BH457"/>
  <c r="BG457"/>
  <c r="BF457"/>
  <c r="T457"/>
  <c r="R457"/>
  <c r="P457"/>
  <c r="BK457"/>
  <c r="J457"/>
  <c r="BE457"/>
  <c r="BI455"/>
  <c r="BH455"/>
  <c r="BG455"/>
  <c r="BF455"/>
  <c r="T455"/>
  <c r="R455"/>
  <c r="P455"/>
  <c r="BK455"/>
  <c r="J455"/>
  <c r="BE455"/>
  <c r="BI452"/>
  <c r="BH452"/>
  <c r="BG452"/>
  <c r="BF452"/>
  <c r="T452"/>
  <c r="R452"/>
  <c r="P452"/>
  <c r="BK452"/>
  <c r="J452"/>
  <c r="BE452"/>
  <c r="BI449"/>
  <c r="BH449"/>
  <c r="BG449"/>
  <c r="BF449"/>
  <c r="T449"/>
  <c r="R449"/>
  <c r="P449"/>
  <c r="BK449"/>
  <c r="J449"/>
  <c r="BE449"/>
  <c r="BI446"/>
  <c r="BH446"/>
  <c r="BG446"/>
  <c r="BF446"/>
  <c r="T446"/>
  <c r="R446"/>
  <c r="P446"/>
  <c r="BK446"/>
  <c r="J446"/>
  <c r="BE446"/>
  <c r="BI443"/>
  <c r="BH443"/>
  <c r="BG443"/>
  <c r="BF443"/>
  <c r="T443"/>
  <c r="R443"/>
  <c r="P443"/>
  <c r="BK443"/>
  <c r="J443"/>
  <c r="BE443"/>
  <c r="BI442"/>
  <c r="BH442"/>
  <c r="BG442"/>
  <c r="BF442"/>
  <c r="T442"/>
  <c r="R442"/>
  <c r="P442"/>
  <c r="BK442"/>
  <c r="J442"/>
  <c r="BE442"/>
  <c r="BI439"/>
  <c r="BH439"/>
  <c r="BG439"/>
  <c r="BF439"/>
  <c r="T439"/>
  <c r="R439"/>
  <c r="P439"/>
  <c r="BK439"/>
  <c r="J439"/>
  <c r="BE439"/>
  <c r="BI438"/>
  <c r="BH438"/>
  <c r="BG438"/>
  <c r="BF438"/>
  <c r="T438"/>
  <c r="R438"/>
  <c r="P438"/>
  <c r="BK438"/>
  <c r="J438"/>
  <c r="BE438"/>
  <c r="BI434"/>
  <c r="BH434"/>
  <c r="BG434"/>
  <c r="BF434"/>
  <c r="T434"/>
  <c r="R434"/>
  <c r="P434"/>
  <c r="BK434"/>
  <c r="J434"/>
  <c r="BE434"/>
  <c r="BI431"/>
  <c r="BH431"/>
  <c r="BG431"/>
  <c r="BF431"/>
  <c r="T431"/>
  <c r="R431"/>
  <c r="P431"/>
  <c r="BK431"/>
  <c r="J431"/>
  <c r="BE431"/>
  <c r="BI430"/>
  <c r="BH430"/>
  <c r="BG430"/>
  <c r="BF430"/>
  <c r="T430"/>
  <c r="R430"/>
  <c r="P430"/>
  <c r="BK430"/>
  <c r="J430"/>
  <c r="BE430"/>
  <c r="BI426"/>
  <c r="BH426"/>
  <c r="BG426"/>
  <c r="BF426"/>
  <c r="T426"/>
  <c r="R426"/>
  <c r="P426"/>
  <c r="BK426"/>
  <c r="J426"/>
  <c r="BE426"/>
  <c r="BI423"/>
  <c r="BH423"/>
  <c r="BG423"/>
  <c r="BF423"/>
  <c r="T423"/>
  <c r="T422"/>
  <c r="R423"/>
  <c r="R422"/>
  <c r="P423"/>
  <c r="P422"/>
  <c r="BK423"/>
  <c r="BK422"/>
  <c r="J422"/>
  <c r="J423"/>
  <c r="BE423"/>
  <c r="J69"/>
  <c r="BI417"/>
  <c r="BH417"/>
  <c r="BG417"/>
  <c r="BF417"/>
  <c r="T417"/>
  <c r="R417"/>
  <c r="P417"/>
  <c r="BK417"/>
  <c r="J417"/>
  <c r="BE417"/>
  <c r="BI414"/>
  <c r="BH414"/>
  <c r="BG414"/>
  <c r="BF414"/>
  <c r="T414"/>
  <c r="R414"/>
  <c r="P414"/>
  <c r="BK414"/>
  <c r="J414"/>
  <c r="BE414"/>
  <c r="BI410"/>
  <c r="BH410"/>
  <c r="BG410"/>
  <c r="BF410"/>
  <c r="T410"/>
  <c r="R410"/>
  <c r="P410"/>
  <c r="BK410"/>
  <c r="J410"/>
  <c r="BE410"/>
  <c r="BI403"/>
  <c r="BH403"/>
  <c r="BG403"/>
  <c r="BF403"/>
  <c r="T403"/>
  <c r="R403"/>
  <c r="P403"/>
  <c r="BK403"/>
  <c r="J403"/>
  <c r="BE403"/>
  <c r="BI402"/>
  <c r="BH402"/>
  <c r="BG402"/>
  <c r="BF402"/>
  <c r="T402"/>
  <c r="R402"/>
  <c r="P402"/>
  <c r="BK402"/>
  <c r="J402"/>
  <c r="BE402"/>
  <c r="BI378"/>
  <c r="BH378"/>
  <c r="BG378"/>
  <c r="BF378"/>
  <c r="T378"/>
  <c r="R378"/>
  <c r="P378"/>
  <c r="BK378"/>
  <c r="J378"/>
  <c r="BE378"/>
  <c r="BI362"/>
  <c r="BH362"/>
  <c r="BG362"/>
  <c r="BF362"/>
  <c r="T362"/>
  <c r="R362"/>
  <c r="P362"/>
  <c r="BK362"/>
  <c r="J362"/>
  <c r="BE362"/>
  <c r="BI354"/>
  <c r="BH354"/>
  <c r="BG354"/>
  <c r="BF354"/>
  <c r="T354"/>
  <c r="R354"/>
  <c r="P354"/>
  <c r="BK354"/>
  <c r="J354"/>
  <c r="BE354"/>
  <c r="BI353"/>
  <c r="BH353"/>
  <c r="BG353"/>
  <c r="BF353"/>
  <c r="T353"/>
  <c r="R353"/>
  <c r="P353"/>
  <c r="BK353"/>
  <c r="J353"/>
  <c r="BE353"/>
  <c r="BI344"/>
  <c r="BH344"/>
  <c r="BG344"/>
  <c r="BF344"/>
  <c r="T344"/>
  <c r="R344"/>
  <c r="P344"/>
  <c r="BK344"/>
  <c r="J344"/>
  <c r="BE344"/>
  <c r="BI343"/>
  <c r="BH343"/>
  <c r="BG343"/>
  <c r="BF343"/>
  <c r="T343"/>
  <c r="R343"/>
  <c r="P343"/>
  <c r="BK343"/>
  <c r="J343"/>
  <c r="BE343"/>
  <c r="BI334"/>
  <c r="BH334"/>
  <c r="BG334"/>
  <c r="BF334"/>
  <c r="T334"/>
  <c r="R334"/>
  <c r="P334"/>
  <c r="BK334"/>
  <c r="J334"/>
  <c r="BE334"/>
  <c r="BI325"/>
  <c r="BH325"/>
  <c r="BG325"/>
  <c r="BF325"/>
  <c r="T325"/>
  <c r="R325"/>
  <c r="P325"/>
  <c r="BK325"/>
  <c r="J325"/>
  <c r="BE325"/>
  <c r="BI320"/>
  <c r="BH320"/>
  <c r="BG320"/>
  <c r="BF320"/>
  <c r="T320"/>
  <c r="R320"/>
  <c r="P320"/>
  <c r="BK320"/>
  <c r="J320"/>
  <c r="BE320"/>
  <c r="BI315"/>
  <c r="BH315"/>
  <c r="BG315"/>
  <c r="BF315"/>
  <c r="T315"/>
  <c r="T314"/>
  <c r="R315"/>
  <c r="R314"/>
  <c r="P315"/>
  <c r="P314"/>
  <c r="BK315"/>
  <c r="BK314"/>
  <c r="J314"/>
  <c r="J315"/>
  <c r="BE315"/>
  <c r="J68"/>
  <c r="BI309"/>
  <c r="BH309"/>
  <c r="BG309"/>
  <c r="BF309"/>
  <c r="T309"/>
  <c r="R309"/>
  <c r="P309"/>
  <c r="BK309"/>
  <c r="J309"/>
  <c r="BE309"/>
  <c r="BI304"/>
  <c r="BH304"/>
  <c r="BG304"/>
  <c r="BF304"/>
  <c r="T304"/>
  <c r="R304"/>
  <c r="P304"/>
  <c r="BK304"/>
  <c r="J304"/>
  <c r="BE304"/>
  <c r="BI301"/>
  <c r="BH301"/>
  <c r="BG301"/>
  <c r="BF301"/>
  <c r="T301"/>
  <c r="R301"/>
  <c r="P301"/>
  <c r="BK301"/>
  <c r="J301"/>
  <c r="BE301"/>
  <c r="BI300"/>
  <c r="BH300"/>
  <c r="BG300"/>
  <c r="BF300"/>
  <c r="T300"/>
  <c r="R300"/>
  <c r="P300"/>
  <c r="BK300"/>
  <c r="J300"/>
  <c r="BE300"/>
  <c r="BI299"/>
  <c r="BH299"/>
  <c r="BG299"/>
  <c r="BF299"/>
  <c r="T299"/>
  <c r="R299"/>
  <c r="P299"/>
  <c r="BK299"/>
  <c r="J299"/>
  <c r="BE299"/>
  <c r="BI298"/>
  <c r="BH298"/>
  <c r="BG298"/>
  <c r="BF298"/>
  <c r="T298"/>
  <c r="R298"/>
  <c r="P298"/>
  <c r="BK298"/>
  <c r="J298"/>
  <c r="BE298"/>
  <c r="BI297"/>
  <c r="BH297"/>
  <c r="BG297"/>
  <c r="BF297"/>
  <c r="T297"/>
  <c r="R297"/>
  <c r="P297"/>
  <c r="BK297"/>
  <c r="J297"/>
  <c r="BE297"/>
  <c r="BI296"/>
  <c r="BH296"/>
  <c r="BG296"/>
  <c r="BF296"/>
  <c r="T296"/>
  <c r="R296"/>
  <c r="P296"/>
  <c r="BK296"/>
  <c r="J296"/>
  <c r="BE296"/>
  <c r="BI295"/>
  <c r="BH295"/>
  <c r="BG295"/>
  <c r="BF295"/>
  <c r="T295"/>
  <c r="R295"/>
  <c r="P295"/>
  <c r="BK295"/>
  <c r="J295"/>
  <c r="BE295"/>
  <c r="BI294"/>
  <c r="BH294"/>
  <c r="BG294"/>
  <c r="BF294"/>
  <c r="T294"/>
  <c r="R294"/>
  <c r="P294"/>
  <c r="BK294"/>
  <c r="J294"/>
  <c r="BE294"/>
  <c r="BI293"/>
  <c r="BH293"/>
  <c r="BG293"/>
  <c r="BF293"/>
  <c r="T293"/>
  <c r="R293"/>
  <c r="P293"/>
  <c r="BK293"/>
  <c r="J293"/>
  <c r="BE293"/>
  <c r="BI289"/>
  <c r="BH289"/>
  <c r="BG289"/>
  <c r="BF289"/>
  <c r="T289"/>
  <c r="R289"/>
  <c r="P289"/>
  <c r="BK289"/>
  <c r="J289"/>
  <c r="BE289"/>
  <c r="BI285"/>
  <c r="BH285"/>
  <c r="BG285"/>
  <c r="BF285"/>
  <c r="T285"/>
  <c r="R285"/>
  <c r="P285"/>
  <c r="BK285"/>
  <c r="J285"/>
  <c r="BE285"/>
  <c r="BI280"/>
  <c r="BH280"/>
  <c r="BG280"/>
  <c r="BF280"/>
  <c r="T280"/>
  <c r="R280"/>
  <c r="P280"/>
  <c r="BK280"/>
  <c r="J280"/>
  <c r="BE280"/>
  <c r="BI275"/>
  <c r="BH275"/>
  <c r="BG275"/>
  <c r="BF275"/>
  <c r="T275"/>
  <c r="R275"/>
  <c r="P275"/>
  <c r="BK275"/>
  <c r="J275"/>
  <c r="BE275"/>
  <c r="BI272"/>
  <c r="BH272"/>
  <c r="BG272"/>
  <c r="BF272"/>
  <c r="T272"/>
  <c r="T271"/>
  <c r="R272"/>
  <c r="R271"/>
  <c r="P272"/>
  <c r="P271"/>
  <c r="BK272"/>
  <c r="BK271"/>
  <c r="J271"/>
  <c r="J272"/>
  <c r="BE272"/>
  <c r="J67"/>
  <c r="BI265"/>
  <c r="BH265"/>
  <c r="BG265"/>
  <c r="BF265"/>
  <c r="T265"/>
  <c r="R265"/>
  <c r="P265"/>
  <c r="BK265"/>
  <c r="J265"/>
  <c r="BE265"/>
  <c r="BI264"/>
  <c r="BH264"/>
  <c r="BG264"/>
  <c r="BF264"/>
  <c r="T264"/>
  <c r="R264"/>
  <c r="P264"/>
  <c r="BK264"/>
  <c r="J264"/>
  <c r="BE264"/>
  <c r="BI257"/>
  <c r="BH257"/>
  <c r="BG257"/>
  <c r="BF257"/>
  <c r="T257"/>
  <c r="R257"/>
  <c r="P257"/>
  <c r="BK257"/>
  <c r="J257"/>
  <c r="BE257"/>
  <c r="BI253"/>
  <c r="BH253"/>
  <c r="BG253"/>
  <c r="BF253"/>
  <c r="T253"/>
  <c r="R253"/>
  <c r="P253"/>
  <c r="BK253"/>
  <c r="J253"/>
  <c r="BE253"/>
  <c r="BI248"/>
  <c r="BH248"/>
  <c r="BG248"/>
  <c r="BF248"/>
  <c r="T248"/>
  <c r="R248"/>
  <c r="P248"/>
  <c r="BK248"/>
  <c r="J248"/>
  <c r="BE248"/>
  <c r="BI247"/>
  <c r="BH247"/>
  <c r="BG247"/>
  <c r="BF247"/>
  <c r="T247"/>
  <c r="R247"/>
  <c r="P247"/>
  <c r="BK247"/>
  <c r="J247"/>
  <c r="BE247"/>
  <c r="BI236"/>
  <c r="BH236"/>
  <c r="BG236"/>
  <c r="BF236"/>
  <c r="T236"/>
  <c r="R236"/>
  <c r="P236"/>
  <c r="BK236"/>
  <c r="J236"/>
  <c r="BE236"/>
  <c r="BI225"/>
  <c r="BH225"/>
  <c r="BG225"/>
  <c r="BF225"/>
  <c r="T225"/>
  <c r="R225"/>
  <c r="P225"/>
  <c r="BK225"/>
  <c r="J225"/>
  <c r="BE225"/>
  <c r="BI219"/>
  <c r="BH219"/>
  <c r="BG219"/>
  <c r="BF219"/>
  <c r="T219"/>
  <c r="R219"/>
  <c r="P219"/>
  <c r="BK219"/>
  <c r="J219"/>
  <c r="BE219"/>
  <c r="BI217"/>
  <c r="BH217"/>
  <c r="BG217"/>
  <c r="BF217"/>
  <c r="T217"/>
  <c r="R217"/>
  <c r="P217"/>
  <c r="BK217"/>
  <c r="J217"/>
  <c r="BE217"/>
  <c r="BI214"/>
  <c r="BH214"/>
  <c r="BG214"/>
  <c r="BF214"/>
  <c r="T214"/>
  <c r="R214"/>
  <c r="P214"/>
  <c r="BK214"/>
  <c r="J214"/>
  <c r="BE214"/>
  <c r="BI211"/>
  <c r="BH211"/>
  <c r="BG211"/>
  <c r="BF211"/>
  <c r="T211"/>
  <c r="R211"/>
  <c r="P211"/>
  <c r="BK211"/>
  <c r="J211"/>
  <c r="BE211"/>
  <c r="BI207"/>
  <c r="BH207"/>
  <c r="BG207"/>
  <c r="BF207"/>
  <c r="T207"/>
  <c r="R207"/>
  <c r="P207"/>
  <c r="BK207"/>
  <c r="J207"/>
  <c r="BE207"/>
  <c r="BI203"/>
  <c r="BH203"/>
  <c r="BG203"/>
  <c r="BF203"/>
  <c r="T203"/>
  <c r="R203"/>
  <c r="P203"/>
  <c r="BK203"/>
  <c r="J203"/>
  <c r="BE203"/>
  <c r="BI199"/>
  <c r="BH199"/>
  <c r="BG199"/>
  <c r="BF199"/>
  <c r="T199"/>
  <c r="R199"/>
  <c r="P199"/>
  <c r="BK199"/>
  <c r="J199"/>
  <c r="BE199"/>
  <c r="BI196"/>
  <c r="BH196"/>
  <c r="BG196"/>
  <c r="BF196"/>
  <c r="T196"/>
  <c r="R196"/>
  <c r="P196"/>
  <c r="BK196"/>
  <c r="J196"/>
  <c r="BE196"/>
  <c r="BI193"/>
  <c r="BH193"/>
  <c r="BG193"/>
  <c r="BF193"/>
  <c r="T193"/>
  <c r="R193"/>
  <c r="P193"/>
  <c r="BK193"/>
  <c r="J193"/>
  <c r="BE193"/>
  <c r="BI189"/>
  <c r="BH189"/>
  <c r="BG189"/>
  <c r="BF189"/>
  <c r="T189"/>
  <c r="R189"/>
  <c r="P189"/>
  <c r="BK189"/>
  <c r="J189"/>
  <c r="BE189"/>
  <c r="BI187"/>
  <c r="BH187"/>
  <c r="BG187"/>
  <c r="BF187"/>
  <c r="T187"/>
  <c r="R187"/>
  <c r="P187"/>
  <c r="BK187"/>
  <c r="J187"/>
  <c r="BE187"/>
  <c r="BI184"/>
  <c r="BH184"/>
  <c r="BG184"/>
  <c r="BF184"/>
  <c r="T184"/>
  <c r="R184"/>
  <c r="P184"/>
  <c r="BK184"/>
  <c r="J184"/>
  <c r="BE184"/>
  <c r="BI181"/>
  <c r="BH181"/>
  <c r="BG181"/>
  <c r="BF181"/>
  <c r="T181"/>
  <c r="T180"/>
  <c r="R181"/>
  <c r="R180"/>
  <c r="P181"/>
  <c r="P180"/>
  <c r="BK181"/>
  <c r="BK180"/>
  <c r="J180"/>
  <c r="J181"/>
  <c r="BE181"/>
  <c r="J66"/>
  <c r="BI179"/>
  <c r="BH179"/>
  <c r="BG179"/>
  <c r="BF179"/>
  <c r="T179"/>
  <c r="R179"/>
  <c r="P179"/>
  <c r="BK179"/>
  <c r="J179"/>
  <c r="BE179"/>
  <c r="BI176"/>
  <c r="BH176"/>
  <c r="BG176"/>
  <c r="BF176"/>
  <c r="T176"/>
  <c r="R176"/>
  <c r="P176"/>
  <c r="BK176"/>
  <c r="J176"/>
  <c r="BE176"/>
  <c r="BI174"/>
  <c r="BH174"/>
  <c r="BG174"/>
  <c r="BF174"/>
  <c r="T174"/>
  <c r="R174"/>
  <c r="P174"/>
  <c r="BK174"/>
  <c r="J174"/>
  <c r="BE174"/>
  <c r="BI170"/>
  <c r="BH170"/>
  <c r="BG170"/>
  <c r="BF170"/>
  <c r="T170"/>
  <c r="R170"/>
  <c r="P170"/>
  <c r="BK170"/>
  <c r="J170"/>
  <c r="BE170"/>
  <c r="BI168"/>
  <c r="BH168"/>
  <c r="BG168"/>
  <c r="BF168"/>
  <c r="T168"/>
  <c r="R168"/>
  <c r="P168"/>
  <c r="BK168"/>
  <c r="J168"/>
  <c r="BE168"/>
  <c r="BI165"/>
  <c r="BH165"/>
  <c r="BG165"/>
  <c r="BF165"/>
  <c r="T165"/>
  <c r="R165"/>
  <c r="P165"/>
  <c r="BK165"/>
  <c r="J165"/>
  <c r="BE165"/>
  <c r="BI162"/>
  <c r="BH162"/>
  <c r="BG162"/>
  <c r="BF162"/>
  <c r="T162"/>
  <c r="R162"/>
  <c r="P162"/>
  <c r="BK162"/>
  <c r="J162"/>
  <c r="BE162"/>
  <c r="BI157"/>
  <c r="BH157"/>
  <c r="BG157"/>
  <c r="BF157"/>
  <c r="T157"/>
  <c r="R157"/>
  <c r="P157"/>
  <c r="BK157"/>
  <c r="J157"/>
  <c r="BE157"/>
  <c r="BI151"/>
  <c r="BH151"/>
  <c r="BG151"/>
  <c r="BF151"/>
  <c r="T151"/>
  <c r="R151"/>
  <c r="P151"/>
  <c r="BK151"/>
  <c r="J151"/>
  <c r="BE151"/>
  <c r="BI149"/>
  <c r="BH149"/>
  <c r="BG149"/>
  <c r="BF149"/>
  <c r="T149"/>
  <c r="R149"/>
  <c r="P149"/>
  <c r="BK149"/>
  <c r="J149"/>
  <c r="BE149"/>
  <c r="BI148"/>
  <c r="BH148"/>
  <c r="BG148"/>
  <c r="BF148"/>
  <c r="T148"/>
  <c r="R148"/>
  <c r="P148"/>
  <c r="BK148"/>
  <c r="J148"/>
  <c r="BE148"/>
  <c r="BI146"/>
  <c r="BH146"/>
  <c r="BG146"/>
  <c r="BF146"/>
  <c r="T146"/>
  <c r="R146"/>
  <c r="P146"/>
  <c r="BK146"/>
  <c r="J146"/>
  <c r="BE146"/>
  <c r="BI138"/>
  <c r="BH138"/>
  <c r="BG138"/>
  <c r="BF138"/>
  <c r="T138"/>
  <c r="R138"/>
  <c r="P138"/>
  <c r="BK138"/>
  <c r="J138"/>
  <c r="BE138"/>
  <c r="BI135"/>
  <c r="BH135"/>
  <c r="BG135"/>
  <c r="BF135"/>
  <c r="T135"/>
  <c r="R135"/>
  <c r="P135"/>
  <c r="BK135"/>
  <c r="J135"/>
  <c r="BE135"/>
  <c r="BI134"/>
  <c r="BH134"/>
  <c r="BG134"/>
  <c r="BF134"/>
  <c r="T134"/>
  <c r="R134"/>
  <c r="P134"/>
  <c r="BK134"/>
  <c r="J134"/>
  <c r="BE134"/>
  <c r="BI131"/>
  <c r="BH131"/>
  <c r="BG131"/>
  <c r="BF131"/>
  <c r="T131"/>
  <c r="R131"/>
  <c r="P131"/>
  <c r="BK131"/>
  <c r="J131"/>
  <c r="BE131"/>
  <c r="BI126"/>
  <c r="BH126"/>
  <c r="BG126"/>
  <c r="BF126"/>
  <c r="T126"/>
  <c r="R126"/>
  <c r="P126"/>
  <c r="BK126"/>
  <c r="J126"/>
  <c r="BE126"/>
  <c r="BI122"/>
  <c r="BH122"/>
  <c r="BG122"/>
  <c r="BF122"/>
  <c r="T122"/>
  <c r="R122"/>
  <c r="P122"/>
  <c r="BK122"/>
  <c r="J122"/>
  <c r="BE122"/>
  <c r="BI119"/>
  <c r="BH119"/>
  <c r="BG119"/>
  <c r="BF119"/>
  <c r="T119"/>
  <c r="R119"/>
  <c r="P119"/>
  <c r="BK119"/>
  <c r="J119"/>
  <c r="BE119"/>
  <c r="BI116"/>
  <c r="F39"/>
  <c i="1" r="BD57"/>
  <c i="3" r="BH116"/>
  <c r="F38"/>
  <c i="1" r="BC57"/>
  <c i="3" r="BG116"/>
  <c r="F37"/>
  <c i="1" r="BB57"/>
  <c i="3" r="BF116"/>
  <c r="J36"/>
  <c i="1" r="AW57"/>
  <c i="3" r="F36"/>
  <c i="1" r="BA57"/>
  <c i="3" r="T116"/>
  <c r="T115"/>
  <c r="T114"/>
  <c r="T113"/>
  <c r="R116"/>
  <c r="R115"/>
  <c r="R114"/>
  <c r="R113"/>
  <c r="P116"/>
  <c r="P115"/>
  <c r="P114"/>
  <c r="P113"/>
  <c i="1" r="AU57"/>
  <c i="3" r="BK116"/>
  <c r="BK115"/>
  <c r="J115"/>
  <c r="BK114"/>
  <c r="J114"/>
  <c r="BK113"/>
  <c r="J113"/>
  <c r="J63"/>
  <c r="J32"/>
  <c i="1" r="AG57"/>
  <c i="3" r="J116"/>
  <c r="BE116"/>
  <c r="J35"/>
  <c i="1" r="AV57"/>
  <c i="3" r="F35"/>
  <c i="1" r="AZ57"/>
  <c i="3" r="J65"/>
  <c r="J64"/>
  <c r="J109"/>
  <c r="F109"/>
  <c r="F107"/>
  <c r="E105"/>
  <c r="J58"/>
  <c r="F58"/>
  <c r="F56"/>
  <c r="E54"/>
  <c r="J41"/>
  <c r="J26"/>
  <c r="E26"/>
  <c r="J110"/>
  <c r="J59"/>
  <c r="J25"/>
  <c r="J20"/>
  <c r="E20"/>
  <c r="F110"/>
  <c r="F59"/>
  <c r="J19"/>
  <c r="J14"/>
  <c r="J107"/>
  <c r="J56"/>
  <c r="E7"/>
  <c r="E101"/>
  <c r="E50"/>
  <c i="2" r="J37"/>
  <c r="J36"/>
  <c i="1" r="AY55"/>
  <c i="2" r="J35"/>
  <c i="1" r="AX55"/>
  <c i="2" r="BI111"/>
  <c r="BH111"/>
  <c r="BG111"/>
  <c r="BF111"/>
  <c r="T111"/>
  <c r="T110"/>
  <c r="R111"/>
  <c r="R110"/>
  <c r="P111"/>
  <c r="P110"/>
  <c r="BK111"/>
  <c r="BK110"/>
  <c r="J110"/>
  <c r="J111"/>
  <c r="BE111"/>
  <c r="J65"/>
  <c r="BI108"/>
  <c r="BH108"/>
  <c r="BG108"/>
  <c r="BF108"/>
  <c r="T108"/>
  <c r="R108"/>
  <c r="P108"/>
  <c r="BK108"/>
  <c r="J108"/>
  <c r="BE108"/>
  <c r="BI106"/>
  <c r="BH106"/>
  <c r="BG106"/>
  <c r="BF106"/>
  <c r="T106"/>
  <c r="T105"/>
  <c r="R106"/>
  <c r="R105"/>
  <c r="P106"/>
  <c r="P105"/>
  <c r="BK106"/>
  <c r="BK105"/>
  <c r="J105"/>
  <c r="J106"/>
  <c r="BE106"/>
  <c r="J64"/>
  <c r="BI103"/>
  <c r="BH103"/>
  <c r="BG103"/>
  <c r="BF103"/>
  <c r="T103"/>
  <c r="R103"/>
  <c r="P103"/>
  <c r="BK103"/>
  <c r="J103"/>
  <c r="BE103"/>
  <c r="BI101"/>
  <c r="BH101"/>
  <c r="BG101"/>
  <c r="BF101"/>
  <c r="T101"/>
  <c r="R101"/>
  <c r="P101"/>
  <c r="BK101"/>
  <c r="J101"/>
  <c r="BE101"/>
  <c r="BI99"/>
  <c r="BH99"/>
  <c r="BG99"/>
  <c r="BF99"/>
  <c r="T99"/>
  <c r="T98"/>
  <c r="R99"/>
  <c r="R98"/>
  <c r="P99"/>
  <c r="P98"/>
  <c r="BK99"/>
  <c r="BK98"/>
  <c r="J98"/>
  <c r="J99"/>
  <c r="BE99"/>
  <c r="J63"/>
  <c r="BI96"/>
  <c r="BH96"/>
  <c r="BG96"/>
  <c r="BF96"/>
  <c r="T96"/>
  <c r="T95"/>
  <c r="R96"/>
  <c r="R95"/>
  <c r="P96"/>
  <c r="P95"/>
  <c r="BK96"/>
  <c r="BK95"/>
  <c r="J95"/>
  <c r="J96"/>
  <c r="BE96"/>
  <c r="J62"/>
  <c r="BI93"/>
  <c r="BH93"/>
  <c r="BG93"/>
  <c r="BF93"/>
  <c r="T93"/>
  <c r="R93"/>
  <c r="P93"/>
  <c r="BK93"/>
  <c r="J93"/>
  <c r="BE93"/>
  <c r="BI91"/>
  <c r="BH91"/>
  <c r="BG91"/>
  <c r="BF91"/>
  <c r="T91"/>
  <c r="R91"/>
  <c r="P91"/>
  <c r="BK91"/>
  <c r="J91"/>
  <c r="BE91"/>
  <c r="BI90"/>
  <c r="BH90"/>
  <c r="BG90"/>
  <c r="BF90"/>
  <c r="T90"/>
  <c r="R90"/>
  <c r="P90"/>
  <c r="BK90"/>
  <c r="J90"/>
  <c r="BE90"/>
  <c r="BI88"/>
  <c r="F37"/>
  <c i="1" r="BD55"/>
  <c i="2" r="BH88"/>
  <c r="F36"/>
  <c i="1" r="BC55"/>
  <c i="2" r="BG88"/>
  <c r="F35"/>
  <c i="1" r="BB55"/>
  <c i="2" r="BF88"/>
  <c r="J34"/>
  <c i="1" r="AW55"/>
  <c i="2" r="F34"/>
  <c i="1" r="BA55"/>
  <c i="2" r="T88"/>
  <c r="T87"/>
  <c r="T86"/>
  <c r="T85"/>
  <c r="R88"/>
  <c r="R87"/>
  <c r="R86"/>
  <c r="R85"/>
  <c r="P88"/>
  <c r="P87"/>
  <c r="P86"/>
  <c r="P85"/>
  <c i="1" r="AU55"/>
  <c i="2" r="BK88"/>
  <c r="BK87"/>
  <c r="J87"/>
  <c r="BK86"/>
  <c r="J86"/>
  <c r="BK85"/>
  <c r="J85"/>
  <c r="J59"/>
  <c r="J30"/>
  <c i="1" r="AG55"/>
  <c i="2" r="J88"/>
  <c r="BE88"/>
  <c r="J33"/>
  <c i="1" r="AV55"/>
  <c i="2" r="F33"/>
  <c i="1" r="AZ55"/>
  <c i="2" r="J61"/>
  <c r="J60"/>
  <c r="J81"/>
  <c r="F81"/>
  <c r="F79"/>
  <c r="E77"/>
  <c r="J54"/>
  <c r="F54"/>
  <c r="F52"/>
  <c r="E50"/>
  <c r="J39"/>
  <c r="J24"/>
  <c r="E24"/>
  <c r="J82"/>
  <c r="J55"/>
  <c r="J23"/>
  <c r="J18"/>
  <c r="E18"/>
  <c r="F82"/>
  <c r="F55"/>
  <c r="J17"/>
  <c r="J12"/>
  <c r="J79"/>
  <c r="J52"/>
  <c r="E7"/>
  <c r="E75"/>
  <c r="E48"/>
  <c i="1" r="BD76"/>
  <c r="BC76"/>
  <c r="BB76"/>
  <c r="BA76"/>
  <c r="AZ76"/>
  <c r="AY76"/>
  <c r="AX76"/>
  <c r="AW76"/>
  <c r="AV76"/>
  <c r="AU76"/>
  <c r="AT76"/>
  <c r="AS76"/>
  <c r="AG76"/>
  <c r="BD56"/>
  <c r="BC56"/>
  <c r="BB56"/>
  <c r="BA56"/>
  <c r="AZ56"/>
  <c r="AY56"/>
  <c r="AX56"/>
  <c r="AW56"/>
  <c r="AV56"/>
  <c r="AU56"/>
  <c r="AT56"/>
  <c r="AS56"/>
  <c r="AG56"/>
  <c r="BD54"/>
  <c r="W33"/>
  <c r="BC54"/>
  <c r="W32"/>
  <c r="BB54"/>
  <c r="W31"/>
  <c r="BA54"/>
  <c r="W30"/>
  <c r="AZ54"/>
  <c r="W29"/>
  <c r="AY54"/>
  <c r="AX54"/>
  <c r="AW54"/>
  <c r="AK30"/>
  <c r="AV54"/>
  <c r="AK29"/>
  <c r="AU54"/>
  <c r="AT54"/>
  <c r="AS54"/>
  <c r="AG54"/>
  <c r="AK26"/>
  <c r="AT81"/>
  <c r="AN81"/>
  <c r="AT80"/>
  <c r="AN80"/>
  <c r="AT79"/>
  <c r="AN79"/>
  <c r="AT78"/>
  <c r="AN78"/>
  <c r="AT77"/>
  <c r="AN77"/>
  <c r="AN76"/>
  <c r="AT75"/>
  <c r="AN75"/>
  <c r="AT74"/>
  <c r="AN74"/>
  <c r="AT73"/>
  <c r="AN73"/>
  <c r="AT72"/>
  <c r="AN72"/>
  <c r="AT71"/>
  <c r="AN71"/>
  <c r="AT70"/>
  <c r="AN70"/>
  <c r="AT69"/>
  <c r="AN69"/>
  <c r="AT68"/>
  <c r="AN68"/>
  <c r="AT67"/>
  <c r="AN67"/>
  <c r="AT66"/>
  <c r="AN66"/>
  <c r="AT65"/>
  <c r="AN65"/>
  <c r="AT64"/>
  <c r="AN64"/>
  <c r="AT63"/>
  <c r="AN63"/>
  <c r="AT62"/>
  <c r="AN62"/>
  <c r="AT61"/>
  <c r="AN61"/>
  <c r="AT60"/>
  <c r="AN60"/>
  <c r="AT59"/>
  <c r="AN59"/>
  <c r="AT58"/>
  <c r="AN58"/>
  <c r="AT57"/>
  <c r="AN57"/>
  <c r="AN56"/>
  <c r="AT55"/>
  <c r="AN55"/>
  <c r="AN54"/>
  <c r="L50"/>
  <c r="AM50"/>
  <c r="AM49"/>
  <c r="L49"/>
  <c r="AM47"/>
  <c r="L47"/>
  <c r="L45"/>
  <c r="L44"/>
  <c r="AK35"/>
</calcChain>
</file>

<file path=xl/sharedStrings.xml><?xml version="1.0" encoding="utf-8"?>
<sst xmlns="http://schemas.openxmlformats.org/spreadsheetml/2006/main">
  <si>
    <t>Export Komplet</t>
  </si>
  <si>
    <t/>
  </si>
  <si>
    <t>2.0</t>
  </si>
  <si>
    <t>ZAMOK</t>
  </si>
  <si>
    <t>False</t>
  </si>
  <si>
    <t>{0ea13642-e088-4d29-9184-5dd3339545ee}</t>
  </si>
  <si>
    <t>0,01</t>
  </si>
  <si>
    <t>21</t>
  </si>
  <si>
    <t>15</t>
  </si>
  <si>
    <t>REKAPITULACE STAVBY</t>
  </si>
  <si>
    <t xml:space="preserve">v ---  níže se nacházejí doplnkové a pomocné údaje k sestavám  --- v</t>
  </si>
  <si>
    <t>Návod na vyplnění</t>
  </si>
  <si>
    <t>0,001</t>
  </si>
  <si>
    <t>Kód:</t>
  </si>
  <si>
    <t>N18-139_exp3_VR_2</t>
  </si>
  <si>
    <t xml:space="preserve">Měnit lze pouze buňky se žlutým podbarvením!_x000d_
_x000d_
1) na prvním listu Rekapitulace stavby vyplňte v sestavě_x000d_
_x000d_
    a) Souhrnný list_x000d_
       - údaje o Zhotoviteli_x000d_
         (přenesou se do ostatních sestav i v jiných listech)_x000d_
_x000d_
    b) Rekapitulace objektů_x000d_
       - potřebné Ostatní náklady_x000d_
_x000d_
2) na vybraných listech vyplňte v sestavě_x000d_
_x000d_
    a) Krycí list_x000d_
       - údaje o Zhotoviteli, pokud se liší od údajů o Zhotoviteli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</si>
  <si>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</si>
  <si>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BASKETBALOVÁ HALA BASKETPOINT FRÝDEK-MÍSTEK</t>
  </si>
  <si>
    <t>KSO:</t>
  </si>
  <si>
    <t>802 23</t>
  </si>
  <si>
    <t>CC-CZ:</t>
  </si>
  <si>
    <t>1265</t>
  </si>
  <si>
    <t>Místo:</t>
  </si>
  <si>
    <t>Frýdek Místek</t>
  </si>
  <si>
    <t>Datum:</t>
  </si>
  <si>
    <t>11. 8. 2018</t>
  </si>
  <si>
    <t>CZ-CPV:</t>
  </si>
  <si>
    <t>45000000-7</t>
  </si>
  <si>
    <t>CZ-CPA:</t>
  </si>
  <si>
    <t>41.00.48</t>
  </si>
  <si>
    <t>Zadavatel:</t>
  </si>
  <si>
    <t>IČ:</t>
  </si>
  <si>
    <t>Basketpoint Frýdek-Místek z.s.</t>
  </si>
  <si>
    <t>DIČ:</t>
  </si>
  <si>
    <t>Uchazeč:</t>
  </si>
  <si>
    <t>Vyplň údaj</t>
  </si>
  <si>
    <t>Projektant:</t>
  </si>
  <si>
    <t>INPROS FM s.r.o.</t>
  </si>
  <si>
    <t>True</t>
  </si>
  <si>
    <t>Zpracovatel:</t>
  </si>
  <si>
    <t xml:space="preserve"> </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</si>
  <si>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</si>
  <si>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</si>
  <si>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</si>
  <si>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</si>
  <si>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</si>
  <si>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</si>
  <si>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</si>
  <si>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</si>
  <si>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</si>
  <si>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</si>
  <si>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</si>
  <si>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</si>
  <si>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</si>
  <si>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</si>
  <si>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</si>
  <si>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</si>
  <si>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</si>
  <si>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</si>
  <si>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</si>
  <si>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</si>
  <si>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</si>
  <si>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</si>
  <si>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</si>
  <si>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</si>
  <si>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</si>
  <si>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</si>
  <si>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</si>
  <si>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</si>
  <si>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</si>
  <si>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</si>
  <si>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</si>
  <si>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</si>
  <si>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</si>
  <si>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</si>
  <si>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</si>
  <si>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</si>
  <si>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</si>
  <si>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</si>
  <si>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</si>
  <si>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</si>
  <si>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</si>
  <si>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VON</t>
  </si>
  <si>
    <t>Vedlejší a ostatní náklady stavby</t>
  </si>
  <si>
    <t>1</t>
  </si>
  <si>
    <t>{6a874092-e369-44ad-a59e-aa9ae5a0ceca}</t>
  </si>
  <si>
    <t>2</t>
  </si>
  <si>
    <t>SO 01</t>
  </si>
  <si>
    <t xml:space="preserve">BASKETBALOVÁ HALA  </t>
  </si>
  <si>
    <t>STA</t>
  </si>
  <si>
    <t>{090fedf4-5ca2-43d0-8840-ee3d5d38b40a}</t>
  </si>
  <si>
    <t>D.1.1-2</t>
  </si>
  <si>
    <t>Architektonicko-stavební , stavebně konstrukční řešení</t>
  </si>
  <si>
    <t>Soupis</t>
  </si>
  <si>
    <t>{9321b473-cc8f-46ed-84ae-444ba57a1685}</t>
  </si>
  <si>
    <t>D.1.3</t>
  </si>
  <si>
    <t xml:space="preserve">Požárně bezpečnostní řešení </t>
  </si>
  <si>
    <t>{6d41175d-ffea-46ef-a5b0-a2f2122830fd}</t>
  </si>
  <si>
    <t>D.1.4</t>
  </si>
  <si>
    <t xml:space="preserve">Zdravotně technické instalace </t>
  </si>
  <si>
    <t>{96f8a693-0517-452a-9535-af49fc26147a}</t>
  </si>
  <si>
    <t>D.1.5</t>
  </si>
  <si>
    <t>Vzduchotechnika, chlazení</t>
  </si>
  <si>
    <t>{46ab6d94-8f41-4f92-addd-677cf03a739d}</t>
  </si>
  <si>
    <t>D.1.6</t>
  </si>
  <si>
    <t>Vytápění</t>
  </si>
  <si>
    <t>{415de6e0-1add-413d-9037-4bbf145f90cb}</t>
  </si>
  <si>
    <t>D.1.7</t>
  </si>
  <si>
    <t>Plynoinstalace</t>
  </si>
  <si>
    <t>{cb5ad0ca-93b8-4aca-a901-72ae99d46252}</t>
  </si>
  <si>
    <t>D.1.8</t>
  </si>
  <si>
    <t>Elektroinstalace _ silnoproudá zařízení</t>
  </si>
  <si>
    <t>{65e1157d-8cbd-43c5-b0de-f2fed3d8b645}</t>
  </si>
  <si>
    <t>D.1.9</t>
  </si>
  <si>
    <t>Elektroinstalace _ slaboproudá zařízení</t>
  </si>
  <si>
    <t>{c051fc84-837d-488d-bf40-3405cc2e80d8}</t>
  </si>
  <si>
    <t>D.1.10</t>
  </si>
  <si>
    <t>Měření a regulace</t>
  </si>
  <si>
    <t>{85f35195-0116-4560-b384-d3ae139c5f2f}</t>
  </si>
  <si>
    <t>D.1.12</t>
  </si>
  <si>
    <t>Sportovní vybavení haly</t>
  </si>
  <si>
    <t>{65bee484-4799-49c8-95ab-dea5ee2e382f}</t>
  </si>
  <si>
    <t>SO 02</t>
  </si>
  <si>
    <t xml:space="preserve">ZPEVNĚNÉ PLOCHY, TERÉNNÍ A SADOVÉ ÚPRAVY </t>
  </si>
  <si>
    <t>{11b369f1-8e13-48f3-9001-65afb94a6b73}</t>
  </si>
  <si>
    <t>SO 03</t>
  </si>
  <si>
    <t xml:space="preserve">VODOVODNÍ PŘÍPOJKA </t>
  </si>
  <si>
    <t>{fd3406e2-8b58-47f5-9434-2bdbf0bde3c3}</t>
  </si>
  <si>
    <t>SO 04</t>
  </si>
  <si>
    <t xml:space="preserve">PŘÍPOJKA SPLAŠKOVÉ KANALIZACE </t>
  </si>
  <si>
    <t>{d84b2ce9-1e7e-4ac1-bb06-da8a5e2f8a7f}</t>
  </si>
  <si>
    <t>SO 05</t>
  </si>
  <si>
    <t xml:space="preserve">PŘÍPOJKA DEŠŤOVÉ KANALIZACE </t>
  </si>
  <si>
    <t>{238b1e03-0d57-4180-80ef-3e1b5fbf72b1}</t>
  </si>
  <si>
    <t>SO 06</t>
  </si>
  <si>
    <t xml:space="preserve">DEŠŤOVÁ KANALIZACE </t>
  </si>
  <si>
    <t>{b902f896-c223-49eb-975e-04b6f76fddbd}</t>
  </si>
  <si>
    <t>SO 07</t>
  </si>
  <si>
    <t xml:space="preserve">PŘÍPOJKA PLYNU </t>
  </si>
  <si>
    <t>{82878e86-2da5-451f-8e0c-43caa3ccf887}</t>
  </si>
  <si>
    <t>SO 08</t>
  </si>
  <si>
    <t xml:space="preserve">PŘELOŽKA VO </t>
  </si>
  <si>
    <t>{f0b53069-f369-4950-926d-5ca78c966881}</t>
  </si>
  <si>
    <t>SO 09</t>
  </si>
  <si>
    <t xml:space="preserve">PŘÍPOJKA MOS </t>
  </si>
  <si>
    <t>{1f4465ad-c287-4ecf-bae8-82cc0d129f32}</t>
  </si>
  <si>
    <t>SO 10</t>
  </si>
  <si>
    <t xml:space="preserve">OCHRANA SDĚLOVACÍHO VEDENÍ </t>
  </si>
  <si>
    <t>{424539e7-49b4-430c-9956-93e84c2e14d2}</t>
  </si>
  <si>
    <t>SO 12</t>
  </si>
  <si>
    <t xml:space="preserve">STAVEBNÍ ÚPRAVY KRYTU CIVILNÍ OCHRANY </t>
  </si>
  <si>
    <t>{34538073-a896-4d58-84c0-3dbd7b656ee1}</t>
  </si>
  <si>
    <t>D.1.1</t>
  </si>
  <si>
    <t xml:space="preserve">Architektonicko-stavební řešení </t>
  </si>
  <si>
    <t>{c1acee11-c1cc-4f7d-8c79-a82def5f3c16}</t>
  </si>
  <si>
    <t>D.1.2</t>
  </si>
  <si>
    <t>Stavebně konstrukční řešení</t>
  </si>
  <si>
    <t>{b20eed93-7c3b-4deb-809f-92822fc57a58}</t>
  </si>
  <si>
    <t>Kanalizace</t>
  </si>
  <si>
    <t>{df2fa4cb-e95a-4193-96c3-2b73c913125e}</t>
  </si>
  <si>
    <t>SO 13</t>
  </si>
  <si>
    <t xml:space="preserve">CHODNÍKY II, TERÉNNÍ A SADOVÉ ÚPRAVY </t>
  </si>
  <si>
    <t>{877ba9df-2219-4c25-89d5-a09f735d31e7}</t>
  </si>
  <si>
    <t>SO 14</t>
  </si>
  <si>
    <t xml:space="preserve">PŘÍPOJKA SDĚLOVACÍHO VEDENÍ </t>
  </si>
  <si>
    <t>{35fb529b-0368-4fc6-8139-0a7b90896099}</t>
  </si>
  <si>
    <t>KRYCÍ LIST SOUPISU PRACÍ</t>
  </si>
  <si>
    <t>Objekt:</t>
  </si>
  <si>
    <t>VON - Vedlejší a ostatní náklady stavby</t>
  </si>
  <si>
    <t>REKAPITULACE ČLENĚNÍ SOUPISU PRACÍ</t>
  </si>
  <si>
    <t>Kód dílu - Popis</t>
  </si>
  <si>
    <t>Cena celkem [CZK]</t>
  </si>
  <si>
    <t>Náklady ze soupisu prací</t>
  </si>
  <si>
    <t>-1</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</si>
  <si>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</si>
  <si>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</si>
  <si>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</si>
  <si>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</si>
  <si>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</si>
  <si>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</si>
  <si>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</si>
  <si>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</si>
  <si>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</si>
  <si>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</si>
  <si>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</si>
  <si>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</si>
  <si>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</si>
  <si>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</si>
  <si>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</si>
  <si>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</si>
  <si>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</si>
  <si>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</si>
  <si>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</si>
  <si>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</si>
  <si>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5</t>
  </si>
  <si>
    <t>ROZPOCET</t>
  </si>
  <si>
    <t>VRN1</t>
  </si>
  <si>
    <t>Průzkumné, geodetické a projektové práce</t>
  </si>
  <si>
    <t>K</t>
  </si>
  <si>
    <t>012103000</t>
  </si>
  <si>
    <t>Geodetické práce před výstavbou</t>
  </si>
  <si>
    <t>kpl.</t>
  </si>
  <si>
    <t>CS ÚRS 2018 01</t>
  </si>
  <si>
    <t>1024</t>
  </si>
  <si>
    <t>-1595862678</t>
  </si>
  <si>
    <t>P</t>
  </si>
  <si>
    <t>Poznámka k položce:_x000d_
-vytyčení stavby nebo jejich částí oprávněným geodetem vč. vypracování příslušných protokolů - před zahájením stavby_x000d_
(veškeré nové a upravované stavby/konstrukce , inženýrské a liniové stavby v rámci stavby)_x000d_
VEŠKERÉ FORMY A PŘEDÁNÍ SE ŘÍDÍ PODMÍNKAMI ZADÁVACÍ DOKUMENTACE STAVBY</t>
  </si>
  <si>
    <t>012203000</t>
  </si>
  <si>
    <t>Geodetické práce při provádění stavby</t>
  </si>
  <si>
    <t>-1464083191</t>
  </si>
  <si>
    <t>3</t>
  </si>
  <si>
    <t>012303000</t>
  </si>
  <si>
    <t>Geodetické práce po výstavbě</t>
  </si>
  <si>
    <t>-1442443218</t>
  </si>
  <si>
    <t>Poznámka k položce:_x000d_
-zaměření skutečného provedení stavby nebo jejich částí vč. vypracování geometrických plánů a ostatních příslušných protokolů_x000d_
(veškeré nové a upravované stavby/konstrukce , inženýrské a liniové stavby v rámci stavby)_x000d_
VEŠKERÉ FORMY A PŘEDÁNÍ SE ŘÍDÍ PODMÍNKAMI ZADÁVACÍ DOKUMENTACE STAVBY</t>
  </si>
  <si>
    <t>4</t>
  </si>
  <si>
    <t>013254000</t>
  </si>
  <si>
    <t>Dokumentace skutečného provedení stavby</t>
  </si>
  <si>
    <t>-1371631360</t>
  </si>
  <si>
    <t>Poznámka k položce:_x000d_
VEŠKERÉ FORMY A PŘEDÁNÍ SE ŘÍDÍ PODMÍNKAMI ZADÁVACÍ DOKUMENTACE STAVBY</t>
  </si>
  <si>
    <t>VRN2</t>
  </si>
  <si>
    <t>Příprava staveniště</t>
  </si>
  <si>
    <t>020001000</t>
  </si>
  <si>
    <t xml:space="preserve">Příprava staveniště </t>
  </si>
  <si>
    <t>1530717924</t>
  </si>
  <si>
    <t xml:space="preserve">Poznámka k položce:_x000d_
-Zřízení trvalé, dočasné deponie a mezideponie_x000d_
-zřízení příjezdů a přístupů na staveniště_x000d_
-uspořádání a bezpečnost staveniště z hlediska ochrany veřejných zájmů_x000d_
-dodržení podmínek pro provádění staveb z hlediska BOZP (vč. označení stavby)_x000d_
-dodržování podmínek pro ochranu životního prostředí při výstavbě_x000d_
-dodržení podmínek - možnosti nakládání s odpady_x000d_
-splnění zvláštních požadavků na provádění stavby, které vyžadují zvláštní bezpečnostní opatření_x000d_
-dočasné / provizorní dopravní značení, osvětlení - (vyřízení+zřízení+likvidace po skončení stavby)_x000d_
</t>
  </si>
  <si>
    <t>VRN3</t>
  </si>
  <si>
    <t>Zařízení staveniště</t>
  </si>
  <si>
    <t>6</t>
  </si>
  <si>
    <t>030001000</t>
  </si>
  <si>
    <t xml:space="preserve">Zařízení staveniště </t>
  </si>
  <si>
    <t>-92605586</t>
  </si>
  <si>
    <t xml:space="preserve">Poznámka k položce:_x000d_
-kancelářské/skladovací/sociální objekty, oplocení stavby, ostraha staveniště, kompletní vnitrostaveništní rozvody všech potřebných energií vč. jejich poplatků, zajištění podružných měření spotřeby_x000d_
</t>
  </si>
  <si>
    <t>7</t>
  </si>
  <si>
    <t>035103001</t>
  </si>
  <si>
    <t>Pronájem ploch</t>
  </si>
  <si>
    <t>-1170071779</t>
  </si>
  <si>
    <t>Poznámka k položce:_x000d_
(plochy potřebné pro zařízení staveniště, které nejsou v majetku objednatele)</t>
  </si>
  <si>
    <t>8</t>
  </si>
  <si>
    <t>039002000</t>
  </si>
  <si>
    <t>Zrušení zařízení staveniště</t>
  </si>
  <si>
    <t>2024756447</t>
  </si>
  <si>
    <t>Poznámka k položce:_x000d_
-náklady zhotovitele spojené s kompletní likvidací zařízení staveniště vč. uvedení všech dotčených ploch do bezvadného stavu</t>
  </si>
  <si>
    <t>VRN4</t>
  </si>
  <si>
    <t>Inženýrská činnost</t>
  </si>
  <si>
    <t>9</t>
  </si>
  <si>
    <t>043103000</t>
  </si>
  <si>
    <t>Zkoušky bez rozlišení</t>
  </si>
  <si>
    <t>1155696437</t>
  </si>
  <si>
    <t xml:space="preserve">Poznámka k položce:_x000d_
Provedení všech zkoušek a revizí předepsaných projektovou a zadávací dokumentací, platnými normami, návodů k obsluze - (neuvedených v jednotlivých soupisech prací) </t>
  </si>
  <si>
    <t>10</t>
  </si>
  <si>
    <t>045002000</t>
  </si>
  <si>
    <t xml:space="preserve">Kompletační a koordinační činnost </t>
  </si>
  <si>
    <t>1895850092</t>
  </si>
  <si>
    <t>Poznámka k položce:_x000d_
-příprava předávací dokumentace dle ZD_x000d_
-ostatní kompletační činnost</t>
  </si>
  <si>
    <t>VRN9</t>
  </si>
  <si>
    <t>Ostatní náklady</t>
  </si>
  <si>
    <t>11</t>
  </si>
  <si>
    <t>090001000</t>
  </si>
  <si>
    <t>659122020</t>
  </si>
  <si>
    <t>Poznámka k položce:_x000d_
V jednotkové ceně zahrnuty náklady :_x000d_
-------------------------------------------------_x000d_
-náklady zhotovitele spojené s ochranou všech dotčených, jinde nespecifikovaných, dřevin, stromů, porostů a vegetačních ploch při stavebních prací dle ČSN 83 9061 - po celou dobu výstavby_x000d_
-pravidelné čištění přilehlých / souvisejících komunikací a zpevněných ploch - po celou dobu stavby _x000d_
-uvedení všech dotčených ploch, konstrukcí a povrchů do původního, bezvadného stavu_x000d_
-vytyčení všech inženýrských sítí před zahájením prací vč. řádného zajištění. Zpětné protokolární předání všech inženýrských sítí jednotlivým správcům vč. uvedení dotčených ploch do bezvadného stavu._x000d_
-OSTATNÍ, jinde neuvedené, náklady potřebné k provedení a dokončení dála</t>
  </si>
  <si>
    <t xml:space="preserve">SO 01 - BASKETBALOVÁ HALA  </t>
  </si>
  <si>
    <t>Soupis:</t>
  </si>
  <si>
    <t>D.1.1-2 - Architektonicko-stavební , stavebně konstrukční řešení</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</si>
  <si>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</si>
  <si>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</si>
  <si>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</si>
  <si>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</si>
  <si>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</si>
  <si>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</si>
  <si>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</si>
  <si>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998 - Přesun hmot</t>
  </si>
  <si>
    <t>PSV - Práce a dodávky PSV</t>
  </si>
  <si>
    <t xml:space="preserve">    711 - Izolace proti vodě, vlhkosti a plynům</t>
  </si>
  <si>
    <t xml:space="preserve">    712 - Povlakové krytiny</t>
  </si>
  <si>
    <t xml:space="preserve">    713 - Izolace tepelné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</si>
  <si>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</si>
  <si>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</si>
  <si>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</si>
  <si>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</si>
  <si>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</si>
  <si>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</si>
  <si>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</si>
  <si>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777 - Podlahy lité</t>
  </si>
  <si>
    <t xml:space="preserve">    781 - Dokončovací práce - obklady</t>
  </si>
  <si>
    <t xml:space="preserve">    784 - Dokončovací práce - malby a tapety</t>
  </si>
  <si>
    <t>N00 - Nepojmenované, ostatní práce a dodávky</t>
  </si>
  <si>
    <t>Ostatní - Ostatní</t>
  </si>
  <si>
    <t xml:space="preserve">    OST1 - Ostatní prvky výpisů </t>
  </si>
  <si>
    <t xml:space="preserve">    OST3 - Záchytný systém </t>
  </si>
  <si>
    <t xml:space="preserve">    OST5 - Interiéry</t>
  </si>
  <si>
    <t xml:space="preserve">    OST6 - Ostatní prvky</t>
  </si>
  <si>
    <t>HSV</t>
  </si>
  <si>
    <t>Práce a dodávky HSV</t>
  </si>
  <si>
    <t>Zemní práce</t>
  </si>
  <si>
    <t>115101202</t>
  </si>
  <si>
    <t>Čerpání vody na dopravní výšku do 10 m průměrný přítok do 1000 l/min</t>
  </si>
  <si>
    <t>hod</t>
  </si>
  <si>
    <t>913943796</t>
  </si>
  <si>
    <t>VV</t>
  </si>
  <si>
    <t>"předpoklad_bude upřesněno při realizaci stavby" 150,0</t>
  </si>
  <si>
    <t>Součet</t>
  </si>
  <si>
    <t>115101302</t>
  </si>
  <si>
    <t>Pohotovost čerpací soupravy pro dopravní výšku do 10 m přítok do 1000 l/min</t>
  </si>
  <si>
    <t>den</t>
  </si>
  <si>
    <t>867807649</t>
  </si>
  <si>
    <t>"předpoklad_bude upřesněno při realizaci stavby (4 x čerpadlo)" 4*60,0</t>
  </si>
  <si>
    <t>122301102</t>
  </si>
  <si>
    <t>Odkopávky a prokopávky nezapažené v hornině tř. 4 objem do 1000 m3</t>
  </si>
  <si>
    <t>m3</t>
  </si>
  <si>
    <t>-935443299</t>
  </si>
  <si>
    <t>Poznámka k položce:_x000d_
Plošná odkopávka s průměrnou hl. _ viz PD</t>
  </si>
  <si>
    <t>"konstrukce spodní stavby_viz v.č. 4, 10-12, TZ" 48,7*47,6*0,25</t>
  </si>
  <si>
    <t>132301202</t>
  </si>
  <si>
    <t>Hloubení rýh v hornině tř. 4 objemu do 1000 m3</t>
  </si>
  <si>
    <t>-1086315572</t>
  </si>
  <si>
    <t>"konstrukce spodní stavby_viz v.č. 4, 10-12, TZ" 0,75*2,35*(257,6)</t>
  </si>
  <si>
    <t>Mezisoučet</t>
  </si>
  <si>
    <t>"zemní práce pro zdravotě technické instalace v základech a vně objektu" (0,6*1,25*11)+(0,6*1,5*159)+(0,6*1,0*212)+(0,6*1,5*15)</t>
  </si>
  <si>
    <t>151101101</t>
  </si>
  <si>
    <t>Zřízení příložného pažení a rozepření stěn rýh hl do 2 m</t>
  </si>
  <si>
    <t>m2</t>
  </si>
  <si>
    <t>2113381155</t>
  </si>
  <si>
    <t>"zemní práce pro zdravotě technické instalace v základech a vně objektu" 1,5*2*(159+15)</t>
  </si>
  <si>
    <t>151101111</t>
  </si>
  <si>
    <t>Odstranění příložného pažení a rozepření stěn rýh hl do 2 m</t>
  </si>
  <si>
    <t>-254927812</t>
  </si>
  <si>
    <t>162201102</t>
  </si>
  <si>
    <t>Vodorovné přemístění do 50 m výkopku/sypaniny z horniny tř. 1 až 4</t>
  </si>
  <si>
    <t>921983625</t>
  </si>
  <si>
    <t>Poznámka k položce:_x000d_
-pro zpětné zásypy _ tam a zpět</t>
  </si>
  <si>
    <t>447,285*2 'Přepočtené koeficientem množství</t>
  </si>
  <si>
    <t>162701105</t>
  </si>
  <si>
    <t>Vodorovné přemístění do 10000 m výkopku/sypaniny z horniny tř. 1 až 4</t>
  </si>
  <si>
    <t>-216463051</t>
  </si>
  <si>
    <t xml:space="preserve">"předpoklad_bude upřesněno při realizaci stavby" </t>
  </si>
  <si>
    <t>"konstrukce spodní stavby_viz v.č. 4, 10-12, TZ-odkopávky" 48,7*47,6*0,25*0,7</t>
  </si>
  <si>
    <t>"konstrukce spodní stavby_viz v.č. 4, 10-12, TZ-rýhy" 0,75*2,35*(257,6)*0,7</t>
  </si>
  <si>
    <t>"vývrtek_ploty" 0,81*(38,0+526,0)</t>
  </si>
  <si>
    <t>"štěrkové piloty_vývrtek" ((8,5*88)+(8,0*42))*0,49</t>
  </si>
  <si>
    <t>"zemní práce pro zdravotě technické instalace v základech a vně objektu" (0,6*0,65*11)+(0,6*0,65*159)+(0,6*0,65*212)+(0,6*0,65*15)</t>
  </si>
  <si>
    <t>162701109</t>
  </si>
  <si>
    <t>Příplatek k vodorovnému přemístění výkopku/sypaniny z horniny tř. 1 až 4 ZKD 1000 m přes 10000 m</t>
  </si>
  <si>
    <t>937642170</t>
  </si>
  <si>
    <t>1866,315*5 'Přepočtené koeficientem množství</t>
  </si>
  <si>
    <t>171201201</t>
  </si>
  <si>
    <t>Uložení sypaniny na skládky</t>
  </si>
  <si>
    <t>-946508715</t>
  </si>
  <si>
    <t>171201211</t>
  </si>
  <si>
    <t>Poplatek za uložení stavebního odpadu - zeminy a kameniva na skládce</t>
  </si>
  <si>
    <t>t</t>
  </si>
  <si>
    <t>854075820</t>
  </si>
  <si>
    <t>1866,315*1,8 'Přepočtené koeficientem množství</t>
  </si>
  <si>
    <t>12</t>
  </si>
  <si>
    <t>174101101</t>
  </si>
  <si>
    <t>Zásyp jam, šachet rýh nebo kolem objektů sypaninou se zhutněním</t>
  </si>
  <si>
    <t>435945790</t>
  </si>
  <si>
    <t>"konstrukce spodní stavby_viz v.č. 4, 10-12, TZ-odkopávky" 48,7*47,6*0,25*0,3</t>
  </si>
  <si>
    <t>"konstrukce spodní stavby_viz v.č. 4, 10-12, TZ-rýhy" 0,75*2,35*(257,6)*0,3</t>
  </si>
  <si>
    <t>"zemní práce pro zdravotě technické instalace v základech a vně objektu" (292,05-154,83)</t>
  </si>
  <si>
    <t>13</t>
  </si>
  <si>
    <t>713941266</t>
  </si>
  <si>
    <t>"konstrukce spodní stavby_viz v.č. 4, 10-12, TZ"</t>
  </si>
  <si>
    <t>(46,2*47,6*0,7)+(0,75*2,35*257,6)</t>
  </si>
  <si>
    <t>"odečet ŽB základových konstrukcí + polštáře + podkladní betony" -(41,788+5,22+94,314+20,351+(235,9*0,1))</t>
  </si>
  <si>
    <t>14</t>
  </si>
  <si>
    <t>M</t>
  </si>
  <si>
    <t>583439590</t>
  </si>
  <si>
    <t>kamenivo drcené frakce 0-63</t>
  </si>
  <si>
    <t>-745458155</t>
  </si>
  <si>
    <t>Poznámka k položce:_x000d_
(specifikace materiálu dle PD a TZ)</t>
  </si>
  <si>
    <t>1808,141*2 'Přepočtené koeficientem množství</t>
  </si>
  <si>
    <t>175111101</t>
  </si>
  <si>
    <t>Obsypání potrubí ručně sypaninou bez prohození sítem, uloženou do 3 m</t>
  </si>
  <si>
    <t>2009664662</t>
  </si>
  <si>
    <t>"zemní práce pro zdravotě technické instalace v základech a vně objektu" (0,6*0,5*11)+(0,6*0,5*159)+(0,6*0,5*212)+(0,6*0,5*15)</t>
  </si>
  <si>
    <t>16</t>
  </si>
  <si>
    <t>58337310</t>
  </si>
  <si>
    <t xml:space="preserve">štěrkopísek tříděný obsypový frakce 0-4 </t>
  </si>
  <si>
    <t>1409799140</t>
  </si>
  <si>
    <t>119,1*2 'Přepočtené koeficientem množství</t>
  </si>
  <si>
    <t>17</t>
  </si>
  <si>
    <t>175151101</t>
  </si>
  <si>
    <t>Obsypání potrubí strojně sypaninou bez prohození, uloženou do 3 m</t>
  </si>
  <si>
    <t>1410255394</t>
  </si>
  <si>
    <t>"drenážní systém" 0,75*0,5*180,0</t>
  </si>
  <si>
    <t>18</t>
  </si>
  <si>
    <t>58333674</t>
  </si>
  <si>
    <t>kamenivo drenážní hrubé frakce 16/32</t>
  </si>
  <si>
    <t>-1591283734</t>
  </si>
  <si>
    <t>67,5*2 'Přepočtené koeficientem množství</t>
  </si>
  <si>
    <t>19</t>
  </si>
  <si>
    <t>181951102</t>
  </si>
  <si>
    <t>Úprava pláně v hornině tř. 1 až 4 se zhutněním</t>
  </si>
  <si>
    <t>-1281262539</t>
  </si>
  <si>
    <t>"konstrukce spodní stavby_viz v.č. 4, 10-12, TZ" 48,7*47,6</t>
  </si>
  <si>
    <t>20</t>
  </si>
  <si>
    <t>460120019</t>
  </si>
  <si>
    <t>Naložení výkopku strojně z hornin třídy 1až4</t>
  </si>
  <si>
    <t>64</t>
  </si>
  <si>
    <t>-788291061</t>
  </si>
  <si>
    <t>Zakládání</t>
  </si>
  <si>
    <t>212755214</t>
  </si>
  <si>
    <t>Trativody z drenážních trubek plastových flexibilních D 100 mm bez lože</t>
  </si>
  <si>
    <t>m</t>
  </si>
  <si>
    <t>2058607457</t>
  </si>
  <si>
    <t>"konstrukce spodní stavby_viz v.č. 4, 10-12, TZ" 180,0</t>
  </si>
  <si>
    <t>22</t>
  </si>
  <si>
    <t>213111111</t>
  </si>
  <si>
    <t>Stabilizace základové spáry zřízením vrstvy z geomříže tkané</t>
  </si>
  <si>
    <t>-1577478450</t>
  </si>
  <si>
    <t>23</t>
  </si>
  <si>
    <t>69321061</t>
  </si>
  <si>
    <t>geomříž _ specifikace dle PD a TZ</t>
  </si>
  <si>
    <t>-24821896</t>
  </si>
  <si>
    <t>2318,12*1,15 'Přepočtené koeficientem množství</t>
  </si>
  <si>
    <t>24</t>
  </si>
  <si>
    <t>213311141</t>
  </si>
  <si>
    <t>Polštáře zhutněné pod základy ze štěrkopísku tříděného</t>
  </si>
  <si>
    <t>-692779502</t>
  </si>
  <si>
    <t>(0,8*214,95*0,1)+(0,7*39*0,1)+(1,25*3,4*0,1)</t>
  </si>
  <si>
    <t>25</t>
  </si>
  <si>
    <t>226112414</t>
  </si>
  <si>
    <t>Vrty velkoprofilové svislé nezapažené D do 850 mm hl přes 5 m hor. IV</t>
  </si>
  <si>
    <t>932052117</t>
  </si>
  <si>
    <t>"štěrkové piloty_viz v.č. 4, 10-12, TZ_ P1+P2" ((8,5*88)+(8,0*42))</t>
  </si>
  <si>
    <t>26</t>
  </si>
  <si>
    <t>226113114</t>
  </si>
  <si>
    <t>Vrty velkoprofilové svislé nezapažené D do 1050 mm hl do 5 m hor. IV</t>
  </si>
  <si>
    <t>157598970</t>
  </si>
  <si>
    <t>"konstrukce spodní stavby_viz v.č. 4, 10-12, TZ" 3,0+(5,0*7)</t>
  </si>
  <si>
    <t>27</t>
  </si>
  <si>
    <t>226113214</t>
  </si>
  <si>
    <t>Vrty velkoprofilové svislé nezapažené D do 1050 mm hl přes 5 m hor. IV</t>
  </si>
  <si>
    <t>-208581778</t>
  </si>
  <si>
    <t>"P1-P15" (9,0*14)+(10,5*8)+(6,5*6)+(16,0*6)+(11,0*2)+(12,0*2)+(15,0*2)+(13,0*5)+(8,0*5)</t>
  </si>
  <si>
    <t>28</t>
  </si>
  <si>
    <t>231212113</t>
  </si>
  <si>
    <t>Zřízení pilot svislých D do 1250 mm hl do 10 m z betonu železového</t>
  </si>
  <si>
    <t>-96874271</t>
  </si>
  <si>
    <t>"P1-P16" ((9,0*14)+(6,5*6)+(5,0*7)+(8,0*5)+(3,0*1))</t>
  </si>
  <si>
    <t>29</t>
  </si>
  <si>
    <t>231212213</t>
  </si>
  <si>
    <t>Zřízení pilot svislých D do 1250 mm hl do 20 m z betonu železového</t>
  </si>
  <si>
    <t>-1127841864</t>
  </si>
  <si>
    <t>"P1-P16" ((10,5*8)+(16,0*6)+(11,0*2)+(12,0*2)+(15,0*2)+(13,0*5))</t>
  </si>
  <si>
    <t>30</t>
  </si>
  <si>
    <t>58933332</t>
  </si>
  <si>
    <t>beton SCCC 30/37 XC2, Dmax 22-S4</t>
  </si>
  <si>
    <t>251558517</t>
  </si>
  <si>
    <t>0,81*(243,0+321,0)</t>
  </si>
  <si>
    <t>31</t>
  </si>
  <si>
    <t>231213312</t>
  </si>
  <si>
    <t>Zřízení pilot svislých D průměr 650 mm hl do 30 m z kameniva</t>
  </si>
  <si>
    <t>-1341435804</t>
  </si>
  <si>
    <t>32</t>
  </si>
  <si>
    <t>58337344</t>
  </si>
  <si>
    <t>štěrk frakce 8-32</t>
  </si>
  <si>
    <t>-246375855</t>
  </si>
  <si>
    <t>1084*0,539 'Přepočtené koeficientem množství</t>
  </si>
  <si>
    <t>33</t>
  </si>
  <si>
    <t>231611114</t>
  </si>
  <si>
    <t>Výztuž pilot betonovaných do země ocel z betonářské oceli 10 505</t>
  </si>
  <si>
    <t>1329282005</t>
  </si>
  <si>
    <t xml:space="preserve">"konstrukce spodní stavby_viz D.1.2" </t>
  </si>
  <si>
    <t>"nosná výztuž" 18,348</t>
  </si>
  <si>
    <t>"výztuž pomocná, distanční, rozdělovací_předpoklad_bud eupřesněno v dílenské dokumentaci" 0,15*18,348</t>
  </si>
  <si>
    <t>34</t>
  </si>
  <si>
    <t>274322511</t>
  </si>
  <si>
    <t>Základové pasy ze ŽB se zvýšenými nároky na prostředí tř. C 25/30</t>
  </si>
  <si>
    <t>-712644896</t>
  </si>
  <si>
    <t>0,3*1,5*0,26*2</t>
  </si>
  <si>
    <t>0,3*1,6*0,3*2</t>
  </si>
  <si>
    <t>0,3*1,55*0,25*3</t>
  </si>
  <si>
    <t>3,2*0,95*0,99</t>
  </si>
  <si>
    <t>65,36*0,4*0,8</t>
  </si>
  <si>
    <t>116,3*0,25*1,3</t>
  </si>
  <si>
    <t>61,0*0,4*1,3</t>
  </si>
  <si>
    <t>35</t>
  </si>
  <si>
    <t>274351121</t>
  </si>
  <si>
    <t>Zřízení bednění základových pasů rovného</t>
  </si>
  <si>
    <t>921294110</t>
  </si>
  <si>
    <t>2*1,5*0,26*2</t>
  </si>
  <si>
    <t>2*1,6*0,3*2</t>
  </si>
  <si>
    <t>2*1,55*0,25*3</t>
  </si>
  <si>
    <t>3,2*2*0,99</t>
  </si>
  <si>
    <t>65,36*2*0,8</t>
  </si>
  <si>
    <t>116,3*2*1,3</t>
  </si>
  <si>
    <t>61,0*2*1,3</t>
  </si>
  <si>
    <t>36</t>
  </si>
  <si>
    <t>274351122</t>
  </si>
  <si>
    <t>Odstranění bednění základových pasů rovného</t>
  </si>
  <si>
    <t>1046294143</t>
  </si>
  <si>
    <t>37</t>
  </si>
  <si>
    <t>275313711</t>
  </si>
  <si>
    <t>Základové patky z betonu tř. C 20/25 XC2</t>
  </si>
  <si>
    <t>1840832049</t>
  </si>
  <si>
    <t>(obetonování a podbetonování kotevních prvků nosné OK)</t>
  </si>
  <si>
    <t>0,5*0,6*0,3*58</t>
  </si>
  <si>
    <t>38</t>
  </si>
  <si>
    <t>275322511</t>
  </si>
  <si>
    <t>Základové patky ze ŽB se zvýšenými nároky na prostředí tř. C 25/30</t>
  </si>
  <si>
    <t>1826966189</t>
  </si>
  <si>
    <t>0,9*0,9*((1,3*4)+(1,3*2)+(0,8*1)+(0,8*4)+(1,3*4)+(0,8*3)+(0,8*3)+(0,8*7)+(0,8*6)+(0,8*2)+(0,8*2)+(0,8*2)+(0,8*5)+(0,8*5)+(0,8*7)+(0,99*1))</t>
  </si>
  <si>
    <t>39</t>
  </si>
  <si>
    <t>275351121</t>
  </si>
  <si>
    <t>Zřízení bednění základových patek</t>
  </si>
  <si>
    <t>1580742057</t>
  </si>
  <si>
    <t>(0,9*4)*((1,3*4)+(1,3*2)+(0,8*1)+(0,8*4)+(1,3*4)+(0,8*3)+(0,8*3)+(0,8*7)+(0,8*6)+(0,8*2)+(0,8*2)+(0,8*2)+(0,8*5)+(0,8*5)+(0,8*7)+(0,99*1))</t>
  </si>
  <si>
    <t>(0,5+0,6)*2*0,3*58</t>
  </si>
  <si>
    <t>40</t>
  </si>
  <si>
    <t>275351122</t>
  </si>
  <si>
    <t>Odstranění bednění základových patek</t>
  </si>
  <si>
    <t>500251574</t>
  </si>
  <si>
    <t>41</t>
  </si>
  <si>
    <t>275361821</t>
  </si>
  <si>
    <t>Výztuž základových patek a pásů betonářskou ocelí 10 505 (R)</t>
  </si>
  <si>
    <t>756175381</t>
  </si>
  <si>
    <t>"nosná výztuž" 4,1268+4,8753</t>
  </si>
  <si>
    <t>"výztuž pomocná, distanční, rozdělovací_předpoklad_bud eupřesněno v dílenské dokumentaci" 0,15*9,002</t>
  </si>
  <si>
    <t>Svislé a kompletní konstrukce</t>
  </si>
  <si>
    <t>42</t>
  </si>
  <si>
    <t>311113142</t>
  </si>
  <si>
    <t>Nosná zeď tl do 200 mm z hladkých tvárnic ztraceného bednění včetně výplně z betonu tř. 20/25</t>
  </si>
  <si>
    <t>1445251720</t>
  </si>
  <si>
    <t>"viz D.1.1 v.č. 5-14, TZ_halová část" 0,25*(114,0)</t>
  </si>
  <si>
    <t>43</t>
  </si>
  <si>
    <t>311235111</t>
  </si>
  <si>
    <t>Zdivo jednovrstvé z cihel broušených přes P10 do P15 na tenkovrstvou maltu tloušťky 175 mm</t>
  </si>
  <si>
    <t>74645584</t>
  </si>
  <si>
    <t xml:space="preserve">"konstrukce podlah_viz v.č. 5-14, TZ" </t>
  </si>
  <si>
    <t>"1.NP" 2,95*(0,0)</t>
  </si>
  <si>
    <t>"2.NP" 3,0*(10,75+5,64+5,11)</t>
  </si>
  <si>
    <t>44</t>
  </si>
  <si>
    <t>311235141</t>
  </si>
  <si>
    <t>Zdivo jednovrstvé z cihel broušených přes P10 do P15 na tenkovrstvou maltu tloušťky 240 mm</t>
  </si>
  <si>
    <t>-1517081565</t>
  </si>
  <si>
    <t>"1.NP" 2,95*(10,75+4,16)</t>
  </si>
  <si>
    <t>"2.NP" 3,0*(0,0)</t>
  </si>
  <si>
    <t>45</t>
  </si>
  <si>
    <t>311235161</t>
  </si>
  <si>
    <t>Zdivo jednovrstvé z cihel broušených přes P10 do P15 na tenkovrstvou maltu tloušťky 300 mm</t>
  </si>
  <si>
    <t>-318897572</t>
  </si>
  <si>
    <t>(7,3*37,75)-30,44</t>
  </si>
  <si>
    <t>(2,95*10,75)</t>
  </si>
  <si>
    <t>46</t>
  </si>
  <si>
    <t>311237141</t>
  </si>
  <si>
    <t>Zdivo jednovrstvé tepelně izolační z cihel broušených na tenkovrstvou maltu tl zdiva 440 mm</t>
  </si>
  <si>
    <t>1481092407</t>
  </si>
  <si>
    <t>(7,3*61,65)-72,29</t>
  </si>
  <si>
    <t>47</t>
  </si>
  <si>
    <t>317168012</t>
  </si>
  <si>
    <t>Překlad keramický plochý š 115 mm dl 1250 mm</t>
  </si>
  <si>
    <t>kus</t>
  </si>
  <si>
    <t>-996163804</t>
  </si>
  <si>
    <t>48</t>
  </si>
  <si>
    <t>317168022</t>
  </si>
  <si>
    <t>Překlad keramický plochý š 145 mm dl 1250 mm</t>
  </si>
  <si>
    <t>-783652251</t>
  </si>
  <si>
    <t>49</t>
  </si>
  <si>
    <t>317168025</t>
  </si>
  <si>
    <t>Překlad keramický plochý š 145 mm dl 2000 mm</t>
  </si>
  <si>
    <t>1817094443</t>
  </si>
  <si>
    <t>50</t>
  </si>
  <si>
    <t>317168052</t>
  </si>
  <si>
    <t>Překlad keramický vysoký v 238 mm dl 1250 mm</t>
  </si>
  <si>
    <t>608362016</t>
  </si>
  <si>
    <t>51</t>
  </si>
  <si>
    <t>317168053</t>
  </si>
  <si>
    <t>Překlad keramický vysoký v 238 mm dl 1500 mm</t>
  </si>
  <si>
    <t>-698976432</t>
  </si>
  <si>
    <t>52</t>
  </si>
  <si>
    <t>317168056</t>
  </si>
  <si>
    <t>Překlad keramický vysoký v 238 mm dl 2250 mm</t>
  </si>
  <si>
    <t>-499854653</t>
  </si>
  <si>
    <t>53</t>
  </si>
  <si>
    <t>317168057</t>
  </si>
  <si>
    <t>Překlad keramický vysoký v 238 mm dl 2500 mm</t>
  </si>
  <si>
    <t>-787595891</t>
  </si>
  <si>
    <t>54</t>
  </si>
  <si>
    <t>317168059</t>
  </si>
  <si>
    <t>Překlad keramický vysoký v 238 mm dl 3000 mm</t>
  </si>
  <si>
    <t>2065403194</t>
  </si>
  <si>
    <t>55</t>
  </si>
  <si>
    <t>341361821</t>
  </si>
  <si>
    <t>Výztuž stěn betonářskou ocelí 10 505</t>
  </si>
  <si>
    <t>-1053517624</t>
  </si>
  <si>
    <t xml:space="preserve">"viz D.1.1 v.č. 5-14, TZ_halová část_předpoklad" (0,25*114,0)*10/1000 </t>
  </si>
  <si>
    <t>56</t>
  </si>
  <si>
    <t>342244211</t>
  </si>
  <si>
    <t>Příčka z cihel broušených na tenkovrstvou maltu tloušťky 115 mm</t>
  </si>
  <si>
    <t>-76182162</t>
  </si>
  <si>
    <t>"1.NP" 2,95*(6,77+1,85)</t>
  </si>
  <si>
    <t>"2.NP" 3,0*(3,14)</t>
  </si>
  <si>
    <t>57</t>
  </si>
  <si>
    <t>342244221</t>
  </si>
  <si>
    <t>Příčka z cihel broušených na tenkovrstvou maltu tloušťky 140 mm</t>
  </si>
  <si>
    <t>2135014474</t>
  </si>
  <si>
    <t>"1.NP" 2,95*(32,32+50,23+22,11)</t>
  </si>
  <si>
    <t>"2.NP" 3,0*(6,85+32,31+45,29+17,92)</t>
  </si>
  <si>
    <t>Vodorovné konstrukce</t>
  </si>
  <si>
    <t>58</t>
  </si>
  <si>
    <t>411324R01</t>
  </si>
  <si>
    <t xml:space="preserve">Dodávka a osazení stropních prefa panelů tl. 265 mm </t>
  </si>
  <si>
    <t>1034937903</t>
  </si>
  <si>
    <t>Poznámka k položce:_x000d_
Kompletní systémová dodávka a provedení dle specifikace PD a TZ včetně všech přímo souvisejících prací a dodávek._x000d_
--------------------------------------------------------------------------------------------------------------------------------------------_x000d_
Jednotková cena obsahuje :_x000d_
-dodávka prafa ŽB panelů (tl. dle zadávací dokumentace)_x000d_
-kompletní přesuny_x000d_
-veškeré montážní práce_x000d_
-ostatní, jinde neuvedené, přímo související práce a dodávky_x000d_
(dobetonávky a zálivky ( C 20/25 XC1) , vyztužení , související bednění = součástí dodávky a ceny stropních panelů)</t>
  </si>
  <si>
    <t>"konstrukce podlah_viz v.č. 4, 10-12, TZ_soc. zázemí 1.NP" 11,1*2,065</t>
  </si>
  <si>
    <t>"stropní konstrukce _ D.1.1_v.č. 18-20, TZ _ 2.NP" 11,1*37,75</t>
  </si>
  <si>
    <t>59</t>
  </si>
  <si>
    <t>411324R02</t>
  </si>
  <si>
    <t xml:space="preserve">Dodávka a osazení stropních prefa panelů tl. 400 mm </t>
  </si>
  <si>
    <t>132455736</t>
  </si>
  <si>
    <t>"konstrukce podlah_viz v.č. 4, 10-12, TZ_soc. zázemí 1.NP" 11,1*35,8</t>
  </si>
  <si>
    <t>"stropní konstrukce _ D.1.1_v.č. 18-20, TZ _ 1.NP" 11,1*37,93</t>
  </si>
  <si>
    <t>60</t>
  </si>
  <si>
    <t>413321414</t>
  </si>
  <si>
    <t>Nosníky a překlady ze ŽB tř. C 25/30</t>
  </si>
  <si>
    <t>-713696536</t>
  </si>
  <si>
    <t xml:space="preserve">"konstrukční řešení D.1.2_2 - v.č. 3,6,7, TZ" </t>
  </si>
  <si>
    <t>1.NP</t>
  </si>
  <si>
    <t>"V5" 6*0,35*0,65</t>
  </si>
  <si>
    <t>"V6" 19*0,35*0,65</t>
  </si>
  <si>
    <t>2.NP</t>
  </si>
  <si>
    <t>"V2" 7*0,35*0,765</t>
  </si>
  <si>
    <t>"V5" 5*0,35*0,765</t>
  </si>
  <si>
    <t>61</t>
  </si>
  <si>
    <t>413351111</t>
  </si>
  <si>
    <t>Zřízení bednění nosníků a průvlaků bez podpěrné kce výšky do 100 cm</t>
  </si>
  <si>
    <t>-441254005</t>
  </si>
  <si>
    <t>"V5" 6*(0,35+0,65+0,65)</t>
  </si>
  <si>
    <t>"V6" 19*(0,35+0,65+0,65)</t>
  </si>
  <si>
    <t>"V2" 7*(0,35+0,765+0,765)</t>
  </si>
  <si>
    <t>"V5" 5*(0,35+0,765+0,765)</t>
  </si>
  <si>
    <t>62</t>
  </si>
  <si>
    <t>413351112</t>
  </si>
  <si>
    <t>Odstranění bednění nosníků a průvlaků bez podpěrné kce výšky do 100 cm</t>
  </si>
  <si>
    <t>619716185</t>
  </si>
  <si>
    <t>63</t>
  </si>
  <si>
    <t>413352111</t>
  </si>
  <si>
    <t>Zřízení podpěrné konstrukce nosníků výšky podepření do 4 m pro nosník výšky do 100 cm</t>
  </si>
  <si>
    <t>-845431928</t>
  </si>
  <si>
    <t>"V5" 6*0,35</t>
  </si>
  <si>
    <t>"V6" 19*0,35</t>
  </si>
  <si>
    <t>"V2" 7*0,35</t>
  </si>
  <si>
    <t>"V5" 5*0,35</t>
  </si>
  <si>
    <t>413352112</t>
  </si>
  <si>
    <t>Odstranění podpěrné konstrukce nosníků výšky podepření do 4 m pro nosník výšky do 100 cm</t>
  </si>
  <si>
    <t>-1202386587</t>
  </si>
  <si>
    <t>65</t>
  </si>
  <si>
    <t>417321414</t>
  </si>
  <si>
    <t>Ztužující pásy a věnce ze ŽB tř. C 20/25</t>
  </si>
  <si>
    <t>2006428766</t>
  </si>
  <si>
    <t>"soklové a ostatní kce"</t>
  </si>
  <si>
    <t>117*0,25*0,07</t>
  </si>
  <si>
    <t>8*0,15*0,07</t>
  </si>
  <si>
    <t>7,0*0,35*0,075</t>
  </si>
  <si>
    <t>64*0,37*0,21</t>
  </si>
  <si>
    <t>40*0,22*0,21</t>
  </si>
  <si>
    <t>66</t>
  </si>
  <si>
    <t>417321515</t>
  </si>
  <si>
    <t>Ztužující pásy a věnce ze ŽB tř. C 25/30</t>
  </si>
  <si>
    <t>1905895948</t>
  </si>
  <si>
    <t>"V1" 12*0,35*0,65</t>
  </si>
  <si>
    <t>"V2" 39*0,25*0,65</t>
  </si>
  <si>
    <t>"V3" 12*0,35*0,65</t>
  </si>
  <si>
    <t>"V4" 12*0,35*0,65</t>
  </si>
  <si>
    <t>"V7" 15*0,24*0,2</t>
  </si>
  <si>
    <t>"V8" 11*0,3*0,25</t>
  </si>
  <si>
    <t>"V9" 3*0,35*0,25</t>
  </si>
  <si>
    <t>"V1" 18*0,35*0,515</t>
  </si>
  <si>
    <t>"V3" 39*0,25*0,515</t>
  </si>
  <si>
    <t>"V4" 34*0,35*0,515</t>
  </si>
  <si>
    <t>"V6" 22*0,175*0,2</t>
  </si>
  <si>
    <t>67</t>
  </si>
  <si>
    <t>417351115</t>
  </si>
  <si>
    <t>Zřízení bednění ztužujících věnců</t>
  </si>
  <si>
    <t>117802080</t>
  </si>
  <si>
    <t>"V1" 12*2*0,65</t>
  </si>
  <si>
    <t>"V2" 39*2*0,65</t>
  </si>
  <si>
    <t>"V3" 12*2*0,65</t>
  </si>
  <si>
    <t>"V4" 12*2*0,65</t>
  </si>
  <si>
    <t>"V7" 15*2*0,2</t>
  </si>
  <si>
    <t>"V8" 11*2*0,25</t>
  </si>
  <si>
    <t>"V9" 3*2*0,25</t>
  </si>
  <si>
    <t>"V1" 18*2*0,515</t>
  </si>
  <si>
    <t>"V3" 39*2*0,515</t>
  </si>
  <si>
    <t>"V4" 34*2*0,515</t>
  </si>
  <si>
    <t>"V6" 22*2*0,2</t>
  </si>
  <si>
    <t>117*2*0,07</t>
  </si>
  <si>
    <t>8*2*0,07</t>
  </si>
  <si>
    <t>7,0*2*0,075</t>
  </si>
  <si>
    <t>64*2*0,21</t>
  </si>
  <si>
    <t>40*2*0,21</t>
  </si>
  <si>
    <t>68</t>
  </si>
  <si>
    <t>417351116</t>
  </si>
  <si>
    <t>Odstranění bednění ztužujících věnců</t>
  </si>
  <si>
    <t>-1727837967</t>
  </si>
  <si>
    <t>69</t>
  </si>
  <si>
    <t>417361821</t>
  </si>
  <si>
    <t>Výztuž ztužujících pásů a věnců a překladů betonářskou ocelí 10 505</t>
  </si>
  <si>
    <t>-1898495192</t>
  </si>
  <si>
    <t xml:space="preserve">"konstrukce spodní stavby_viz D.1.2_2, v.č. 3,6,7 , TZ" </t>
  </si>
  <si>
    <t>"nosná výztuž" 1,81+1,408</t>
  </si>
  <si>
    <t>"nosná výztuž" 0,238+0,018+0,018+0,285+0,169</t>
  </si>
  <si>
    <t>"výztuž pomocná, distanční, rozdělovací_předpoklad_bud eupřesněno v dílenské dokumentaci" 0,15*3,946</t>
  </si>
  <si>
    <t>70</t>
  </si>
  <si>
    <t>430321R01</t>
  </si>
  <si>
    <t>Schodišťová konstrukce prefa ( C 30/37 ) - viz D.1.2_2 v.č. 8</t>
  </si>
  <si>
    <t>-922782428</t>
  </si>
  <si>
    <t>Poznámka k položce:_x000d_
Kompletní systémová dodávka a provedení dle specifikace PD a TZ včetně všech přímo souvisejících prací a dodávek._x000d_
--------------------------------------------------------------------------------------------------------------------------------------------_x000d_
Jednotková cena obsahuje :_x000d_
-dodávka prafa ŽB prefa prvků (dle zadávací dokumentace)_x000d_
1 X PODESTA _x000d_
2 X SCHODIŠŤOVÉ RAMENO_x000d_
-kompletní přesuny_x000d_
-veškeré montážní práce_x000d_
-ostatní, jinde neuvedené, přímo související práce a dodávky</t>
  </si>
  <si>
    <t>1,0</t>
  </si>
  <si>
    <t>71</t>
  </si>
  <si>
    <t>451572111</t>
  </si>
  <si>
    <t>Lože pod potrubí otevřený výkop z kameniva drobného těženého</t>
  </si>
  <si>
    <t>-1445935938</t>
  </si>
  <si>
    <t>"zemní práce pro zdravotě technické instalace v základech a vně objektu" 0,6*0,15*(11+159+212+15)</t>
  </si>
  <si>
    <t>72</t>
  </si>
  <si>
    <t>451315114</t>
  </si>
  <si>
    <t>Podkladní nebo výplňová vrstva z betonu C 12/15 tl do 100 mm</t>
  </si>
  <si>
    <t>34650468</t>
  </si>
  <si>
    <t>"patky" 1,2*1,2*58</t>
  </si>
  <si>
    <t>"pásy" (0,6*214,95)+(0,5*39,0)+(1,15*3,4)</t>
  </si>
  <si>
    <t>Úpravy povrchů, podlahy a osazování výplní</t>
  </si>
  <si>
    <t>73</t>
  </si>
  <si>
    <t>612131101</t>
  </si>
  <si>
    <t>Cementový postřik vnitřních stěn nanášený celoplošně ručně</t>
  </si>
  <si>
    <t>-539954121</t>
  </si>
  <si>
    <t>"konstrukce podlah_viz v.č. 5-14, TZ_viz zdivo/vyzdívky" 377,755+(2*276,848)+(2*64,5)+(2*615,857)+(2*34,849)+(2*43,985)</t>
  </si>
  <si>
    <t>74</t>
  </si>
  <si>
    <t>612131121</t>
  </si>
  <si>
    <t>Penetrační disperzní nátěr vnitřních stěn nanášený ručně</t>
  </si>
  <si>
    <t>-748899854</t>
  </si>
  <si>
    <t>"odečet keramických obkladů" -344,785</t>
  </si>
  <si>
    <t>75</t>
  </si>
  <si>
    <t>612135101</t>
  </si>
  <si>
    <t>Hrubá výplň rýh ve stěnách maltou jakékoli šířky rýhy</t>
  </si>
  <si>
    <t>-1692271880</t>
  </si>
  <si>
    <t>76</t>
  </si>
  <si>
    <t>612142001</t>
  </si>
  <si>
    <t>Potažení vnitřních stěn sklovláknitým pletivem vtlačeným do tenkovrstvé hmoty</t>
  </si>
  <si>
    <t>-1800380852</t>
  </si>
  <si>
    <t>77</t>
  </si>
  <si>
    <t>6121430R0</t>
  </si>
  <si>
    <t>Příplatek za dodávku a osazení veškerých omítkových lišt, rohovníků a profilů vnitřních omítek stěn - viz specifikace systému a TP výrobce, TZ</t>
  </si>
  <si>
    <t>-14169787</t>
  </si>
  <si>
    <t>"kompletní provedení dle specifikace PD a TZ vč. přímo souvisejících prací a dodávek"</t>
  </si>
  <si>
    <t>"množství/rozsah vztažen na celkové štukové plochy" 2105,048+76,887</t>
  </si>
  <si>
    <t>78</t>
  </si>
  <si>
    <t>612311131</t>
  </si>
  <si>
    <t>Potažení vnitřních stěn vápenným štukem tloušťky do 3 mm</t>
  </si>
  <si>
    <t>1939770625</t>
  </si>
  <si>
    <t>79</t>
  </si>
  <si>
    <t>612322111</t>
  </si>
  <si>
    <t>Vápenocementová lehčená omítka hrubá jednovrstvá zatřená vnitřních stěn nanášená ručně</t>
  </si>
  <si>
    <t>1723183037</t>
  </si>
  <si>
    <t>80</t>
  </si>
  <si>
    <t>612322191</t>
  </si>
  <si>
    <t>Příplatek k vápenocementové lehčené omítce vnitřních stěn za každých dalších 5 mm tloušťky ručně</t>
  </si>
  <si>
    <t>2066907851</t>
  </si>
  <si>
    <t>81</t>
  </si>
  <si>
    <t>612325302</t>
  </si>
  <si>
    <t>Vápenocementová štuková omítka ostění nebo nadpraží</t>
  </si>
  <si>
    <t>-171791909</t>
  </si>
  <si>
    <t>"konstrukce podlah_viz v.č. 5-14, TZ" 256,29*0,3</t>
  </si>
  <si>
    <t>82</t>
  </si>
  <si>
    <t>622131101</t>
  </si>
  <si>
    <t>Cementový postřik vnějších stěn nanášený celoplošně ručně</t>
  </si>
  <si>
    <t>-877400798</t>
  </si>
  <si>
    <t>"viz D.1.1 _ v.č. 5-14, TZ - zázemí_F3" 468,54-72,29+(178,47*0,25)</t>
  </si>
  <si>
    <t>83</t>
  </si>
  <si>
    <t>622142001</t>
  </si>
  <si>
    <t>Potažení vnějších stěn sklovláknitým pletivem vtlačeným do tenkovrstvé hmoty</t>
  </si>
  <si>
    <t>-1923595585</t>
  </si>
  <si>
    <t>84</t>
  </si>
  <si>
    <t>622211021</t>
  </si>
  <si>
    <t xml:space="preserve">Montáž kontaktního zateplení vnějších stěn z polystyrénových desek </t>
  </si>
  <si>
    <t>1936831908</t>
  </si>
  <si>
    <t>"viz D.1.1 _ v.č. 5-14, TZ - soklová část_zázemí" (11,45*0,8)+(11,45*0,25)+(38,9*0,5)</t>
  </si>
  <si>
    <t>85</t>
  </si>
  <si>
    <t>28376404</t>
  </si>
  <si>
    <t>deska z polystyrénu XPS, hrana rovná a strukturovaný povrch λ=0,033 m3</t>
  </si>
  <si>
    <t>1011144159</t>
  </si>
  <si>
    <t>31,473*0,11 'Přepočtené koeficientem množství</t>
  </si>
  <si>
    <t>86</t>
  </si>
  <si>
    <t>622211031</t>
  </si>
  <si>
    <t>2001567557</t>
  </si>
  <si>
    <t>"viz D.1.1 _ v.č. 5-14, TZ - soklová část_hala" (33,57*1,025)+(33,8*0,25)+(43,98*0,725)+(5,05*0,3)</t>
  </si>
  <si>
    <t>87</t>
  </si>
  <si>
    <t>1911124273</t>
  </si>
  <si>
    <t>76,26*0,143 'Přepočtené koeficientem množství</t>
  </si>
  <si>
    <t>88</t>
  </si>
  <si>
    <t>622252002</t>
  </si>
  <si>
    <t>Montáž ostatních lišt vnějších omítek</t>
  </si>
  <si>
    <t>-1309679078</t>
  </si>
  <si>
    <t>89</t>
  </si>
  <si>
    <t>59051480</t>
  </si>
  <si>
    <t xml:space="preserve">profil rohový Al s tkaninou </t>
  </si>
  <si>
    <t>-1612526847</t>
  </si>
  <si>
    <t>Poznámka k položce:_x000d_
(u nadpraží bude použit rohový profil s okapničkou)</t>
  </si>
  <si>
    <t>90</t>
  </si>
  <si>
    <t>59051476</t>
  </si>
  <si>
    <t>profil okenní začišťovací 2,4 m_APU</t>
  </si>
  <si>
    <t>-1874806555</t>
  </si>
  <si>
    <t>125,62*1,1 'Přepočtené koeficientem množství</t>
  </si>
  <si>
    <t>91</t>
  </si>
  <si>
    <t>59051512</t>
  </si>
  <si>
    <t>profil parapetní se sklovláknitou armovací tkaninou PVC 2 m</t>
  </si>
  <si>
    <t>311941708</t>
  </si>
  <si>
    <t>92</t>
  </si>
  <si>
    <t>622511111</t>
  </si>
  <si>
    <t>Tenkovrstvá dekorativní mozaiková střednězrnná omítka včetně penetrace vnějších stěn</t>
  </si>
  <si>
    <t>-132841132</t>
  </si>
  <si>
    <t>93</t>
  </si>
  <si>
    <t>622532061</t>
  </si>
  <si>
    <t>Tenkovrstvá silikonová hydrofilní rýhovaná omítka tl. 3,0 mm včetně penetrace vnějších stěn</t>
  </si>
  <si>
    <t>786476273</t>
  </si>
  <si>
    <t>94</t>
  </si>
  <si>
    <t>622811002</t>
  </si>
  <si>
    <t>Tepelně izolační jednovrstvá omítka vnějších stěn tloušťky do 30 mm</t>
  </si>
  <si>
    <t>-1015867152</t>
  </si>
  <si>
    <t>95</t>
  </si>
  <si>
    <t>629991011</t>
  </si>
  <si>
    <t>Zakrytí výplní otvorů a svislých ploch fólií přilepenou lepící páskou</t>
  </si>
  <si>
    <t>1353098094</t>
  </si>
  <si>
    <t>96</t>
  </si>
  <si>
    <t>631311114</t>
  </si>
  <si>
    <t>Mazanina tl do 80 mm z betonu prostého bez zvýšených nároků na prostředí tř. C 16/20</t>
  </si>
  <si>
    <t>637695233</t>
  </si>
  <si>
    <t>"viz D.1.1 _ v.č. 5-14, TZ - střecha zázemí_S02" (11,39*38,65)*0,05</t>
  </si>
  <si>
    <t>97</t>
  </si>
  <si>
    <t>631311234</t>
  </si>
  <si>
    <t>Mazanina tl do 240 mm z betonu prostého se zvýšenými nároky na prostředí tř. C 20/25</t>
  </si>
  <si>
    <t>-1071521211</t>
  </si>
  <si>
    <t>Poznámka k položce:_x000d_
Betonová mazanina bude provedena s požadovanou rovinatostí dle specifikace PD a TZ.</t>
  </si>
  <si>
    <t>"konstrukce podlah_viz v.č. 4, 10-12, TZ_hala" (33,3*43,65)*0,17</t>
  </si>
  <si>
    <t>98</t>
  </si>
  <si>
    <t>631319171</t>
  </si>
  <si>
    <t>Příplatek k mazanině tl do 80 mm za stržení povrchu spodní vrstvy před vložením výztuže</t>
  </si>
  <si>
    <t>1725484251</t>
  </si>
  <si>
    <t>99</t>
  </si>
  <si>
    <t>631319202</t>
  </si>
  <si>
    <t>Příplatek k mazaninám za přidání ocelových vláken HE 1/50 (drátkobeton) pro objemové vyztužení 20 kg/m3</t>
  </si>
  <si>
    <t>85665438</t>
  </si>
  <si>
    <t>100</t>
  </si>
  <si>
    <t>631319R55</t>
  </si>
  <si>
    <t xml:space="preserve">Příplatek k drátkobetonové mazanině </t>
  </si>
  <si>
    <t>115710519</t>
  </si>
  <si>
    <t>Poznámka k položce:_x000d_
Specifikace - doplnění:_x000d_
_x000d_
---------------------------------------------------</t>
  </si>
  <si>
    <t>"kompletní provedení dle specifikace PD a TZ vč. všech souvisejících prací a dodávek"</t>
  </si>
  <si>
    <t>-veškeré pomocné ocelové prvky/profily/trny a ostatní</t>
  </si>
  <si>
    <t>-dilatace / lemování , dilatace obvodové, objektové, plošné, smršťovací - vč. jejich vyplnění/osazení</t>
  </si>
  <si>
    <t xml:space="preserve">-příplatek za požadované rovinatosti betonové desky + přehlazení  </t>
  </si>
  <si>
    <t>"konstrukce podlah_viz v.č. 4, 10-12, TZ_hala" (33,3*43,65)</t>
  </si>
  <si>
    <t>101</t>
  </si>
  <si>
    <t>631362021</t>
  </si>
  <si>
    <t>Výztuž mazanin svařovanými sítěmi Kari</t>
  </si>
  <si>
    <t>-1670155117</t>
  </si>
  <si>
    <t>"konstrukce podlah_viz v.č. 4, 10-12, TZ_hala_předpoklad-bude upřesněno v dílenské dokumentaci" (33,3*43,65)*0,25*10/1000</t>
  </si>
  <si>
    <t>"viz D.1.1 _ v.č. 5-14, TZ - střecha zázemí_S02_předpoklad" (11,39*38,65)*(7,9*1,2)/1000</t>
  </si>
  <si>
    <t>102</t>
  </si>
  <si>
    <t>632453372</t>
  </si>
  <si>
    <t>Potěr betonový samonivelační tl do 70 mm do tř. C 30/37</t>
  </si>
  <si>
    <t>251528902</t>
  </si>
  <si>
    <t>"konstrukce podlah_viz v.č. 5-14, TZ_podlahové skladby-1.NP" 387,31</t>
  </si>
  <si>
    <t>"konstrukce podlah_viz v.č. 5-14, TZ_podlahové skladby-2.NP" 383,32</t>
  </si>
  <si>
    <t>103</t>
  </si>
  <si>
    <t>632453373</t>
  </si>
  <si>
    <t>Potěr betonový samonivelační tl do 85 mm do tř. C 35/45</t>
  </si>
  <si>
    <t>-858121601</t>
  </si>
  <si>
    <t>104</t>
  </si>
  <si>
    <t>634111116</t>
  </si>
  <si>
    <t>Obvodová dilatace pružnou těsnicí páskou v 200 mm , tl. 10 mm , mezi stěnou a mazaninou</t>
  </si>
  <si>
    <t>-1560740988</t>
  </si>
  <si>
    <t>"konstrukce podlah_viz v.č. 4, 10-12, TZ_hala" 153,9</t>
  </si>
  <si>
    <t>105</t>
  </si>
  <si>
    <t>635111215</t>
  </si>
  <si>
    <t>Násyp pod podlahy z písku se zhutněním</t>
  </si>
  <si>
    <t>-1786661035</t>
  </si>
  <si>
    <t>"konstrukce podlah_viz v.č. 4, 10-12, TZ_hala" (33,3*43,65)*0,05</t>
  </si>
  <si>
    <t>Ostatní konstrukce a práce, bourání</t>
  </si>
  <si>
    <t>106</t>
  </si>
  <si>
    <t>919726122</t>
  </si>
  <si>
    <t>Geotextilie pro ochranu, separaci a filtraci netkaná měrná hmotnost do 300 g/m2</t>
  </si>
  <si>
    <t>-724433854</t>
  </si>
  <si>
    <t>"konstrukce spodní stavby_viz v.č. 4, 10-12, TZ_drenáž" (0,75+0,5)*2*180,0</t>
  </si>
  <si>
    <t>107</t>
  </si>
  <si>
    <t>941211111</t>
  </si>
  <si>
    <t>Montáž lešení řadového rámového lehkého zatížení do 200 kg/m2 š do 0,9 m v do 10 m</t>
  </si>
  <si>
    <t>1726374971</t>
  </si>
  <si>
    <t>"viz D.1.1 _ v.č. 5-14, TZ - zázemí" (11,5+38,65+11,5)*7,6</t>
  </si>
  <si>
    <t>"přesahy" 4*1,0*7,6</t>
  </si>
  <si>
    <t>"vnitřní povrchy" 7,3*37,75</t>
  </si>
  <si>
    <t>108</t>
  </si>
  <si>
    <t>941211211</t>
  </si>
  <si>
    <t>Příplatek k lešení řadovému rámovému lehkému š 0,9 m v do 25 m za první a ZKD den použití</t>
  </si>
  <si>
    <t>-1211819903</t>
  </si>
  <si>
    <t>774,515*30 'Přepočtené koeficientem množství</t>
  </si>
  <si>
    <t>109</t>
  </si>
  <si>
    <t>941211811</t>
  </si>
  <si>
    <t>Demontáž lešení řadového rámového lehkého zatížení do 200 kg/m2 š do 0,9 m v do 10 m</t>
  </si>
  <si>
    <t>1315111236</t>
  </si>
  <si>
    <t>110</t>
  </si>
  <si>
    <t>944511111</t>
  </si>
  <si>
    <t>Montáž ochranné sítě z textilie z umělých vláken</t>
  </si>
  <si>
    <t>-194646792</t>
  </si>
  <si>
    <t>111</t>
  </si>
  <si>
    <t>944511211</t>
  </si>
  <si>
    <t>Příplatek k ochranné síti za první a ZKD den použití</t>
  </si>
  <si>
    <t>87138558</t>
  </si>
  <si>
    <t>498,94*30 'Přepočtené koeficientem množství</t>
  </si>
  <si>
    <t>112</t>
  </si>
  <si>
    <t>944511811</t>
  </si>
  <si>
    <t>Demontáž ochranné sítě z textilie z umělých vláken</t>
  </si>
  <si>
    <t>1270377002</t>
  </si>
  <si>
    <t>113</t>
  </si>
  <si>
    <t>949101111</t>
  </si>
  <si>
    <t>Lešení pomocné pro objekty pozemních staveb s lešeňovou podlahou v do 1,9 m zatížení do 150 kg/m2</t>
  </si>
  <si>
    <t>2031498253</t>
  </si>
  <si>
    <t>"viz podhledové konstrukce-interiér+exteriér" (6,4*4,95)+42,68</t>
  </si>
  <si>
    <t>114</t>
  </si>
  <si>
    <t>952901111</t>
  </si>
  <si>
    <t>Vyčištění budov bytové a občanské výstavby při výšce podlaží do 4 m</t>
  </si>
  <si>
    <t>1751939666</t>
  </si>
  <si>
    <t>(11,52*38,65)*2</t>
  </si>
  <si>
    <t>115</t>
  </si>
  <si>
    <t>952901114</t>
  </si>
  <si>
    <t>Vyčištění budov bytové a občanské výstavby při výšce podlaží přes 4 m</t>
  </si>
  <si>
    <t>1969123215</t>
  </si>
  <si>
    <t>(33,24*43,465)</t>
  </si>
  <si>
    <t>116</t>
  </si>
  <si>
    <t>953312122</t>
  </si>
  <si>
    <t>Vložky do svislých dilatačních spár z extrudovaných polystyrénových desek tl 20 mm</t>
  </si>
  <si>
    <t>613737854</t>
  </si>
  <si>
    <t>"konstrukce podlah_viz v.č. 4, 10-12, TZ" 45,0</t>
  </si>
  <si>
    <t>998</t>
  </si>
  <si>
    <t>Přesun hmot</t>
  </si>
  <si>
    <t>117</t>
  </si>
  <si>
    <t>998011002</t>
  </si>
  <si>
    <t>Přesun hmot pro budovy v do 12 m</t>
  </si>
  <si>
    <t>-71307152</t>
  </si>
  <si>
    <t>PSV</t>
  </si>
  <si>
    <t>Práce a dodávky PSV</t>
  </si>
  <si>
    <t>711</t>
  </si>
  <si>
    <t>Izolace proti vodě, vlhkosti a plynům</t>
  </si>
  <si>
    <t>118</t>
  </si>
  <si>
    <t>711132101</t>
  </si>
  <si>
    <t>Provedení izolace proti zemní vlhkosti pásy na sucho svislé AIP nebo tkaninou</t>
  </si>
  <si>
    <t>-1230662011</t>
  </si>
  <si>
    <t>"konstrukce spodní stavby_viz v.č. 4, 10-12, TZ" 285,728</t>
  </si>
  <si>
    <t>119</t>
  </si>
  <si>
    <t>69311081</t>
  </si>
  <si>
    <t>geotextilie netkaná 300 g/m2</t>
  </si>
  <si>
    <t>-2046974933</t>
  </si>
  <si>
    <t>285,728*1,2 'Přepočtené koeficientem množství</t>
  </si>
  <si>
    <t>120</t>
  </si>
  <si>
    <t>711161212</t>
  </si>
  <si>
    <t>Izolace proti zemní vlhkosti nopovou fólií svislá, nopek v 8,0 mm, tl do 0,6 mm</t>
  </si>
  <si>
    <t>-2007910315</t>
  </si>
  <si>
    <t>121</t>
  </si>
  <si>
    <t>711161383</t>
  </si>
  <si>
    <t>Izolace proti zemní vlhkosti nopovou fólií ukončení horní lištou</t>
  </si>
  <si>
    <t>-5030485</t>
  </si>
  <si>
    <t>122</t>
  </si>
  <si>
    <t>711471051</t>
  </si>
  <si>
    <t>Provedení vodorovné izolace proti tlakové vodě ve spojích lepenou fólií PVC</t>
  </si>
  <si>
    <t>1994102377</t>
  </si>
  <si>
    <t>Poznámka k položce:_x000d_
V jednotkové ceně zahrnuty náklady na montáž a opracování systémových prostupů a detailů _ dle specifikace PD a TZ</t>
  </si>
  <si>
    <t>"konstrukce podlah_viz v.č. 4, 10-12, TZ_soc.zázemí" (10,8*2,065)+(10,8*35,8)</t>
  </si>
  <si>
    <t>123</t>
  </si>
  <si>
    <t>28322005</t>
  </si>
  <si>
    <t>fólie zemní hydroizolační mPVC tl 2mm</t>
  </si>
  <si>
    <t>-2090423275</t>
  </si>
  <si>
    <t>Poznámka k položce:_x000d_
V jednotkové ceně zahrnuty náklady na dodávku systémových detailů a prostupů.</t>
  </si>
  <si>
    <t>1862,487*1,1 'Přepočtené koeficientem množství</t>
  </si>
  <si>
    <t>124</t>
  </si>
  <si>
    <t>711472051</t>
  </si>
  <si>
    <t>Provedení svislé izolace proti tlakové vodě ve spojích lepenou fólií PVC</t>
  </si>
  <si>
    <t>261314451</t>
  </si>
  <si>
    <t>"konstrukce podlah_viz v.č. 4, 10-12, TZ_hala" 153,9*0,5</t>
  </si>
  <si>
    <t>"konstrukce podlah_viz v.č. 4, 10-12, TZ_soc.zázemí" 97,3*0,5</t>
  </si>
  <si>
    <t>125</t>
  </si>
  <si>
    <t>584459156</t>
  </si>
  <si>
    <t>125,6*1,1 'Přepočtené koeficientem množství</t>
  </si>
  <si>
    <t>126</t>
  </si>
  <si>
    <t>711491171</t>
  </si>
  <si>
    <t>Provedení izolace proti tlakové vodě vodorovné z textilií vrstva podkladní</t>
  </si>
  <si>
    <t>1247157846</t>
  </si>
  <si>
    <t>127</t>
  </si>
  <si>
    <t>69311088</t>
  </si>
  <si>
    <t>geotextilie netkaná 500 g/m2</t>
  </si>
  <si>
    <t>-2004059202</t>
  </si>
  <si>
    <t>1862,487*1,05 'Přepočtené koeficientem množství</t>
  </si>
  <si>
    <t>128</t>
  </si>
  <si>
    <t>711491172</t>
  </si>
  <si>
    <t>Provedení izolace proti tlakové vodě vodorovné z textilií vrstva ochranná</t>
  </si>
  <si>
    <t>-260945557</t>
  </si>
  <si>
    <t>129</t>
  </si>
  <si>
    <t>2008121811</t>
  </si>
  <si>
    <t>130</t>
  </si>
  <si>
    <t>711491271</t>
  </si>
  <si>
    <t>Provedení izolace proti tlakové vodě svislé z textilií vrstva podkladní</t>
  </si>
  <si>
    <t>306826268</t>
  </si>
  <si>
    <t>131</t>
  </si>
  <si>
    <t>69311082</t>
  </si>
  <si>
    <t>geotextilie netkaná PP 500g/m2</t>
  </si>
  <si>
    <t>-265726435</t>
  </si>
  <si>
    <t>125,6*1,05 'Přepočtené koeficientem množství</t>
  </si>
  <si>
    <t>132</t>
  </si>
  <si>
    <t>711491272</t>
  </si>
  <si>
    <t>Provedení izolace proti tlakové vodě svislé z textilií vrstva ochranná</t>
  </si>
  <si>
    <t>905678603</t>
  </si>
  <si>
    <t>133</t>
  </si>
  <si>
    <t>1633888439</t>
  </si>
  <si>
    <t>134</t>
  </si>
  <si>
    <t>711493111</t>
  </si>
  <si>
    <t>Izolace proti vodě vodorovná těsnicí flexibilní stěrková</t>
  </si>
  <si>
    <t>326275642</t>
  </si>
  <si>
    <t>Poznámka k položce:_x000d_
Jednotková cena obsahuje kompletní systémové doplňky, lišty, pásky.</t>
  </si>
  <si>
    <t>"konstrukce podlah_viz v.č. 5-14, TZ_podlahové skladby-1.NP" 70,61</t>
  </si>
  <si>
    <t>"konstrukce podlah_viz v.č. 5-14, TZ_podlahové skladby-2.NP" 25,97</t>
  </si>
  <si>
    <t>135</t>
  </si>
  <si>
    <t>711493121</t>
  </si>
  <si>
    <t>Izolace proti vodě svislá těsnicí flexibilní stěrková</t>
  </si>
  <si>
    <t>-957092795</t>
  </si>
  <si>
    <t>"viz D.1.1 _ v.č. 5-14, TZ - soklová část" 0,3*(33,57+33,8+43,98+5,05+11,45+11,45+38,9)</t>
  </si>
  <si>
    <t>"konstrukce podlah_viz v.č. 5-14, TZ_vnitřní keramické obklady" 103,45</t>
  </si>
  <si>
    <t>136</t>
  </si>
  <si>
    <t>711493122</t>
  </si>
  <si>
    <t xml:space="preserve">Izolace proti podpovrchové a tlakové vodě svislá těsnicí stěrkou na bázi cementu </t>
  </si>
  <si>
    <t>-211292312</t>
  </si>
  <si>
    <t>137</t>
  </si>
  <si>
    <t>711771111</t>
  </si>
  <si>
    <t>Izolace proti vodě provedení zpětných spojů hydroizolační folií</t>
  </si>
  <si>
    <t>134597702</t>
  </si>
  <si>
    <t>"konstrukce podlah_viz v.č. 4, 10-12, TZ_hala+sociální zázemí" 153,9+97,3</t>
  </si>
  <si>
    <t>138</t>
  </si>
  <si>
    <t>-293549828</t>
  </si>
  <si>
    <t>251,2*0,33 'Přepočtené koeficientem množství</t>
  </si>
  <si>
    <t>139</t>
  </si>
  <si>
    <t>998711202</t>
  </si>
  <si>
    <t>Přesun hmot procentní pro izolace proti vodě, vlhkosti a plynům v objektech v do 12 m</t>
  </si>
  <si>
    <t>%</t>
  </si>
  <si>
    <t>-839037531</t>
  </si>
  <si>
    <t>712</t>
  </si>
  <si>
    <t>Povlakové krytiny</t>
  </si>
  <si>
    <t>140</t>
  </si>
  <si>
    <t>712311101</t>
  </si>
  <si>
    <t>Provedení povlakové krytiny střech do 10° za studena lakem penetračním nebo asfaltovým</t>
  </si>
  <si>
    <t>613224820</t>
  </si>
  <si>
    <t>"viz D.1.1 _ v.č. 5-14, TZ - střecha zázemí_S02" (11,39*38,65)</t>
  </si>
  <si>
    <t>141</t>
  </si>
  <si>
    <t>11163150</t>
  </si>
  <si>
    <t>lak asfaltový penetrační</t>
  </si>
  <si>
    <t>-837818837</t>
  </si>
  <si>
    <t>440,224*0,0003 'Přepočtené koeficientem množství</t>
  </si>
  <si>
    <t>142</t>
  </si>
  <si>
    <t>712341559</t>
  </si>
  <si>
    <t>Provedení povlakové krytiny střech do 10° pásy NAIP přitavením v plné ploše</t>
  </si>
  <si>
    <t>403193159</t>
  </si>
  <si>
    <t>143</t>
  </si>
  <si>
    <t>62852254</t>
  </si>
  <si>
    <t>pásy s modifikovaným asfaltem tl. 4,0 mm s nosnou vložkou _ specifikace dle PD a TZ</t>
  </si>
  <si>
    <t>1376952182</t>
  </si>
  <si>
    <t>440,224*1,15 'Přepočtené koeficientem množství</t>
  </si>
  <si>
    <t>144</t>
  </si>
  <si>
    <t>712525R01</t>
  </si>
  <si>
    <t xml:space="preserve">Střešní povlaková krytina , mechanicky kotvená do nosného podkladu, PVC-P folie tl. 1,5 mm - kompletní, systémové provedení </t>
  </si>
  <si>
    <t>-991441354</t>
  </si>
  <si>
    <t>Poznámka k položce:_x000d_
Cena obsahuje kompletní systémové řešení jednoho výrobce_x000d_
(lišty, doplňky, příslušenství, řešení detailů a ukončení)_x000d_
--------------------------------------------------------------------------_x000d_
-střešní krytina je navržena rozměrově stálá střešní hydroizolační fólie z PVC-P tloušťky DLE ZADÁVACÍ DOKUMENTACE ; fólie vyztužena PES tkaninou;. Součásti dodávky střešní krytiny jsou veškeré přechodové a ukončovací profily z poplastovaného plechu (přechod krytiny na svislé konstrukce, ukončovací a přítlačné lišty apod.) _x000d_
-podkladní ochranná separační vrstva (např. geotextílie 300 g/m2). _x000d_
Součásti dodávky povlakové krytiny je dále ošetření prostupů střechou/terasou - budou využity typové doplňky ze sortimentu použité povlakové krytiny _x000d_
(tj. manžety s otvorem 2/3 průměru prostupu, doplňková fólie bude vytažena na prostupující potrubí do výšky min.150mm na úroveň střešní krytiny, fólie bude stažena systémovou plechovou objímkou a spoj zatmelen PU tmelem)_x000d_
Hydroizolace bude ukončena na prostupujících konstrukcích a u stěn min. 150 mm nad vnější povrch přiléhající střešní plochy, u atiky bude ukončena na koruně._x000d_
--------------------------------------------------------------------------</t>
  </si>
  <si>
    <t>KOMPLETNÍ SYSTÉMOVÉ ŘEŠENÍ ROVNÝCH STŘECH / TERAS</t>
  </si>
  <si>
    <t>-mechanické kotvení přes všechny vrstvy střešního pláště do nosné konstrukce</t>
  </si>
  <si>
    <t>v jednotkové ceně zahrnuty náklady na veškeré systémové lišty, profily, doplňky, příslušenství, detaily</t>
  </si>
  <si>
    <t>v jednotkové ceně zahrnuty všechny prořezy a navýšení materiálů</t>
  </si>
  <si>
    <t>"viz D.1.1 _ v.č. 5-14, TZ - střecha zázemí_S02" (11,39*38,65)+(96,26*0,35)</t>
  </si>
  <si>
    <t>145</t>
  </si>
  <si>
    <t>712811101</t>
  </si>
  <si>
    <t>Provedení povlakové krytiny vytažením na konstrukce za studena nátěrem penetračním</t>
  </si>
  <si>
    <t>-1567377196</t>
  </si>
  <si>
    <t>"viz D.1.1 _ v.č. 5-14, TZ - střecha zázemí_S02" 96,26*0,66</t>
  </si>
  <si>
    <t>146</t>
  </si>
  <si>
    <t>150794572</t>
  </si>
  <si>
    <t>63,532*0,00035 'Přepočtené koeficientem množství</t>
  </si>
  <si>
    <t>147</t>
  </si>
  <si>
    <t>712841559</t>
  </si>
  <si>
    <t>Provedení povlakové krytiny vytažením na konstrukce pásy přitavením NAIP</t>
  </si>
  <si>
    <t>-1145407068</t>
  </si>
  <si>
    <t>148</t>
  </si>
  <si>
    <t>703461751</t>
  </si>
  <si>
    <t>63,532*1,2 'Přepočtené koeficientem množství</t>
  </si>
  <si>
    <t>149</t>
  </si>
  <si>
    <t>998712202</t>
  </si>
  <si>
    <t>Přesun hmot procentní pro krytiny povlakové v objektech v do 12 m</t>
  </si>
  <si>
    <t>1679193225</t>
  </si>
  <si>
    <t>713</t>
  </si>
  <si>
    <t>Izolace tepelné</t>
  </si>
  <si>
    <t>150</t>
  </si>
  <si>
    <t>713121111</t>
  </si>
  <si>
    <t>Montáž izolace tepelné podlah volně kladenými rohožemi, pásy, dílci, deskami 1 vrstva</t>
  </si>
  <si>
    <t>-1175139765</t>
  </si>
  <si>
    <t>151</t>
  </si>
  <si>
    <t>28376381</t>
  </si>
  <si>
    <t>deska z polystyrénu XPS, hrana polodrážková a hladký povrch s vyšší odolností tl 80mm</t>
  </si>
  <si>
    <t>-1715350783</t>
  </si>
  <si>
    <t>1453,545*1,05 'Přepočtené koeficientem množství</t>
  </si>
  <si>
    <t>152</t>
  </si>
  <si>
    <t>-2089291754</t>
  </si>
  <si>
    <t>153</t>
  </si>
  <si>
    <t>28375671.ISV</t>
  </si>
  <si>
    <t xml:space="preserve">EPS  20mm, λD = 0,044 (W·m-1·K-1),1000 x 500 x 20 mm, elastifikovaný polystyren pro kročejový útlum těžkých plovoucích podlah (beton, anhydrit) s žitným zatížením max. 4 kN/m2.</t>
  </si>
  <si>
    <t>1020479394</t>
  </si>
  <si>
    <t>383,32*1,05 'Přepočtené koeficientem množství</t>
  </si>
  <si>
    <t>154</t>
  </si>
  <si>
    <t>713121121</t>
  </si>
  <si>
    <t>Montáž izolace tepelné podlah volně kladenými rohožemi, pásy, dílci, deskami 2 vrstvy</t>
  </si>
  <si>
    <t>-1507957261</t>
  </si>
  <si>
    <t>155</t>
  </si>
  <si>
    <t>28375910</t>
  </si>
  <si>
    <t>deska EPS 150 pro trvalé zatížení v tlaku (max. 3000 kg/m2) tl 60mm</t>
  </si>
  <si>
    <t>1158493623</t>
  </si>
  <si>
    <t>387,31*2,1 'Přepočtené koeficientem množství</t>
  </si>
  <si>
    <t>156</t>
  </si>
  <si>
    <t>713131141</t>
  </si>
  <si>
    <t>Montáž izolace tepelné stěn a základů lepením celoplošně rohoží, pásů, dílců, desek</t>
  </si>
  <si>
    <t>1724486895</t>
  </si>
  <si>
    <t>"konstrukce spodní stavby_viz v.č. 4, 10-12, TZ" (1,35*22,5)+(1,35*88,95)+(1,35*100,2)</t>
  </si>
  <si>
    <t>157</t>
  </si>
  <si>
    <t>28376385</t>
  </si>
  <si>
    <t xml:space="preserve">deska z polystyrénu XPS, hrana rovná, polo či pero drážka a hladký povrch  m3</t>
  </si>
  <si>
    <t>1502960690</t>
  </si>
  <si>
    <t>1,05*((1,35*22,5*0,08)+(1,35*88,95*0,18)+(1,35*100,2*0,1))</t>
  </si>
  <si>
    <t>158</t>
  </si>
  <si>
    <t>-394127012</t>
  </si>
  <si>
    <t>159</t>
  </si>
  <si>
    <t>28375914</t>
  </si>
  <si>
    <t>deska EPS 150 pro trvalé zatížení v tlaku (max. 3000 kg/m2) tl 100mm</t>
  </si>
  <si>
    <t>-1589256691</t>
  </si>
  <si>
    <t>63,532*1,05 'Přepočtené koeficientem množství</t>
  </si>
  <si>
    <t>160</t>
  </si>
  <si>
    <t>713131151</t>
  </si>
  <si>
    <t>Montáž izolace tepelné stěn a základů vloženými rohožemi, pásy, dílci, deskami 1 vrstva</t>
  </si>
  <si>
    <t>-1247229037</t>
  </si>
  <si>
    <t>"zateplení ztužujících věnců a překladů"</t>
  </si>
  <si>
    <t>0,65*(12+39+12+12+6+19)</t>
  </si>
  <si>
    <t>0,2*(15+22)</t>
  </si>
  <si>
    <t>0,25*(11+3)</t>
  </si>
  <si>
    <t>0,515*(18+39+34)</t>
  </si>
  <si>
    <t>0,765*(7+5)</t>
  </si>
  <si>
    <t>0,25*((2,25*5)+(2,25*1)+(1,5*1)+(2,5*3)+(3,0*3))</t>
  </si>
  <si>
    <t>161</t>
  </si>
  <si>
    <t>28376075</t>
  </si>
  <si>
    <t xml:space="preserve">deska EPS grafitová fasadní  λ=0,031  tl 50-100 mm</t>
  </si>
  <si>
    <t>-208272983</t>
  </si>
  <si>
    <t>139,82*1,1 'Přepočtené koeficientem množství</t>
  </si>
  <si>
    <t>162</t>
  </si>
  <si>
    <t>-775705466</t>
  </si>
  <si>
    <t>0,25*((1,25*2)+(1,5*1))</t>
  </si>
  <si>
    <t>163</t>
  </si>
  <si>
    <t>28376415</t>
  </si>
  <si>
    <t>deska z polystyrénu XPS, hrana polodrážková a hladký povrch tl 30mm</t>
  </si>
  <si>
    <t>1985851566</t>
  </si>
  <si>
    <t>1*1,1 'Přepočtené koeficientem množství</t>
  </si>
  <si>
    <t>164</t>
  </si>
  <si>
    <t>713141135</t>
  </si>
  <si>
    <t>Montáž izolace tepelné střech plochých lepené za studena bodově 1 vrstva rohoží, pásů, dílců, desek</t>
  </si>
  <si>
    <t>-644953949</t>
  </si>
  <si>
    <t>"viz D.1.1 _ v.č. 5-14, TZ - střecha zázemí_S02" (11,39*38,65)*2</t>
  </si>
  <si>
    <t>165</t>
  </si>
  <si>
    <t>-1972742165</t>
  </si>
  <si>
    <t>880,447*1,05 'Přepočtené koeficientem množství</t>
  </si>
  <si>
    <t>166</t>
  </si>
  <si>
    <t>713141331</t>
  </si>
  <si>
    <t>Montáž izolace tepelné střech plochých lepené za studena zplna, spádová vrstva</t>
  </si>
  <si>
    <t>-1426304184</t>
  </si>
  <si>
    <t>"viz D.1.1 v.č. 5-14, TZ _ střecha vstupu_S07" (6,25*4,795)/2</t>
  </si>
  <si>
    <t>167</t>
  </si>
  <si>
    <t>28376142</t>
  </si>
  <si>
    <t>klín izolační z pěnového polystyrenu EPS 150 spádový</t>
  </si>
  <si>
    <t>1005528169</t>
  </si>
  <si>
    <t>14,984*0,165 'Přepočtené koeficientem množství</t>
  </si>
  <si>
    <t>168</t>
  </si>
  <si>
    <t>713141335</t>
  </si>
  <si>
    <t>Montáž izolace tepelné střech plochých lepené za studena bodově, spádová vrstva</t>
  </si>
  <si>
    <t>-795891488</t>
  </si>
  <si>
    <t>169</t>
  </si>
  <si>
    <t>769861112</t>
  </si>
  <si>
    <t>440,224*0,165 'Přepočtené koeficientem množství</t>
  </si>
  <si>
    <t>170</t>
  </si>
  <si>
    <t>713191R32</t>
  </si>
  <si>
    <t>Překrytí izolace tepelné separační a parotěsnou fólií tl 0,2 mm u podlah a stropů vč. vytažení na svislé konstrukce v = do cca 150 mm</t>
  </si>
  <si>
    <t>-1628384744</t>
  </si>
  <si>
    <t>v jednotkové ceně započítány náklady na obvodové dilatační pásky tl. min 10 mm v = min 150 mm</t>
  </si>
  <si>
    <t>1,15*(387,31+383,32)</t>
  </si>
  <si>
    <t>171</t>
  </si>
  <si>
    <t>998713202</t>
  </si>
  <si>
    <t>Přesun hmot procentní pro izolace tepelné v objektech v do 12 m</t>
  </si>
  <si>
    <t>1709728106</t>
  </si>
  <si>
    <t>763</t>
  </si>
  <si>
    <t>Konstrukce suché výstavby</t>
  </si>
  <si>
    <t>172</t>
  </si>
  <si>
    <t>763121466</t>
  </si>
  <si>
    <t>SDK stěna instalační předsazená profil CW+UW desky 2xH2 12,5 TI 50 mm 50 kg/m3 EI 45</t>
  </si>
  <si>
    <t>1135161838</t>
  </si>
  <si>
    <t>2,95*(1,9+1,9+1,9+2,4+2,35+1,0)</t>
  </si>
  <si>
    <t>3,0*(5,36+5,25+0,91+0,91+0,9)</t>
  </si>
  <si>
    <t>173</t>
  </si>
  <si>
    <t>763121482</t>
  </si>
  <si>
    <t>SDK stěna předsazená profil CW+UW desky 2x akustická DF 12,5 TI 40 mm 30 kg/m3 EI30</t>
  </si>
  <si>
    <t>1800547034</t>
  </si>
  <si>
    <t>3,0*(5,21+13,46)</t>
  </si>
  <si>
    <t>174</t>
  </si>
  <si>
    <t>763121714</t>
  </si>
  <si>
    <t>SDK stěna předsazená základní penetrační nátěr</t>
  </si>
  <si>
    <t>1458161609</t>
  </si>
  <si>
    <t>"viz SDK konstrukce" 73,768+56,01+(24,9*0,8)+22,572</t>
  </si>
  <si>
    <t>175</t>
  </si>
  <si>
    <t>763121762</t>
  </si>
  <si>
    <t>Příplatek k SDK stěně předsazené za rovinnost kvality Q4</t>
  </si>
  <si>
    <t>2028969293</t>
  </si>
  <si>
    <t>176</t>
  </si>
  <si>
    <t>763135102</t>
  </si>
  <si>
    <t>Montáž kazetového minerálního podhledu z kazet na zavěšenou nosnou konstrukci</t>
  </si>
  <si>
    <t>463207862</t>
  </si>
  <si>
    <t>"skladba P3" 42,68</t>
  </si>
  <si>
    <t>177</t>
  </si>
  <si>
    <t>59030575</t>
  </si>
  <si>
    <t>podhled kazetový minerální akustický rastr_dle zadávací dokumentace, tl. 10 mm, 600 x 600 mm</t>
  </si>
  <si>
    <t>1126252238</t>
  </si>
  <si>
    <t>42,68*1,1 'Přepočtené koeficientem množství</t>
  </si>
  <si>
    <t>178</t>
  </si>
  <si>
    <t>763164141</t>
  </si>
  <si>
    <t>SDK obklad kcí a prvků š do 0,8 m desky 1xH2 12,5</t>
  </si>
  <si>
    <t>1454155881</t>
  </si>
  <si>
    <t>(1,2*(2,95+2,95+2,95+2,95+2,95+3,0+3,0))</t>
  </si>
  <si>
    <t>179</t>
  </si>
  <si>
    <t>763164161</t>
  </si>
  <si>
    <t>SDK obklad kcí a prvků š přes 0,8 m desky 1xH2 12,5</t>
  </si>
  <si>
    <t>-1762530648</t>
  </si>
  <si>
    <t>(0,9*1,2*(2,95+3,0+3,0+3,0+3,0+3,0+2,95))</t>
  </si>
  <si>
    <t>180</t>
  </si>
  <si>
    <t>763755R01</t>
  </si>
  <si>
    <t>Dodávka a osazení veškerých doplňkových prvků SDK konstrukcí (lišt, profilů, výztužných profilů, ukončovacích prvků, dilatačních a přechodových prvků atd)</t>
  </si>
  <si>
    <t>1380315907</t>
  </si>
  <si>
    <t>Poznámka k položce:_x000d_
SYSTÉMOVÉ PROVEDENÍ (DLE KONKRÉTNÍHO DODAVATELE SYSTÉMU)</t>
  </si>
  <si>
    <t xml:space="preserve">"kompletní provedení dle specifikace PD a TZ  vč. všech souvisejících prací a dodávek"</t>
  </si>
  <si>
    <t>"rozsah a množství vztaženo na celkovou plochu SDK konstrukcí" 172,27</t>
  </si>
  <si>
    <t>181</t>
  </si>
  <si>
    <t>998763201</t>
  </si>
  <si>
    <t>Přesun hmot procentní pro dřevostavby v objektech v do 12 m</t>
  </si>
  <si>
    <t>-1477258891</t>
  </si>
  <si>
    <t>764</t>
  </si>
  <si>
    <t>Konstrukce klempířské</t>
  </si>
  <si>
    <t>182</t>
  </si>
  <si>
    <t>764601N01</t>
  </si>
  <si>
    <t>K-1 - D+M Podokapní žlab půlkruhového průřezu prům. 240mm, materiál pozinkovaný plech tl. 0,63mm, r.š. 500mm</t>
  </si>
  <si>
    <t>bm</t>
  </si>
  <si>
    <t>CS VLASTNÍ</t>
  </si>
  <si>
    <t>1820903044</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</si>
  <si>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klempířských výrobků.</t>
  </si>
  <si>
    <t>183</t>
  </si>
  <si>
    <t>764601N02</t>
  </si>
  <si>
    <t>K-1 - D+M Okapnice 1 (dodávka opláštění), materiál pozinkovaný plech, r.š. 320mm</t>
  </si>
  <si>
    <t>1786401118</t>
  </si>
  <si>
    <t>184</t>
  </si>
  <si>
    <t>764601N03</t>
  </si>
  <si>
    <t>K-1 - D+M Okapnice 2 (dodávka opláštění), materiál pozinkovaný plech, r.š. 150mm</t>
  </si>
  <si>
    <t>-486019273</t>
  </si>
  <si>
    <t>185</t>
  </si>
  <si>
    <t>764601N04</t>
  </si>
  <si>
    <t>K-2 - D+M Střešní svod kruhového průřezu prům. 125mm, materiál pozinkovaný plech tl. 0,63mm, r.š. 400mm</t>
  </si>
  <si>
    <t>-200049973</t>
  </si>
  <si>
    <t>186</t>
  </si>
  <si>
    <t>764601N05</t>
  </si>
  <si>
    <t>K-3 - D+M Oplechování atiky, závětrná atiková lišta ze systému PVC střešní krytiny, materiál pozinkovaný plech, r.š. 400mm</t>
  </si>
  <si>
    <t>-426122600</t>
  </si>
  <si>
    <t>187</t>
  </si>
  <si>
    <t>764601N06</t>
  </si>
  <si>
    <t>K-4 - D+M Ukončení PVC střešní krytiny na stěně objektu - krycí lišta - pozinkovaný plech tl. 0,63mm, r.š. 150mm</t>
  </si>
  <si>
    <t>-1931578866</t>
  </si>
  <si>
    <t>188</t>
  </si>
  <si>
    <t>764601N07</t>
  </si>
  <si>
    <t>K-4 - D+M Ukončení PVC střešní krytiny na stěně objektu - stěnová lišta z pozinkovaného plechu, r.š. 100mm</t>
  </si>
  <si>
    <t>562279087</t>
  </si>
  <si>
    <t>189</t>
  </si>
  <si>
    <t>764601N08</t>
  </si>
  <si>
    <t>K-5 - D+M Oplechování soklu haly - krycí lišta - pozinkovaný plech tl. 0,63mm, r.š. 150mm</t>
  </si>
  <si>
    <t>-416220797</t>
  </si>
  <si>
    <t>190</t>
  </si>
  <si>
    <t>764601N09</t>
  </si>
  <si>
    <t>K-5 - D+M Oplechování soklu haly - oplechování soklu haly, pozinkovaný plech tl. 0,63mm, r.š. 700mm</t>
  </si>
  <si>
    <t>1986987175</t>
  </si>
  <si>
    <t>191</t>
  </si>
  <si>
    <t>764601N10</t>
  </si>
  <si>
    <t>K-6 - D+M Oplechování soklu u sloupu vstupní stříšky - krycí lišta - pozinkovaný plech tl. 0,63mm, r.š. 150mm</t>
  </si>
  <si>
    <t>539330961</t>
  </si>
  <si>
    <t>192</t>
  </si>
  <si>
    <t>764601N11</t>
  </si>
  <si>
    <t>K-6 - D+M Oplechování soklu u sloupu vstupní stříšky - oplechování soklu haly, pozinkovaný plech tl. 0,63mm, r.š. 550mm</t>
  </si>
  <si>
    <t>332661314</t>
  </si>
  <si>
    <t>193</t>
  </si>
  <si>
    <t>764601N12</t>
  </si>
  <si>
    <t>K-7 - D+M Oplechování okenních parapetů, materiál: AL plech tl. 2mm, r.š. 330mm</t>
  </si>
  <si>
    <t>533016791</t>
  </si>
  <si>
    <t>194</t>
  </si>
  <si>
    <t>764601N13</t>
  </si>
  <si>
    <t>K-8 - D+M Dilatační koutová lišta, ze systému PVC střešní krytiny, materiál pozinkovaný plech, r.š. 350mm</t>
  </si>
  <si>
    <t>-1651081146</t>
  </si>
  <si>
    <t>195</t>
  </si>
  <si>
    <t>764601N14</t>
  </si>
  <si>
    <t>K-9 - D+M Okapový profil Schluter-Bara-Rak, ukončovací profil s okapničkou pro volné hrany</t>
  </si>
  <si>
    <t>1325126874</t>
  </si>
  <si>
    <t>196</t>
  </si>
  <si>
    <t>764601N15</t>
  </si>
  <si>
    <t>D+M pojistný přepad 300/100 mm</t>
  </si>
  <si>
    <t>1995524473</t>
  </si>
  <si>
    <t>197</t>
  </si>
  <si>
    <t>998764202</t>
  </si>
  <si>
    <t>Přesun hmot procentní pro konstrukce klempířské v objektech v do 12 m</t>
  </si>
  <si>
    <t>1530809466</t>
  </si>
  <si>
    <t>766</t>
  </si>
  <si>
    <t>Konstrukce truhlářské</t>
  </si>
  <si>
    <t>198</t>
  </si>
  <si>
    <t>766599N01</t>
  </si>
  <si>
    <t>T-1 - D+M Vnější plastové okno, profily: 6-ti komorová kce, včetně vnitřního parapetu, 2000x1375mm</t>
  </si>
  <si>
    <t>ks</t>
  </si>
  <si>
    <t>805214611</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</si>
  <si>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truhlářských a plastových výrobků.</t>
  </si>
  <si>
    <t>199</t>
  </si>
  <si>
    <t>766599N02</t>
  </si>
  <si>
    <t>T-2 - D+M Vnější plastové okno, profily: 6-ti komorová kce, včetně vnitřního parapetu, 750x2250mm</t>
  </si>
  <si>
    <t>-2124503463</t>
  </si>
  <si>
    <t>200</t>
  </si>
  <si>
    <t>766599N03</t>
  </si>
  <si>
    <t>T-3 - D+M Vnější plastové okno, profily: 6-ti komorová kce, včetně vnitřního parapetu, 750x1000mm</t>
  </si>
  <si>
    <t>-514187263</t>
  </si>
  <si>
    <t>201</t>
  </si>
  <si>
    <t>766599N04</t>
  </si>
  <si>
    <t>T-4 - D+M Sestava - vnější plastová okna, profily: 6-ti komorová kce, včetně vnitřního parapetu, 1750x3150mm</t>
  </si>
  <si>
    <t>-194452742</t>
  </si>
  <si>
    <t>202</t>
  </si>
  <si>
    <t>766599N05</t>
  </si>
  <si>
    <t>T-5 - D+M Vnější plastové okno, profily: 6-ti komorová kce, včetně vnitřního parapetu, 1750x1000mm</t>
  </si>
  <si>
    <t>-456921866</t>
  </si>
  <si>
    <t>203</t>
  </si>
  <si>
    <t>766599N06</t>
  </si>
  <si>
    <t>T-6 - D+M Sestava - vnější plastová okna, profily: 6-ti komorová kce, včetně vnitřního parapetu, 5000x750mm</t>
  </si>
  <si>
    <t>1614476280</t>
  </si>
  <si>
    <t>204</t>
  </si>
  <si>
    <t>766599N07</t>
  </si>
  <si>
    <t>T-7 - D+M Vnější plastové okno, profily: 6-ti komorová kce, včetně vnitřního parapetu, 2500x750mm</t>
  </si>
  <si>
    <t>1999709583</t>
  </si>
  <si>
    <t>205</t>
  </si>
  <si>
    <t>766599N08</t>
  </si>
  <si>
    <t>T-8 - D+M Vnější plastové okno, profily: 6-ti komorová kce, včetně vnitřního parapetu, 2500x1375mm</t>
  </si>
  <si>
    <t>-497579043</t>
  </si>
  <si>
    <t>206</t>
  </si>
  <si>
    <t>766599N09</t>
  </si>
  <si>
    <t>T-9 - D+M Vnější plastové okno, profily: 6-ti komorová kce, včetně vnitřního parapetu, 750x1375mm</t>
  </si>
  <si>
    <t>-597662370</t>
  </si>
  <si>
    <t>207</t>
  </si>
  <si>
    <t>766599N10</t>
  </si>
  <si>
    <t>T-10 - D+M Vnější plastové okno, profily: 6-ti komorová kce, včetně vnitřního parapetu, 1750x1375mm</t>
  </si>
  <si>
    <t>1436541521</t>
  </si>
  <si>
    <t>208</t>
  </si>
  <si>
    <t>766599N11</t>
  </si>
  <si>
    <t>T-11 - D+M Sestava - vnější plastová okna, profily: 6-ti komorová kce, včetně vnitřního parapetu, 4000x1750mm</t>
  </si>
  <si>
    <t>6112743</t>
  </si>
  <si>
    <t>209</t>
  </si>
  <si>
    <t>766599N12</t>
  </si>
  <si>
    <t>T-12 - D+M Sestava - vnější plastová okna, profily: 6-ti komorová kce, včetně vnitřního parapetu, 5000x1375mm</t>
  </si>
  <si>
    <t>690277473</t>
  </si>
  <si>
    <t>210</t>
  </si>
  <si>
    <t>766599N13</t>
  </si>
  <si>
    <t>T-13 - D+M Vnější plastové okno, profily: 6-ti komorová kce, včetně vnitřního parapetu, 2500x1375mm</t>
  </si>
  <si>
    <t>-560479567</t>
  </si>
  <si>
    <t>211</t>
  </si>
  <si>
    <t>766599N14</t>
  </si>
  <si>
    <t>T-14 - D+M Sestava - pás vnějších oken - prosklené části + plné sloupky ze systému plastového okna, 28150x2100mm, vč. vnitř. parapetu</t>
  </si>
  <si>
    <t>-1490563153</t>
  </si>
  <si>
    <t>212</t>
  </si>
  <si>
    <t>766599N15</t>
  </si>
  <si>
    <t>T-15 - D+M Sestava - pás vnějších oken - prosklené části + plné sloupky ze systému plastového okna, 25300x2100mm, vč. vnitř. parapetu</t>
  </si>
  <si>
    <t>498373782</t>
  </si>
  <si>
    <t>213</t>
  </si>
  <si>
    <t>766599N16</t>
  </si>
  <si>
    <t>T-16 - D+M Vnější plastové únikové dveře, plné, s nízkým prahem, plná tepelně izolační výplň, křídlo 1100x2000mm</t>
  </si>
  <si>
    <t>148696222</t>
  </si>
  <si>
    <t>214</t>
  </si>
  <si>
    <t>766599N17</t>
  </si>
  <si>
    <t>T-17 - D+M Vnitřní plastové okno s pevným zasklením, včetně vnitřního parapetu a horizontálních AL interiér. žaluzií, 1750x1125mm</t>
  </si>
  <si>
    <t>-1748852921</t>
  </si>
  <si>
    <t>215</t>
  </si>
  <si>
    <t>766599N18</t>
  </si>
  <si>
    <t>T-18 - D+M Vnitřní plastové okno s pevným zasklením, včetně vnitřního parapetu a horizontálních AL interiér. žaluzií, 2000x1125mm</t>
  </si>
  <si>
    <t>1308789671</t>
  </si>
  <si>
    <t>216</t>
  </si>
  <si>
    <t>766599N19</t>
  </si>
  <si>
    <t>T-19 - D+M Vnější plastové únikové dveře, plné, s nízkým prahem, plná tepelně izolační výplň, křídlo 900x1970mm</t>
  </si>
  <si>
    <t>-1547175472</t>
  </si>
  <si>
    <t>217</t>
  </si>
  <si>
    <t>766599N20</t>
  </si>
  <si>
    <t>T-20 - D+M Dřevěné dveřní křídlo vnitřní, plné, s polodrážkou, kompletizované, zvukově izolační, včetně zárubně, křídla 1600x1970mm</t>
  </si>
  <si>
    <t>365859498</t>
  </si>
  <si>
    <t>218</t>
  </si>
  <si>
    <t>766599N21</t>
  </si>
  <si>
    <t>T-21 - D+M Dřevěné dveřní křídlo vnitřní, plné, kompletizované, zvuk. izolační, vč. zárubně s PO, křídla 1600x1970mm, PO - EW15-C/DP3</t>
  </si>
  <si>
    <t>-1645900532</t>
  </si>
  <si>
    <t>219</t>
  </si>
  <si>
    <t>766599N22</t>
  </si>
  <si>
    <t>T-22 - D+M Dřevěné dveřní křídlo vnitřní, plné, s polodrážkou, kompletizované, včetně zárubně, křídla 1600x1970mm</t>
  </si>
  <si>
    <t>1302126406</t>
  </si>
  <si>
    <t>220</t>
  </si>
  <si>
    <t>766599N23</t>
  </si>
  <si>
    <t>T-23 - D+M Dřevěné dveřní křídlo vnitřní, plné, kompletizované, včetně zárubně s PO, křídla 1600x1970mm, PO - EW15-C/DP3</t>
  </si>
  <si>
    <t>1603928999</t>
  </si>
  <si>
    <t>221</t>
  </si>
  <si>
    <t>766599N24</t>
  </si>
  <si>
    <t>T-24 - D+M Dřevěné dveřní křídlo vnitřní, plné, s polodrážkou, kompletizované, zvukově izolační, včetně zárubně, křídlo 900x1970mm</t>
  </si>
  <si>
    <t>439787629</t>
  </si>
  <si>
    <t>222</t>
  </si>
  <si>
    <t>766599N25</t>
  </si>
  <si>
    <t>T-25 - D+M Dřevěné dveřní křídlo vnitřní, plné, s polodážkou, kompletizované, včetně zárubně, křídlo 900x1970mm</t>
  </si>
  <si>
    <t>155872185</t>
  </si>
  <si>
    <t>223</t>
  </si>
  <si>
    <t>766599N26</t>
  </si>
  <si>
    <t>T-26 - D+M Dřevěné dveřní křídlo vnitřní, plné, s polodážkou, kompletizované, odolné vlhkosti, včetně zárubně, křídlo 900x1970mm</t>
  </si>
  <si>
    <t>-1400051953</t>
  </si>
  <si>
    <t>224</t>
  </si>
  <si>
    <t>766599N27</t>
  </si>
  <si>
    <t>T-27 - D+M Dřevěné dveřní křídlo vnitřní, plné, s polodážkou, kompletizované, včetně zárubně, křídlo 800x1970mm</t>
  </si>
  <si>
    <t>-1737884946</t>
  </si>
  <si>
    <t>225</t>
  </si>
  <si>
    <t>766599N28</t>
  </si>
  <si>
    <t>T-28 - D+M Dřevěné dveřní křídlo vnitřní, plné, kompletizované, zvuk. izolační, vč. zárubně s PO, křídlo 800x1970mm, PO - EW15-C/DP3</t>
  </si>
  <si>
    <t>1331386614</t>
  </si>
  <si>
    <t>226</t>
  </si>
  <si>
    <t>766599N29</t>
  </si>
  <si>
    <t>T-29 - D+M Dřevěné dveřní křídlo vnitřní, plné, s polodážkou, kompletizované, odolné vlhkosti, včetně zárubně, křídlo 800x1970mm</t>
  </si>
  <si>
    <t>-1482044502</t>
  </si>
  <si>
    <t>227</t>
  </si>
  <si>
    <t>766599N30</t>
  </si>
  <si>
    <t>T-30 - D+M Dřevěné dveřní křídlo vnitřní, plné, s polodážkou, kompletizované, včetně zárubně, křídlo 700x1970mm</t>
  </si>
  <si>
    <t>386272342</t>
  </si>
  <si>
    <t>228</t>
  </si>
  <si>
    <t>766599N31</t>
  </si>
  <si>
    <t>T-31 - D+M Dřevěné dveřní křídlo vnitřní, plné, s polodážkou, kompletizované, zvukově izolační, včetně zárubně, křídlo 900x1970mm</t>
  </si>
  <si>
    <t>1046448905</t>
  </si>
  <si>
    <t>229</t>
  </si>
  <si>
    <t>766599N32</t>
  </si>
  <si>
    <t>T-32 - D+M Dřevěné dveřní křídlo vnitřní, plné, s polodážkou, kompletizované, zvukově izolační, včetně zárubně, křídlo 800x1970mm</t>
  </si>
  <si>
    <t>1299806730</t>
  </si>
  <si>
    <t>230</t>
  </si>
  <si>
    <t>766599N33</t>
  </si>
  <si>
    <t>T-33 - D+M Dřevěné dveřní křídlo vnitřní, bytové, kompletizované, zvuk. izolační, vč. zárubně s PO, křídlo 900x1970mm, PO - EW15/DP3</t>
  </si>
  <si>
    <t>-279738284</t>
  </si>
  <si>
    <t>231</t>
  </si>
  <si>
    <t>766599N34</t>
  </si>
  <si>
    <t>T-34 - D+M Dřevěné dveřní křídlo vnitřní, plné, s polodážkou, kompletizované, včetně zárubně, křídlo 800x1970mm</t>
  </si>
  <si>
    <t>1883083526</t>
  </si>
  <si>
    <t>232</t>
  </si>
  <si>
    <t>766599N35</t>
  </si>
  <si>
    <t>D+M Dřevoštěpková OSB deska tl. 22mm pero-drážka, typ 4 (atika, sokl u dveří)</t>
  </si>
  <si>
    <t>1919047441</t>
  </si>
  <si>
    <t>233</t>
  </si>
  <si>
    <t>N00_015R14</t>
  </si>
  <si>
    <t>Dodávka, montáž a položení kompletní systémové podlahové skladby 1a , 1b</t>
  </si>
  <si>
    <t>512</t>
  </si>
  <si>
    <t>559123470</t>
  </si>
  <si>
    <t xml:space="preserve">Poznámka k položce:_x000d_
Kompletní systémopvá dodávka a provedení dle specifikace PD a TZ včetně všech přímo souvisejících prací a doplňků._x000d_
----------------------------------------------------------------------------------------------------------------------------------------------_x000d_
-Dodávka  nášlapné vrstvy – dubové vlysy 21/60/400 mm Standard včetně prořezu _x000d_
-Montáž každého vlysu lepením do lepidla_x000d_
-Dodávka a montáž hrubé  pružné podlahy  vč. vyrovnání laserem_x000d_
-Dodávka a montáž tepelné izolace_x000d_
-Broušení , celoplošné stěrkování,  přebroušení stěrky,  celoplošné vysátí   průmyslovým vysavačem, trojnásobné lakování protiskluzovými laky _x000d_
-Lištování dubovou plochou lištou vč. prořezu_x000d_
-Lajnování hřišť včetně zaměření _x000d_
</t>
  </si>
  <si>
    <t xml:space="preserve">"viz D.1.1 v.č. 5-14, TZ_halová část" </t>
  </si>
  <si>
    <t>"m.č. 101" 1426,49</t>
  </si>
  <si>
    <t>"m.č. 116" 74,04</t>
  </si>
  <si>
    <t>234</t>
  </si>
  <si>
    <t>N00_015R15</t>
  </si>
  <si>
    <t xml:space="preserve">Dodávka a montáž kompletní systémové skladby akustického obkladu stěn </t>
  </si>
  <si>
    <t>1953263705</t>
  </si>
  <si>
    <t xml:space="preserve">Poznámka k položce:_x000d_
Kompletní systémopvá dodávka a provedení dle specifikace PD a TZ včetně všech přímo souvisejících prací a doplňků._x000d_
----------------------------------------------------------------------------------------------------------------------------------------------_x000d_
Dřevěný obklad stěn v hale - akustický obklad stěn :_x000d_
-deska překližky tl. 15 mm (např.Multiplex) -_x000d_
-dřevěný svislý rošt  - hranolky 60 x 60 mm po 400 mm _x000d_
-ocelová konstrukci mezi sloupy_x000d_
-----------------------------------------_x000d_
-pomocné lešení je zahrnuto v jednotkové ceně _x000d_
_x000d_
</t>
  </si>
  <si>
    <t>"m.č. 101" (4,35*112,36)-(3,0*18,04)</t>
  </si>
  <si>
    <t>235</t>
  </si>
  <si>
    <t>N00_015R16</t>
  </si>
  <si>
    <t>Dodávka a montáž kompletní systémové skladby _ bouldrové stěny</t>
  </si>
  <si>
    <t>432475246</t>
  </si>
  <si>
    <t xml:space="preserve">Poznámka k položce:_x000d_
Kompletní systémopvá dodávka a provedení dle specifikace PD a TZ včetně všech přímo souvisejících prací a doplňků._x000d_
----------------------------------------------------------------------------------------------------------------------------------------------_x000d_
Bouldrová stěna v.=+3,000_x000d_
- deska překližky tl. 20 mm (např.multiplex)+ úchyty (dodávka vybavení, není součást stavby)_x000d_
- dřevěný svislý rošt obousměrný  - hranolky 100 x 100 mm po 400 mm_x000d_
- ocelová konstrukci mezi sloupy  _x000d_
-----------------------------------------_x000d_
-pomocné lešení je zahrnuto v jednotkové ceně _x000d_
_x000d_
</t>
  </si>
  <si>
    <t>"m.č. 101" 3,0*18,04</t>
  </si>
  <si>
    <t>236</t>
  </si>
  <si>
    <t>766629214</t>
  </si>
  <si>
    <t>Příplatek k montáži oken rovné ostění připojovací spára do 15 mm - páska</t>
  </si>
  <si>
    <t>-1327355451</t>
  </si>
  <si>
    <t>Poznámka k položce:_x000d_
Specifikace:_x000d_
-vnitřní parotěsná páska_x000d_
-vnější vodotěsná paropropustná páska_x000d_
------------------------------------------------</t>
  </si>
  <si>
    <t>237</t>
  </si>
  <si>
    <t>998766202</t>
  </si>
  <si>
    <t>Přesun hmot procentní pro konstrukce truhlářské v objektech v do 12 m</t>
  </si>
  <si>
    <t>2023866656</t>
  </si>
  <si>
    <t>767</t>
  </si>
  <si>
    <t>Konstrukce zámečnické</t>
  </si>
  <si>
    <t>238</t>
  </si>
  <si>
    <t>767015R01</t>
  </si>
  <si>
    <t>D+M NOSNÉ OCELOVÉ KONSTRUKCE _ viz samostatný soupis prací a prvků</t>
  </si>
  <si>
    <t>soubor</t>
  </si>
  <si>
    <t>812987932</t>
  </si>
  <si>
    <t xml:space="preserve">Poznámka k položce:_x000d_
Specifikace / rozsah provedení - viz TZ:_x000d_
--------------------------------------------------------_x000d_
-dodávka a výroba ocelových prvků a konstrukcí - dle zadání a PD_x000d_
-dodávka veškerých spojovacích a kotevních prvků_x000d_
-kompletní provrchobvé úpravy prvků dle požadavků PD a PBŘ_x000d_
-veškeré přesuny/zdvihací technika a kompletní montážní práce_x000d_
-kompletní montážní / usazovací a kotevní práce_x000d_
--------------------------------------------------------_x000d_
-dílenská dokumentace vč. statického přepočtu_x000d_
-ostatní nespecifikované práce a dodávky, které bezprostředně souvisí s provedení _x000d_
předmětného prvku/konstrukce dle zadávací dokumentace včetně podlití kotevních prvků_x000d_
-veškeré náklady na dodávku a provedení jsou obsaženy v jednotkové ceně_x000d_
_x000d_
</t>
  </si>
  <si>
    <t>"viz D.1.2_1" 1,0</t>
  </si>
  <si>
    <t>239</t>
  </si>
  <si>
    <t>767015R02</t>
  </si>
  <si>
    <t>D+M ocelových a zámečnických prvků / konstrukcí</t>
  </si>
  <si>
    <t>kg</t>
  </si>
  <si>
    <t>554649134</t>
  </si>
  <si>
    <t xml:space="preserve">Poznámka k položce:_x000d_
Specifikace / rozsah provedení - viz TZ:_x000d_
--------------------------------------------------------_x000d_
-dodávka a výroba ocelových prvků a konstrukcí - dle zadání a PD_x000d_
-dodávka veškerých spojovacích a kotevních prvků_x000d_
-kompletní provrchobvé úpravy prvků dle požadavků PD a PBŘ_x000d_
-veškeré přesuny/zdvihací technika a kompletní montážní práce_x000d_
-kompletní montážní / usazovací a kotevní práce_x000d_
--------------------------------------------------------_x000d_
-dílenská dokumentace vč. statického přepočtu_x000d_
-ostatní nespecifikované práce a dodávky, které bezprostředně souvisí s provedení _x000d_
předmětného prvku/konstrukce dle zadávací dokumentace_x000d_
-veškeré náklady na dodávku a provedení jsou obsaženy v jednotkové ceně_x000d_
_x000d_
</t>
  </si>
  <si>
    <t xml:space="preserve">"viz D.1.1 v.č. 20 _ prvky Z9-Z12" </t>
  </si>
  <si>
    <t>"konstrukce pro VZT plošiny" 1550,0</t>
  </si>
  <si>
    <t>"konstrukce únikových schodišť" 1990,0+960,0+560,0</t>
  </si>
  <si>
    <t>"ostatní drobné související prvky" 0,1*5060,0</t>
  </si>
  <si>
    <t>240</t>
  </si>
  <si>
    <t>767015R11</t>
  </si>
  <si>
    <t>Dodávka a montáž opláštění vnějších svislých konstrukcí sendvičovými panely</t>
  </si>
  <si>
    <t>1992245425</t>
  </si>
  <si>
    <t xml:space="preserve">Poznámka k položce:_x000d_
Kompletní systémová dodávka a provedení dle specifikace PD a TZ vč. všech přímo souvisejících prací, doplňků a příslušenství._x000d_
----------------------------------------------------------------------------------------------------------------------------------------------------------_x000d_
Jednotková cena obsahuje :_x000d_
-kompletní systémová dodávka opláštění včetně příslušného oplechování, řešení detailů _x000d_
-veškeré spojovací a kotevní prostředky_x000d_
-zdvihací a lešenová technika (přesuny)_x000d_
-veškeré montážní práce _x000d_
(-dílenská dokumentace )_x000d_
-ostatní nespecifikované práce a dodávky, které bezprostředně souvisí s provedení _x000d_
předmětného prvku/konstrukce dle zadávací dokumentace_x000d_
------------------------------------------------------------------------_x000d_
-veškeré náklady na dodávku a provedení, ztratné jsou obsaženy v jednotkové ceně_x000d_
------------------------------------------------------------------------------------------------------_x000d_
Vnější opláštění stěn haly je navrženo z typizovaných sendvičových panelů PUR tl. 120 mm kladených vodorovně, kotvených k nosné konstrukci skrytým kotvením např. Kingspan KS1000 AWP (flexi). Tyto panely jsou tvořeny interiérovým a exteriérovým oboustranně žárově pozinkovaným jemně profilovaným plechem, s vloženým tepelně izolačním IPN jádrem (U=0,187 W/m2K), požární odolnost – EW 15/DP3, nešíří požár po povrchu. _x000d_
_x000d_
</t>
  </si>
  <si>
    <t xml:space="preserve">"viz D.1.1 v.č. 5-14, TZ _ opláštění halové části"  </t>
  </si>
  <si>
    <t>(33,22+43,46+33,3+4,795)*8,35</t>
  </si>
  <si>
    <t>(16,61*1,67)+(16,65*1,67)+(38,693*1,1)</t>
  </si>
  <si>
    <t>Odečet výplní:</t>
  </si>
  <si>
    <t>-2,1*(2,5+5,25+5,25+5,25+5,25+2,5)</t>
  </si>
  <si>
    <t>-1,3*2,1*3</t>
  </si>
  <si>
    <t>-2,1*(5,25+5,25+5,25+5,25+2,5)</t>
  </si>
  <si>
    <t>-2,5*2,0</t>
  </si>
  <si>
    <t>241</t>
  </si>
  <si>
    <t>767015R12</t>
  </si>
  <si>
    <t>-307192222</t>
  </si>
  <si>
    <t xml:space="preserve">Poznámka k položce:_x000d_
Kompletní systémová dodávka a provedení dle specifikace PD a TZ vč. všech přímo souvisejících prací, doplňků a příslušenství._x000d_
----------------------------------------------------------------------------------------------------------------------------------------------------------_x000d_
Jednotková cena obsahuje :_x000d_
-kompletní systémová dodávka opláštění včetně příslušného oplechování, řešení detailů _x000d_
-veškeré spojovací a kotevní prostředky_x000d_
-zdvihací a lešenová technika (přesuny)_x000d_
-veškeré montážní práce _x000d_
(-dílenská dokumentace )_x000d_
-ostatní nespecifikované práce a dodávky, které bezprostředně souvisí s provedení _x000d_
předmětného prvku/konstrukce dle zadávací dokumentace_x000d_
------------------------------------------------------------------------_x000d_
-veškeré náklady na dodávku a provedení, ztratné jsou obsaženy v jednotkové ceně_x000d_
------------------------------------------------------------------------------------------------------_x000d_
Vnější opláštění stěny sloupu stříšky a atiky je navrženo z typizovaných sendvičových panelů PUR tl. 50 mm kladených vodorovně, kotvených k nosné konstrukci skrytým kotvením např. Kingspan KS1000 AWP (flexi)._x000d_
_x000d_
</t>
  </si>
  <si>
    <t xml:space="preserve">"viz D.1.1 v.č. 5-14, TZ _ opláštění sloupu, atikové konstrukce"  ((0,55+3,0)*2*3,05)+(11,1*0,75)</t>
  </si>
  <si>
    <t>242</t>
  </si>
  <si>
    <t>767015R13</t>
  </si>
  <si>
    <t>Dodávka a montáž opláštění vnějších vodorovných konstrukcí sendvičovými panely</t>
  </si>
  <si>
    <t>-1783349951</t>
  </si>
  <si>
    <t xml:space="preserve">Poznámka k položce:_x000d_
Kompletní systémová dodávka a provedení dle specifikace PD a TZ vč. všech přímo souvisejících prací, doplňků a příslušenství._x000d_
----------------------------------------------------------------------------------------------------------------------------------------------------------_x000d_
Jednotková cena obsahuje :_x000d_
-kompletní systémová dodávka opláštění včetně příslušného oplechování, řešení detailů _x000d_
-veškeré spojovací a kotevní prostředky_x000d_
-zdvihací a lešenová technika (přesuny)_x000d_
-veškeré montážní práce _x000d_
(-dílenská dokumentace )_x000d_
-ostatní nespecifikované práce a dodávky, které bezprostředně souvisí s provedení _x000d_
předmětného prvku/konstrukce dle zadávací dokumentace_x000d_
------------------------------------------------------------------------_x000d_
-veškeré náklady na dodávku a provedení, ztratné jsou obsaženy v jednotkové ceně_x000d_
------------------------------------------------------------------------------------------------------_x000d_
Vnější opláštění střechy ve sklonu 6° = 10% je navrženo z typizovaných sendvičových panelů PUR tl. 160 mm. _x000d_
Střecha haly tvořena z typizovaných sendvičových panelů o celkové tl. 160 mm, které budou ukotveny k nosné ocelové konstrukci ve spádu 10%= 6. Panely budou ukládány po spádu střechy. Tyto panely jsou tvořeny interiérovým žárově pozinkovaným profilovaným trapézovým plechem, s vloženým tepelně izolačním IPN jádrem (U=0,131 W/m2K) a vnějším trapézovým plechem. Požární odolnost panelů je REI 20/DP3 - BroofT3._x000d_
_x000d_
</t>
  </si>
  <si>
    <t>"viz D.1.1 v.č. 5-14, TZ _ střecha halové části_S01" 16,85*2*43,46</t>
  </si>
  <si>
    <t>243</t>
  </si>
  <si>
    <t>767015R14</t>
  </si>
  <si>
    <t>-1463025448</t>
  </si>
  <si>
    <t xml:space="preserve">Poznámka k položce:_x000d_
Kompletní systémová dodávka a provedení dle specifikace PD a TZ vč. všech přímo souvisejících prací, doplňků a příslušenství._x000d_
----------------------------------------------------------------------------------------------------------------------------------------------------------_x000d_
Jednotková cena obsahuje :_x000d_
-kompletní systémová dodávka opláštění včetně příslušného oplechování, řešení detailů _x000d_
-veškeré spojovací a kotevní prostředky_x000d_
-zdvihací a lešenová technika (přesuny)_x000d_
-veškeré montážní práce _x000d_
(-dílenská dokumentace )_x000d_
-ostatní nespecifikované práce a dodávky, které bezprostředně souvisí s provedení _x000d_
předmětného prvku/konstrukce dle zadávací dokumentace_x000d_
------------------------------------------------------------------------_x000d_
-veškeré náklady na dodávku a provedení, ztratné jsou obsaženy v jednotkové ceně_x000d_
------------------------------------------------------------------------------------------------------_x000d_
Stříška nad hlavním vstupem tvořena ocelovou konstrukcí shodnou s nosnou konstrukcí haly, s krytinou ze sendvičových panelů tl. 60 mm s PVC folií se sklonem 3%._x000d_
Stříška nad vstupem navržena z typizovaných sendvičových panelů o celkové tl. 60 mm, které budou ukotveny k nosné ocelové konstrukci ve spádu 3%. Panely jsou tvořeny interiérovým žárově pozinkovaným profilovaným trapézovým plechem, s vloženým tepelně izolačním IPN jádrem a exteriérovou vrstvou tvořenou integrovanou hydroizolační střešní PVC folii. Podélné spoje PVC folie se horkovzdušně svařují po montáži panelů, příčné spoje se těsní horkovzdušně přivařeným páskem hydrofolie šířky 150 mm. _x000d_
_x000d_
</t>
  </si>
  <si>
    <t>"viz D.1.1 v.č. 5-14, TZ _ střecha vstupu_S07" (6,25*4,795)</t>
  </si>
  <si>
    <t>244</t>
  </si>
  <si>
    <t>767015R15</t>
  </si>
  <si>
    <t xml:space="preserve">Dodávka a montáž opláštění vnitřního akustického obkladu z podhledových panelů </t>
  </si>
  <si>
    <t>-1056500075</t>
  </si>
  <si>
    <t xml:space="preserve">Poznámka k položce:_x000d_
Kompletní systémová dodávka a provedení dle specifikace PD a TZ vč. všech přímo souvisejících prací, doplňků a příslušenství, lešenové techniky._x000d_
----------------------------------------------------------------------------------------------------------------------------------------------------------_x000d_
Ze spodní strany střešního opláštění je zavěšena konstrukce akustického podhledu odolného vůči nárazu. Navržena je stropní akustická podhledová konstrukce se skrytými kovovými nosnými profily provedená v souladu s ČSN EN 13964-příloha D a technologickým postupem výrobce. (např. Knauf Heradesign). Kazetový podhled v systému B - desky přímo šroubované na nosnou konstrukci._x000d_
Podhledové desky z dřevěné vlny pojené magnezitem, opatřené finální povrchovou úpravou nástřikem barvou, desky z dřevěných vláken širokých 1 mm vyrobené ve formátu 1200x600x25mm, provedení hrany desky s podélnou skosenou hranou a čelní skosenou hranou. Třída reakce na oheň Bs1,d0 podle EN 13501-1, odolnost vlhkosti až do 90 %, zvuková pohltivost podle EN ISO 11654 αw do 0,9 (doplnění skladby pohltivou akustickou izolací 40mm, obj.hmotnost min. 90kg/m³) – třída pohltivosti A, neprůzvučnost podle EN 20140-9 Dnfw&gt;=18 [dB], barva povrchu desky přírodní žlutá._x000d_
Nosná konstrukce podhledu se skládá ze skrytých hlavních CD-profilů 60/27 mm, na které jsou příčně upevněny křížovými spojkami nosné CD-profily 60/27 mm. Hlavní profily jsou na svislý líc ostění připevněny pomocí kotvících prostředků odsouhlasených pro příslušný typ nosné konstrukce. Napojení na okolní konstrukce je provedeno prostřednictvím okrajových UD-profilů 28/27 mm. Na nosnou konstrukci jsou akustické dřevovláknité desky upevněny odpovídajícími systémovými šrouby s barevně tónovanou hlavičkou - min. 3 šrouby na šířku desky pro provedení s mechanickou odolností. Při montáži je nutno dbát na všeobecné podmínky montáže určené výrobcem a odpovídající odborné technické posudky, dodávka a montáž bude zajištěna zaškolenou montážní firmou._x000d_
_x000d_
_x000d_
</t>
  </si>
  <si>
    <t>"m.č. 101,116" 1426,49+74,04</t>
  </si>
  <si>
    <t>245</t>
  </si>
  <si>
    <t>767600N01</t>
  </si>
  <si>
    <t>Z-1 - D+M Vnější AL prosklená stěna se vstupními dveřmi prosklenými, AL profily s PTM, otvor 2500x2460mm, dveře š. 1800mm</t>
  </si>
  <si>
    <t>1097461768</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</si>
  <si>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zámečnických výrobků.</t>
  </si>
  <si>
    <t>246</t>
  </si>
  <si>
    <t>767600N02</t>
  </si>
  <si>
    <t>Z-2 - D+M Vnější plastové únikové dveře dvoukřídlé, s nízkým prahem, plná tepelně izolační výplň, rozměr 2500x2000mm</t>
  </si>
  <si>
    <t>-143065536</t>
  </si>
  <si>
    <t>247</t>
  </si>
  <si>
    <t>767600N03</t>
  </si>
  <si>
    <t>Z-3 - D+M Interiérová AL prosklená stěna s výsuvným výdejním okénkem a dveřmi, otvor 3610x2060mm, dveře šířky 900mm</t>
  </si>
  <si>
    <t>670532499</t>
  </si>
  <si>
    <t>248</t>
  </si>
  <si>
    <t>767600N04</t>
  </si>
  <si>
    <t>Z-4 - D+M Interiérová AL prosklená stěna s dveřmi, otvor 2110x2060mm, dveře šířky 900mm</t>
  </si>
  <si>
    <t>-493496710</t>
  </si>
  <si>
    <t>249</t>
  </si>
  <si>
    <t>767600N05</t>
  </si>
  <si>
    <t>Z-5 - D+M Interiérová AL prosklená stěna s dveřmi, otvor 11750x2910mm, 2x plné dveře rozměru 800x1970mm</t>
  </si>
  <si>
    <t>-2065987674</t>
  </si>
  <si>
    <t>250</t>
  </si>
  <si>
    <t>767600N06</t>
  </si>
  <si>
    <t>Z-5 - D+M Interiérová AL prosklená stěna s dveřmi, otvor 4100x2910mm, 1x plné dveře rozměru 800x1970mm</t>
  </si>
  <si>
    <t>-332197859</t>
  </si>
  <si>
    <t>251</t>
  </si>
  <si>
    <t>767600N07</t>
  </si>
  <si>
    <t>Z-6 - D+M Ocelový překlad ze svařovaných ocelových profilů, ocel S235</t>
  </si>
  <si>
    <t>-164813875</t>
  </si>
  <si>
    <t>252</t>
  </si>
  <si>
    <t>767600N08</t>
  </si>
  <si>
    <t>Z-7 - D+M Ocelový překlad z ocelové pásoviny nad otvory pro VZT</t>
  </si>
  <si>
    <t>-1238892933</t>
  </si>
  <si>
    <t>253</t>
  </si>
  <si>
    <t>767600N09</t>
  </si>
  <si>
    <t>Z-8 - D+M Ocelový překlad z ocelové pásoviny nad otvory pro VZT</t>
  </si>
  <si>
    <t>-1039646646</t>
  </si>
  <si>
    <t>254</t>
  </si>
  <si>
    <t>767600N14</t>
  </si>
  <si>
    <t>Z-13 - D+M Modulární kce pro kondenzační jednotku na ploché střechy, pro venk. jednotky půdorys. rozměr 350x850mm, hmotn. 31kg</t>
  </si>
  <si>
    <t>1333383043</t>
  </si>
  <si>
    <t>255</t>
  </si>
  <si>
    <t>767600N15</t>
  </si>
  <si>
    <t>Z-14 - D+M Ocelové zábradlí vnitřního schodiště, z ocelových jeklů, s výplní z tahokovu, výška 1000mm</t>
  </si>
  <si>
    <t>2126813338</t>
  </si>
  <si>
    <t>256</t>
  </si>
  <si>
    <t>767600N16</t>
  </si>
  <si>
    <t>Z-15 - D+M Systémové skleněné zábradlí vnější před francouz. okno, v. zábradlí 1000mm nad úrověň podlahy, rozměr tedy 1500x340mm</t>
  </si>
  <si>
    <t>-1247604267</t>
  </si>
  <si>
    <t>257</t>
  </si>
  <si>
    <t>767600N17</t>
  </si>
  <si>
    <t>Z-16 - D+M Vynášecí ocelový L profil, po celé délce atiky plech tl. 5mm kotvený do ŽB věnce</t>
  </si>
  <si>
    <t>-2136959544</t>
  </si>
  <si>
    <t>258</t>
  </si>
  <si>
    <t>767600N18</t>
  </si>
  <si>
    <t>Z-17 - D+M Nášlapný profil - pásovina 50/5mm pro kotvení OSB desky v místě zateplení prahu dveří, materiál žárově pozinkovaná ocel</t>
  </si>
  <si>
    <t>1097169321</t>
  </si>
  <si>
    <t>259</t>
  </si>
  <si>
    <t>767600N19</t>
  </si>
  <si>
    <t>Z-18 - D+M Ocelový průvlak pro uložení prefa schodiště a panelů stropu</t>
  </si>
  <si>
    <t>1316222052</t>
  </si>
  <si>
    <t>260</t>
  </si>
  <si>
    <t>998767202</t>
  </si>
  <si>
    <t>Přesun hmot procentní pro zámečnické konstrukce v objektech v do 12 m</t>
  </si>
  <si>
    <t>1402169985</t>
  </si>
  <si>
    <t>771</t>
  </si>
  <si>
    <t>Podlahy z dlaždic</t>
  </si>
  <si>
    <t>261</t>
  </si>
  <si>
    <t>771274123</t>
  </si>
  <si>
    <t>Montáž obkladů stupnic z dlaždic protiskluzných keramických flexibilní lepidlo š do 300 mm</t>
  </si>
  <si>
    <t>-2129528398</t>
  </si>
  <si>
    <t>20,0*1,2</t>
  </si>
  <si>
    <t>262</t>
  </si>
  <si>
    <t>597612R01</t>
  </si>
  <si>
    <t>dlaždice keramické protiskluzové schodišťové - specifikace dle PD a TZ</t>
  </si>
  <si>
    <t>-1423995194</t>
  </si>
  <si>
    <t>Poznámka k položce:_x000d_
V jednotkové ceně zahrnuty náklady na veškeré doplňky a příslušenství dle PD a TZ._x000d_
(přechodové, dilatační a ukončovací lišty, ostatní doplňky)_x000d_
---------------------------------------------------------------------</t>
  </si>
  <si>
    <t>24*0,33 'Přepočtené koeficientem množství</t>
  </si>
  <si>
    <t>263</t>
  </si>
  <si>
    <t>771274232</t>
  </si>
  <si>
    <t>Montáž obkladů podstupnic z dlaždic hladkých keramických flexibilní lepidlo v do 200 mm</t>
  </si>
  <si>
    <t>-1024806581</t>
  </si>
  <si>
    <t>20*1,2</t>
  </si>
  <si>
    <t>264</t>
  </si>
  <si>
    <t>597612R02</t>
  </si>
  <si>
    <t>dlaždice keramické hladké (podstupnice) - specifikace dle PD a TZ</t>
  </si>
  <si>
    <t>1041773477</t>
  </si>
  <si>
    <t>24*0,1815 'Přepočtené koeficientem množství</t>
  </si>
  <si>
    <t>265</t>
  </si>
  <si>
    <t>771473132</t>
  </si>
  <si>
    <t>Montáž soklíků z dlaždic keramických schodišťových stupňovitých lepených v do 90 mm</t>
  </si>
  <si>
    <t>1395152273</t>
  </si>
  <si>
    <t>20*(0,29+0,165)</t>
  </si>
  <si>
    <t>266</t>
  </si>
  <si>
    <t>597613R11</t>
  </si>
  <si>
    <t>sokl keramický v do 100 mm - specifikace dle PD a TZ</t>
  </si>
  <si>
    <t>-1285815281</t>
  </si>
  <si>
    <t>9,1*1,1 'Přepočtené koeficientem množství</t>
  </si>
  <si>
    <t>267</t>
  </si>
  <si>
    <t>771574131</t>
  </si>
  <si>
    <t xml:space="preserve">Montáž podlah keramických protiskluzných lepených flexibilním lepidlem </t>
  </si>
  <si>
    <t>-1465307388</t>
  </si>
  <si>
    <t>"konstrukce podlah_viz v.č. 5-14, TZ_podlahové nášlapné vrstvy"</t>
  </si>
  <si>
    <t>"1+2.NP" 128,06+48,65</t>
  </si>
  <si>
    <t>268</t>
  </si>
  <si>
    <t>597612R04</t>
  </si>
  <si>
    <t>dlaždice keramické hladké/protiskluzné - dle specifikace PD a TZ</t>
  </si>
  <si>
    <t>-179775066</t>
  </si>
  <si>
    <t>Poznámka k položce:_x000d_
V jednotkové ceně zahrnuty náklady na veškeré doplňky a příslušenství dle PD a TZ._x000d_
(přechodové, dilatační a ukončovací lišty, ostatní doplňky)_x000d_
---------------------------------------------------------------------_x000d_
Jednotková cena zahrnuje dodávku keramických dlažeb vč. souvisejících obvodových soklů v= do 150 mm_x000d_
---------------------------------------------------------------------</t>
  </si>
  <si>
    <t>176,71*1,15 'Přepočtené koeficientem množství</t>
  </si>
  <si>
    <t>269</t>
  </si>
  <si>
    <t>771579196</t>
  </si>
  <si>
    <t>Příplatek k montáž podlah keramických za spárování tmelem</t>
  </si>
  <si>
    <t>-376689824</t>
  </si>
  <si>
    <t>270</t>
  </si>
  <si>
    <t>771494R18</t>
  </si>
  <si>
    <t>Příplatek k vnitřním dlažbám za dodávku a montáž ukončovacích, rohových a koutových profilů</t>
  </si>
  <si>
    <t>212843871</t>
  </si>
  <si>
    <t>Poznámka k položce:_x000d_
Množství/rozsah - VZTAŽEN NA CELKOVOU PLOCHU vnitřních obkladů._x000d_
(specifikace materiálů dle PD a TZ)_x000d_
------------------------------------------------------------------------------------</t>
  </si>
  <si>
    <t>271</t>
  </si>
  <si>
    <t>771591111</t>
  </si>
  <si>
    <t>Podlahy penetrace podkladu</t>
  </si>
  <si>
    <t>-1207996663</t>
  </si>
  <si>
    <t>272</t>
  </si>
  <si>
    <t>771990112</t>
  </si>
  <si>
    <t>Vyrovnání podkladu samonivelační stěrkou tl 4 mm pevnosti 30 Mpa</t>
  </si>
  <si>
    <t>1709890153</t>
  </si>
  <si>
    <t>273</t>
  </si>
  <si>
    <t>998771202</t>
  </si>
  <si>
    <t>Přesun hmot procentní pro podlahy z dlaždic v objektech v do 12 m</t>
  </si>
  <si>
    <t>152151702</t>
  </si>
  <si>
    <t>775</t>
  </si>
  <si>
    <t>Podlahy skládané</t>
  </si>
  <si>
    <t>274</t>
  </si>
  <si>
    <t>775541151</t>
  </si>
  <si>
    <t>Montáž podlah plovoucích z lamel laminátových</t>
  </si>
  <si>
    <t>269265626</t>
  </si>
  <si>
    <t>Poznámka k položce:_x000d_
V jednotkové ceně zahrnuty náklady na montáž souvisejících obvodových soklů v= do 50 mm.</t>
  </si>
  <si>
    <t>"2.,NP" 35,87</t>
  </si>
  <si>
    <t>275</t>
  </si>
  <si>
    <t>61152R01</t>
  </si>
  <si>
    <t>podlaha laminátová , povrchová struktura _ specifikace dle PD a TZ</t>
  </si>
  <si>
    <t>1679115672</t>
  </si>
  <si>
    <t>Poznámka k položce:_x000d_
V jednotkové ceně zahrnuty náklady na veškeré doplňky a příslušenství dle PD a TZ._x000d_
(přechodové, dilatační a ukončovací lišty, ostatní doplňky)_x000d_
---------------------------------------------------------------------_x000d_
Jednotková cena zahrnuje dodávku laminátové podlahy vč. souvisejících obvodových soklů v= do 50 mm_x000d_
---------------------------------------------------------------------</t>
  </si>
  <si>
    <t>35,87*1,1 'Přepočtené koeficientem množství</t>
  </si>
  <si>
    <t>276</t>
  </si>
  <si>
    <t>775591191</t>
  </si>
  <si>
    <t>Montáž podložky vyrovnávací a tlumící pro plovoucí podlahy</t>
  </si>
  <si>
    <t>1376027885</t>
  </si>
  <si>
    <t>277</t>
  </si>
  <si>
    <t>61155350</t>
  </si>
  <si>
    <t>podložka izolační z pěnového PE 2 mm</t>
  </si>
  <si>
    <t>-268182692</t>
  </si>
  <si>
    <t>278</t>
  </si>
  <si>
    <t>998775202</t>
  </si>
  <si>
    <t>Přesun hmot procentní pro podlahy dřevěné v objektech v do 12 m</t>
  </si>
  <si>
    <t>-1522871113</t>
  </si>
  <si>
    <t>776</t>
  </si>
  <si>
    <t>Podlahy povlakové</t>
  </si>
  <si>
    <t>279</t>
  </si>
  <si>
    <t>776111311</t>
  </si>
  <si>
    <t>Vysátí podkladu povlakových podlah</t>
  </si>
  <si>
    <t>-1090395128</t>
  </si>
  <si>
    <t>"viz podlahy skládané" 35,87</t>
  </si>
  <si>
    <t>"viz podlahy povlakové" 128,01+313,29+42,68</t>
  </si>
  <si>
    <t>280</t>
  </si>
  <si>
    <t>776121111</t>
  </si>
  <si>
    <t>Vodou ředitelná penetrace savého podkladu povlakových podlah ředěná v poměru 1:3</t>
  </si>
  <si>
    <t>1586377993</t>
  </si>
  <si>
    <t>281</t>
  </si>
  <si>
    <t>776141122</t>
  </si>
  <si>
    <t>Vyrovnání podkladu povlakových podlah stěrkou pevnosti 30 MPa tl 5 mm</t>
  </si>
  <si>
    <t>-1140732358</t>
  </si>
  <si>
    <t>282</t>
  </si>
  <si>
    <t>776211111</t>
  </si>
  <si>
    <t>Lepení textilních pásů</t>
  </si>
  <si>
    <t>-1109511761</t>
  </si>
  <si>
    <t>"2.NP" 128,01</t>
  </si>
  <si>
    <t>283</t>
  </si>
  <si>
    <t>697510R01</t>
  </si>
  <si>
    <t>dodávka povlakové podlahové krytiny - koberce zátěžový - dle specifikace PD a TZ</t>
  </si>
  <si>
    <t>-578834792</t>
  </si>
  <si>
    <t>Poznámka k položce:_x000d_
V jednotkové ceně zahrnuty náklady na veškeré doplňky a příslušenství dle PD a TZ._x000d_
(přechodové, dilatační a ukončovací lišty, ostatní doplňky)_x000d_
---------------------------------------------------------------------_x000d_
Jednotková cena zahrnuje dodávku systémového obvodového soklu v = do 50 mm _x000d_
---------------------------------------------------------------------</t>
  </si>
  <si>
    <t>128,01*1,15 'Přepočtené koeficientem množství</t>
  </si>
  <si>
    <t>284</t>
  </si>
  <si>
    <t>776221111</t>
  </si>
  <si>
    <t xml:space="preserve">Lepení pásů z PVC </t>
  </si>
  <si>
    <t>1691205092</t>
  </si>
  <si>
    <t>Poznámka k položce:_x000d_
V jednotkové ceně zahrnuty náklady na :_x000d_
- spoj podlah svařováním_x000d_
-montáž souvisejících obvodových soklů v= do 50 mm._x000d_
--------------------------------------------------------</t>
  </si>
  <si>
    <t>"1+2.NP" 185,21+128,08</t>
  </si>
  <si>
    <t>285</t>
  </si>
  <si>
    <t>284110R01</t>
  </si>
  <si>
    <t>dodávka povlakové podlahové krytiny - PVC - specifikace dle PD a TZ</t>
  </si>
  <si>
    <t>206070568</t>
  </si>
  <si>
    <t>313,29*1,15 'Přepočtené koeficientem množství</t>
  </si>
  <si>
    <t>286</t>
  </si>
  <si>
    <t>776850R01</t>
  </si>
  <si>
    <t xml:space="preserve">Dodávka a montáž nášlapné vrstvy _ "pryžová sportovní podlaha" </t>
  </si>
  <si>
    <t>1655030479</t>
  </si>
  <si>
    <t>Poznámka k položce:_x000d_
Kompletní dodávka a provedení dle specifikace PD a TZ včetně všech přímo souvisejících prací, dodávek, doplňků a příslušenství._x000d_
-------------------------------------------------------------------------------------------------------------------------------------------------------------</t>
  </si>
  <si>
    <t>"2.NP" 42,68</t>
  </si>
  <si>
    <t>287</t>
  </si>
  <si>
    <t>998776202</t>
  </si>
  <si>
    <t>Přesun hmot procentní pro podlahy povlakové v objektech v do 12 m</t>
  </si>
  <si>
    <t>-83487120</t>
  </si>
  <si>
    <t>777</t>
  </si>
  <si>
    <t>Podlahy lité</t>
  </si>
  <si>
    <t>288</t>
  </si>
  <si>
    <t>777622103</t>
  </si>
  <si>
    <t>Uzavírací dvojnásobný penetrační transparentní nátěr podlahy</t>
  </si>
  <si>
    <t>1481988980</t>
  </si>
  <si>
    <t>289</t>
  </si>
  <si>
    <t>998777202</t>
  </si>
  <si>
    <t>Přesun hmot procentní pro podlahy lité v objektech v do 12 m</t>
  </si>
  <si>
    <t>757586034</t>
  </si>
  <si>
    <t>781</t>
  </si>
  <si>
    <t>Dokončovací práce - obklady</t>
  </si>
  <si>
    <t>290</t>
  </si>
  <si>
    <t>781414112</t>
  </si>
  <si>
    <t>Montáž obkladaček vnitřních keramických pravoúhlých lepených flexibilním lepidlem</t>
  </si>
  <si>
    <t>-1991538069</t>
  </si>
  <si>
    <t>0,7*(2,95)</t>
  </si>
  <si>
    <t>2,05*(8,38+5,7+10,54+9,0+14,9+13,6)</t>
  </si>
  <si>
    <t>2,5*(16,02+15,22)</t>
  </si>
  <si>
    <t>1,5*(8,52)</t>
  </si>
  <si>
    <t>0,7*(3,2+3,8+3,2)</t>
  </si>
  <si>
    <t>1,5*(15,04+1,5+1,5)</t>
  </si>
  <si>
    <t>2,05*(9,14+8,6+15,94)</t>
  </si>
  <si>
    <t>2,5*(8,5)</t>
  </si>
  <si>
    <t>291</t>
  </si>
  <si>
    <t>597610R22</t>
  </si>
  <si>
    <t>dodávka vnitřních obkládaček keramických - specifikace dle PD a TZ</t>
  </si>
  <si>
    <t>12662476</t>
  </si>
  <si>
    <t xml:space="preserve">Poznámka k položce:_x000d_
V jednotkové ceně zahrnuty náklady na veškeré doplňky a příslušenství dle PD a TZ._x000d_
(listely, dekory - specifikované v PD) _x000d_
---------------------------------------------------------------------_x000d_
</t>
  </si>
  <si>
    <t>344,785*1,1 'Přepočtené koeficientem množství</t>
  </si>
  <si>
    <t>292</t>
  </si>
  <si>
    <t>781419191</t>
  </si>
  <si>
    <t>Příplatek k montáži obkladů vnitřních za plochu do 10 m2</t>
  </si>
  <si>
    <t>1872455808</t>
  </si>
  <si>
    <t>293</t>
  </si>
  <si>
    <t>781419197</t>
  </si>
  <si>
    <t>Příplatek k montáži obkladů vnitřních za spárování silikonem</t>
  </si>
  <si>
    <t>-668820149</t>
  </si>
  <si>
    <t>294</t>
  </si>
  <si>
    <t>781469196</t>
  </si>
  <si>
    <t xml:space="preserve">Příplatek k montáži obkladů vnitřních za spáry tmelem </t>
  </si>
  <si>
    <t>1278813737</t>
  </si>
  <si>
    <t>295</t>
  </si>
  <si>
    <t>781494R15</t>
  </si>
  <si>
    <t>Příplatek k vnitřním obladům za dodávku a montáž ukončovacích, rohových a koutových profilů</t>
  </si>
  <si>
    <t>1086144564</t>
  </si>
  <si>
    <t>296</t>
  </si>
  <si>
    <t>998781202</t>
  </si>
  <si>
    <t>Přesun hmot procentní pro obklady keramické v objektech v do 12 m</t>
  </si>
  <si>
    <t>-1244440062</t>
  </si>
  <si>
    <t>784</t>
  </si>
  <si>
    <t>Dokončovací práce - malby a tapety</t>
  </si>
  <si>
    <t>297</t>
  </si>
  <si>
    <t>784181101</t>
  </si>
  <si>
    <t>Základní akrylátová jednonásobná penetrace podkladu v místnostech výšky do 3,80m</t>
  </si>
  <si>
    <t>-1121598852</t>
  </si>
  <si>
    <t>"podhledové konstrukce_1+2.NP" 387,31+340,64</t>
  </si>
  <si>
    <t>"svislé povrchy" 2354,205</t>
  </si>
  <si>
    <t>298</t>
  </si>
  <si>
    <t>784221101</t>
  </si>
  <si>
    <t xml:space="preserve">Dvojnásobné bílé malby  ze směsí za sucha dobře otěruvzdorných v místnostech do 3,80 m</t>
  </si>
  <si>
    <t>-1934068159</t>
  </si>
  <si>
    <t>N00</t>
  </si>
  <si>
    <t>Nepojmenované, ostatní práce a dodávky</t>
  </si>
  <si>
    <t>299</t>
  </si>
  <si>
    <t>N00_015R01</t>
  </si>
  <si>
    <t xml:space="preserve">Doplňkové a pomocné, jinde nespecifikované, dodávky a doplňky včetně montážních prací příslušné k projekčním detailům _ viz specifikace </t>
  </si>
  <si>
    <t>detail</t>
  </si>
  <si>
    <t>448726043</t>
  </si>
  <si>
    <t>Poznámka k položce:_x000d_
Kompletní dodávka a provedení dle specifikace PD (SOUPIS DETAILŮ) a TZ _x000d_
--------------------------------------------------------------------------------------------_x000d_
-dodávka, jinde nespecifikovaných, doplňkových / pomocných a ostatních systémových materiálů_x000d_
-kompletní přesuny a montážní práce vztažené k "dodávkám"_x000d_
------------------------------------------------------------------------</t>
  </si>
  <si>
    <t>"rozsah a specifikace viz D.1.1 v.č. 21 DET A-R, TZ" 18,0</t>
  </si>
  <si>
    <t>300</t>
  </si>
  <si>
    <t>N00_015R02</t>
  </si>
  <si>
    <t xml:space="preserve">Doplňkové a pomocné, jinde nespecifikované _ tepelné izolace prvků a konstrukcí _ viz specifikace a detaily </t>
  </si>
  <si>
    <t>10784075</t>
  </si>
  <si>
    <t xml:space="preserve">Poznámka k položce:_x000d_
Kompletní dodávka a provedení dle specifikace PD (SOUPIS DETAILŮ) a TZ _x000d_
--------------------------------------------------------------------------------------------_x000d_
</t>
  </si>
  <si>
    <t>301</t>
  </si>
  <si>
    <t>N00_015R11</t>
  </si>
  <si>
    <t>Dodávka a osazení prvků bezbariérového řešení _ viz specifikace _ POLOŽKA NENACENĚNA (MNOŽSTVÍ A JC NULOVÁ)</t>
  </si>
  <si>
    <t>-163874140</t>
  </si>
  <si>
    <t>Poznámka k položce:_x000d_
Kompletní systémopvá dodávka a provedení dle specifikace PD a TZ včetně všech přímo souvisejících prací a doplňků._x000d_
----------------------------------------------------------------------------------------------------------------------------------------------</t>
  </si>
  <si>
    <t>302</t>
  </si>
  <si>
    <t>N00_015R12</t>
  </si>
  <si>
    <t xml:space="preserve">Dodávka a osazení prvků bezbariérového řešení _ viz specifikace  _ POLOŽKA NENACENĚNA (MNOŽSTVÍ A JC NULOVÁ)</t>
  </si>
  <si>
    <t>-1125515713</t>
  </si>
  <si>
    <t>303</t>
  </si>
  <si>
    <t>N00_015R13</t>
  </si>
  <si>
    <t>Příprava pro osazení kotevních prvků sportovního zařízení do podlahy haly</t>
  </si>
  <si>
    <t>2015345224</t>
  </si>
  <si>
    <t>"viz D.1.1 v.č. 5-14, TZ_halová část" 4,0</t>
  </si>
  <si>
    <t>304</t>
  </si>
  <si>
    <t>N00_015R19</t>
  </si>
  <si>
    <t>Dodávka a provedení kompletní systémové skladby vnějšího podhledu "P4" včetně povrchových úprav</t>
  </si>
  <si>
    <t>-1616075965</t>
  </si>
  <si>
    <t xml:space="preserve">Poznámka k položce:_x000d_
Kompletní systémová dodávka a provedení dle specifikace PD a TZ včetně všech přímo souvisejících prací a doplňků._x000d_
----------------------------------------------------------------------------------------------------------------------------------------------_x000d_
Omítkový systém Powerpanel HD - Skládá se z armovacího systému spár a přímo nanášeného omítkového systému._x000d_
•Armovací systém spár Powerpanel HD:_x000d_
-Všechny spáry desek se přelepí samolepící armovací páskou fermacell HD._x000d_
-Bezprostředně poté se nanáší po celé šířce armovací pásky armovací lepidlo fermacell HD_x000d_
•Nanášení omítkového systému:_x000d_
-Desky hloubkovou penetrací fermacell. _x000d_
-Výztužná vrstva - celoplošné nanesení lehké omítky fermacell HD, do které se zatlačí armovací tkanina fermacell HD s dostatečnými přesahy tak, aby byla umístěna v třetině tloušťky vrstvy směrem od vnějšího povrchu. Tloušťka vrstvy je 5 – 6 mm. _x000d_
-Konečná povrchová úprava – vyhlazení plstěným hladítkem. Po vytvrdnutí vyztužené vrstvy (po jednom dni) se nanese lehká omítka v tloušťce 2–3 mm a vyhladí se. _x000d_
-Jako vnější uzavírací nátěr lze použít dostupné difúzně otevřené barvy, např. na bázi silikátů nebo silikonů. _x000d_
</t>
  </si>
  <si>
    <t>6,4*4,95</t>
  </si>
  <si>
    <t>305</t>
  </si>
  <si>
    <t>N00_015R21</t>
  </si>
  <si>
    <t>Stavební výpomoce řemesel a specialistů _ viz specifikace jednotlivých objektů/PD</t>
  </si>
  <si>
    <t>-2018315932</t>
  </si>
  <si>
    <t>"rozsah _ dle zkušeností a potřeb" 1,0</t>
  </si>
  <si>
    <t>Ostatní</t>
  </si>
  <si>
    <t>OST1</t>
  </si>
  <si>
    <t xml:space="preserve">Ostatní prvky výpisů </t>
  </si>
  <si>
    <t>306</t>
  </si>
  <si>
    <t>795602N01</t>
  </si>
  <si>
    <t>P-1 - D+M Čistící zóna vnitřní, např. Sheffield 60, materiál 100% polypropylen, podklad gel., celk výška 7,6mm, rozměr 2500x2220mm</t>
  </si>
  <si>
    <t>-524161678</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</si>
  <si>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prefabrikátů.</t>
  </si>
  <si>
    <t>307</t>
  </si>
  <si>
    <t>795602N02</t>
  </si>
  <si>
    <t>P-2 - D+M Prostup pro kabely - fajfka (např. TOPWET), DN 75</t>
  </si>
  <si>
    <t>kpl</t>
  </si>
  <si>
    <t>1435605383</t>
  </si>
  <si>
    <t>308</t>
  </si>
  <si>
    <t>795602N03</t>
  </si>
  <si>
    <t>P-2 - D+M Prostup pro kabely - fajfka (např. TOPWET), DN 110</t>
  </si>
  <si>
    <t>1616367675</t>
  </si>
  <si>
    <t>309</t>
  </si>
  <si>
    <t>795602N04</t>
  </si>
  <si>
    <t>P-3 - D+M Sanitární dělící stěna - WC, materiál: HPL laminátové desky (kompaktní deska), deska tl. 13mm, celkem 4x dveře 700x1970mm</t>
  </si>
  <si>
    <t>1008457651</t>
  </si>
  <si>
    <t>310</t>
  </si>
  <si>
    <t>795602N05</t>
  </si>
  <si>
    <t>P-4 - D+M Sanitární pisoárová zástěna, materiál HPL laminátové desky (kompaktní deska), deska tl. 13mm, výška 1200 + 150mm</t>
  </si>
  <si>
    <t>567208972</t>
  </si>
  <si>
    <t>311</t>
  </si>
  <si>
    <t>795602N06</t>
  </si>
  <si>
    <t>P-5 - D+M Sprchový kout s vaničkou, čtvercový rozměr 900x900x2100mm, s posuvnými dveřmi včetně vaničky, AL kce</t>
  </si>
  <si>
    <t>-409590764</t>
  </si>
  <si>
    <t>312</t>
  </si>
  <si>
    <t>795602N07</t>
  </si>
  <si>
    <t>P-6 - D+M Nástěnné madlo rovné, trubka d=32mm, materiál lakovaná ocel, délka 600mm</t>
  </si>
  <si>
    <t>86057821</t>
  </si>
  <si>
    <t>313</t>
  </si>
  <si>
    <t>795602N08</t>
  </si>
  <si>
    <t>P-6 - D+M Sklopné madlo, trubka d=32mm, materiál lakovaná ocel, délka 800mm</t>
  </si>
  <si>
    <t>-744568220</t>
  </si>
  <si>
    <t>314</t>
  </si>
  <si>
    <t>795602N09</t>
  </si>
  <si>
    <t>P-6 - D+M Nástěnné madlo tvaru L, vodorovné a svislé, trubka d=32mm, materiál lakovaná ocel, délka 600+700mm</t>
  </si>
  <si>
    <t>-152472017</t>
  </si>
  <si>
    <t>315</t>
  </si>
  <si>
    <t>795602N10</t>
  </si>
  <si>
    <t>P-6 - D+M Zádová opěrka na WC, materiál lakovaná ocel / PVC</t>
  </si>
  <si>
    <t>-495004682</t>
  </si>
  <si>
    <t>316</t>
  </si>
  <si>
    <t>795602N11</t>
  </si>
  <si>
    <t>P-6 - D+M Sklopné sedátko do sprchy, k nástěnné montáži, chromniklová ocel, rozměry 484x477x529mm</t>
  </si>
  <si>
    <t>-1071764592</t>
  </si>
  <si>
    <t>317</t>
  </si>
  <si>
    <t>795602N12</t>
  </si>
  <si>
    <t>P-6 - D+M Nástěnné sklopné zrcadlo, materiál nerezový rám / sklo, rozměru 600x400mm</t>
  </si>
  <si>
    <t>-1734535823</t>
  </si>
  <si>
    <t>318</t>
  </si>
  <si>
    <t>795602N13</t>
  </si>
  <si>
    <t>P-6 - D+M Zrcadlo v kovovém rámu, materiál nerez mat, zabezpečené speciální fólií chránící před střepy v případě rozbití skla, 600x500mm</t>
  </si>
  <si>
    <t>-991970980</t>
  </si>
  <si>
    <t>319</t>
  </si>
  <si>
    <t>795602N14</t>
  </si>
  <si>
    <t>P-7 - D+M Logo města a klubu na fasádu, materiál: dibont 3mm, logo města frýdku - 3100x3400mm</t>
  </si>
  <si>
    <t>-1127350002</t>
  </si>
  <si>
    <t>320</t>
  </si>
  <si>
    <t>795602N15</t>
  </si>
  <si>
    <t>P-7 - D+M Logo města a klubu na fasádu, materiál: dibont 3mm, logo klubu sneakes - 3100x3650mm</t>
  </si>
  <si>
    <t>-1566528474</t>
  </si>
  <si>
    <t>321</t>
  </si>
  <si>
    <t>795602N22</t>
  </si>
  <si>
    <t>P-14 - D+M Svislá clona (roleta) pro velké plochy (např. Climax V-rol 63), lehká svislá clona bez boxu, rozměr 2500x2100mm</t>
  </si>
  <si>
    <t>-1147753849</t>
  </si>
  <si>
    <t>322</t>
  </si>
  <si>
    <t>795602N23</t>
  </si>
  <si>
    <t>P-14 - D+M Svislá clona (roleta) pro velké plochy (např. Climax V-rol 63), lehká svislá clona bez boxu, rozměr 2675x2100mm</t>
  </si>
  <si>
    <t>209562404</t>
  </si>
  <si>
    <t>323</t>
  </si>
  <si>
    <t>795602N24</t>
  </si>
  <si>
    <t>P-15 - D+M Systémová objektová dilatace - rohová stěnová lišta, materiál hliník, délky 500mm</t>
  </si>
  <si>
    <t>1831537655</t>
  </si>
  <si>
    <t>324</t>
  </si>
  <si>
    <t>795602N25</t>
  </si>
  <si>
    <t>P-16 - D+M Prostup základem pro přípojky DYSTEP a.s., chránička PE 160x6,2</t>
  </si>
  <si>
    <t>-1574823331</t>
  </si>
  <si>
    <t>325</t>
  </si>
  <si>
    <t>795602N26</t>
  </si>
  <si>
    <t>D+M Bezpečnostní tabulky - označení únikových cest</t>
  </si>
  <si>
    <t>2034371506</t>
  </si>
  <si>
    <t>326</t>
  </si>
  <si>
    <t>795602N27</t>
  </si>
  <si>
    <t>D+M Bezpečnostní tabulky - označení hydrantů a hasících přístrojů</t>
  </si>
  <si>
    <t>1059071998</t>
  </si>
  <si>
    <t>327</t>
  </si>
  <si>
    <t>795602N28</t>
  </si>
  <si>
    <t>D+M Krycí lišta k nopové fólii, materiál plast, provedení po obvodu budovy</t>
  </si>
  <si>
    <t>-754268794</t>
  </si>
  <si>
    <t>328</t>
  </si>
  <si>
    <t>795602N29</t>
  </si>
  <si>
    <t>D+M Interiérová stropní lišta hladká, přechod stěna strop, polyuretanová 5,1mm</t>
  </si>
  <si>
    <t>-1102811983</t>
  </si>
  <si>
    <t>329</t>
  </si>
  <si>
    <t>795602N30</t>
  </si>
  <si>
    <t>D+M Skříňka na hasící přístroj pro 1x 6kg práškový hasící přístroj, rozměry 260x570x210mm</t>
  </si>
  <si>
    <t>1750358084</t>
  </si>
  <si>
    <t>330</t>
  </si>
  <si>
    <t>795602N31</t>
  </si>
  <si>
    <t>D+M Přechodová lišta pro stejné výšky podlah případně pro rozdílné výšky podlah s rozdílem do 20mm, materiál hliník</t>
  </si>
  <si>
    <t>-995225725</t>
  </si>
  <si>
    <t>331</t>
  </si>
  <si>
    <t>795602N32</t>
  </si>
  <si>
    <t>D+M Přenosné hasící přístroje - PHP práškový s hasící schopností min. 21A</t>
  </si>
  <si>
    <t>1799760633</t>
  </si>
  <si>
    <t>332</t>
  </si>
  <si>
    <t>795602N33</t>
  </si>
  <si>
    <t>D+M Systém univerzálního dveřního klíče pro halu a zděnou část sjednotit</t>
  </si>
  <si>
    <t>304054730</t>
  </si>
  <si>
    <t>OST3</t>
  </si>
  <si>
    <t xml:space="preserve">Záchytný systém </t>
  </si>
  <si>
    <t>333</t>
  </si>
  <si>
    <t>OST3_R01</t>
  </si>
  <si>
    <t xml:space="preserve">KOTVÍCÍ BOD na trapez sendvič PRO PRÁCI NA LANĚ  vlasnosti jako např (TSL_150_SW10)</t>
  </si>
  <si>
    <t>1678990062</t>
  </si>
  <si>
    <t>334</t>
  </si>
  <si>
    <t>OST3_R02</t>
  </si>
  <si>
    <t>KOTVÍCÍ BOD na beton PRO PRÁCI NA LANĚ vlastnosti jako např (TSL_600-HD10)</t>
  </si>
  <si>
    <t>1404522206</t>
  </si>
  <si>
    <t>335</t>
  </si>
  <si>
    <t>OST3_R03</t>
  </si>
  <si>
    <t>KOTVÍCÍ BOD PRO PRÁCI NA LANĚ vlastnosti jako např (TS-ML23)</t>
  </si>
  <si>
    <t>-1982984476</t>
  </si>
  <si>
    <t>336</t>
  </si>
  <si>
    <t>OST3_R04</t>
  </si>
  <si>
    <t>KOTVÍCÍ BOD PRO PRÁCI NA LANĚ vlastnosti jako např (TSL-L6)</t>
  </si>
  <si>
    <t>-639301308</t>
  </si>
  <si>
    <t>337</t>
  </si>
  <si>
    <t>OST3_R05</t>
  </si>
  <si>
    <t>KOTVÍCÍ BOD PRO PRÁCI NA LANĚ vlastnosti jako např (TSL_NAP6)</t>
  </si>
  <si>
    <t>2000512325</t>
  </si>
  <si>
    <t>338</t>
  </si>
  <si>
    <t>OST3_R06</t>
  </si>
  <si>
    <t>KOTVÍCÍ BOD PRO PRÁCI NA LANĚ vlastnosti jako např (TSL_KP6)</t>
  </si>
  <si>
    <t>-697525699</t>
  </si>
  <si>
    <t>339</t>
  </si>
  <si>
    <t>OST3_R07</t>
  </si>
  <si>
    <t xml:space="preserve">štítek k označení jednotlivých úseků perm. Kot. vedení  ČSN EN 795 vlastnosti jako např (TSL-štítek)</t>
  </si>
  <si>
    <t>-1335877129</t>
  </si>
  <si>
    <t>340</t>
  </si>
  <si>
    <t>OST3_R08</t>
  </si>
  <si>
    <t>Montážní práce</t>
  </si>
  <si>
    <t>-1801025961</t>
  </si>
  <si>
    <t>341</t>
  </si>
  <si>
    <t>OST3_R09</t>
  </si>
  <si>
    <t>Revize, předáí a uvedení do provozu</t>
  </si>
  <si>
    <t>-1000905583</t>
  </si>
  <si>
    <t>OST5</t>
  </si>
  <si>
    <t>Interiéry</t>
  </si>
  <si>
    <t>342</t>
  </si>
  <si>
    <t>T1</t>
  </si>
  <si>
    <t>RECEPČNÍ PULT 2200/700/760 MM</t>
  </si>
  <si>
    <t>-742408784</t>
  </si>
  <si>
    <t xml:space="preserve">Poznámka k položce:_x000d_
Poznámka k položce:_x000d_
RECEPČNÍ PULT 2200/700/760 MM, PROVEDENÍ PRACOVNÍ DESKY TL.25 MM, LTD - DEKOR   DUB   , HRANA ABS 2 MM -  ,  PODNOŽ -  LTD DIAMANTOVĚ ŠEDÁ   U963, HRANA ABS 2 MM -  , KABELOVÁ PRŮCHODKA 2 KS čtveratá 80 x 80 mm</t>
  </si>
  <si>
    <t>343</t>
  </si>
  <si>
    <t>T2</t>
  </si>
  <si>
    <t>RECEPČNÍ PULT 2700/700/760 MM</t>
  </si>
  <si>
    <t>43607385</t>
  </si>
  <si>
    <t xml:space="preserve">Poznámka k položce:_x000d_
Poznámka k položce:_x000d_
RECEPČNÍ PULT 2700/700/760 MM, PROVEDENÍ PRACOVNÍ DESKY TL.25 MM, LTD - DEKOR   DUB   , HRANA ABS 2 MM -  ,  PODNOŽ -  LTD DIAMANTOVĚ ŠEDÁ   U963, HRANA ABS 2 MM -  , KABELOVÁ PRŮCHODKA 2 KS čtveratá 80 x 80 mm</t>
  </si>
  <si>
    <t>344</t>
  </si>
  <si>
    <t>T3</t>
  </si>
  <si>
    <t>BOTNÍK 800/400/1800 MM</t>
  </si>
  <si>
    <t>k</t>
  </si>
  <si>
    <t>-1085859612</t>
  </si>
  <si>
    <t xml:space="preserve">Poznámka k položce:_x000d_
Poznámka k položce:_x000d_
BOTNÍK 800/400/1800 MM, PROVEDENÍ 18 MM, LTD - DEKOR   DUB   , HRANA ABS 2 MM -  ,  SOKL A POLICE -  LTD DIAMANTOVĚ ŠEDÁ   U963, HRANA ABS 2 MM -  , VNITŘNÍ POLICE 5 KS</t>
  </si>
  <si>
    <t>345</t>
  </si>
  <si>
    <t>T4</t>
  </si>
  <si>
    <t>-375657031</t>
  </si>
  <si>
    <t>346</t>
  </si>
  <si>
    <t>T5</t>
  </si>
  <si>
    <t>SEDACÍ LAVICE 2000/400/500 MM</t>
  </si>
  <si>
    <t>-1054541768</t>
  </si>
  <si>
    <t xml:space="preserve">Poznámka k položce:_x000d_
Poznámka k položce:_x000d_
SEDACÍ LAVICE 2000/400/500 MM, PROVEDENÍ SEDACÍ DESKY TL. 25 MM, LTD - DEKOR   DUB   , HRANA ABS 2 MM -  , KOVOVÁ PODNOŽ, OCELOVÝ JACKEL  40/40 MM, BARVA ANTRACIT IGP 387 GRAU</t>
  </si>
  <si>
    <t>347</t>
  </si>
  <si>
    <t>T6</t>
  </si>
  <si>
    <t>BAROVÝ PULT 1450/600/900 MM</t>
  </si>
  <si>
    <t>-1088082770</t>
  </si>
  <si>
    <t xml:space="preserve">Poznámka k položce:_x000d_
Poznámka k položce:_x000d_
BAROVÝ PULT 1450/600/900 MM, PROVEDENÍ PRACOVNÍ DESKY TL.36 MM POSTFORMING  , KOPRUS  A VNITŘNÍ POLICE LTD - DEKOR   DUB   , HRANA ABS 2 MM -  </t>
  </si>
  <si>
    <t>348</t>
  </si>
  <si>
    <t>T7</t>
  </si>
  <si>
    <t>BAROVÝ PULT 2900/600/900 MM</t>
  </si>
  <si>
    <t>-1463095455</t>
  </si>
  <si>
    <t xml:space="preserve">Poznámka k položce:_x000d_
Poznámka k položce:_x000d_
BAROVÝ PULT 2900/600/900 MM, PROVEDENÍ PRACOVNÍ DESKY TL.36 MM POSTFORMING  , KOPRUS  A VNITŘNÍ POLICE LTD - DEKOR   DUB   , HRANA ABS 2 MM -  </t>
  </si>
  <si>
    <t>349</t>
  </si>
  <si>
    <t>T8</t>
  </si>
  <si>
    <t>KUCHYŇSKÁ LINKA 3500/600/2100 MM</t>
  </si>
  <si>
    <t>127084371</t>
  </si>
  <si>
    <t xml:space="preserve">Poznámka k položce:_x000d_
Poznámka k položce:_x000d_
KUCHYŇSKÁ LINKA 3500/600/2100 MM, PROVEDENÍ PRACOVNÍ DESKY TL.36 MM POSTFORMING  , KOPRUS  A VNITŘNÍ POLICE LTD - DEKOR   DUB   , HRANA ABS 2 MM -   - viz výkres, vybavení včetně lednice, myčky, dřezu, baterie, koše, LED osvětlení</t>
  </si>
  <si>
    <t>350</t>
  </si>
  <si>
    <t>T9</t>
  </si>
  <si>
    <t>BAROVÝ PULT 3300/400/1150 MM</t>
  </si>
  <si>
    <t>1275493876</t>
  </si>
  <si>
    <t xml:space="preserve">Poznámka k položce:_x000d_
Poznámka k položce:_x000d_
BAROVÝ PULT 3300/400/1150 MM, PROVEDENÍ PRACOVNÍ DESKY TL.25 MM, LTD - DEKOR   DUB   , HRANA ABS 2 MM -  , KOVOVÁ PODNOŽ VÝŠKA 1000 MM, ANTRACIT</t>
  </si>
  <si>
    <t>351</t>
  </si>
  <si>
    <t>T10</t>
  </si>
  <si>
    <t>SEDACÍ LAVICE 3300/430/500 MM</t>
  </si>
  <si>
    <t>-192600407</t>
  </si>
  <si>
    <t xml:space="preserve">Poznámka k položce:_x000d_
Poznámka k položce:_x000d_
SEDACÍ LAVICE 3300/430/500 MM, PROVEDENÍ SEDACÍ DESKY TL. 25 MM, LTD - DEKOR   DUB   , HRANA ABS 2 MM -  , KOVOVÁ PODNOŽ, OCELOVÝ JACKEL  40/40 MM, BARVA ANTRACIT IGP 387 GRAU</t>
  </si>
  <si>
    <t>352</t>
  </si>
  <si>
    <t>T11</t>
  </si>
  <si>
    <t>VĚŠÁK NÁSTĚNNÝ 3300/150/18 MM</t>
  </si>
  <si>
    <t>910468580</t>
  </si>
  <si>
    <t xml:space="preserve">Poznámka k položce:_x000d_
Poznámka k položce:_x000d_
VĚŠÁK NÁSTĚNNÝ 3300/150/18 MM, PROVEDENÍ  LTD - DEKOR   DUB   , HRANA ABS 2 MM -  ,</t>
  </si>
  <si>
    <t>353</t>
  </si>
  <si>
    <t>T12</t>
  </si>
  <si>
    <t>VĚŠÁK NÁSTĚNNÝ 3100/150/18 MM</t>
  </si>
  <si>
    <t>-2061347337</t>
  </si>
  <si>
    <t xml:space="preserve">Poznámka k položce:_x000d_
Poznámka k položce:_x000d_
VĚŠÁK NÁSTĚNNÝ 3100/150/18 MM, PROVEDENÍ  LTD - DEKOR   DUB   , HRANA ABS 2 MM - </t>
  </si>
  <si>
    <t>354</t>
  </si>
  <si>
    <t>T13</t>
  </si>
  <si>
    <t>SEDACÍ LAVICE 3100/430/500 MM</t>
  </si>
  <si>
    <t>1468495639</t>
  </si>
  <si>
    <t xml:space="preserve">Poznámka k položce:_x000d_
Poznámka k položce:_x000d_
SEDACÍ LAVICE 3100/430/500 MM, PROVEDENÍ SEDACÍ DESKY TL. 25 MM, LTD - DEKOR   DUB   , HRANA ABS 2 MM -  , KOVOVÁ PODNOŽ, OCELOVÝ JACKEL  40/40 MM, BARVA ANTRACIT IGP 387 GRAU</t>
  </si>
  <si>
    <t>355</t>
  </si>
  <si>
    <t>T14</t>
  </si>
  <si>
    <t>VĚŠÁK NÁSTĚNNÝ 4200/150/18 MM</t>
  </si>
  <si>
    <t>-2094023780</t>
  </si>
  <si>
    <t xml:space="preserve">Poznámka k položce:_x000d_
Poznámka k položce:_x000d_
VĚŠÁK NÁSTĚNNÝ 4200/150/18 MM, PROVEDENÍ  LTD - DEKOR   DUB   , HRANA ABS 2 MM -  ,</t>
  </si>
  <si>
    <t>356</t>
  </si>
  <si>
    <t>T15</t>
  </si>
  <si>
    <t>SEDACÍ LAVICE 4200/430/500 MM</t>
  </si>
  <si>
    <t>-1835319652</t>
  </si>
  <si>
    <t xml:space="preserve">Poznámka k položce:_x000d_
Poznámka k položce:_x000d_
SEDACÍ LAVICE 4200/430/500 MM, PROVEDENÍ SEDACÍ DESKY TL. 25 MM, LTD - DEKOR   DUB   , HRANA ABS 2 MM -  , KOVOVÁ PODNOŽ, OCELOVÝ JACKEL  40/40 MM, BARVA ANTRACIT IGP 387 GRAU</t>
  </si>
  <si>
    <t>357</t>
  </si>
  <si>
    <t>T16</t>
  </si>
  <si>
    <t>ŠANONOVÁ SKŘÍN 800/600/2100 MM</t>
  </si>
  <si>
    <t>901613735</t>
  </si>
  <si>
    <t xml:space="preserve">Poznámka k položce:_x000d_
Poznámka k položce:_x000d_
ŠANONOVÁ SKŘÍN 800/600/2100 MM, ŠANONOVÁ, UZAVŘENÁ, PROVEDENÍ ČELNÍ PLOCHY : LTD - DEKOR   DUB   , HRANA ABS 2 MM -  , KORPUS : LTD DIAMANTOVĚ ŠEDÁ   U963, HRANA ABS 2 MM -  , 5 STAVITELNÝCH POLIC</t>
  </si>
  <si>
    <t>358</t>
  </si>
  <si>
    <t>T17</t>
  </si>
  <si>
    <t>PRACOVNÍ STŮL 1500/700/760 MM</t>
  </si>
  <si>
    <t>-699733407</t>
  </si>
  <si>
    <t xml:space="preserve">Poznámka k položce:_x000d_
Poznámka k položce:_x000d_
PRACOVNÍ STŮL 1500/700/760 MM, PROVEDENÍ PRACOVNÍ DESKY TL.25 MM, LTD - DEKOR   DUB   , HRANA ABS 2 MM -  , KRYCÍ ČELNÍ DESKA - LTD DIAMANTOVĚ ŠEDÁ   U963, HRANA ABS 2 MM -  , KOVOVÁ PODNOŽ -  DEMOS ST 227R, BARVA ANTRACIT, KABELOVÁ PRŮCHODKA 2 KS čtveratá 80 x 80 mm</t>
  </si>
  <si>
    <t>359</t>
  </si>
  <si>
    <t>T18</t>
  </si>
  <si>
    <t>PRACOVNÍ STŮL 1800/700/760 MM</t>
  </si>
  <si>
    <t>-153568260</t>
  </si>
  <si>
    <t xml:space="preserve">Poznámka k položce:_x000d_
Poznámka k položce:_x000d_
PRACOVNÍ STŮL 1800/700/760 MM, PROVEDENÍ PRACOVNÍ DESKY TL.25 MM, LTD - DEKOR   DUB   , HRANA ABS 2 MM -  , KRYCÍ ČELNÍ DESKA - LTD DIAMANTOVĚ ŠEDÁ   U963, HRANA ABS 2 MM -  , KOVOVÁ PODNOŽ -  DEMOS ST 227R, BARVA ANTRACIT, KABELOVÁ PRŮCHODKA 2 KS čtveratá 80 x 80 mm</t>
  </si>
  <si>
    <t>360</t>
  </si>
  <si>
    <t>T19</t>
  </si>
  <si>
    <t>KONTEJNER 450/600/650</t>
  </si>
  <si>
    <t>1474648192</t>
  </si>
  <si>
    <t xml:space="preserve">Poznámka k položce:_x000d_
Poznámka k položce:_x000d_
KONTEJNER 450/600/650, PROVEDENÍ : ČELNÍ PLOCHY - LTD - DEKOR   DUB NEBRASKA H 3331 ST 9 , HRANA ABS 2 MM -  , KORPUS DESKA TL.18 MM, LTD DIAMANTOVĚ ŠEDÁ   U963, HRANA ABS 2 MM -  , VYBAVENÍ :  4 ZÁSUVKY, CENTRÁLNÍ ZÁMEK, TUŽKOVNÍK</t>
  </si>
  <si>
    <t>361</t>
  </si>
  <si>
    <t>T20</t>
  </si>
  <si>
    <t>ŠANONOVÁ SKŘÍN 800/450/2100 MM</t>
  </si>
  <si>
    <t>-2005596567</t>
  </si>
  <si>
    <t xml:space="preserve">Poznámka k položce:_x000d_
Poznámka k položce:_x000d_
ŠANONOVÁ SKŘÍN 800/450/2100 MM, ŠANONOVÁ, UZAVŘENÁ, PROVEDENÍ ČELNÍ PLOCHY : LTD - DEKOR   DUB   , HRANA ABS 2 MM -  , KORPUS : LTD DIAMANTOVĚ ŠEDÁ   U963, HRANA ABS 2 MM -  , 5 STAVITELNÝCH POLIC</t>
  </si>
  <si>
    <t>362</t>
  </si>
  <si>
    <t>T21</t>
  </si>
  <si>
    <t>POLICOVÁ SKŘÍN 2100/400/2100 MM</t>
  </si>
  <si>
    <t>-439870994</t>
  </si>
  <si>
    <t xml:space="preserve">Poznámka k položce:_x000d_
Poznámka k položce:_x000d_
POLICOVÁ SKŘÍN 2100/400/2100 MM, OTEVŘENÁ, KOPRUS A POLICE DESKY TL. 25+36 MM, LTD - DEKOR   DUB   , HRANA ABS 2 MM -  , 4 KS STAVITELNÝCH POLIC, DESKA TL.18 + 25 MM, LTD DIAMANTOVĚ ŠEDÁ   U963, HRANA ABS 2 MMERMANN</t>
  </si>
  <si>
    <t>363</t>
  </si>
  <si>
    <t>T22</t>
  </si>
  <si>
    <t>OBKLAD STĚNY ZRCADLO 6800/2100/50 MM</t>
  </si>
  <si>
    <t>-1630741933</t>
  </si>
  <si>
    <t xml:space="preserve">Poznámka k položce:_x000d_
Poznámka k položce:_x000d_
OBKLAD STĚNY ZRCADLO 6800/2100/50 MM, ZADNÍ DESKA TL.18 MM, MDF - DESKA TL. 220 MM, ZRCADLO LEPENO ŠÍŘKA MODULU  1000 MM, PODKLADNÍ ROŠT 40/40 MM, SOKL VÝŠKA  100 MM, LAMINO DEKOR LTD DIAMANTOVĚ ŠEDÁ   U963, HRANA ABS 2MM</t>
  </si>
  <si>
    <t>364</t>
  </si>
  <si>
    <t>T23</t>
  </si>
  <si>
    <t>OBKLAD STĚNY ZRCADLO 10690/2100/50 MM</t>
  </si>
  <si>
    <t>1096342709</t>
  </si>
  <si>
    <t xml:space="preserve">Poznámka k položce:_x000d_
Poznámka k položce:_x000d_
OBKLAD STĚNY ZRCADLO 10690/2100/50 MM, ZADNÍ DESKA TL.18 MM, MDF - DESKA TL. 220 MM, ZRCADLO LEPENO ŠÍŘKA MODULU  1000 MM, PODKLADNÍ ROŠT 40/40 MM, SOKL VÝŠKA  100 MM, LAMINO DEKOR LTD DIAMANTOVĚ ŠEDÁ   U963, HRANA ABS 2MM</t>
  </si>
  <si>
    <t>365</t>
  </si>
  <si>
    <t>T24</t>
  </si>
  <si>
    <t>Švédska lavička tělocviční s kladinkou, délka 3 m</t>
  </si>
  <si>
    <t>181990589</t>
  </si>
  <si>
    <t>Poznámka k položce:_x000d_
Švédska lavička tělocviční s kladinkou, délka 3 m, lakovaná, kovové nohy, Horní deska - smrková nebo borovicová deska, šířka 22 cm a celková výška lavičky je 30 cm</t>
  </si>
  <si>
    <t>366</t>
  </si>
  <si>
    <t>T25</t>
  </si>
  <si>
    <t>STŮL ROZHODČÍHO 800/600/760 MM</t>
  </si>
  <si>
    <t>1684372730</t>
  </si>
  <si>
    <t xml:space="preserve">Poznámka k položce:_x000d_
Poznámka k položce:_x000d_
STŮL ROZHODČÍHO 800/600/760 MM, PROVEDENÍ PRACOVNÍ DESKY TL.25 MM, LTD - DIAMANTOVĚ ŠEDÁ   U963 , HRANA ABS 2 MM -  , KOVOVÁ PODNOŽ - DEMOS - NOHY ST 554,  SPOJOVACÍ LUBY, BARVA ANTRACIT,</t>
  </si>
  <si>
    <t>367</t>
  </si>
  <si>
    <t>T26</t>
  </si>
  <si>
    <t>KUCHYŇSKÁ LINKA 2000/600/2100 MM</t>
  </si>
  <si>
    <t>114912892</t>
  </si>
  <si>
    <t xml:space="preserve">Poznámka k položce:_x000d_
Poznámka k položce:_x000d_
KUCHYŇSKÁ LINKA 2000/600/2100 MM, PROVEDENÍ PRACOVNÍ DESKY TL.36 MM POSTFORMING  , KOPRUS  A VNITŘNÍ POLICE LTD - DEKOR   DUB   , HRANA ABS 2 MM -   - viz výkres, vybavení včetně lednice, myčky, dřezu, baterie, koše, LED osvětlení</t>
  </si>
  <si>
    <t>368</t>
  </si>
  <si>
    <t>T27</t>
  </si>
  <si>
    <t>KONFERENČNÍ STŮL 800/700/750 MM</t>
  </si>
  <si>
    <t>-1697193404</t>
  </si>
  <si>
    <t xml:space="preserve">Poznámka k položce:_x000d_
Poznámka k položce:_x000d_
KONFERENČNÍ STŮL 800/700/750 MM, PRACOVNÍ DESKY TL.25 MM, LTD - DEKOR   DUB   , HRANA ABS 2 MM, CENTRÁLNÍ KOVOVÁ PODNOŽ VÝŠKA 720 MM, DEMOS BM 030</t>
  </si>
  <si>
    <t>369</t>
  </si>
  <si>
    <t>T28</t>
  </si>
  <si>
    <t>JEDNACÍ STŮL - SESTAVA 1800/990/760 MM</t>
  </si>
  <si>
    <t>452573124</t>
  </si>
  <si>
    <t xml:space="preserve">Poznámka k položce:_x000d_
Poznámka k položce:_x000d_
JEDNACÍ STŮL - SESTAVA 1800/990/760 MM, PROVEDENÍ PRACOVNÍ DESKY TL.25 MM, LTD - DEKOR   DUB   , HRANA ABS 2 MM -  , KOVOVÁ PODNOŽ - DEMOS - NOHY ST 554,  SPOJOVACÍ LUBY, BARVA ANTRACIT,</t>
  </si>
  <si>
    <t>370</t>
  </si>
  <si>
    <t>T29</t>
  </si>
  <si>
    <t>-1560225608</t>
  </si>
  <si>
    <t xml:space="preserve">Poznámka k položce:_x000d_
Poznámka k položce:_x000d_
JEDNACÍ STŮL - SESTAVA 1800/990/760 MM, PROVEDENÍ PRACOVNÍ DESKY TL.25 MM, LTD - DEKOR LTD DIAMANTOVĚ ŠEDÁ   U963 , HRANA ABS 2 MM -  , KOVOVÁ PODNOŽ - DEMOS - NOHY ST 554,  SPOJOVACÍ LUBY, BARVA ANTRACIT,</t>
  </si>
  <si>
    <t>371</t>
  </si>
  <si>
    <t>T30</t>
  </si>
  <si>
    <t>PRACOVNÍ STŮL 3360/750/760 MM</t>
  </si>
  <si>
    <t>-1560429579</t>
  </si>
  <si>
    <t xml:space="preserve">Poznámka k položce:_x000d_
Poznámka k položce:_x000d_
PRACOVNÍ STŮL 3360/750/760 MM, PROVEDENÍ PRACOVNÍ DESKY TL.25 MM, LTD - DEKOR   DUB   , HRANA ABS 2 MM -  , KRYCÍ ČELNÍ DESKA - LTD DIAMANTOVĚ ŠEDÁ   U963, HRANA ABS 2 MM -  , KOVOVÁ PODNOŽ -  DEMOS ST 227R, BARVA ANTRACIT, KABELOVÁ PRŮCHODKA 2 KS čtveratá 80 x 80 mm</t>
  </si>
  <si>
    <t>372</t>
  </si>
  <si>
    <t>T31</t>
  </si>
  <si>
    <t>PRACOVNÍ STŮL 2000/700/760 MM</t>
  </si>
  <si>
    <t>1797335751</t>
  </si>
  <si>
    <t xml:space="preserve">Poznámka k položce:_x000d_
Poznámka k položce:_x000d_
PRACOVNÍ STŮL 2000/700/760 MM, PROVEDENÍ PRACOVNÍ DESKY TL.25 MM, LTD - DEKOR   DUB   , HRANA ABS 2 MM -  , KRYCÍ ČELNÍ DESKA - LTD DIAMANTOVĚ ŠEDÁ   U963, HRANA ABS 2 MM -  , KOVOVÁ PODNOŽ -  DEMOS ST 227R, BARVA ANTRACIT, KABELOVÁ PRŮCHODKA 2 KS čtveratá 80 x 80 mm</t>
  </si>
  <si>
    <t>373</t>
  </si>
  <si>
    <t>T32</t>
  </si>
  <si>
    <t>ŠATNÍ SKŘÍN 1800/600/2100 MM</t>
  </si>
  <si>
    <t>1047712173</t>
  </si>
  <si>
    <t xml:space="preserve">Poznámka k položce:_x000d_
Poznámka k položce:_x000d_
ŠATNÍ SKŘÍN 1800/600/2100 MM, ŠATNÍ A POLICOVÁ, UZAVŘENÁ, PROVEDENÍ ČELNÍ PLOCHY : LTD - DEKOR   DUB   , HRANA ABS 2 MM -  , KORPUS : LTD DIAMANTOVĚ ŠEDÁ   U963, HRANA ABS 2 MM -  , 5 STAVITELNÝCH POLIC</t>
  </si>
  <si>
    <t>374</t>
  </si>
  <si>
    <t>T33</t>
  </si>
  <si>
    <t>TELEVIZNÍ STOLEK 3310/600/500 MM</t>
  </si>
  <si>
    <t>73581860</t>
  </si>
  <si>
    <t xml:space="preserve">Poznámka k položce:_x000d_
Poznámka k položce:_x000d_
TELEVIZNÍ STOLEK 3310/600/500 MM, PROVEDENÍ ČELNÍ PLOCHY : LTD - DEKOR   DUB   , HRANA ABS 2 MM -  , KORPUS : LTD DIAMANTOVĚ ŠEDÁ   U963, HRANA ABS 2 MM -  </t>
  </si>
  <si>
    <t>375</t>
  </si>
  <si>
    <t>T34</t>
  </si>
  <si>
    <t>KNIHOVNA VYSOKÁ 3310/350/2100</t>
  </si>
  <si>
    <t>1653707494</t>
  </si>
  <si>
    <t xml:space="preserve">Poznámka k položce:_x000d_
Poznámka k položce:_x000d_
KNIHOVNA VYSOKÁ 3310/350/2100 , PROVEDENÍ KORPUS : LTD DIAMANTOVĚ ŠEDÁ   U963, HRANA ABS 2 MM -  </t>
  </si>
  <si>
    <t>376</t>
  </si>
  <si>
    <t>T35</t>
  </si>
  <si>
    <t>KUCHYŇSKÁ LINKA 3610/600/2100 MM</t>
  </si>
  <si>
    <t>2103769417</t>
  </si>
  <si>
    <t xml:space="preserve">Poznámka k položce:_x000d_
Poznámka k položce:_x000d_
KUCHYŇSKÁ LINKA 3610/600/2100 MM, PROVEDENÍ PRACOVNÍ DESKY TL.36 MM POSTFORMING  , KOPRUS  A VNITŘNÍ POLICE LTD - DEKOR   DUB   , HRANA ABS 2 MM -   - viz výkres, vybavení včetně lednice, myčky, dřezu, baterie, koše, LED osvětlení</t>
  </si>
  <si>
    <t>377</t>
  </si>
  <si>
    <t>T36</t>
  </si>
  <si>
    <t xml:space="preserve">KONFERENČNÍ STOLEK  850/750/500 MM</t>
  </si>
  <si>
    <t>-1836156369</t>
  </si>
  <si>
    <t xml:space="preserve">Poznámka k položce:_x000d_
Poznámka k položce:_x000d_
KONFERENČNÍ STOLEK  850/750/500 MM, KORPUS DESKY TL.36 MM, LTD - DEKOR   DUB   , HRANA ABS 2 MM -  </t>
  </si>
  <si>
    <t>378</t>
  </si>
  <si>
    <t>T37</t>
  </si>
  <si>
    <t>ŠATNÍ SKŘÍN 1900/600/2100 MM</t>
  </si>
  <si>
    <t>2125281552</t>
  </si>
  <si>
    <t xml:space="preserve">Poznámka k položce:_x000d_
Poznámka k položce:_x000d_
ŠATNÍ SKŘÍN 1900/600/2100 MM, ŠATNÍ A POLICOVÁ, UZAVŘENÁ, PROVEDENÍ ČELNÍ PLOCHY : LTD - DEKOR   DUB   , HRANA ABS 2 MM -  , KORPUS : LTD DIAMANTOVĚ ŠEDÁ   U963, HRANA ABS 2 MM -  , 5 STAVITELNÝCH POLIC</t>
  </si>
  <si>
    <t>379</t>
  </si>
  <si>
    <t>T38</t>
  </si>
  <si>
    <t>DVOJLŮŽKOVÁ VÝKLOPNÁ POSTEL, ROZMĚR 200x180 cm</t>
  </si>
  <si>
    <t>-643006553</t>
  </si>
  <si>
    <t xml:space="preserve">Poznámka k položce:_x000d_
DVOJLŮŽKOVÁ VÝKLOPNÁ POSTEL, ROZMĚR 200x180 cm, Výška postele k hornímu okraji bočnice/šířka bočnice 45/24 cm. Možnost výběru materiálů:  dub.VČETNĚ MATRACE</t>
  </si>
  <si>
    <t>380</t>
  </si>
  <si>
    <t>T39</t>
  </si>
  <si>
    <t>SKŘÍN POLICOVÁ OTEVŘENÁ 2750/600/900 MM</t>
  </si>
  <si>
    <t>1762213759</t>
  </si>
  <si>
    <t xml:space="preserve">Poznámka k položce:_x000d_
Poznámka k položce:_x000d_
SKŘÍN POLICOVÁ OTEVŘENÁ 2750/600/900 MM, PRACOVNÍ DESKA - POSTFORMING  TL.36 MM, , KORPUS DESKY LTD - DEKOR   DUB   , HRANA ABS 2 MM -  </t>
  </si>
  <si>
    <t>381</t>
  </si>
  <si>
    <t>T40</t>
  </si>
  <si>
    <t>SKŘÍN VESTAVBA OTEVŘENÁ 2400/600/900 MM</t>
  </si>
  <si>
    <t>-1457142599</t>
  </si>
  <si>
    <t xml:space="preserve">Poznámka k položce:_x000d_
Poznámka k položce:_x000d_
SKŘÍN VESTAVBA OTEVŘENÁ 2400/600/900 MM, PRACOVNÍ DESKA - POSTFORMING  TL.36 MM, , KORPUS DESKY LTD - DEKOR   DUB   , HRANA ABS 2 MM -  </t>
  </si>
  <si>
    <t>382</t>
  </si>
  <si>
    <t>T41</t>
  </si>
  <si>
    <t>MASÉRSKÝ PULT 2900/600/900 MM</t>
  </si>
  <si>
    <t>-964053223</t>
  </si>
  <si>
    <t xml:space="preserve">Poznámka k položce:_x000d_
Poznámka k položce:_x000d_
MASÉRSKÝ PULT 2900/600/900 MM, PRACOVNÍ DESKA POSTFORMNG, KORPUS A ČELNÍ PLOCHY : LTD - DEKOR   DUB   , HRANA ABS 2 MM -  </t>
  </si>
  <si>
    <t>383</t>
  </si>
  <si>
    <t>T42</t>
  </si>
  <si>
    <t>MASÉRSKÉ LEHÁTKO</t>
  </si>
  <si>
    <t>-631003952</t>
  </si>
  <si>
    <t>Poznámka k položce:_x000d_
MASÉRSKÉ LEHÁTKO, Technický popis: 2-dílné dřevěné masažní lehátko, syntetická kůže odolná proti oleji a vodě, plnící materiál z měkké dvouvrstvé pěny o tloušťce 40 mm, regulovatelný podhlavník, odnímatelné opěrky na ruce, rozměry: šířka 70 cm x délka 186 cm,</t>
  </si>
  <si>
    <t>384</t>
  </si>
  <si>
    <t>Z1</t>
  </si>
  <si>
    <t>KANCELÁŘSKÁ ŽIDLE, 201-SYS</t>
  </si>
  <si>
    <t>-793884301</t>
  </si>
  <si>
    <t>Poznámka k položce:_x000d_
KANCELÁŘSKÁ ŽIDLE, 201-SYS , opěrák vysoký čalouněný samonosnou síťovinou Net dle výběru, nastavení výšky opěráku UP-DOWN, nastavitelná hlavová opěrka čalouněná, synchronní mechanika SYS, plynový píst, kolečka, kříž nylon černý</t>
  </si>
  <si>
    <t>385</t>
  </si>
  <si>
    <t>Z2</t>
  </si>
  <si>
    <t>KONFERENČNÍ ŽIDLE 100-BL-N1</t>
  </si>
  <si>
    <t>-1802436174</t>
  </si>
  <si>
    <t>Poznámka k položce:_x000d_
KONFERENČNÍ ŽIDLE 100-BL-N1, stohovatelná, kostra ocelová čtyřnohá v barvě N1 černá, bez područek, opěrák nečalouněný černý, černé krycí plasty sedáku</t>
  </si>
  <si>
    <t>386</t>
  </si>
  <si>
    <t>Z3</t>
  </si>
  <si>
    <t>JEDNACÍ ŽIDLE 375-AT</t>
  </si>
  <si>
    <t>-1790525387</t>
  </si>
  <si>
    <t>Poznámka k položce:_x000d_
JEDNACÍ ŽIDLE 375-AT, mechanismus automatický synchronní, výškově stavitelná hlavová opěrka, opěrák vysoký čalouněný ze zadní strany samonosnou černou síťovinou, z přední strany potom látkou dle výběru, výškově stavitelná bed.opěrka, kříž nylon černý, všechny plastové části černé</t>
  </si>
  <si>
    <t>387</t>
  </si>
  <si>
    <t>Z4</t>
  </si>
  <si>
    <t>JÍDELNÍ ŽIDLE, 360-K-N1</t>
  </si>
  <si>
    <t>1487135444</t>
  </si>
  <si>
    <t xml:space="preserve">Poznámka k položce:_x000d_
JÍDELNÍ ŽIDLE, 360-K-N1 celočalouněné designové křeslo střední,  kostra 4- nohá černá</t>
  </si>
  <si>
    <t>388</t>
  </si>
  <si>
    <t>Z5</t>
  </si>
  <si>
    <t>SEDACÍ SOUPRAVA ROZKLÁDÁCÍ</t>
  </si>
  <si>
    <t>-1997207589</t>
  </si>
  <si>
    <t>Poznámka k položce:_x000d_
SEDACÍ SOUPRAVA ROZKLÁDÁCÍ, CELOČALOUNĚNÁ - DVOJSEDÁK 1800/900/900 MM</t>
  </si>
  <si>
    <t>389</t>
  </si>
  <si>
    <t>X1</t>
  </si>
  <si>
    <t xml:space="preserve">MÝDLENKA </t>
  </si>
  <si>
    <t>-1890521176</t>
  </si>
  <si>
    <t xml:space="preserve">Poznámka k položce:_x000d_
Poznámka k položce:_x000d_
MÝDLENKA  Dávkovač na tekuté mýdlo. Nádobka keramická glazovaná. Pumpička mosaz-chrom. Úchyt mosaz-chrom. Objem dávkovače 250 ml. Barva/úprava: Chrom  Chrom </t>
  </si>
  <si>
    <t>390</t>
  </si>
  <si>
    <t>X2</t>
  </si>
  <si>
    <t xml:space="preserve">DRŽÁK TOALETNÍHO PAPÍRU </t>
  </si>
  <si>
    <t>-618012384</t>
  </si>
  <si>
    <t xml:space="preserve">Poznámka k položce:_x000d_
Poznámka k položce:_x000d_
DRŽÁK TOALETNÍHO PAPÍRU , Držák na toaletní papír bez krytu Barva/úprava: Chrom  Chrom </t>
  </si>
  <si>
    <t>391</t>
  </si>
  <si>
    <t>X3</t>
  </si>
  <si>
    <t xml:space="preserve">DRŽÁK TOALETNÍ ŠTĚTKY A ŠTĚTKA </t>
  </si>
  <si>
    <t>-1837044047</t>
  </si>
  <si>
    <t xml:space="preserve">Poznámka k položce:_x000d_
Poznámka k položce:_x000d_
DRŽÁK TOALETNÍ ŠTĚTKY A ŠTĚTKA , Toaletní WC kartáč s nádobkou z keramiky. Rukojeť kartáče z mosazi s povrchovou úpravou chrom. Barva/úprava: Chrom  Chrom </t>
  </si>
  <si>
    <t>392</t>
  </si>
  <si>
    <t>X4</t>
  </si>
  <si>
    <t xml:space="preserve">ODPADKOVÝ KOŠ VOLNĚ STOJÍCÍ </t>
  </si>
  <si>
    <t>-323335707</t>
  </si>
  <si>
    <t xml:space="preserve">Poznámka k položce:_x000d_
Poznámka k položce:_x000d_
ODPADKOVÝ KOŠ VOLNĚ STOJÍCÍ  , Koš odpadkový. Objem 5l. Povrchová úprava nerez mat. Barva/úprava: Nerez ocel matná, </t>
  </si>
  <si>
    <t>393</t>
  </si>
  <si>
    <t>Pol1</t>
  </si>
  <si>
    <t>DOPRAVA</t>
  </si>
  <si>
    <t>-956557453</t>
  </si>
  <si>
    <t>394</t>
  </si>
  <si>
    <t>Pol2</t>
  </si>
  <si>
    <t>MONTÁŽ</t>
  </si>
  <si>
    <t>1307790919</t>
  </si>
  <si>
    <t>OST6</t>
  </si>
  <si>
    <t>Ostatní prvky</t>
  </si>
  <si>
    <t>395</t>
  </si>
  <si>
    <t>OST6_R01</t>
  </si>
  <si>
    <t>D+M _ NÁJEZD HLINÍKOVÝ ROVNÝ 1500 X 215 X 34 mm</t>
  </si>
  <si>
    <t>-1753322727</t>
  </si>
  <si>
    <t>Poznámka k položce:_x000d_
Kompletní provedení dle specifikace PD a TZ včetně všech přímo souvisejících prací a dodávek._x000d_
------------------------------------------------------------------------------------------------------------------_x000d_
PROTISKLUZOVÝ POVRCH, MATERIÁL: 100% HLINÍK, CELKOVÁ NOSNOST 400KG, LYŽINY BUDOU UCHYCENY KE STĚNĚ A ZAMČENY, NUTNO DODAT VČ. ZÁMKU A KOTVENÍ DO STĚNY. UMÍSTĚNÍ LYŽIN SE PŘEDPOKLÁDÁ V MÍST.Č. 1.02 NEBO 1.03 – MÍSTO URČÍ INVESTOR</t>
  </si>
  <si>
    <t xml:space="preserve">D.1.3 - Požárně bezpečnostní řešení </t>
  </si>
  <si>
    <t xml:space="preserve">    OST-01 - Požárně bezpečnostní řešení </t>
  </si>
  <si>
    <t>OST-01</t>
  </si>
  <si>
    <t>795666P04</t>
  </si>
  <si>
    <t>D+M utěsnění prostupů a průrazů (neuvedených v ostatních soupisech prací)</t>
  </si>
  <si>
    <t>-1948200973</t>
  </si>
  <si>
    <t xml:space="preserve">Poznámka k položce:_x000d_
Prostupy rozvodů:_x000d_
Prostupy musí být také navrženy a realizovány v souladu s ČSN 73 0802 v případě nevýrobních objektů, ČSN 73 0804 v případě výrobních objektů, ČSN 65 0201 v případě prostorů s výskytem hořlavých kapalin, ČSN 73 0872 v případě VZT zařízení a dalšími ustanoveními souvisejícími s prostupy v kodexu norem požární bezpečnosti staveb ČSN 73 08xx. Těsnění prostupů se provádí:_x000d_
1) Realizací požárně bezpečnostních zařízení - výrobku (systému) požární přepážky nebo ucpávky s požární odolností EI30 v NP a EI15 v PNP (v souladu s ČSN EN 13501-2+A1:2010, čl.7.5.8) nebo:_x000d_
2) Dotěsněním (např. dozděním nebo dobetonováním) hmotami třídy reakce na oheň A1 nebo A2 v celé tloušťce konstrukce a to pouze pokud je mezi jednotlivými prostupy vzdálenost alespoň 500mm a nejedná se o prostupy konstrukcemi okolo CHÚC nebo okolo požárních či evakuačních výtahů a zároveň pouze v těchto případech:_x000d_
a) Jedná se o prostup zděnou nebo betonovou konstrukcí (např. stěnou nebo stropem) a jedná se maximálně o 3 potrubí s trvalou náplní vodou nebo jinou nehořlavou kapalinou (např. teplá či studená voda, topení, chlazení apod.). Potrubí musí být třídy reakce na oheň A1 nebo A2, nebo musí mít vnější průměr maximálně 30mm. Případné izolace potrubí v místě prostupů musí být nehořlavé (tj. třídy reakce na oheň A1 nebo A2) a s přesahem minimálně 500mm na obě strany konstrukce, nebo:_x000d_
b) Jedná se o jednotlivý prostup jednoho samostatně vedeného kabelu elektroinstalace (bez chráničky apod.) s vnějším průměrem kabelu do 20mm. takový prostup smí být nejenom ve zděné nebo betonové konstrukci, ale i sádrokartonové nebo sendvičové konstrukci. Tato konstrukce musí být dotažena až k povrchu kabelu shodnou skladbou._x000d_
_x000d_
</t>
  </si>
  <si>
    <t>"kompletní provedení dle specifikace PD a TZ vč. všech souvisejících prací dodávek, příslušenství a komponentů dle výpisu"</t>
  </si>
  <si>
    <t>"viz specifikace PBŘ - množství 1kus = kompletní zajištění pro celou stavbu" 1,0</t>
  </si>
  <si>
    <t xml:space="preserve">D.1.4 - Zdravotně technické instalace </t>
  </si>
  <si>
    <t>Specialista</t>
  </si>
  <si>
    <t>N00 - Technika prostředí staveb</t>
  </si>
  <si>
    <t>Technika prostředí staveb</t>
  </si>
  <si>
    <t>N00_R01</t>
  </si>
  <si>
    <t>Zdravotně technické instalace_ viz samostatný soupis prací</t>
  </si>
  <si>
    <t>1884593470</t>
  </si>
  <si>
    <t>D.1.5 - Vzduchotechnika, chlazení</t>
  </si>
  <si>
    <t>Vzduchotechnika, chlazení _ viz samostatný soupis prací</t>
  </si>
  <si>
    <t>629690570</t>
  </si>
  <si>
    <t>D.1.6 - Vytápění</t>
  </si>
  <si>
    <t>Vytápění _ viz samostatný soupis prací</t>
  </si>
  <si>
    <t>-640573897</t>
  </si>
  <si>
    <t>D.1.7 - Plynoinstalace</t>
  </si>
  <si>
    <t>Plynoinstalace _ viz samostatný soupis prací</t>
  </si>
  <si>
    <t>-2117730957</t>
  </si>
  <si>
    <t>D.1.8 - Elektroinstalace _ silnoproudá zařízení</t>
  </si>
  <si>
    <t>Elektroinstalace _ silnoproudá zařízení _ viz samostatný soupis prací</t>
  </si>
  <si>
    <t>-1564316465</t>
  </si>
  <si>
    <t>D.1.9 - Elektroinstalace _ slaboproudá zařízení</t>
  </si>
  <si>
    <t>Elektroinstalace _ slaboproudá zařízení _ viz samostatný soupis prací</t>
  </si>
  <si>
    <t>1675707526</t>
  </si>
  <si>
    <t>D.1.10 - Měření a regulace</t>
  </si>
  <si>
    <t>Měření a regulace_ viz samostatný soupis prací</t>
  </si>
  <si>
    <t>-2132467952</t>
  </si>
  <si>
    <t>D.1.12 - Sportovní vybavení haly</t>
  </si>
  <si>
    <t>N00 - Sportovní vybavení haly</t>
  </si>
  <si>
    <t>1.1</t>
  </si>
  <si>
    <t>Basketbalová konstrukce otočná, interiér, vysazení do 4 m</t>
  </si>
  <si>
    <t>-958513528</t>
  </si>
  <si>
    <t>1.2</t>
  </si>
  <si>
    <t>Montáž konstrukce pro basketbal do nosného zdiva</t>
  </si>
  <si>
    <t>-294288964</t>
  </si>
  <si>
    <t>1.3</t>
  </si>
  <si>
    <t>Basket.konstr.přídavná pro regulaci výšky desky s košem 2,60 až 3,05 m</t>
  </si>
  <si>
    <t>-1342680130</t>
  </si>
  <si>
    <t>1.4</t>
  </si>
  <si>
    <t>Montáž přídavné konstrukce</t>
  </si>
  <si>
    <t>652604840</t>
  </si>
  <si>
    <t>1.5</t>
  </si>
  <si>
    <t>Basketbalová deska 180 x 105 cm, průhledná, POLYKARBONÁT (na ocel.rámu)</t>
  </si>
  <si>
    <t>-476586237</t>
  </si>
  <si>
    <t>1.6</t>
  </si>
  <si>
    <t>Spodní kryt desky polykarbonátové 180 x 105 cm</t>
  </si>
  <si>
    <t>-542211670</t>
  </si>
  <si>
    <t>1.7</t>
  </si>
  <si>
    <t>Basketbalový koš - SKLOPNÝ (komaxit)</t>
  </si>
  <si>
    <t>1392244262</t>
  </si>
  <si>
    <t>1.8</t>
  </si>
  <si>
    <t>Basketbalová síťka STANDARD 4 mm</t>
  </si>
  <si>
    <t>1712419038</t>
  </si>
  <si>
    <t>1.9</t>
  </si>
  <si>
    <t>Basketbalová konstrukce pevná, interiér, vysazení do 3 m</t>
  </si>
  <si>
    <t>2092428412</t>
  </si>
  <si>
    <t>1.10</t>
  </si>
  <si>
    <t>Montáž konstrukce na nosný ocelový sloup</t>
  </si>
  <si>
    <t>-201084295</t>
  </si>
  <si>
    <t>1.11</t>
  </si>
  <si>
    <t>1998507179</t>
  </si>
  <si>
    <t>1.12</t>
  </si>
  <si>
    <t>-6978562</t>
  </si>
  <si>
    <t>1.13</t>
  </si>
  <si>
    <t>Basketbalová deska 120 x 90 cm, průhledná, POLYKARBONÁT</t>
  </si>
  <si>
    <t>1977582521</t>
  </si>
  <si>
    <t>1.14</t>
  </si>
  <si>
    <t>Spodní kryt desky polykarbonátové 120 x 90 cm</t>
  </si>
  <si>
    <t>-791557051</t>
  </si>
  <si>
    <t>1.15</t>
  </si>
  <si>
    <t>Basketbalový koš - SKLOPNÝ (komaxit), CERTIFIKÁT</t>
  </si>
  <si>
    <t>882834912</t>
  </si>
  <si>
    <t>1.16</t>
  </si>
  <si>
    <t>-1927222060</t>
  </si>
  <si>
    <t>1.17</t>
  </si>
  <si>
    <t xml:space="preserve">Volejbalové sloupky (AL) prům. 120 x 100  mm univerzální s vniřním</t>
  </si>
  <si>
    <t>spr</t>
  </si>
  <si>
    <t>-63399522</t>
  </si>
  <si>
    <t>Poznámka k položce:_x000d_
napínacím mechanismem + pouzdra</t>
  </si>
  <si>
    <t>1.19</t>
  </si>
  <si>
    <t>Montáž pouzder pro volejbal do připravených průvlaků prům.min.200 mm</t>
  </si>
  <si>
    <t>pár</t>
  </si>
  <si>
    <t>-726126035</t>
  </si>
  <si>
    <t>1.20</t>
  </si>
  <si>
    <t>Opona 7x15 m pro předělení telocvičny - neprůhledná,</t>
  </si>
  <si>
    <t>-1807549581</t>
  </si>
  <si>
    <t>Poznámka k položce:_x000d_
elektr.ovládání včetně rozvaděče; (el.kabeláž mezi rozvaděčem a motorem a napájení rozvaděče není v ceně)</t>
  </si>
  <si>
    <t>1.23</t>
  </si>
  <si>
    <t>Montáž opony na stavbou připravenou pomocnou konstrukci(jekl 70/50/3mm)</t>
  </si>
  <si>
    <t>1967393895</t>
  </si>
  <si>
    <t>1.24</t>
  </si>
  <si>
    <t>Výsuvné jednohrazdí, hrazda - komaxit + hrazdová žerď</t>
  </si>
  <si>
    <t>-102420459</t>
  </si>
  <si>
    <t>1.25</t>
  </si>
  <si>
    <t>Montáž výsuvného jednohrazdí do nosné zdi</t>
  </si>
  <si>
    <t>-327351763</t>
  </si>
  <si>
    <t>1.26</t>
  </si>
  <si>
    <t>Lano na šplh, délka 7 m včetně úchytu a montáže na připravené oko</t>
  </si>
  <si>
    <t>2112678077</t>
  </si>
  <si>
    <t>1.27</t>
  </si>
  <si>
    <t>Žebřina tělocvičná, rozm. 280x95 cm, 16 příček</t>
  </si>
  <si>
    <t>-1964759225</t>
  </si>
  <si>
    <t>1.28</t>
  </si>
  <si>
    <t>Montáž žebřiny</t>
  </si>
  <si>
    <t>-197025907</t>
  </si>
  <si>
    <t>1.29</t>
  </si>
  <si>
    <t>Kotevní prvek</t>
  </si>
  <si>
    <t>1659062779</t>
  </si>
  <si>
    <t>1.30</t>
  </si>
  <si>
    <t>Boulderová lezecká stěna rovná – dodávka + montáž úchytů vč. kotvení</t>
  </si>
  <si>
    <t>-1212957165</t>
  </si>
  <si>
    <t>Poznámka k položce:_x000d_
výška - 3000 mm, délka - 18 000 mm, výměra - 54 m2_x000d_
---------------------------------------------------------------------------_x000d_
 (Konstrukce lezecké stěny vykázána v rámci D.1.1-2 - Archstav. řešení pol.235)</t>
  </si>
  <si>
    <t>1.32</t>
  </si>
  <si>
    <t>DOPRAVA + VRN</t>
  </si>
  <si>
    <t>399771925</t>
  </si>
  <si>
    <t xml:space="preserve">SO 02 - ZPEVNĚNÉ PLOCHY, TERÉNNÍ A SADOVÉ ÚPRAVY </t>
  </si>
  <si>
    <t xml:space="preserve">      18 - Zemní práce - povrchové úpravy terénu</t>
  </si>
  <si>
    <t xml:space="preserve">    5 - Komunikace pozemní</t>
  </si>
  <si>
    <t xml:space="preserve">    997 - Přesun sutě</t>
  </si>
  <si>
    <t xml:space="preserve">    OST1 - Ostatní prvky konstrukce a dodávky</t>
  </si>
  <si>
    <t>111212211</t>
  </si>
  <si>
    <t>Odstranění nevhodných dřevin jednotlivě do 100 m2 výšky do 1m s odstraněním pařezů v rovině nebo svahu 1:5</t>
  </si>
  <si>
    <t>1499947554</t>
  </si>
  <si>
    <t>"viz v.č. D2-02-11, technická zpráva, detaily _ BP" (51+40+40+15)</t>
  </si>
  <si>
    <t>112151011</t>
  </si>
  <si>
    <t>Volné kácení stromů s rozřezáním a odvětvením D kmene do 200 mm</t>
  </si>
  <si>
    <t>-1929111975</t>
  </si>
  <si>
    <t>112151012</t>
  </si>
  <si>
    <t>Volné kácení stromů s rozřezáním a odvětvením D kmene do 300 mm</t>
  </si>
  <si>
    <t>-1323616161</t>
  </si>
  <si>
    <t>112151013</t>
  </si>
  <si>
    <t>Volné kácení stromů s rozřezáním a odvětvením D kmene do 400 mm</t>
  </si>
  <si>
    <t>21687855</t>
  </si>
  <si>
    <t>112151014</t>
  </si>
  <si>
    <t>Volné kácení stromů s rozřezáním a odvětvením D kmene do 500 mm</t>
  </si>
  <si>
    <t>-2122074708</t>
  </si>
  <si>
    <t>112151016</t>
  </si>
  <si>
    <t>Volné kácení stromů s rozřezáním a odvětvením D kmene do 700 mm</t>
  </si>
  <si>
    <t>-730530764</t>
  </si>
  <si>
    <t>112201111</t>
  </si>
  <si>
    <t>Odstranění pařezů D do 0,2 m v rovině a svahu 1:5 s odklizením do 20 m a zasypáním jámy</t>
  </si>
  <si>
    <t>430739239</t>
  </si>
  <si>
    <t>112201112</t>
  </si>
  <si>
    <t>Odstranění pařezů D do 0,3 m v rovině a svahu 1:5 s odklizením do 20 m a zasypáním jámy</t>
  </si>
  <si>
    <t>-810856248</t>
  </si>
  <si>
    <t>112201113</t>
  </si>
  <si>
    <t>Odstranění pařezů D do 0,4 m v rovině a svahu 1:5 s odklizením do 20 m a zasypáním jámy</t>
  </si>
  <si>
    <t>1717101270</t>
  </si>
  <si>
    <t>112201114</t>
  </si>
  <si>
    <t>Odstranění pařezů D do 0,5 m v rovině a svahu 1:5 s odklizením do 20 m a zasypáním jámy</t>
  </si>
  <si>
    <t>-2010009408</t>
  </si>
  <si>
    <t>112201116</t>
  </si>
  <si>
    <t>Odstranění pařezů D do 0,7 m v rovině a svahu 1:5 s odklizením do 20 m a zasypáním jámy</t>
  </si>
  <si>
    <t>873578876</t>
  </si>
  <si>
    <t>118015R01</t>
  </si>
  <si>
    <t xml:space="preserve">Likvidace odstraněých keřů/náletů , kácených dřevin a pařezů </t>
  </si>
  <si>
    <t>-1463447902</t>
  </si>
  <si>
    <t>Poznámka k položce:_x000d_
Kompletní provedení dle specifikace PD a TZ včetně všech přímo souvisejících prací a dodávek._x000d_
-----------------------------------------------------------------------------------------------------------------_x000d_
V jednotkové ceně zahrnuty náklady :_x000d_
-veškerá manipulace a přesuny odpadů_x000d_
-kompletní likvidace dle zákona o odpadech včetně poplatků</t>
  </si>
  <si>
    <t>113106171</t>
  </si>
  <si>
    <t>Rozebrání dlažeb vozovek ze zámkové dlažby s ložem z kameniva ručně</t>
  </si>
  <si>
    <t>206950671</t>
  </si>
  <si>
    <t>"viz v.č. D2-02-11, technická zpráva, detaily _ BP" 22,0</t>
  </si>
  <si>
    <t>113107223</t>
  </si>
  <si>
    <t>Odstranění podkladu z kameniva tl 300 mm strojně pl přes 200 m2</t>
  </si>
  <si>
    <t>1707692116</t>
  </si>
  <si>
    <t>"viz v.č. D2-02-11, technická zpráva, detaily _ BP"</t>
  </si>
  <si>
    <t>(290,0+22,0+2,0)</t>
  </si>
  <si>
    <t>113107221</t>
  </si>
  <si>
    <t>Odstranění krytu ze zpevněného kameniva tl 100 mm strojně pl přes 200 m2</t>
  </si>
  <si>
    <t>1276666818</t>
  </si>
  <si>
    <t>"viz v.č. D2-02-11, technická zpráva, detaily _ BP" 415,0</t>
  </si>
  <si>
    <t>113107243</t>
  </si>
  <si>
    <t>Odstranění krytu živičného tl 150 mm strojně pl přes 200 m2</t>
  </si>
  <si>
    <t>-1268233514</t>
  </si>
  <si>
    <t>"viz v.č. D2-02-11, technická zpráva, detaily _ BP" 290,0</t>
  </si>
  <si>
    <t>113107336</t>
  </si>
  <si>
    <t>Odstranění krytu z betonu vyztuženého sítěmi tl 150 mm strojně pl do 50 m2</t>
  </si>
  <si>
    <t>-475965665</t>
  </si>
  <si>
    <t>"viz v.č. D2-02-11, technická zpráva, detaily _ BP" 2,0</t>
  </si>
  <si>
    <t>113202111</t>
  </si>
  <si>
    <t xml:space="preserve">Vytrhání obrub krajníků a obrubníků </t>
  </si>
  <si>
    <t>2069339962</t>
  </si>
  <si>
    <t>"viz v.č. D2-02-11, technická zpráva, detaily _ BP" 720,0</t>
  </si>
  <si>
    <t>121101103</t>
  </si>
  <si>
    <t>Sejmutí ornice s přemístěním na vzdálenost do 250 m</t>
  </si>
  <si>
    <t>-1312369695</t>
  </si>
  <si>
    <t>122301103</t>
  </si>
  <si>
    <t>Odkopávky a prokopávky nezapažené v hornině tř. 4 objem do 5000 m3</t>
  </si>
  <si>
    <t>475330000</t>
  </si>
  <si>
    <t>"skladba ZP2" 230*0,4</t>
  </si>
  <si>
    <t>"skladba ZP3" 543*0,4</t>
  </si>
  <si>
    <t>"skladba ZP4" 31*0,4</t>
  </si>
  <si>
    <t>"skladba SANACE podloží ZP2" 230,0*0,5</t>
  </si>
  <si>
    <t>"skladba SANACE podloží ZP3" 543,0*0,5</t>
  </si>
  <si>
    <t>"skladba SANACE podloží ZP4" 31,0*0,3</t>
  </si>
  <si>
    <t>132301101</t>
  </si>
  <si>
    <t>Hloubení rýh š do 600 mm v hornině tř. 4 objemu do 100 m3</t>
  </si>
  <si>
    <t>-1584872806</t>
  </si>
  <si>
    <t>"drenážní systém" 0,6*0,6*58</t>
  </si>
  <si>
    <t xml:space="preserve">"obruby" 0,5*0,4*(330+48+228) </t>
  </si>
  <si>
    <t>-1936077981</t>
  </si>
  <si>
    <t>36,36*2 'Přepočtené koeficientem množství</t>
  </si>
  <si>
    <t>-444258642</t>
  </si>
  <si>
    <t>"viz odkopávky" 717,4+20,88</t>
  </si>
  <si>
    <t>"obruby" 0,5*0,4*(330+48+228)*0,7</t>
  </si>
  <si>
    <t>"odečet předpokládaných násypů a rozprostření zemin" -322,5</t>
  </si>
  <si>
    <t>1555236205</t>
  </si>
  <si>
    <t>500,62*5 'Přepočtené koeficientem množství</t>
  </si>
  <si>
    <t>171101103</t>
  </si>
  <si>
    <t>Uložení sypaniny z hornin soudržných do násypů zhutněných do 100 % PS</t>
  </si>
  <si>
    <t>-1831100397</t>
  </si>
  <si>
    <t>"hrubé terénní úpravy _ předpoklad-bude dopřesněno při realizaci stavby" 135,0</t>
  </si>
  <si>
    <t>181006113</t>
  </si>
  <si>
    <t>Rozprostření zemin tl vrstvy do 0,2 m schopných zúrodnění v rovině a sklonu do 1:5</t>
  </si>
  <si>
    <t>-2107667643</t>
  </si>
  <si>
    <t>"hrubé terénní úpravy _ předpoklad-bude dopřesněno při realizaci stavby" 425,0</t>
  </si>
  <si>
    <t>181006116</t>
  </si>
  <si>
    <t>Rozprostření zemin tl vrstvy do 0,5 m schopných zúrodnění v rovině a sklonu do 1:5</t>
  </si>
  <si>
    <t>-1499327960</t>
  </si>
  <si>
    <t>"hrubé terénní úpravy _ předpoklad-bude dopřesněno při realizaci stavby" 205,0</t>
  </si>
  <si>
    <t>-2131378673</t>
  </si>
  <si>
    <t>174491190</t>
  </si>
  <si>
    <t>500,62*1,8 'Přepočtené koeficientem množství</t>
  </si>
  <si>
    <t>1792510883</t>
  </si>
  <si>
    <t>"obruby" 0,5*0,4*(330+48+228)*0,3</t>
  </si>
  <si>
    <t>1536985108</t>
  </si>
  <si>
    <t>"drenážní systém" (0,6*0,6)*58</t>
  </si>
  <si>
    <t>774782097</t>
  </si>
  <si>
    <t>20,88*2 'Přepočtené koeficientem množství</t>
  </si>
  <si>
    <t>181202305</t>
  </si>
  <si>
    <t>Úprava pláně na násypech se zhutněním</t>
  </si>
  <si>
    <t>797579450</t>
  </si>
  <si>
    <t xml:space="preserve">"viz v.č. D2-02-11, technická zpráva, detaily _ NS" </t>
  </si>
  <si>
    <t>"viz sanace podloží" 230+543+31</t>
  </si>
  <si>
    <t>1007085812</t>
  </si>
  <si>
    <t>"skladba ZP1" 415,0</t>
  </si>
  <si>
    <t>"skladba ZP2" 230,0</t>
  </si>
  <si>
    <t>"skladba ZP3" 543,0</t>
  </si>
  <si>
    <t>"skladba ZP4" 31,0</t>
  </si>
  <si>
    <t>"drenážní systém" 0,6*58</t>
  </si>
  <si>
    <t xml:space="preserve">"obruby" 0,5*(330+48+228) </t>
  </si>
  <si>
    <t>185804211</t>
  </si>
  <si>
    <t>Odstranění květinových výsadeb v rovině a svahu do 1:5</t>
  </si>
  <si>
    <t>-1377440439</t>
  </si>
  <si>
    <t>"viz v.č. D2-02-11, technická zpráva, detaily _ BP" 92,0</t>
  </si>
  <si>
    <t>184761441</t>
  </si>
  <si>
    <t>Zemní práce - povrchové úpravy terénu</t>
  </si>
  <si>
    <t>181151311</t>
  </si>
  <si>
    <t>Plošná úprava terénu přes 500 m2 zemina tř 1 až 4 nerovnosti do 100 mm v rovinně a svahu do 1:5</t>
  </si>
  <si>
    <t>577194194</t>
  </si>
  <si>
    <t>"viz v.č. D2-02-11, technická zpráva, detaily _ NS" 680,0</t>
  </si>
  <si>
    <t>181301112</t>
  </si>
  <si>
    <t>Rozprostření ornice tl vrstvy do 150 mm pl přes 500 m2 v rovině nebo ve svahu do 1:5</t>
  </si>
  <si>
    <t>-1218438221</t>
  </si>
  <si>
    <t>103641010</t>
  </si>
  <si>
    <t xml:space="preserve">zemina pro terénní úpravy -  ornice</t>
  </si>
  <si>
    <t>CS ÚRS 2017 01</t>
  </si>
  <si>
    <t>-401957421</t>
  </si>
  <si>
    <t>Poznámka k položce:_x000d_
Jednotková cena obsahuje veškeré potřebné přesuny._x000d_
(objem _ pro zeminu objemové hmotnosti 1500 kg/m3)</t>
  </si>
  <si>
    <t>680*0,2475 'Přepočtené koeficientem množství</t>
  </si>
  <si>
    <t>181411131</t>
  </si>
  <si>
    <t>Založení parkového trávníku výsevem plochy do 1000 m2 v rovině a ve svahu do 1:5</t>
  </si>
  <si>
    <t>-621264807</t>
  </si>
  <si>
    <t>00572410</t>
  </si>
  <si>
    <t>osivo směs travní parková</t>
  </si>
  <si>
    <t>2011667362</t>
  </si>
  <si>
    <t>680*0,025 'Přepočtené koeficientem množství</t>
  </si>
  <si>
    <t>181951101</t>
  </si>
  <si>
    <t>Úprava pláně v hornině tř. 1 až 4 bez zhutnění</t>
  </si>
  <si>
    <t>-762246777</t>
  </si>
  <si>
    <t>183403152</t>
  </si>
  <si>
    <t>Obdělání půdy vláčením v rovině a svahu do 1:5</t>
  </si>
  <si>
    <t>-622900834</t>
  </si>
  <si>
    <t>183403153</t>
  </si>
  <si>
    <t>Obdělání půdy hrabáním v rovině a svahu do 1:5</t>
  </si>
  <si>
    <t>1594141507</t>
  </si>
  <si>
    <t>183403161</t>
  </si>
  <si>
    <t>Obdělání půdy válením v rovině a svahu do 1:5</t>
  </si>
  <si>
    <t>1896064860</t>
  </si>
  <si>
    <t>185802113</t>
  </si>
  <si>
    <t>Hnojení půdy umělým hnojivem v rovině a svahu do 1:5</t>
  </si>
  <si>
    <t>1685980689</t>
  </si>
  <si>
    <t>(0,02*680,0)/1000</t>
  </si>
  <si>
    <t>25191155</t>
  </si>
  <si>
    <t>hnojivo průmyslové Cererit</t>
  </si>
  <si>
    <t>-773134121</t>
  </si>
  <si>
    <t>0,014*1100 'Přepočtené koeficientem množství</t>
  </si>
  <si>
    <t>185850R01</t>
  </si>
  <si>
    <t>Ošetření travnatých ploch _ po dobu 2 měsíců _ rozsah a specifikace viz zadávací dokumentace</t>
  </si>
  <si>
    <t>-1213810359</t>
  </si>
  <si>
    <t>185850R11</t>
  </si>
  <si>
    <t>Náhradní výsadba za stromy o obvodu kmene do 80 cm_ rozsah a specifikace viz zadávací dokumentace</t>
  </si>
  <si>
    <t>-756091018</t>
  </si>
  <si>
    <t xml:space="preserve">Poznámka k položce:_x000d_
V rámci stavby bude provedena realizace náhradní výsadby za kácené stromy na pozemcích města (viz. stanovisko MM Frýdku-Místku, Odboru životního prostředí a zemědělství, Č. J.: MMFM 88355/2018 ze dne 12.07.2018). Bude vysazeno 60 ks kdoulovců lahvicovitých, Chaenomeles speciosa „Rubra“, níže stanovených parametrů na pozemku parc. č. 5319/238, k. ú. Frýdek, obec Frýdek-Místek, níže určenou technologií v termínu do 2 dvou let od pokácení dřevin._x000d_
Parametry a technologie výsadby:_x000d_
1) Keře budou dodány v kontejneru (o min. objemu 2 l) a budou vysazeny do jamky v šířce 1,5násobku průměru kořenového systému nebo zemního balu, do hloubky stejné jako na předchozím stanovišti, s 50% výměnou půdy, se zalitím tak, aby v budoucnu nezasahovaly do inženýrských sítí nebo jejich ochranných pásem. U kontejnerovaných rostlin je nutno prořezat spirálovitě stočené a zaškrcené kořeny a roztrhat kořenovou plsť. Kořeny je nutno rozprostřít do jejich přirozené polohy._x000d_
2) Keře budou dodány minimálně se třemi výhony a odpovídajícím kořenovým systémem, při výsadbě budou dosahovat výšky 60-80 cm, původem a pěstováním budou odpovídat normě ČSN 46 4902-1 Výpěstky okrasných dřevin._x000d_
3) Po výsadbě je nutno osázenou plochu urovnat, vyčistit od odpadu a rozprostřít na ni vrstvu mulče (kůra, dřevní štěpka) o min. tloušťce 10 cm._x000d_
4) Dřeviny budou vysazeny odborně způsobilou osobou v agrotechnickém termínu od 15. 10. do 30. 4. při klimaticky vhodných podmínkách. Při výsadbě musí být dodržena všechna ustanovení norem ČSN 83 9011 Práce s půdou, ČSN 83 9021 Rostliny a jejich výsadba, ČSN 83 9041 Technicko-biologické způsoby stabilizace terénu – Stabilizace výsevy, výsadbami, konstrukcemi ze živých a neživých materiálů a stavebních prvků, kombinované konstrukce._x000d_
Nejpozději 14 dní před realizací náhradní výsadby musí investor stavby prokazatelně vyzvat odbor ŽPaZ k místnímu šetření z důvodu upřesnění konkrétního místa výsadby. _x000d_
-----------------------------------------_x000d_
(Náhradní výsadba za stromy o obvodu kmene do 80 cm na pozemcích Statutárního města Frýdek – Místek, vč. následné péče po dobu 5 let. Způsob provedení náhradní výsadby dle souhlasu s kácením vydaného MMFM č. v dokladové části  E.7.11. Výsadba 60 ks kdoulovců lahvicovitých. )</t>
  </si>
  <si>
    <t>185850R12</t>
  </si>
  <si>
    <t>Náhradní výsadba za stromy o obvodu kmene nad 80 cm_ rozsah a specifikace viz zadávací dokumentace</t>
  </si>
  <si>
    <t>761821909</t>
  </si>
  <si>
    <t xml:space="preserve">Poznámka k položce:_x000d_
 Náhradní výsadba za stromy o obvodu kmene nad 80 cm, vč. následné péče po dobu 5 let. Způsob provedení náhradní výsadby dle závazného stanoviska ke kácení vydaného MMFM č. v dokladové části  E.1.9. Výsadba 16 ks stromů (2 ks jírovec maďal, 5 ks dub letní, 4 ks olše šedé, 5 ks třešeň ptačí) . Obvody kmínků stromů 12-14 cm._x000d_
Ekologická újma za pokácené dřeviny byla vypočtena dle Metodiky AOPK ČR .</t>
  </si>
  <si>
    <t>914006260</t>
  </si>
  <si>
    <t>-355638112</t>
  </si>
  <si>
    <t>"viz sanace podloží" 230,0+543,0+31,0</t>
  </si>
  <si>
    <t>69321R65</t>
  </si>
  <si>
    <t>geomříž trojosá _ specifikace dle PD a TZ</t>
  </si>
  <si>
    <t>954144014</t>
  </si>
  <si>
    <t>Poznámka k položce:_x000d_
-geomříž (trojosé monolitické, alt. dvouosé), min. tah. pevnost 40÷60kN/bm, okatost 30x30÷40x40mm</t>
  </si>
  <si>
    <t>804*1,15 'Přepočtené koeficientem množství</t>
  </si>
  <si>
    <t>Komunikace pozemní</t>
  </si>
  <si>
    <t>564201111</t>
  </si>
  <si>
    <t>Podklad nebo podsyp ze štěrkopísku ŠP tl 40 mm</t>
  </si>
  <si>
    <t>843997815</t>
  </si>
  <si>
    <t>564811111</t>
  </si>
  <si>
    <t>Podklad ze štěrkodrtě ŠD tl 50 mm</t>
  </si>
  <si>
    <t>2098556882</t>
  </si>
  <si>
    <t>564861111</t>
  </si>
  <si>
    <t>Podklad ze štěrkodrtě ŠD tl 200 mm</t>
  </si>
  <si>
    <t>2057961888</t>
  </si>
  <si>
    <t>"skladba SANACE podloží ZP2" 230,0*2,5</t>
  </si>
  <si>
    <t>"skladba SANACE podloží ZP3" 543,0*2,5</t>
  </si>
  <si>
    <t>"skladba SANACE podloží ZP4" 31,0*1,5</t>
  </si>
  <si>
    <t>564871111</t>
  </si>
  <si>
    <t>Podklad ze štěrkodrtě ŠD tl 250 mm</t>
  </si>
  <si>
    <t>217152264</t>
  </si>
  <si>
    <t>564911411</t>
  </si>
  <si>
    <t>Podklad z recyklátu tl 50 mm</t>
  </si>
  <si>
    <t>-1851934037</t>
  </si>
  <si>
    <t>564921411</t>
  </si>
  <si>
    <t>Podklad z recyklátu tl 60 mm</t>
  </si>
  <si>
    <t>-1643147533</t>
  </si>
  <si>
    <t>573111112</t>
  </si>
  <si>
    <t>Postřik živičný infiltrační z asfaltu množství 1 kg/m2</t>
  </si>
  <si>
    <t>2014683562</t>
  </si>
  <si>
    <t>573231106</t>
  </si>
  <si>
    <t>Postřik živičný spojovací ze silniční emulze v množství 0,30 kg/m2</t>
  </si>
  <si>
    <t>-288343320</t>
  </si>
  <si>
    <t>577154131</t>
  </si>
  <si>
    <t>Asfaltový beton vrstva obrusná ACO 11 (ABS) tř. I tl 60 mm š do 3 m z modifikovaného asfaltu</t>
  </si>
  <si>
    <t>839152153</t>
  </si>
  <si>
    <t>577155131</t>
  </si>
  <si>
    <t>Asfaltový beton vrstva obrusná ACO 16 (ABH) tl 60 mm š do 3 m z modifikovaného asfaltu</t>
  </si>
  <si>
    <t>155810078</t>
  </si>
  <si>
    <t>596811120</t>
  </si>
  <si>
    <t>Kladení betonové dlažby komunikací plochy do 50 m2</t>
  </si>
  <si>
    <t>2085539856</t>
  </si>
  <si>
    <t>59245R30</t>
  </si>
  <si>
    <t>dlažba desková betonová tl. 80 mm _ specifikace dle PD a TZ</t>
  </si>
  <si>
    <t>-1439898420</t>
  </si>
  <si>
    <t>31*1,1 'Přepočtené koeficientem množství</t>
  </si>
  <si>
    <t>596811122</t>
  </si>
  <si>
    <t>Kladení betonové dlažby komunikací plochy do 300 m2</t>
  </si>
  <si>
    <t>1449984597</t>
  </si>
  <si>
    <t>58762175</t>
  </si>
  <si>
    <t>543*1,1 'Přepočtené koeficientem množství</t>
  </si>
  <si>
    <t>599141111</t>
  </si>
  <si>
    <t>Vyplnění spár živičnou zálivkou</t>
  </si>
  <si>
    <t>-2073466159</t>
  </si>
  <si>
    <t>"viz v.č. D2-02-11, technická zpráva, detaily _ NS" 22,0+355,0</t>
  </si>
  <si>
    <t>637121111</t>
  </si>
  <si>
    <t>Okapový chodník z kačírku tl 100 mm s udusáním</t>
  </si>
  <si>
    <t>573114461</t>
  </si>
  <si>
    <t>"skladba ZP5" 91,0</t>
  </si>
  <si>
    <t>915491211</t>
  </si>
  <si>
    <t>Osazení vodícího proužku z betonových desek do betonového lože tl do 100 mm š proužku 250 mm</t>
  </si>
  <si>
    <t>-1864624134</t>
  </si>
  <si>
    <t>"viz v.č. D2-02-11, technická zpráva, detaily _ NS" 355,0</t>
  </si>
  <si>
    <t>592185840</t>
  </si>
  <si>
    <t>přídlažba 50x25x10 cm _ P2</t>
  </si>
  <si>
    <t>-340118042</t>
  </si>
  <si>
    <t>355*2,2 'Přepočtené koeficientem množství</t>
  </si>
  <si>
    <t>916131113</t>
  </si>
  <si>
    <t>Osazení silničního obrubníku betonového sníženého s boční opěrou do lože z betonu prostého</t>
  </si>
  <si>
    <t>-1690869412</t>
  </si>
  <si>
    <t>"viz v.č. D2-02-11, technická zpráva, detaily _ NS" 48,0</t>
  </si>
  <si>
    <t>59217029</t>
  </si>
  <si>
    <t>obrubník betonový silniční snížený 100x15x15 cm _ P3</t>
  </si>
  <si>
    <t>1345138259</t>
  </si>
  <si>
    <t>48*1,1 'Přepočtené koeficientem množství</t>
  </si>
  <si>
    <t>916131213</t>
  </si>
  <si>
    <t>Osazení silničního obrubníku betonového stojatého s boční opěrou do lože z betonu prostého</t>
  </si>
  <si>
    <t>702361415</t>
  </si>
  <si>
    <t>"viz v.č. D2-02-11, technická zpráva, detaily _ NS" 330,0</t>
  </si>
  <si>
    <t>59217031</t>
  </si>
  <si>
    <t>obrubník betonový silniční 100 x 15 x 25 cm _ P1</t>
  </si>
  <si>
    <t>-1850786692</t>
  </si>
  <si>
    <t>330*1,1 'Přepočtené koeficientem množství</t>
  </si>
  <si>
    <t>916331112</t>
  </si>
  <si>
    <t>Osazení zahradního obrubníku betonového do lože z betonu s boční opěrou</t>
  </si>
  <si>
    <t>1966441177</t>
  </si>
  <si>
    <t>"viz v.č. D2-02-11, technická zpráva, detaily _ NS" 228,0</t>
  </si>
  <si>
    <t>59217002</t>
  </si>
  <si>
    <t xml:space="preserve">obrubník betonový zahradní  šedý 100 x 5 x 20 cm _ P7</t>
  </si>
  <si>
    <t>980031408</t>
  </si>
  <si>
    <t>228*1,1 'Přepočtené koeficientem množství</t>
  </si>
  <si>
    <t>58932571</t>
  </si>
  <si>
    <t>beton C 16/20 XC2 kamenivo frakce do 0/16</t>
  </si>
  <si>
    <t>893684826</t>
  </si>
  <si>
    <t>377705167</t>
  </si>
  <si>
    <t>"viz v.č. D2-02-11, technická zpráva, detaily _ NS" 230,0+543,0+31+91</t>
  </si>
  <si>
    <t>"drenážní systém" (0,6+0,6)*2*58*1,15</t>
  </si>
  <si>
    <t>919735113</t>
  </si>
  <si>
    <t>Řezání stávajícího živičného krytu hl do 150 mm</t>
  </si>
  <si>
    <t>-611015674</t>
  </si>
  <si>
    <t>961055111</t>
  </si>
  <si>
    <t>Bourání základů ze ŽB</t>
  </si>
  <si>
    <t>-1950936402</t>
  </si>
  <si>
    <t>"plotové konstrukce" 0,3*0,3*0,8*98</t>
  </si>
  <si>
    <t>"ostatní, jinde neuvedené, skryté konstrukce" 15,0</t>
  </si>
  <si>
    <t>962052211</t>
  </si>
  <si>
    <t xml:space="preserve">Bourání konstrukcí nadzákladových ze ŽB </t>
  </si>
  <si>
    <t>2013901912</t>
  </si>
  <si>
    <t>"kce kompostu" 21*0,15*1,5</t>
  </si>
  <si>
    <t>"ostatní, jinde neuvedené, prvky a konstrukce" 9,0</t>
  </si>
  <si>
    <t>966071711</t>
  </si>
  <si>
    <t>Bourání sloupků a vzpěr plotových ocelových do 2,5 m zabetonovaných</t>
  </si>
  <si>
    <t>-954651322</t>
  </si>
  <si>
    <t>"viz v.č. D2-02-11, technická zpráva, detaily _ BP" 98,0</t>
  </si>
  <si>
    <t>966071822</t>
  </si>
  <si>
    <t>Rozebrání oplocení z drátěného pletiva se čtvercovými oky výšky do 2,0 m</t>
  </si>
  <si>
    <t>-1747960306</t>
  </si>
  <si>
    <t>"viz v.č. D2-02-11, technická zpráva, detaily _ BP" 220,0</t>
  </si>
  <si>
    <t>981011111</t>
  </si>
  <si>
    <t>Demolice budov dřevěných postupným rozebíráním</t>
  </si>
  <si>
    <t>-1485491577</t>
  </si>
  <si>
    <t>viz v.č. D2-02-11, technická zpráva, detaily _ BP</t>
  </si>
  <si>
    <t>(13,0)*3,0</t>
  </si>
  <si>
    <t>997</t>
  </si>
  <si>
    <t>Přesun sutě</t>
  </si>
  <si>
    <t>997013831</t>
  </si>
  <si>
    <t xml:space="preserve">Poplatek za uložení na skládce (skládkovné) stavebního odpadu bez rozlišení </t>
  </si>
  <si>
    <t>-1949047890</t>
  </si>
  <si>
    <t>Poznámka k položce:_x000d_
Stavební odpad bez rozlišení.</t>
  </si>
  <si>
    <t>997321511</t>
  </si>
  <si>
    <t>Vodorovná doprava suti a vybouraných hmot po suchu do 1 km</t>
  </si>
  <si>
    <t>2128713490</t>
  </si>
  <si>
    <t>997321519</t>
  </si>
  <si>
    <t>Příplatek ZKD 1km vodorovné dopravy suti a vybouraných hmot po suchu</t>
  </si>
  <si>
    <t>-2012628723</t>
  </si>
  <si>
    <t>551,08*15 'Přepočtené koeficientem množství</t>
  </si>
  <si>
    <t>997321611</t>
  </si>
  <si>
    <t>Nakládání nebo překládání suti a vybouraných hmot</t>
  </si>
  <si>
    <t>313035724</t>
  </si>
  <si>
    <t>998223011</t>
  </si>
  <si>
    <t xml:space="preserve">Přesun hmot pro pozemní komunikace , zpevněné a ostatní plochy </t>
  </si>
  <si>
    <t>23597988</t>
  </si>
  <si>
    <t>767996701</t>
  </si>
  <si>
    <t>Demontáž atypických zámečnických konstrukcí řezáním hmotnosti jednotlivých dílů do 50 kg</t>
  </si>
  <si>
    <t>-903862299</t>
  </si>
  <si>
    <t>"zábradlí" 20,0*(30,0)</t>
  </si>
  <si>
    <t>"ostatní, jinde neuvedené, prvky a konstrukce" 1000,0</t>
  </si>
  <si>
    <t>Ostatní prvky konstrukce a dodávky</t>
  </si>
  <si>
    <t>OST01_R05</t>
  </si>
  <si>
    <t>P5 _ D+M _ odvodňovací žlab (viz výpis prvků - příloha č.3 TZ)</t>
  </si>
  <si>
    <t>-444250003</t>
  </si>
  <si>
    <t xml:space="preserve">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výrobků._x000d_
(Jednotkové cena obsahuje:_x000d_
-zemní práce včetně přesunů, likvidace / zásypů_x000d_
-dodávka systémového řešení odvodňovacího žlabu dle PD a TZ_x000d_
-kompletní montážní a osazovací práce včetně dodávky betonového lože a opěr)_x000d_
---------------------------------------------------------------------------------------------------_x000d_
Odvodňovací žlaby jsou navrženy z polymerického betonu odolného vůči mrazu a posypovým solím, s třídou zatížení až E600, s pozinkovanou ochranou hrany žlabu. Žlab má průřez tvaru „V“, světlá šířka je 150mm (stavební šířka 185mm) a je opatřen bezpečnostní SF drážkou pro vodotěsné utěsnění spojů. Žlab je vyskládán z tvarovek s plynulým spádem dna 0,5% a z tvarovek bez spádu dna, podle kladečského schéma. Žlaby budou opatřeny mřížkovým pozinkovaným roštem s vysokou hltností (průřez vtoku 1151cm2/m), s třídou zatížení B125 a D400, aretovaným bezšroubovou aretací. _x000d_
Žlab je odvodněn systémovou vpustí s kalovým košem a s integrovaným těsněním pro vodotěsné napojení ke kanalizačnímu potrubí DN200/DN160.  _x000d_
_x000d_
</t>
  </si>
  <si>
    <t>45,0</t>
  </si>
  <si>
    <t>OST01_R06</t>
  </si>
  <si>
    <t>P6 _ D+M _ rezervní chránička - trubka (AROT) HGR DN 110 mm s protahovacím lankem</t>
  </si>
  <si>
    <t>79323481</t>
  </si>
  <si>
    <t xml:space="preserve">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výrobků._x000d_
_x000d_
</t>
  </si>
  <si>
    <t>11,0+11,0</t>
  </si>
  <si>
    <t>OST01_R18</t>
  </si>
  <si>
    <t xml:space="preserve">P8 _ D+M _ čistící zóna 4500/3000 mm </t>
  </si>
  <si>
    <t>1509338022</t>
  </si>
  <si>
    <t xml:space="preserve">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výrobků._x000d_
--------------------------------------------------------------------------------------------------------------------------------------------------------------------_x000d_
-zapuštěná čistící zóna_x000d_
-bude osazena do betonového podkladu – deska tl. 100 vyztužená sítí Ø6/150 x Ø6/150. Čistící zóna bude odvodněna – nutná koordinace s objektem SO06 Dešťová kanalizace_x000d_
_x000d_
</t>
  </si>
  <si>
    <t>OST01_R07</t>
  </si>
  <si>
    <t xml:space="preserve">D+M _ vodorovné dopravní značení nástřikem bílou barvou dle situace "dopravního značení" </t>
  </si>
  <si>
    <t>1239590643</t>
  </si>
  <si>
    <t xml:space="preserve">Poznámka k položce:_x000d_
Kompletní provedení dle specifikace PD a TZ vč. všech souvisejících prací dodávek, příslušenství a komponentů dle výpisu. _x000d_
Kompletní specifikace viz výpis výrobků._x000d_
---------------------------------------------------_x000d_
Specifikace :_x000d_
-V10a _x000d_
_V10b_x000d_
-V11f_x000d_
_x000d_
</t>
  </si>
  <si>
    <t>OST01_R08</t>
  </si>
  <si>
    <t>D+M _ svislé dopravní značení včetně základových prvků - viz v.č. 4</t>
  </si>
  <si>
    <t>237484089</t>
  </si>
  <si>
    <t xml:space="preserve">Poznámka k položce:_x000d_
Kompletní provedení dle specifikace PD a TZ vč. všech souvisejících prací dodávek, příslušenství a komponentů dle výpisu. _x000d_
Kompletní specifikace viz výpis výrobků._x000d_
---------------------------------------------------_x000d_
Specifikace :_x000d_
-podrobná specifikace a rozmístění viz v.č. 4_x000d_
</t>
  </si>
  <si>
    <t>OST1_R01</t>
  </si>
  <si>
    <t xml:space="preserve">Demontáž, přemístění, osazení _ svislé dopravní značky (kompletní provedení včetně základových prvků) </t>
  </si>
  <si>
    <t>-1964544777</t>
  </si>
  <si>
    <t xml:space="preserve">Poznámka k položce:_x000d_
Kompletní provedení dle specifikace PD a TZ včetně všech přímo souvisejících prací a dodávek a přesunů._x000d_
--------------------------------------------------------------------------------------------------------------------------------_x000d_
</t>
  </si>
  <si>
    <t>OST1_R02</t>
  </si>
  <si>
    <t xml:space="preserve">Úpravy kanalizačních šachet s ohledem na trasy betonových obrub a zpevněných ploch </t>
  </si>
  <si>
    <t>1902525061</t>
  </si>
  <si>
    <t xml:space="preserve">SO 03 - VODOVODNÍ PŘÍPOJKA </t>
  </si>
  <si>
    <t xml:space="preserve">    8 - Trubní vedení</t>
  </si>
  <si>
    <t xml:space="preserve">    722 - Zdravotechnika </t>
  </si>
  <si>
    <t xml:space="preserve">    OST1 - Ostatní dodávky</t>
  </si>
  <si>
    <t>113107022</t>
  </si>
  <si>
    <t>Odstranění podkladu z kameniva drceného tl 200 mm při překopech ručně</t>
  </si>
  <si>
    <t>-1116163451</t>
  </si>
  <si>
    <t>"oprava dotčených ploch" 1,5*2,0</t>
  </si>
  <si>
    <t>113107043</t>
  </si>
  <si>
    <t>Odstranění krytu živičných tl 150 mm při překopech ručně</t>
  </si>
  <si>
    <t>-770580488</t>
  </si>
  <si>
    <t>115101201</t>
  </si>
  <si>
    <t>Čerpání vody na dopravní výšku do 10 m průměrný přítok do 500 l/min</t>
  </si>
  <si>
    <t>-654694213</t>
  </si>
  <si>
    <t>"předpoklad_bude upřesněno při realizaci stavby" 10,0</t>
  </si>
  <si>
    <t>115101301</t>
  </si>
  <si>
    <t>Pohotovost čerpací soupravy pro dopravní výšku do 10 m přítok do 500 l/min</t>
  </si>
  <si>
    <t>529027475</t>
  </si>
  <si>
    <t>"předpoklad_bude upřesněno při realizaci stavby" 15,0</t>
  </si>
  <si>
    <t>131301101</t>
  </si>
  <si>
    <t>Hloubení jam nezapažených v hornině tř. 4 objemu do 100 m3</t>
  </si>
  <si>
    <t>-621735603</t>
  </si>
  <si>
    <t>"vodoměrná šachta" 4,5</t>
  </si>
  <si>
    <t>869145503</t>
  </si>
  <si>
    <t>(0,6*1,6*(2,5+1,0))</t>
  </si>
  <si>
    <t>1305914344</t>
  </si>
  <si>
    <t>-352503094</t>
  </si>
  <si>
    <t>-819059037</t>
  </si>
  <si>
    <t>Poznámka k položce:_x000d_
viz zpětné zásypy _ tam a zpět</t>
  </si>
  <si>
    <t>3,7*2 'Přepočtené koeficientem množství</t>
  </si>
  <si>
    <t>-416211494</t>
  </si>
  <si>
    <t>0,21+1,05</t>
  </si>
  <si>
    <t>4,5-(1,0*1,0*1,6)</t>
  </si>
  <si>
    <t>-1381909484</t>
  </si>
  <si>
    <t>4,16*10 'Přepočtené koeficientem množství</t>
  </si>
  <si>
    <t>-720989568</t>
  </si>
  <si>
    <t>1119244829</t>
  </si>
  <si>
    <t>4,16*1,8 'Přepočtené koeficientem množství</t>
  </si>
  <si>
    <t>-1543369064</t>
  </si>
  <si>
    <t>(4,5+3,36)-4,16</t>
  </si>
  <si>
    <t>-914271474</t>
  </si>
  <si>
    <t>(0,6*0,5*(2,5+1,0))</t>
  </si>
  <si>
    <t>-242758946</t>
  </si>
  <si>
    <t>1,05*2 'Přepočtené koeficientem množství</t>
  </si>
  <si>
    <t>-925040041</t>
  </si>
  <si>
    <t>2080273234</t>
  </si>
  <si>
    <t>"uložení vodoměrné šachty" 1,5*1,5*0,15</t>
  </si>
  <si>
    <t>273321311</t>
  </si>
  <si>
    <t>Základové desky ze ŽB bez zvýšených nároků na prostředí tř. C 16/20</t>
  </si>
  <si>
    <t>-258674953</t>
  </si>
  <si>
    <t>"uložení vodoměrné šachty" 0,7</t>
  </si>
  <si>
    <t>273362021</t>
  </si>
  <si>
    <t>Výztuž základových desek svařovanými sítěmi Kari</t>
  </si>
  <si>
    <t>921567181</t>
  </si>
  <si>
    <t>-1755629644</t>
  </si>
  <si>
    <t>(0,6*0,1*(2,5+1,0))</t>
  </si>
  <si>
    <t>1018881326</t>
  </si>
  <si>
    <t xml:space="preserve">Postřik živičný infiltrační </t>
  </si>
  <si>
    <t>1949386477</t>
  </si>
  <si>
    <t>573231108</t>
  </si>
  <si>
    <t>Postřik živičný spojovací v množství 0,50 kg/m2</t>
  </si>
  <si>
    <t>-569957987</t>
  </si>
  <si>
    <t>577134131</t>
  </si>
  <si>
    <t>Asfaltový beton vrstva obrusná ACO 11 (ABS) tř. I tl 40 mm š do 3 m z modifikovaného asfaltu</t>
  </si>
  <si>
    <t>-1363345001</t>
  </si>
  <si>
    <t>577165131</t>
  </si>
  <si>
    <t>Asfaltový beton vrstva obrusná ACO 16 (ABH) tl průměrná 70 mm š do 3 m z modifikovaného asfaltu</t>
  </si>
  <si>
    <t>-1153078660</t>
  </si>
  <si>
    <t>271449432</t>
  </si>
  <si>
    <t>919735112</t>
  </si>
  <si>
    <t>Řezání stávajícího živičného krytu hl do 100 mm</t>
  </si>
  <si>
    <t>1869613989</t>
  </si>
  <si>
    <t>"oprava dotčených ploch" 1,5+2,0+2,0</t>
  </si>
  <si>
    <t>Trubní vedení</t>
  </si>
  <si>
    <t>871211141</t>
  </si>
  <si>
    <t>Montáž potrubí z PE100 SDR 11 otevřený výkop svařovaných D 63 x 5,8 mm</t>
  </si>
  <si>
    <t>-146155719</t>
  </si>
  <si>
    <t>28613598</t>
  </si>
  <si>
    <t xml:space="preserve">potrubí dvouvrstvé PE100 s 10% signalizační vrstvou SDR 11 63x5,8 </t>
  </si>
  <si>
    <t>-944055453</t>
  </si>
  <si>
    <t>Poznámka k položce:_x000d_
V jednotkové ceně zahrnuty veškeré příslušné armatury a příslušenství_viz PD a TZ.</t>
  </si>
  <si>
    <t>3,5*1,1 'Přepočtené koeficientem množství</t>
  </si>
  <si>
    <t>892241111</t>
  </si>
  <si>
    <t>Tlaková zkouška vodou potrubí do 80</t>
  </si>
  <si>
    <t>-116026869</t>
  </si>
  <si>
    <t>892372111</t>
  </si>
  <si>
    <t>Zabezpečení konců potrubí DN do 300 při tlakových zkouškách vodou</t>
  </si>
  <si>
    <t>1736685633</t>
  </si>
  <si>
    <t>899721111</t>
  </si>
  <si>
    <t>Signalizační vodič DN do 150 mm na potrubí PVC</t>
  </si>
  <si>
    <t>1105320267</t>
  </si>
  <si>
    <t>899722113</t>
  </si>
  <si>
    <t>Krytí potrubí z plastů výstražnou fólií z PVC 34cm</t>
  </si>
  <si>
    <t>1667542450</t>
  </si>
  <si>
    <t>346186989</t>
  </si>
  <si>
    <t>1033502825</t>
  </si>
  <si>
    <t>-1005254172</t>
  </si>
  <si>
    <t>1,818*15 'Přepočtené koeficientem množství</t>
  </si>
  <si>
    <t>-2066568788</t>
  </si>
  <si>
    <t>998276101</t>
  </si>
  <si>
    <t>Přesun hmot pro trubní vedení z trub z plastických hmot otevřený výkop</t>
  </si>
  <si>
    <t>-1818134437</t>
  </si>
  <si>
    <t>722</t>
  </si>
  <si>
    <t xml:space="preserve">Zdravotechnika </t>
  </si>
  <si>
    <t>722290234</t>
  </si>
  <si>
    <t>Proplach a dezinfekce vodovodního potrubí do DN 80</t>
  </si>
  <si>
    <t>-507310500</t>
  </si>
  <si>
    <t>Ostatní dodávky</t>
  </si>
  <si>
    <t>OST_01_R01</t>
  </si>
  <si>
    <t xml:space="preserve">Napojení trubního vedení do stávajícího vodovodního řádu </t>
  </si>
  <si>
    <t>-143010280</t>
  </si>
  <si>
    <t xml:space="preserve">Poznámka k položce:_x000d_
Kompletní provedení dle specifikace PD a TZ včetně všech přímo souvisejících prací a dodávek._x000d_
-------------------------------------------------------------------------------------------------------------------_x000d_
Napojení na řád se provede navrtávacím pásem HAWLE – systém bajonetových spojů „ZAK“, šoupátka se zákopovou soupravou a spojky ISO – vše v dimenzi DN 40.  </t>
  </si>
  <si>
    <t>OST_01_R21</t>
  </si>
  <si>
    <t>Dodávka / osazení / propojení a uvedení do provozu _ vodoměrná šachtice včetně vystrojení</t>
  </si>
  <si>
    <t>-1438098688</t>
  </si>
  <si>
    <t xml:space="preserve">Poznámka k položce:_x000d_
Kompletní provedení dle specifikace PD a TZ včetně všech přímo souvisejících prací a dodávek._x000d_
-------------------------------------------------------------------------------------------------------------------_x000d_
Vodoměrná šachta bude kruhová, typ SINEKO o průměru 1000mm a výšky 1500mm se vstupním komínkem o průměru 600mm. Vodoměrná šachta bude vystrojena dle požadavků správce sítě (SmVaK a.s.). Vodoměrná šachta bude opatřena uzamykatelným víkem. _x000d_
Ve vodoměrné šachtě bude instalovaná vodoměrná sestava (Kulový kohout DN40, zpětný ventil DN 40, fakturační vodoměr DN40 (Qmax= 10m3/hod), filtr DN40, kulový kohout DN40. _x000d_
</t>
  </si>
  <si>
    <t xml:space="preserve">SO 04 - PŘÍPOJKA SPLAŠKOVÉ KANALIZACE </t>
  </si>
  <si>
    <t>1370901667</t>
  </si>
  <si>
    <t>1459587900</t>
  </si>
  <si>
    <t>"předpoklad_bude upřesněno při realizaci stavby" 7,0</t>
  </si>
  <si>
    <t>132301201</t>
  </si>
  <si>
    <t>Hloubení rýh š do 2000 mm v hornině tř. 4 objemu do 100 m3</t>
  </si>
  <si>
    <t>-547487867</t>
  </si>
  <si>
    <t>(1,0*3,9*(0,5+3,0))</t>
  </si>
  <si>
    <t>151101102</t>
  </si>
  <si>
    <t>Zřízení příložného pažení a rozepření stěn rýh hl do 4 m</t>
  </si>
  <si>
    <t>-1506548459</t>
  </si>
  <si>
    <t>151101112</t>
  </si>
  <si>
    <t>Odstranění příložného pažení a rozepření stěn rýh hl do 4 m</t>
  </si>
  <si>
    <t>-975889676</t>
  </si>
  <si>
    <t>-486550586</t>
  </si>
  <si>
    <t>11,375*2 'Přepočtené koeficientem množství</t>
  </si>
  <si>
    <t>-1773746544</t>
  </si>
  <si>
    <t>0,525+1,75</t>
  </si>
  <si>
    <t>366850990</t>
  </si>
  <si>
    <t>2,275*10 'Přepočtené koeficientem množství</t>
  </si>
  <si>
    <t>1840454080</t>
  </si>
  <si>
    <t>-86262386</t>
  </si>
  <si>
    <t>2,275*1,8 'Přepočtené koeficientem množství</t>
  </si>
  <si>
    <t>24239846</t>
  </si>
  <si>
    <t>13,65-(2,275)</t>
  </si>
  <si>
    <t>-1021977682</t>
  </si>
  <si>
    <t>(1,0*0,5*(0,5+3,0))</t>
  </si>
  <si>
    <t>-1264358517</t>
  </si>
  <si>
    <t>1,75*2 'Přepočtené koeficientem množství</t>
  </si>
  <si>
    <t>-1971032307</t>
  </si>
  <si>
    <t>509540167</t>
  </si>
  <si>
    <t>(1,0*0,15*(0,5+3,0))</t>
  </si>
  <si>
    <t>721290112</t>
  </si>
  <si>
    <t>Zkouška těsnosti potrubí kanalizace vodou do DN 200</t>
  </si>
  <si>
    <t>260356976</t>
  </si>
  <si>
    <t>871313121</t>
  </si>
  <si>
    <t>Montáž kanalizačního potrubí z PVC těsněné gumovým kroužkem otevřený výkop sklon do 20 % DN 160</t>
  </si>
  <si>
    <t>-1576078674</t>
  </si>
  <si>
    <t>28611165</t>
  </si>
  <si>
    <t xml:space="preserve">trubka kanalizační PVC KG DN 160 mm </t>
  </si>
  <si>
    <t>-1318715382</t>
  </si>
  <si>
    <t>Poznámka k položce:_x000d_
V jednotkové ceně zahrnuty náklady na dodávku přímo souvisejících armatur a příslušenství/doplňků.</t>
  </si>
  <si>
    <t>894811247</t>
  </si>
  <si>
    <t>Revizní šachta z PVC typ pravý/přímý/levý, DN 400/160 tlak 40 t hl dle zadávací dokumentace</t>
  </si>
  <si>
    <t>1646627829</t>
  </si>
  <si>
    <t>894812164</t>
  </si>
  <si>
    <t xml:space="preserve">Revizní a čistící šachta DN 600 _  poklop litinový (40 t)</t>
  </si>
  <si>
    <t>-1763697579</t>
  </si>
  <si>
    <t>899721112</t>
  </si>
  <si>
    <t>Signalizační vodič DN nad 150 mm na potrubí PVC</t>
  </si>
  <si>
    <t>1301309670</t>
  </si>
  <si>
    <t>1820866028</t>
  </si>
  <si>
    <t>1436692543</t>
  </si>
  <si>
    <t>Napojení trubního vedení do stávající betonové kanalizační šachty</t>
  </si>
  <si>
    <t>-333021464</t>
  </si>
  <si>
    <t>Poznámka k položce:_x000d_
Kompletní provedení dle specifikace PD a TZ včetně všech přímo souvisejících prací a dodávek.</t>
  </si>
  <si>
    <t xml:space="preserve">SO 05 - PŘÍPOJKA DEŠŤOVÉ KANALIZACE </t>
  </si>
  <si>
    <t>-425444053</t>
  </si>
  <si>
    <t>-2129362903</t>
  </si>
  <si>
    <t>-913413672</t>
  </si>
  <si>
    <t>(2,0*4,6*4)</t>
  </si>
  <si>
    <t>1723004448</t>
  </si>
  <si>
    <t>-1376224536</t>
  </si>
  <si>
    <t>2136527115</t>
  </si>
  <si>
    <t>28,1*2 'Přepočtené koeficientem množství</t>
  </si>
  <si>
    <t>-31952792</t>
  </si>
  <si>
    <t>0,3+0,8+0,6+2,4+(1,0*1,0*4,6)</t>
  </si>
  <si>
    <t>1340753209</t>
  </si>
  <si>
    <t>8,7*10 'Přepočtené koeficientem množství</t>
  </si>
  <si>
    <t>-1764147614</t>
  </si>
  <si>
    <t>-2064646085</t>
  </si>
  <si>
    <t>8,7*1,8 'Přepočtené koeficientem množství</t>
  </si>
  <si>
    <t>1055593980</t>
  </si>
  <si>
    <t>36,8-(8,7)</t>
  </si>
  <si>
    <t>1356750355</t>
  </si>
  <si>
    <t>(2,0*0,6*2,0)</t>
  </si>
  <si>
    <t>-722103260</t>
  </si>
  <si>
    <t>2,4*2 'Přepočtené koeficientem množství</t>
  </si>
  <si>
    <t>277990837</t>
  </si>
  <si>
    <t>674884230</t>
  </si>
  <si>
    <t>"šachta" 2,0*2,0*0,15</t>
  </si>
  <si>
    <t>-1356908926</t>
  </si>
  <si>
    <t>"šachta" 4,0*0,2</t>
  </si>
  <si>
    <t>1372612959</t>
  </si>
  <si>
    <t>-1496796531</t>
  </si>
  <si>
    <t>(1,0*0,15*2,0)</t>
  </si>
  <si>
    <t>1697959000</t>
  </si>
  <si>
    <t>871353121</t>
  </si>
  <si>
    <t>Montáž kanalizačního potrubí z PVC těsněné gumovým kroužkem otevřený výkop sklon do 20 % DN 200</t>
  </si>
  <si>
    <t>914455981</t>
  </si>
  <si>
    <t>28611136</t>
  </si>
  <si>
    <t>trubka kanalizační PVC KG DN 200</t>
  </si>
  <si>
    <t>-1749395818</t>
  </si>
  <si>
    <t>2*1,1 'Přepočtené koeficientem množství</t>
  </si>
  <si>
    <t>894411R01</t>
  </si>
  <si>
    <t>Dodávka a zřízení šachet kanalizačních z betonových dílců na potrubí DN 200 (Š2)</t>
  </si>
  <si>
    <t>1631252528</t>
  </si>
  <si>
    <t xml:space="preserve">Poznámka k položce:_x000d_
Kompletní systémová dodávka a provedení (osazení, montáž) dle specifikace PD a TZ vč. všech přímo souvisejících prací a dodávek._x000d_
----------------------------------------------------------------------------------------------------------------------------------------------------------------_x000d_
-betonová systémová kanalizační šachta DN 1000 (Š2) výšky 4600 mm + litinobetonový poklop (40 t)_x000d_
---------------------------------------------------------------------------------------------------------------------------_x000d_
Jednotková ceně obsahuje:_x000d_
-kompletní systémová dodávka vč. doplňků, příslušenství a komponentů_x000d_
-příprava podkladu_x000d_
-kompletní přesuny a montážní práce_x000d_
-ostatní, jinde neuvedené, přímo související práce a dodávky dle PD a TZ </t>
  </si>
  <si>
    <t>334317690</t>
  </si>
  <si>
    <t>-579197353</t>
  </si>
  <si>
    <t>-404302489</t>
  </si>
  <si>
    <t xml:space="preserve">Napojení trubního vedení do stávající kanalizace / kanalizační šachty </t>
  </si>
  <si>
    <t>163295419</t>
  </si>
  <si>
    <t xml:space="preserve">SO 06 - DEŠŤOVÁ KANALIZACE </t>
  </si>
  <si>
    <t xml:space="preserve">    721 - Zdravotechnika - vnitřní kanalizace</t>
  </si>
  <si>
    <t>1319139983</t>
  </si>
  <si>
    <t>"předpoklad_bude upřesněno při realizaci stavby" 70,0</t>
  </si>
  <si>
    <t>-747210454</t>
  </si>
  <si>
    <t>"předpoklad_bude upřesněno při realizaci stavby" 4*40,0</t>
  </si>
  <si>
    <t>-2131198591</t>
  </si>
  <si>
    <t>"viz retenční nádrže" 74,8</t>
  </si>
  <si>
    <t>Hloubení rýh š do 2000 mm v hornině tř. 4 objemu do 1000 m3</t>
  </si>
  <si>
    <t>-1635700503</t>
  </si>
  <si>
    <t>(0,8*1,5*(282,0))</t>
  </si>
  <si>
    <t>-1355067499</t>
  </si>
  <si>
    <t>(282,0)*1,5*2</t>
  </si>
  <si>
    <t>-21608991</t>
  </si>
  <si>
    <t>790618487</t>
  </si>
  <si>
    <t>243,4*2 'Přepočtené koeficientem množství</t>
  </si>
  <si>
    <t>-774850624</t>
  </si>
  <si>
    <t>33,84+8,1+5,94+90,24+(4*2,4*1,65*2)</t>
  </si>
  <si>
    <t>-291619864</t>
  </si>
  <si>
    <t>169,8*10 'Přepočtené koeficientem množství</t>
  </si>
  <si>
    <t>1297519199</t>
  </si>
  <si>
    <t>-1544559902</t>
  </si>
  <si>
    <t>169,8*1,8 'Přepočtené koeficientem množství</t>
  </si>
  <si>
    <t>-994182474</t>
  </si>
  <si>
    <t>74,8+338,4-(169,8)</t>
  </si>
  <si>
    <t>27272493</t>
  </si>
  <si>
    <t>(0,8*0,4*(282,0))</t>
  </si>
  <si>
    <t>785944302</t>
  </si>
  <si>
    <t>90,24*2 'Přepočtené koeficientem množství</t>
  </si>
  <si>
    <t>Obsypání potrubí sypaninou bez prohození, uloženou do 3 m</t>
  </si>
  <si>
    <t>772782250</t>
  </si>
  <si>
    <t>"drenážní systém_předpoklad" (0,6*0,6)*201,0</t>
  </si>
  <si>
    <t>1915432708</t>
  </si>
  <si>
    <t>72,36*2 'Přepočtené koeficientem množství</t>
  </si>
  <si>
    <t>321139384</t>
  </si>
  <si>
    <t>"viz uložení retenčních nádrží" 6*4,5*2</t>
  </si>
  <si>
    <t>-1533913419</t>
  </si>
  <si>
    <t>212752213</t>
  </si>
  <si>
    <t>Trativod z drenážních trubek plastových flexibilních D do 160 mm včetně lože otevřený výkop</t>
  </si>
  <si>
    <t>-814686049</t>
  </si>
  <si>
    <t>-322895903</t>
  </si>
  <si>
    <t>"viz uložení retenčních nádrží" 6*4,5*2*0,11</t>
  </si>
  <si>
    <t>"viz betonové šachtice" 1,2*1,2*0,15*8</t>
  </si>
  <si>
    <t>1566239475</t>
  </si>
  <si>
    <t>"viz uložení retenčních nádrží" 6*4,5*2*0,15</t>
  </si>
  <si>
    <t>300484578</t>
  </si>
  <si>
    <t>451315124</t>
  </si>
  <si>
    <t>Podkladní nebo výplňová vrstva z betonu C 12/15 tl do 150 mm</t>
  </si>
  <si>
    <t>-1268373032</t>
  </si>
  <si>
    <t>"podkladní vrstva_drenážní systém" 201,0*0,6</t>
  </si>
  <si>
    <t>1558022249</t>
  </si>
  <si>
    <t>(0,8*0,15*(282,0))</t>
  </si>
  <si>
    <t>1540081261</t>
  </si>
  <si>
    <t>721290113</t>
  </si>
  <si>
    <t>Zkouška těsnosti potrubí kanalizace vodou do DN 315</t>
  </si>
  <si>
    <t>-2132903818</t>
  </si>
  <si>
    <t>642157789</t>
  </si>
  <si>
    <t xml:space="preserve">trubka kanalizační PVC KG DN 160 mm  SN8</t>
  </si>
  <si>
    <t>2027210815</t>
  </si>
  <si>
    <t>61*1,1 'Přepočtené koeficientem množství</t>
  </si>
  <si>
    <t>1235203713</t>
  </si>
  <si>
    <t>trubka kanalizační PVC KG DN 200 SN8</t>
  </si>
  <si>
    <t>9029384</t>
  </si>
  <si>
    <t>110*1,1 'Přepočtené koeficientem množství</t>
  </si>
  <si>
    <t>871363121</t>
  </si>
  <si>
    <t>Montáž kanalizačního potrubí z PVC těsněné gumovým kroužkem otevřený výkop sklon do 20 % DN 250</t>
  </si>
  <si>
    <t>-1099983407</t>
  </si>
  <si>
    <t>28611140</t>
  </si>
  <si>
    <t>trubka kanalizační PVC KG DN 250 SN8</t>
  </si>
  <si>
    <t>-907289715</t>
  </si>
  <si>
    <t>106*1,1 'Přepočtené koeficientem množství</t>
  </si>
  <si>
    <t>871373121</t>
  </si>
  <si>
    <t>Montáž kanalizačního potrubí z PVC těsněné gumovým kroužkem otevřený výkop sklon do 20 % DN 315</t>
  </si>
  <si>
    <t>-807819624</t>
  </si>
  <si>
    <t>28611143</t>
  </si>
  <si>
    <t>trubka kanalizační PVC KG DN 315 SN8</t>
  </si>
  <si>
    <t>-1903268680</t>
  </si>
  <si>
    <t>5*1,1 'Přepočtené koeficientem množství</t>
  </si>
  <si>
    <t>Dodávka a zřízení šachet kanalizačních z betonových prefa dílců _ v = 3,0 m , Š5</t>
  </si>
  <si>
    <t>-876478741</t>
  </si>
  <si>
    <t xml:space="preserve">Poznámka k položce:_x000d_
Kompletní systémová dodávka a provedení (osazení, montáž) dle specifikace PD a TZ vč. všech přímo souvisejících prací a dodávek._x000d_
----------------------------------------------------------------------------------------------------------------------------------------------------------------_x000d_
Betonové revizní šachty budou typové DN 1000 z železobetonových prefabrikátů s tloušťkou stěny 120 mm. Dno šachet je navrženo monolitické nebo prefabrikované. Zakrytí šachet bude provedeno těžkým poklopem 600 mm – BEGU (40t) . Šachty budou z vnější strany opatřeny nátěrem chránícím beton prefabrikátů. Skruže DN 1000 budou opatřeny vidlicovými stupadly. Skruže přechodové DN 600/1000 stupadly kapsovými. Šachty budou provedeny vodotěsné. Potrubí bude do šachet napojeno pomocí šachtových přechodek. _x000d_
---------------------------------------------------------------------------------------------------------------------------_x000d_
Jednotková ceně obsahuje:_x000d_
-kompletní systémová dodávka vč. doplňků, příslušenství a komponentů_x000d_
-příprava podkladu_x000d_
-kompletní přesuny a montážní práce_x000d_
-ostatní, jinde neuvedené, přímo související práce a dodávky dle PD a TZ </t>
  </si>
  <si>
    <t>894411R02</t>
  </si>
  <si>
    <t>Dodávka a zřízení šachet kanalizačních z betonových prefa dílců _ v = 2,9 m , Š6</t>
  </si>
  <si>
    <t>1770865483</t>
  </si>
  <si>
    <t>894411R03</t>
  </si>
  <si>
    <t>Dodávka a zřízení šachet kanalizačních z betonových prefa dílců _ v = 1,7 m , Š7</t>
  </si>
  <si>
    <t>-784578745</t>
  </si>
  <si>
    <t>894411R04</t>
  </si>
  <si>
    <t>Dodávka a zřízení šachet kanalizačních z betonových prefa dílců _ v = 0,9 m , Š8</t>
  </si>
  <si>
    <t>62779370</t>
  </si>
  <si>
    <t>894411R05</t>
  </si>
  <si>
    <t>Dodávka a zřízení šachet kanalizačních z betonových prefa dílců _ v = 1,7 m , Š9</t>
  </si>
  <si>
    <t>1806772390</t>
  </si>
  <si>
    <t>894411R06</t>
  </si>
  <si>
    <t>Dodávka a zřízení šachet kanalizačních z betonových prefa dílců _ v = 1,0 m , Š10</t>
  </si>
  <si>
    <t>1401583196</t>
  </si>
  <si>
    <t>894411R07</t>
  </si>
  <si>
    <t>Dodávka a zřízení šachet kanalizačních z betonových prefa dílců _ v = 1,1 m , Š11</t>
  </si>
  <si>
    <t>1336870538</t>
  </si>
  <si>
    <t>894411R08</t>
  </si>
  <si>
    <t>Dodávka a zřízení šachet kanalizačních z betonových prefa dílců _ v = 1,1 m , Š12</t>
  </si>
  <si>
    <t>-1531043766</t>
  </si>
  <si>
    <t>894411R11</t>
  </si>
  <si>
    <t xml:space="preserve">Dodávka a zřízení bodové uliční vpusti 300/500 mm </t>
  </si>
  <si>
    <t>-218225427</t>
  </si>
  <si>
    <t xml:space="preserve">Poznámka k položce:_x000d_
Kompletní systémová dodávka a provedení (osazení, montáž) dle specifikace PD a TZ vč. všech přímo souvisejících prací a dodávek._x000d_
----------------------------------------------------------------------------------------------------------------------------------------------------------------_x000d_
Jednotková ceně obsahuje:_x000d_
-kompletní systémová dodávka vč. doplňků, příslušenství a komponentů_x000d_
-příprava podkladu_x000d_
-kompletní přesuny a montážní práce_x000d_
-ostatní, jinde neuvedené, přímo související práce a dodávky dle PD a TZ </t>
  </si>
  <si>
    <t>3,0</t>
  </si>
  <si>
    <t>894411R12</t>
  </si>
  <si>
    <t xml:space="preserve">Dodávka a zřízení bodové uliční vpusti 300/300 mm </t>
  </si>
  <si>
    <t>987183324</t>
  </si>
  <si>
    <t>894411R13</t>
  </si>
  <si>
    <t>Dodávka a zřízení _ liniového odvodňovacího žlabu _ POLOŽKA NENACENĚNA !!</t>
  </si>
  <si>
    <t>1261741231</t>
  </si>
  <si>
    <t xml:space="preserve">Poznámka k položce:_x000d_
Kompletní systémová dodávka a provedení (osazení, montáž) dle specifikace PD a TZ vč. všech přímo souvisejících prací a dodávek._x000d_
----------------------------------------------------------------------------------------------------------------------------------------------------------------_x000d_
Jednotková ceně obsahuje:_x000d_
-kompletní systémová dodávka vč. doplňků, příslušenství a komponentů_x000d_
-příprava podkladu_x000d_
-kompletní přesuny a montážní práce včetně betonového lože a opěry_x000d_
-ostatní, jinde neuvedené, přímo související práce a dodávky dle PD a TZ </t>
  </si>
  <si>
    <t>894811155</t>
  </si>
  <si>
    <t>Revizní šachta z PVC typ přímý/pravý/levý, DN 425 tlak 12,5 t hl do 2280 mm</t>
  </si>
  <si>
    <t>-1533469765</t>
  </si>
  <si>
    <t>"Š1d" 1,0</t>
  </si>
  <si>
    <t>"Š2d" 1,0</t>
  </si>
  <si>
    <t>"Š3d" 1,0</t>
  </si>
  <si>
    <t>"Š4d" 1,0</t>
  </si>
  <si>
    <t>Revizní a čistící šachta z PP DN 425 poklop litinový (40 t)</t>
  </si>
  <si>
    <t>-1410043583</t>
  </si>
  <si>
    <t>677412433</t>
  </si>
  <si>
    <t>(61+110+106+5,0)</t>
  </si>
  <si>
    <t>-2017155694</t>
  </si>
  <si>
    <t>1168542001</t>
  </si>
  <si>
    <t>"drenážní systém" (0,6+0,6)*2*201,0</t>
  </si>
  <si>
    <t>1995332290</t>
  </si>
  <si>
    <t>721</t>
  </si>
  <si>
    <t>Zdravotechnika - vnitřní kanalizace</t>
  </si>
  <si>
    <t>721242116</t>
  </si>
  <si>
    <t>Lapač střešních splavenin z PP se zápachovou klapkou a lapacím košem DN 125</t>
  </si>
  <si>
    <t>-570904698</t>
  </si>
  <si>
    <t xml:space="preserve">Napojení trubního vedení do stávající kanalizačního řádu / betonových šachet </t>
  </si>
  <si>
    <t>-705196403</t>
  </si>
  <si>
    <t>OST_01_R02</t>
  </si>
  <si>
    <t xml:space="preserve">D+M regulátor odtoku </t>
  </si>
  <si>
    <t>-182495048</t>
  </si>
  <si>
    <t>OST_01_R03</t>
  </si>
  <si>
    <t>D+M zpětná klapa DN 200</t>
  </si>
  <si>
    <t>181725902</t>
  </si>
  <si>
    <t>OST_01_R11</t>
  </si>
  <si>
    <t>Dodávka a osazení retenční prefa jímky 4000/2400/1650 mm</t>
  </si>
  <si>
    <t>2062040474</t>
  </si>
  <si>
    <t xml:space="preserve">Poznámka k položce:_x000d_
Kompletní provedení dle specifikace PD a TZ včetně všech přímo souvisejících prací a dodávek._x000d_
----------------------------------------------------------------------------------------------------------------------_x000d_
jednotková cena obsahuje:_x000d_
-systémovou dodávku dle specifikace PD včetně doplňků a příslušenství_x000d_
-přesuny a osazení jímek_x000d_
-připojení potrubí + uvedení do provozu_x000d_
-kompletní obsypy včetně dodávky příslušného materiálu dle požadavku výrobce jímek. _x000d_
----------------------------------------------------------------------------------------------------------_x000d_
RETENČNÍ JÍMKA_x000d_
Na pozemku parc. č. 5319/238, k.ú. Frýdek je navrženy dvě prefabrikované betonové retenční jímky. Rozměr jedné prefabrikované betonové jímky je 4 x 2,4 x 1,65 m. Užitný objem jedné retenční jímky je 8,76, celkový užitný objem retenčních nádrží je 17,52 m3. _x000d_
Retenční jímky budou propojeny pomocí plastového potrubí DN 200 (u dna a v místě předpokládané nejvyšší hladiny v jímkách)._x000d_
</t>
  </si>
  <si>
    <t>1,0+1,0</t>
  </si>
  <si>
    <t xml:space="preserve">SO 07 - PŘÍPOJKA PLYNU </t>
  </si>
  <si>
    <t>N00 - Inženýrské objekty</t>
  </si>
  <si>
    <t>Inženýrské objekty</t>
  </si>
  <si>
    <t>Inženýrský objekt_ SO 07 _ viz samostatný soupis prací</t>
  </si>
  <si>
    <t>53463026</t>
  </si>
  <si>
    <t xml:space="preserve">SO 08 - PŘELOŽKA VO </t>
  </si>
  <si>
    <t>Inženýrský objekt_ SO 08 _ viz samostatný soupis prací</t>
  </si>
  <si>
    <t>-683680545</t>
  </si>
  <si>
    <t xml:space="preserve">SO 09 - PŘÍPOJKA MOS </t>
  </si>
  <si>
    <t>113107522</t>
  </si>
  <si>
    <t>Odstranění podkladu z kameniva tl 200 mm při překopech strojně pl přes 15 m2</t>
  </si>
  <si>
    <t>-2135830058</t>
  </si>
  <si>
    <t>"oprava dotčených ploch" 40,0</t>
  </si>
  <si>
    <t>113107543</t>
  </si>
  <si>
    <t>Odstranění krytu živičných tl 150 mm při překopech strojně pl přes 15 m2</t>
  </si>
  <si>
    <t>-685792084</t>
  </si>
  <si>
    <t>1886158372</t>
  </si>
  <si>
    <t>357448487</t>
  </si>
  <si>
    <t>"předpoklad_bude upřesněno při realizaci stavby" 2*20,0</t>
  </si>
  <si>
    <t>132201101</t>
  </si>
  <si>
    <t>Hloubení rýh š do 600 mm v hornině tř. 3 objemu do 100 m3</t>
  </si>
  <si>
    <t>1432507981</t>
  </si>
  <si>
    <t>Poznámka k položce:_x000d_
Jednotková cena platná i pro "navážky" .</t>
  </si>
  <si>
    <t>0,6*1,0*100,0</t>
  </si>
  <si>
    <t>141721117</t>
  </si>
  <si>
    <t>Řízený zemní protlak hloubky do 6 m vnějšího průměru do 315 mm v hornině tř 1 až 4</t>
  </si>
  <si>
    <t>715553404</t>
  </si>
  <si>
    <t>14011R10</t>
  </si>
  <si>
    <t>trubka ocelová bezešvá hladká DN do 315 mm</t>
  </si>
  <si>
    <t>-1324806197</t>
  </si>
  <si>
    <t>1715774932</t>
  </si>
  <si>
    <t>36*2 'Přepočtené koeficientem množství</t>
  </si>
  <si>
    <t>861931949</t>
  </si>
  <si>
    <t>0,6*0,4*100,0</t>
  </si>
  <si>
    <t>-1149593426</t>
  </si>
  <si>
    <t>24*10 'Přepočtené koeficientem množství</t>
  </si>
  <si>
    <t>1095158099</t>
  </si>
  <si>
    <t>903465013</t>
  </si>
  <si>
    <t>24*1,8 'Přepočtené koeficientem množství</t>
  </si>
  <si>
    <t>1541776163</t>
  </si>
  <si>
    <t>0,6*0,6*100</t>
  </si>
  <si>
    <t>Obsypání trubního a kabelového vedení ručně sypaninou bez prohození sítem, uloženou do 3 m</t>
  </si>
  <si>
    <t>-1212559893</t>
  </si>
  <si>
    <t>0,6*0,25*100,0</t>
  </si>
  <si>
    <t>1883574501</t>
  </si>
  <si>
    <t>15*2 'Přepočtené koeficientem množství</t>
  </si>
  <si>
    <t>1922662983</t>
  </si>
  <si>
    <t>1600688990</t>
  </si>
  <si>
    <t>Lože pod trubní a kabelové vedení otevřený výkop z písku, štěrkopísku frakce 0-4 mm</t>
  </si>
  <si>
    <t>848477408</t>
  </si>
  <si>
    <t>0,6*0,15*100,0</t>
  </si>
  <si>
    <t>-1215696547</t>
  </si>
  <si>
    <t>-779152856</t>
  </si>
  <si>
    <t>972496891</t>
  </si>
  <si>
    <t>1261945310</t>
  </si>
  <si>
    <t>-25766625</t>
  </si>
  <si>
    <t>1954161789</t>
  </si>
  <si>
    <t>1527498743</t>
  </si>
  <si>
    <t>"oprava dotčených ploch" 30,0</t>
  </si>
  <si>
    <t xml:space="preserve">Signalizační vodič z pásku FeZn 30x4 mm </t>
  </si>
  <si>
    <t>1945273975</t>
  </si>
  <si>
    <t>Krytí trubního a kebelového vedení výstražnou fólií z PVC 34cm</t>
  </si>
  <si>
    <t>-1676560474</t>
  </si>
  <si>
    <t>-878207326</t>
  </si>
  <si>
    <t>-402589924</t>
  </si>
  <si>
    <t>-243201880</t>
  </si>
  <si>
    <t>24,24*15 'Přepočtené koeficientem množství</t>
  </si>
  <si>
    <t>793243674</t>
  </si>
  <si>
    <t>-1695865905</t>
  </si>
  <si>
    <t>OST01_R01</t>
  </si>
  <si>
    <t xml:space="preserve">Dodávka a uložení _ optický zemní kabel </t>
  </si>
  <si>
    <t>-788923157</t>
  </si>
  <si>
    <t>Poznámka k položce:_x000d_
Kompletní dodávka a provedení dle specifikace PD a TZ včetně všech přímo souvisejících prací a dodávek._x000d_
-------------------------------------------------------------------------------------------------------------------------------_x000d_
(v jednotkové ceně zahrnuty náklady na ztratné)</t>
  </si>
  <si>
    <t>100,0</t>
  </si>
  <si>
    <t>OST01_R02</t>
  </si>
  <si>
    <t xml:space="preserve">Dodávka a osazení / uložení _ chránička DURALINE 33/40 mm </t>
  </si>
  <si>
    <t>-855459510</t>
  </si>
  <si>
    <t>OST01_R03</t>
  </si>
  <si>
    <t xml:space="preserve">Dodávka a osazení / uložení _ dvouplášťová rezervní chránička KOPOFLEX 110 mm s protahovacím lankem </t>
  </si>
  <si>
    <t>1567997963</t>
  </si>
  <si>
    <t>15,0</t>
  </si>
  <si>
    <t>OST01_R21</t>
  </si>
  <si>
    <t>Provedení prostupů přes svislé a vodorovné konstrukce včetně systémového utěsnění, ostatní (jinde neuvedené) práce a dodávky</t>
  </si>
  <si>
    <t>151246701</t>
  </si>
  <si>
    <t xml:space="preserve">Poznámka k položce:_x000d_
Kompletní dodávka a provedení dle specifikace PD a TZ včetně všech přímo souvisejících prací a dodávek._x000d_
-------------------------------------------------------------------------------------------------------------------------------_x000d_
</t>
  </si>
  <si>
    <t xml:space="preserve">SO 10 - OCHRANA SDĚLOVACÍHO VEDENÍ </t>
  </si>
  <si>
    <t>Rozebrání dlažeb vozovek z betonové dlažby s ložem z kameniva ručně</t>
  </si>
  <si>
    <t>1912606830</t>
  </si>
  <si>
    <t>"oprava dotčených ploch" 200,0</t>
  </si>
  <si>
    <t>113107422</t>
  </si>
  <si>
    <t>Odstranění podkladu z kameniva tl 200 mm při překopech strojně pl do 15 m2</t>
  </si>
  <si>
    <t>1028134223</t>
  </si>
  <si>
    <t>"oprava dotčených ploch" 40,0+200,0</t>
  </si>
  <si>
    <t>-427035109</t>
  </si>
  <si>
    <t>973224002</t>
  </si>
  <si>
    <t>1049516391</t>
  </si>
  <si>
    <t>132201201</t>
  </si>
  <si>
    <t>Hloubení rýh š do 2000 mm v hornině tř. 3 objemu do 100 m3</t>
  </si>
  <si>
    <t>-119267531</t>
  </si>
  <si>
    <t>0,8*1,25*90,0</t>
  </si>
  <si>
    <t>132212201</t>
  </si>
  <si>
    <t>Hloubení rýh š přes 600 do 2000 mm ručním nebo pneum nářadím v soudržných horninách tř. 3</t>
  </si>
  <si>
    <t>47525357</t>
  </si>
  <si>
    <t>"OBNAŽENÍ KEBELOVÉHO VEDENÍ" 90*0,6*0,25</t>
  </si>
  <si>
    <t>161101101</t>
  </si>
  <si>
    <t>Svislé přemístění výkopku z horniny tř. 1 až 4 hl výkopu do 2,5 m</t>
  </si>
  <si>
    <t>422309009</t>
  </si>
  <si>
    <t>0,8*0,25*90,0</t>
  </si>
  <si>
    <t>762275709</t>
  </si>
  <si>
    <t>61,2*2 'Přepočtené koeficientem množství</t>
  </si>
  <si>
    <t>-524404075</t>
  </si>
  <si>
    <t>0,8*(0,15+0,25)*90</t>
  </si>
  <si>
    <t>-1693864504</t>
  </si>
  <si>
    <t>28,8*10 'Přepočtené koeficientem množství</t>
  </si>
  <si>
    <t>-1312991076</t>
  </si>
  <si>
    <t>-1942152751</t>
  </si>
  <si>
    <t>28,8*1,8 'Přepočtené koeficientem množství</t>
  </si>
  <si>
    <t>-627647885</t>
  </si>
  <si>
    <t>0,8*(1,25-0,4)*90</t>
  </si>
  <si>
    <t>-2062383863</t>
  </si>
  <si>
    <t>781549290</t>
  </si>
  <si>
    <t>18*2 'Přepočtené koeficientem množství</t>
  </si>
  <si>
    <t>1587590381</t>
  </si>
  <si>
    <t>984732318</t>
  </si>
  <si>
    <t>825717729</t>
  </si>
  <si>
    <t>0,8*0,15*90,0</t>
  </si>
  <si>
    <t>1276923898</t>
  </si>
  <si>
    <t>1150525655</t>
  </si>
  <si>
    <t>949650782</t>
  </si>
  <si>
    <t>601988771</t>
  </si>
  <si>
    <t>-1389846503</t>
  </si>
  <si>
    <t>80721251</t>
  </si>
  <si>
    <t>596212212</t>
  </si>
  <si>
    <t>Kladení betonové dlažby pozemních komunikací tl 80 mm skupiny A pl do 300 m2</t>
  </si>
  <si>
    <t>1367163018</t>
  </si>
  <si>
    <t>59245013</t>
  </si>
  <si>
    <t xml:space="preserve">dlažba betonová tl. do 80 mm </t>
  </si>
  <si>
    <t>1159615086</t>
  </si>
  <si>
    <t>Poznámka k položce:_x000d_
(specifikace dle PD a TZ)</t>
  </si>
  <si>
    <t>200*1,1 'Přepočtené koeficientem množství</t>
  </si>
  <si>
    <t>245388332</t>
  </si>
  <si>
    <t>-1931972091</t>
  </si>
  <si>
    <t>90,0</t>
  </si>
  <si>
    <t>1707934708</t>
  </si>
  <si>
    <t>2*90,0</t>
  </si>
  <si>
    <t>-289481072</t>
  </si>
  <si>
    <t>1842646332</t>
  </si>
  <si>
    <t>866552309</t>
  </si>
  <si>
    <t>-829479257</t>
  </si>
  <si>
    <t>141,24*15 'Přepočtené koeficientem množství</t>
  </si>
  <si>
    <t>1087640136</t>
  </si>
  <si>
    <t>1344705711</t>
  </si>
  <si>
    <t>Dodávka a osazení / uložení _ rezervní chránička - trubka HGR DN 110 mm s protahovacím lankem</t>
  </si>
  <si>
    <t>2080514238</t>
  </si>
  <si>
    <t xml:space="preserve">Dodávka a osazení / uložení _ půlené chráničky AROT (KOPOHALF) DN 100 mm </t>
  </si>
  <si>
    <t>474255747</t>
  </si>
  <si>
    <t>"ochrana stávajícího kabelového vedení" 90,0</t>
  </si>
  <si>
    <t xml:space="preserve">SO 12 - STAVEBNÍ ÚPRAVY KRYTU CIVILNÍ OCHRANY </t>
  </si>
  <si>
    <t xml:space="preserve">D.1.1 - Architektonicko-stavební řešení </t>
  </si>
  <si>
    <t>-1094562288</t>
  </si>
  <si>
    <t>"předpoklad_bude upřesněno při realitaci stavby" 50,0</t>
  </si>
  <si>
    <t>-575694221</t>
  </si>
  <si>
    <t>"předpoklad_bude upřesněno při realitaci stavby" 2*(20,0)</t>
  </si>
  <si>
    <t>131301102</t>
  </si>
  <si>
    <t>Hloubení jam nezapažených v hornině tř. 4 objemu do 1000 m3</t>
  </si>
  <si>
    <t>-950514049</t>
  </si>
  <si>
    <t>(13,0*6,0*3,5)*0,7</t>
  </si>
  <si>
    <t>131303101</t>
  </si>
  <si>
    <t>Hloubení jam ručním nebo pneum nářadím v soudržných horninách tř. 4</t>
  </si>
  <si>
    <t>-1716243282</t>
  </si>
  <si>
    <t>"ruční dokopávky v místě existence IS" (13,0*6,0*3,5)*0,3</t>
  </si>
  <si>
    <t>161101102</t>
  </si>
  <si>
    <t>Svislé přemístění výkopku z horniny tř. 1 až 4 hl výkopu do 4 m</t>
  </si>
  <si>
    <t>1212803944</t>
  </si>
  <si>
    <t>(13,0*6,0*(3,5-1,0))</t>
  </si>
  <si>
    <t>1419329591</t>
  </si>
  <si>
    <t>(13,0*6,0*3,5)</t>
  </si>
  <si>
    <t>-363846595</t>
  </si>
  <si>
    <t>273*10 'Přepočtené koeficientem množství</t>
  </si>
  <si>
    <t>1171581852</t>
  </si>
  <si>
    <t>1618884382</t>
  </si>
  <si>
    <t>273*1,8 'Přepočtené koeficientem množství</t>
  </si>
  <si>
    <t>222993420</t>
  </si>
  <si>
    <t>(13,0*6,0*3,5)*0,8</t>
  </si>
  <si>
    <t>externí zásypový nenamrzavý zhutnitelný materiál (specifikace dle PD a TZ)</t>
  </si>
  <si>
    <t>829791407</t>
  </si>
  <si>
    <t>Poznámka k položce:_x000d_
(např. kamenivo drcené hrubé)</t>
  </si>
  <si>
    <t>218,4*2 'Přepočtené koeficientem množství</t>
  </si>
  <si>
    <t>810726839</t>
  </si>
  <si>
    <t>"viz stavební jáma" 13*6</t>
  </si>
  <si>
    <t>1795396384</t>
  </si>
  <si>
    <t>"viz kompletní konstrukce" (2,2*0,6*12,27)+(2,1*2,5*0,2)</t>
  </si>
  <si>
    <t>"viz schodišťová deska" (5,1*2,2*0,2)</t>
  </si>
  <si>
    <t>-1191427039</t>
  </si>
  <si>
    <t>"viz kompletní konstrukce" 1,4*(8,07+4,2)</t>
  </si>
  <si>
    <t>"viz základové pásy" (2,2*2*0,5)</t>
  </si>
  <si>
    <t>-1444733849</t>
  </si>
  <si>
    <t>91,0</t>
  </si>
  <si>
    <t>-2124797918</t>
  </si>
  <si>
    <t>0,4*0,8*16,1</t>
  </si>
  <si>
    <t>"ostatní, nespecifikované, prvky" 1,5</t>
  </si>
  <si>
    <t>Bourání konstrukcí nadzákladových ze ŽB přes 1 m3</t>
  </si>
  <si>
    <t>1949971429</t>
  </si>
  <si>
    <t>"stávající kce schodiště a ostatní prvky" (7*2,1*0,4)+(1,2*0,3*6,5*2)</t>
  </si>
  <si>
    <t>"ostatní, nespecifikované, související prvky" 2,5</t>
  </si>
  <si>
    <t>997013111</t>
  </si>
  <si>
    <t>Vnitrostaveništní doprava suti a vybouraných hmot pro budovy v do 6 m s použitím mechanizace</t>
  </si>
  <si>
    <t>-1252519458</t>
  </si>
  <si>
    <t>890802657</t>
  </si>
  <si>
    <t>-418004395</t>
  </si>
  <si>
    <t>2088317529</t>
  </si>
  <si>
    <t>47,309*15 'Přepočtené koeficientem množství</t>
  </si>
  <si>
    <t>2140116132</t>
  </si>
  <si>
    <t>998012021</t>
  </si>
  <si>
    <t>Přesun hmot pro konstrukce ostatní a monolitické v do 6 m</t>
  </si>
  <si>
    <t>-679846281</t>
  </si>
  <si>
    <t>711112001</t>
  </si>
  <si>
    <t>Provedení izolace proti zemní vlhkosti svislé za studena nátěrem penetračním</t>
  </si>
  <si>
    <t>1976600732</t>
  </si>
  <si>
    <t>"dilatační svislá vrstva" 15,0</t>
  </si>
  <si>
    <t>740181716</t>
  </si>
  <si>
    <t>15*0,00035 'Přepočtené koeficientem množství</t>
  </si>
  <si>
    <t>711112012</t>
  </si>
  <si>
    <t>Provedení izolace proti zemní vlhkosti svislé za studena nátěrem tekutou lepenkou</t>
  </si>
  <si>
    <t>-1297084489</t>
  </si>
  <si>
    <t>35,0+(12,27*1,0)</t>
  </si>
  <si>
    <t>24551030</t>
  </si>
  <si>
    <t xml:space="preserve">nátěr hydroizolační </t>
  </si>
  <si>
    <t>163738573</t>
  </si>
  <si>
    <t>47,27*1,65 'Přepočtené koeficientem množství</t>
  </si>
  <si>
    <t>711142559</t>
  </si>
  <si>
    <t>Provedení izolace proti zemní vlhkosti pásy přitavením svislé NAIP</t>
  </si>
  <si>
    <t>-1035745565</t>
  </si>
  <si>
    <t>62832001</t>
  </si>
  <si>
    <t>pás těžký asfaltovaný _ specifikace dle PD a TZ</t>
  </si>
  <si>
    <t>-1456572477</t>
  </si>
  <si>
    <t>15*1,2 'Přepočtené koeficientem množství</t>
  </si>
  <si>
    <t>-2016945809</t>
  </si>
  <si>
    <t>-350387196</t>
  </si>
  <si>
    <t>767431R01</t>
  </si>
  <si>
    <t xml:space="preserve">Z-01 + Z-02 - D+M ocelové zábradlí </t>
  </si>
  <si>
    <t>135743445</t>
  </si>
  <si>
    <t>(138,829+80,285)</t>
  </si>
  <si>
    <t>"kotevní prvky, ztratné" 0,1*219,114</t>
  </si>
  <si>
    <t xml:space="preserve">Prostupy a prostupové prvky včetně utěsnění _ viz detaily a specifikace </t>
  </si>
  <si>
    <t>1696231956</t>
  </si>
  <si>
    <t>Poznámka k položce:_x000d_
Kompletní provedení dle specifikace PD a TZ vč. všech přímo souvisejících prací a dodávek._x000d_
---------------------------------------------------------------------------------------------------------------</t>
  </si>
  <si>
    <t>NOO_020R01</t>
  </si>
  <si>
    <t>P-01 - D+M podlahová vpusť DN 110 mm</t>
  </si>
  <si>
    <t>758533400</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</si>
  <si>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t>
  </si>
  <si>
    <t>D.1.2 - Stavebně konstrukční řešení</t>
  </si>
  <si>
    <t>Základové pasy ze ŽB se zvýšenými nároky na prostředí tř. C 25/30 XC2, XF3</t>
  </si>
  <si>
    <t>67459874</t>
  </si>
  <si>
    <t>(2,2*0,3*0,6)+(2,2*0,3*0,9)</t>
  </si>
  <si>
    <t>1743919922</t>
  </si>
  <si>
    <t>(2,2*0,6*2)+(2,2*0,9*2)</t>
  </si>
  <si>
    <t>"podbetonování" 6,65*0,9*2</t>
  </si>
  <si>
    <t>1206637322</t>
  </si>
  <si>
    <t>279311115</t>
  </si>
  <si>
    <t>Postupné podbetonování základového zdiva prostým betonem tř. C 25/30 XC2., XF3</t>
  </si>
  <si>
    <t>-738162907</t>
  </si>
  <si>
    <t>(6,65*0,9*0,4)</t>
  </si>
  <si>
    <t>380326232</t>
  </si>
  <si>
    <t>Kompletní konstrukce ze ŽB mrazuvzdorného tř. C 25/30 tl do 300 mm</t>
  </si>
  <si>
    <t>-1891460432</t>
  </si>
  <si>
    <t>(2,1*2,5*0,25)</t>
  </si>
  <si>
    <t>(8,07*0,9*0,4)+(4,2*0,9*0,4)</t>
  </si>
  <si>
    <t>(4,2*0,3*4,34)+(3,87*0,3*4,34)+(4,2*0,3*3,74)</t>
  </si>
  <si>
    <t>380356231</t>
  </si>
  <si>
    <t>Bednění pohledové kompletních konstrukcí neomítaných ploch rovinných zřízení</t>
  </si>
  <si>
    <t>-370188670</t>
  </si>
  <si>
    <t>(8,07*0,4*2)+(4,2*0,4*2)</t>
  </si>
  <si>
    <t>(4,2*4,34*2)+(4,2*3,74*2)</t>
  </si>
  <si>
    <t>"přesahy a ostatní plochy" 0,15*77,688</t>
  </si>
  <si>
    <t>380356232</t>
  </si>
  <si>
    <t>Bednění pohledové kompletních konstrukcí neomítaných ploch rovinných odstranění</t>
  </si>
  <si>
    <t>1030985842</t>
  </si>
  <si>
    <t>380356241</t>
  </si>
  <si>
    <t>Bednění pohledové kompletních konstrukcí neomítaných ploch zaoblených zřízení</t>
  </si>
  <si>
    <t>268292322</t>
  </si>
  <si>
    <t>3,87*4,34*2</t>
  </si>
  <si>
    <t>"přesahy a ostatní plochy" 0,2*33,592</t>
  </si>
  <si>
    <t>380356242</t>
  </si>
  <si>
    <t>Bednění pohledové kompletních konstrukcí neomítaných ploch zaoblených odstranění</t>
  </si>
  <si>
    <t>731992482</t>
  </si>
  <si>
    <t>380361006</t>
  </si>
  <si>
    <t>Výztuž kompletních a ostatních ŽB konstrukcí z betonářské oceli 10 505</t>
  </si>
  <si>
    <t>-744957339</t>
  </si>
  <si>
    <t>"nosná výztuž" 2,7207</t>
  </si>
  <si>
    <t>"doplňkové prvky, vylamovací a rozdělovací výztuž, přesahy" 0,3*2,721</t>
  </si>
  <si>
    <t>(vykázáno v dílenské dokumentaci)</t>
  </si>
  <si>
    <t>430321414</t>
  </si>
  <si>
    <t>Schodišťová konstrukce a rampa ze ŽB tř. C 25/30 XC2, XF3</t>
  </si>
  <si>
    <t>-1272665710</t>
  </si>
  <si>
    <t>5,1*0,35*2,2</t>
  </si>
  <si>
    <t>434351141</t>
  </si>
  <si>
    <t>Zřízení bednění stupňů přímočarých schodišť</t>
  </si>
  <si>
    <t>-799968215</t>
  </si>
  <si>
    <t>16*2,2*0,20</t>
  </si>
  <si>
    <t>434351142</t>
  </si>
  <si>
    <t>Odstranění bednění stupňů přímočarých schodišť</t>
  </si>
  <si>
    <t>-1033119574</t>
  </si>
  <si>
    <t>503438419</t>
  </si>
  <si>
    <t>D.1.3 - Kanalizace</t>
  </si>
  <si>
    <t>-765164156</t>
  </si>
  <si>
    <t>-1433619758</t>
  </si>
  <si>
    <t>-265617743</t>
  </si>
  <si>
    <t>(1,0*4,0*3,0)+(1,0*4,0*3)+(1,0*2,5*7)+(1,0*1,0*3,0)</t>
  </si>
  <si>
    <t>58921533</t>
  </si>
  <si>
    <t>(2*4,0*3,0)+(2*4,0*3)+(2*2,5*7)+(2*1,0*3,0)</t>
  </si>
  <si>
    <t>1929504034</t>
  </si>
  <si>
    <t>-1615974813</t>
  </si>
  <si>
    <t>34,1*2 'Přepočtené koeficientem množství</t>
  </si>
  <si>
    <t>-1889647453</t>
  </si>
  <si>
    <t>"lože + obsyp potrubí" 2,4+8,0</t>
  </si>
  <si>
    <t>-334176590</t>
  </si>
  <si>
    <t>10,4*10 'Přepočtené koeficientem množství</t>
  </si>
  <si>
    <t>1393860873</t>
  </si>
  <si>
    <t>-1554489794</t>
  </si>
  <si>
    <t>10,4*1,8 'Přepočtené koeficientem množství</t>
  </si>
  <si>
    <t>387958741</t>
  </si>
  <si>
    <t>44,5-10,4</t>
  </si>
  <si>
    <t>-340075676</t>
  </si>
  <si>
    <t>1,0*0,5*(3,0+3,0+7,0+3,0)</t>
  </si>
  <si>
    <t>-1821459337</t>
  </si>
  <si>
    <t>8*2 'Přepočtené koeficientem množství</t>
  </si>
  <si>
    <t>-1491339184</t>
  </si>
  <si>
    <t>534381776</t>
  </si>
  <si>
    <t>1,0*0,15*(3,0+3,0+7,0+3,0)</t>
  </si>
  <si>
    <t>721290111</t>
  </si>
  <si>
    <t>Zkouška těsnosti potrubí kanalizace vodou do DN 125</t>
  </si>
  <si>
    <t>-65757119</t>
  </si>
  <si>
    <t>-644525077</t>
  </si>
  <si>
    <t>851351131</t>
  </si>
  <si>
    <t>Montáž potrubí z trub tvárná litina otevřený výkop DN 200</t>
  </si>
  <si>
    <t>-1392927823</t>
  </si>
  <si>
    <t>55251533</t>
  </si>
  <si>
    <t>trubka kanalizační litinová hrdlová tvárná DN 200</t>
  </si>
  <si>
    <t>736542062</t>
  </si>
  <si>
    <t>13*1,1 'Přepočtené koeficientem množství</t>
  </si>
  <si>
    <t>871263121</t>
  </si>
  <si>
    <t>Montáž kanalizačního potrubí z PVC těsněné gumovým kroužkem otevřený výkop sklon do 20 % DN 110</t>
  </si>
  <si>
    <t>1867382678</t>
  </si>
  <si>
    <t>4,5</t>
  </si>
  <si>
    <t>28611113</t>
  </si>
  <si>
    <t xml:space="preserve">trubka kanalizační PVC KG DN 110 mm </t>
  </si>
  <si>
    <t>-1813206321</t>
  </si>
  <si>
    <t>4,5*1,1 'Přepočtené koeficientem množství</t>
  </si>
  <si>
    <t>894811255</t>
  </si>
  <si>
    <t>Kanalizační šachta z PVC typ přímý, DN 425/160 hl dle zadávací dokumentace</t>
  </si>
  <si>
    <t>-1376438421</t>
  </si>
  <si>
    <t>894812161</t>
  </si>
  <si>
    <t xml:space="preserve">Kanalizační šachta _ poklop litinový pro zatížení  3 t</t>
  </si>
  <si>
    <t>2119475285</t>
  </si>
  <si>
    <t>Signalizační vodič DN nad 150 mm na potrubí</t>
  </si>
  <si>
    <t>-335224334</t>
  </si>
  <si>
    <t>17,0</t>
  </si>
  <si>
    <t>Krytí potrubí výstražnou fólií 34cm</t>
  </si>
  <si>
    <t>816148319</t>
  </si>
  <si>
    <t>Přesun hmot pro trubní vedení z trub otevřený výkop</t>
  </si>
  <si>
    <t>-513299790</t>
  </si>
  <si>
    <t>Napojení trubního vedení do stávající kanalizace / kanalizační šachty</t>
  </si>
  <si>
    <t>1575212431</t>
  </si>
  <si>
    <t xml:space="preserve">SO 13 - CHODNÍKY II, TERÉNNÍ A SADOVÉ ÚPRAVY </t>
  </si>
  <si>
    <t>831830359</t>
  </si>
  <si>
    <t>"skladba ZP4" 145*0,4</t>
  </si>
  <si>
    <t>"skladba ZP6" 91*0,4</t>
  </si>
  <si>
    <t>"skladba SANACE podloží ZP4" 145,0*0,3</t>
  </si>
  <si>
    <t>"skladba SANACE podloží ZP6" 91,0*0,3</t>
  </si>
  <si>
    <t>956238922</t>
  </si>
  <si>
    <t>"obruby" 0,5*0,4*(152,0)</t>
  </si>
  <si>
    <t>1918151164</t>
  </si>
  <si>
    <t>9,12*2 'Přepočtené koeficientem množství</t>
  </si>
  <si>
    <t>-948199438</t>
  </si>
  <si>
    <t>"viz odkopávky" 165,2</t>
  </si>
  <si>
    <t>"obruby" 0,5*0,4*(152,0)*0,7</t>
  </si>
  <si>
    <t>"odečet předpokládaných násypů a rozprostření zemin" -(20,0+(85*0,2)+(45*0,5))</t>
  </si>
  <si>
    <t>125549385</t>
  </si>
  <si>
    <t>126,98*5 'Přepočtené koeficientem množství</t>
  </si>
  <si>
    <t>898339983</t>
  </si>
  <si>
    <t>"hrubé terénní úpravy _ předpoklad-bude dopřesněno při realizaci stavby" 20,0</t>
  </si>
  <si>
    <t>1329094746</t>
  </si>
  <si>
    <t>980349769</t>
  </si>
  <si>
    <t>126,98*1,8 'Přepočtené koeficientem množství</t>
  </si>
  <si>
    <t>1747804184</t>
  </si>
  <si>
    <t>"obruby" 0,5*0,4*(152,0)*0,3</t>
  </si>
  <si>
    <t>-6539717</t>
  </si>
  <si>
    <t>"hrubé terénní úpravy _ předpoklad-bude dopřesněno při realizaci stavby" 85,0</t>
  </si>
  <si>
    <t>525989938</t>
  </si>
  <si>
    <t>"hrubé terénní úpravy _ předpoklad-bude dopřesněno při realizaci stavby" 45,0</t>
  </si>
  <si>
    <t>467878620</t>
  </si>
  <si>
    <t>"viz sanace podloží" 145,0+91,0</t>
  </si>
  <si>
    <t>728500844</t>
  </si>
  <si>
    <t>"skladba ZP4" 145,0</t>
  </si>
  <si>
    <t>"skladba ZP6" 91,0</t>
  </si>
  <si>
    <t>"obruby" 0,5*(152,0)</t>
  </si>
  <si>
    <t>106912976</t>
  </si>
  <si>
    <t>181111111</t>
  </si>
  <si>
    <t>Plošná úprava terénu do 500 m2 zemina tř 1 až 4 nerovnosti do 100 mm v rovinně a svahu do 1:5</t>
  </si>
  <si>
    <t>53138402</t>
  </si>
  <si>
    <t>"viz v.č. D2-02-11, technická zpráva, detaily _ NS" 120,0</t>
  </si>
  <si>
    <t>181301102</t>
  </si>
  <si>
    <t>Rozprostření ornice tl vrstvy do 150 mm pl do 500 m2 v rovině nebo ve svahu do 1:5</t>
  </si>
  <si>
    <t>-1883005393</t>
  </si>
  <si>
    <t>-113164387</t>
  </si>
  <si>
    <t>120*0,2475 'Přepočtené koeficientem množství</t>
  </si>
  <si>
    <t>-776425661</t>
  </si>
  <si>
    <t>-450671483</t>
  </si>
  <si>
    <t>120*0,025 'Přepočtené koeficientem množství</t>
  </si>
  <si>
    <t>2128514213</t>
  </si>
  <si>
    <t>1574216629</t>
  </si>
  <si>
    <t>-1516092770</t>
  </si>
  <si>
    <t>1219011466</t>
  </si>
  <si>
    <t>-211758280</t>
  </si>
  <si>
    <t>(0,02*120,0)/1000</t>
  </si>
  <si>
    <t>-483997063</t>
  </si>
  <si>
    <t>0,002*1100 'Přepočtené koeficientem množství</t>
  </si>
  <si>
    <t>1185647761</t>
  </si>
  <si>
    <t>-1584083960</t>
  </si>
  <si>
    <t>1960427235</t>
  </si>
  <si>
    <t>236*1,15 'Přepočtené koeficientem množství</t>
  </si>
  <si>
    <t>1966870555</t>
  </si>
  <si>
    <t>-1721736399</t>
  </si>
  <si>
    <t>"skladba SANACE podloží ZP4" 145,0*1,5</t>
  </si>
  <si>
    <t>"skladba SANACE podloží ZP6" 91,0*1,5</t>
  </si>
  <si>
    <t>1451444115</t>
  </si>
  <si>
    <t>677148836</t>
  </si>
  <si>
    <t>-806340523</t>
  </si>
  <si>
    <t>-482985533</t>
  </si>
  <si>
    <t>1683602244</t>
  </si>
  <si>
    <t>338933110</t>
  </si>
  <si>
    <t>"skladba ZP3" 145,0</t>
  </si>
  <si>
    <t>-1963198270</t>
  </si>
  <si>
    <t>145*1,1 'Přepočtené koeficientem množství</t>
  </si>
  <si>
    <t>-365914242</t>
  </si>
  <si>
    <t>-493817446</t>
  </si>
  <si>
    <t>"viz v.č. D2-02-11, technická zpráva, detaily _ NS" 152,0</t>
  </si>
  <si>
    <t>-1046770284</t>
  </si>
  <si>
    <t>152*1,1 'Přepočtené koeficientem množství</t>
  </si>
  <si>
    <t>672577345</t>
  </si>
  <si>
    <t>-106199313</t>
  </si>
  <si>
    <t>"viz v.č. D2-02-11, technická zpráva, detaily _ NS" 145,0+91,0</t>
  </si>
  <si>
    <t>-808111721</t>
  </si>
  <si>
    <t>P5 _ D+M _ odvodňovací žlab (viz výpis prvků - příloha č.3 TZ) _ POLOŽKA NENACENĚNA !!</t>
  </si>
  <si>
    <t>-934239752</t>
  </si>
  <si>
    <t xml:space="preserve">SO 14 - PŘÍPOJKA SDĚLOVACÍHO VEDENÍ </t>
  </si>
  <si>
    <t>1072238807</t>
  </si>
  <si>
    <t>"oprava dotčených ploch" 15,0</t>
  </si>
  <si>
    <t>Odstranění podkladu z kameniva tl 200 mm při překopech ručně</t>
  </si>
  <si>
    <t>1048962531</t>
  </si>
  <si>
    <t>-2126113814</t>
  </si>
  <si>
    <t>2054266235</t>
  </si>
  <si>
    <t>"předpoklad_bude upřesněno při realizaci stavby" 1*20,0</t>
  </si>
  <si>
    <t>682273107</t>
  </si>
  <si>
    <t>0,6*0,8*26,0</t>
  </si>
  <si>
    <t>-1465864042</t>
  </si>
  <si>
    <t>6,24*2 'Přepočtené koeficientem množství</t>
  </si>
  <si>
    <t>-217547468</t>
  </si>
  <si>
    <t>0,6*0,4*26,0</t>
  </si>
  <si>
    <t>-1747788153</t>
  </si>
  <si>
    <t>6,24*10 'Přepočtené koeficientem množství</t>
  </si>
  <si>
    <t>-351630785</t>
  </si>
  <si>
    <t>-2062072048</t>
  </si>
  <si>
    <t>6,24*1,8 'Přepočtené koeficientem množství</t>
  </si>
  <si>
    <t>-2010769074</t>
  </si>
  <si>
    <t>-1330820695</t>
  </si>
  <si>
    <t>0,6*0,25*26,0</t>
  </si>
  <si>
    <t>-917648565</t>
  </si>
  <si>
    <t>3,9*2 'Přepočtené koeficientem množství</t>
  </si>
  <si>
    <t>2123794852</t>
  </si>
  <si>
    <t>506411700</t>
  </si>
  <si>
    <t>-876600478</t>
  </si>
  <si>
    <t>0,6*0,15*26,0</t>
  </si>
  <si>
    <t>2027617266</t>
  </si>
  <si>
    <t>-791728555</t>
  </si>
  <si>
    <t>596212210</t>
  </si>
  <si>
    <t>Kladení zámkové dlažby pozemních komunikací tl do 80 mm skupiny A pl do 50 m2</t>
  </si>
  <si>
    <t>-1567922</t>
  </si>
  <si>
    <t xml:space="preserve">dlažba zámková betonová tl. do 80 mm </t>
  </si>
  <si>
    <t>-1746736768</t>
  </si>
  <si>
    <t>15*1,1 'Přepočtené koeficientem množství</t>
  </si>
  <si>
    <t>104658357</t>
  </si>
  <si>
    <t>-1242319113</t>
  </si>
  <si>
    <t>2112109866</t>
  </si>
  <si>
    <t>-1111662084</t>
  </si>
  <si>
    <t>-176116053</t>
  </si>
  <si>
    <t>8,775*15 'Přepočtené koeficientem množství</t>
  </si>
  <si>
    <t>-1939476741</t>
  </si>
  <si>
    <t>490076254</t>
  </si>
  <si>
    <t>81451241</t>
  </si>
  <si>
    <t>26,0</t>
  </si>
  <si>
    <t xml:space="preserve">Dodávka a osazení / uložení _ chránička HDPE 40 </t>
  </si>
  <si>
    <t>273666081</t>
  </si>
  <si>
    <t>OST01_R11</t>
  </si>
  <si>
    <t>Dodávka a osazení _ zemní kabelová komora (KZK)</t>
  </si>
  <si>
    <t>-1231025064</t>
  </si>
  <si>
    <t xml:space="preserve">Poznámka k položce:_x000d_
Kompletní dodávka a provedení dle specifikace PD a TZ včetně všech přímo souvisejících prací a dodávek._x000d_
-------------------------------------------------------------------------------------------------------------------------------_x000d_
Komora KZK je vyrobena z polypropylénových desek tl. 15 mm s mechanickou a chemickou odolností, odolná vůči korozi. Komora je navržena rozměru 500/500/400 mm, je opatřena víkem z černého plastu v nepojížděné zatravněné ploše. </t>
  </si>
  <si>
    <t>-1290036575</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</si>
</sst>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7">
    <font>
      <sz val="8"/>
      <name val="Arial CE"/>
      <family val="2"/>
    </font>
    <font>
      <sz val="8"/>
      <color rgb="FF969696"/>
      <name val="Arial CE"/>
    </font>
    <font>
      <b/>
      <sz val="11"/>
      <name val="Arial CE"/>
    </font>
    <font>
      <b/>
      <sz val="12"/>
      <name val="Arial CE"/>
    </font>
    <font>
      <sz val="11"/>
      <name val="Arial CE"/>
    </font>
    <font>
      <sz val="10"/>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0000A8"/>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8"/>
      <name val="Arial CE"/>
    </font>
    <font>
      <sz val="12"/>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b/>
      <sz val="10"/>
      <color rgb="FF003366"/>
      <name val="Arial CE"/>
    </font>
    <font>
      <sz val="10"/>
      <color rgb="FF969696"/>
      <name val="Arial CE"/>
    </font>
    <font>
      <b/>
      <sz val="12"/>
      <color rgb="FF800000"/>
      <name val="Arial CE"/>
    </font>
    <font>
      <sz val="8"/>
      <color rgb="FF960000"/>
      <name val="Arial CE"/>
    </font>
    <font>
      <sz val="7"/>
      <color rgb="FF969696"/>
      <name val="Arial CE"/>
    </font>
    <font>
      <i/>
      <sz val="7"/>
      <color rgb="FF969696"/>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6" fillId="0" borderId="0" applyNumberFormat="0" applyFill="0" applyBorder="0" applyAlignment="0" applyProtection="0"/>
  </cellStyleXfs>
  <cellXfs count="296">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0" fillId="0" borderId="0" xfId="0" applyFont="1" applyAlignment="1" applyProtection="1">
      <alignment horizontal="left" vertical="center"/>
    </xf>
    <xf numFmtId="0" fontId="17" fillId="0" borderId="0" xfId="0" applyFont="1" applyAlignment="1">
      <alignment horizontal="left" vertical="top" wrapText="1"/>
    </xf>
    <xf numFmtId="0" fontId="2" fillId="0" borderId="0" xfId="0" applyFont="1" applyAlignment="1" applyProtection="1">
      <alignment horizontal="left" vertical="top"/>
    </xf>
    <xf numFmtId="0" fontId="2"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0" fillId="2" borderId="0" xfId="0" applyFont="1" applyFill="1" applyAlignment="1" applyProtection="1">
      <alignment horizontal="left" vertical="center"/>
      <protection locked="0"/>
    </xf>
    <xf numFmtId="0" fontId="0" fillId="0" borderId="0" xfId="0" applyFont="1" applyAlignment="1" applyProtection="1">
      <alignment horizontal="left" vertical="top"/>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xf>
    <xf numFmtId="0" fontId="0" fillId="0" borderId="0" xfId="0" applyFont="1" applyAlignment="1" applyProtection="1">
      <alignment horizontal="left" vertical="center" wrapText="1"/>
    </xf>
    <xf numFmtId="0" fontId="0" fillId="0" borderId="4" xfId="0" applyBorder="1" applyProtection="1"/>
    <xf numFmtId="0" fontId="0" fillId="0" borderId="3" xfId="0" applyFont="1" applyBorder="1" applyAlignment="1" applyProtection="1">
      <alignment vertical="center"/>
    </xf>
    <xf numFmtId="0" fontId="0" fillId="0" borderId="0" xfId="0" applyFont="1" applyAlignment="1" applyProtection="1">
      <alignment vertical="center"/>
    </xf>
    <xf numFmtId="0" fontId="18" fillId="0" borderId="5" xfId="0" applyFont="1" applyBorder="1" applyAlignment="1" applyProtection="1">
      <alignment horizontal="left" vertical="center"/>
    </xf>
    <xf numFmtId="0" fontId="0" fillId="0" borderId="5" xfId="0" applyFont="1" applyBorder="1" applyAlignment="1" applyProtection="1">
      <alignment vertical="center"/>
    </xf>
    <xf numFmtId="4" fontId="18"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right" vertical="center"/>
    </xf>
    <xf numFmtId="4" fontId="17" fillId="0" borderId="0" xfId="0" applyNumberFormat="1"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3"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3" fillId="3" borderId="7" xfId="0" applyFont="1" applyFill="1" applyBorder="1" applyAlignment="1" applyProtection="1">
      <alignment horizontal="center" vertical="center"/>
    </xf>
    <xf numFmtId="0" fontId="3" fillId="3" borderId="7" xfId="0" applyFont="1" applyFill="1" applyBorder="1" applyAlignment="1" applyProtection="1">
      <alignment horizontal="left" vertical="center"/>
    </xf>
    <xf numFmtId="4" fontId="3"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left" vertical="center" wrapText="1"/>
    </xf>
    <xf numFmtId="0" fontId="2" fillId="0" borderId="3" xfId="0" applyFont="1" applyBorder="1" applyAlignment="1">
      <alignment vertical="center"/>
    </xf>
    <xf numFmtId="0" fontId="19" fillId="0" borderId="0" xfId="0" applyFont="1" applyAlignment="1" applyProtection="1">
      <alignment vertical="center"/>
    </xf>
    <xf numFmtId="165" fontId="0" fillId="0" borderId="0" xfId="0" applyNumberFormat="1" applyFont="1" applyAlignment="1" applyProtection="1">
      <alignment horizontal="left" vertical="center"/>
    </xf>
    <xf numFmtId="0" fontId="0" fillId="0" borderId="0" xfId="0" applyFont="1" applyAlignment="1" applyProtection="1">
      <alignment vertical="center" wrapText="1"/>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 fillId="0" borderId="14" xfId="0" applyFont="1" applyBorder="1" applyAlignment="1" applyProtection="1">
      <alignment horizontal="left" vertical="center"/>
    </xf>
    <xf numFmtId="0" fontId="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1" fillId="4" borderId="7" xfId="0" applyFont="1" applyFill="1" applyBorder="1" applyAlignment="1" applyProtection="1">
      <alignment horizontal="center" vertical="center"/>
    </xf>
    <xf numFmtId="0" fontId="21" fillId="4" borderId="7" xfId="0" applyFont="1" applyFill="1" applyBorder="1" applyAlignment="1" applyProtection="1">
      <alignment horizontal="right" vertical="center"/>
    </xf>
    <xf numFmtId="0" fontId="21" fillId="4" borderId="8" xfId="0" applyFont="1" applyFill="1" applyBorder="1" applyAlignment="1" applyProtection="1">
      <alignment horizontal="left" vertical="center"/>
    </xf>
    <xf numFmtId="0" fontId="21" fillId="4" borderId="0" xfId="0" applyFont="1" applyFill="1" applyAlignment="1" applyProtection="1">
      <alignment horizontal="center" vertical="center"/>
    </xf>
    <xf numFmtId="0" fontId="22" fillId="0" borderId="16" xfId="0" applyFont="1" applyBorder="1" applyAlignment="1" applyProtection="1">
      <alignment horizontal="center" vertical="center" wrapText="1"/>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3" fillId="0" borderId="3"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4" fillId="0" borderId="3"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wrapText="1"/>
    </xf>
    <xf numFmtId="0" fontId="27" fillId="0" borderId="0" xfId="0" applyFont="1" applyAlignment="1" applyProtection="1">
      <alignment vertical="center"/>
    </xf>
    <xf numFmtId="4" fontId="27" fillId="0" borderId="0" xfId="0" applyNumberFormat="1" applyFont="1" applyAlignment="1" applyProtection="1">
      <alignment vertical="center"/>
    </xf>
    <xf numFmtId="0" fontId="2" fillId="0" borderId="0" xfId="0" applyFont="1" applyAlignment="1" applyProtection="1">
      <alignment horizontal="center" vertical="center"/>
    </xf>
    <xf numFmtId="0" fontId="4" fillId="0" borderId="3" xfId="0" applyFont="1" applyBorder="1" applyAlignment="1">
      <alignment vertical="center"/>
    </xf>
    <xf numFmtId="4" fontId="28" fillId="0" borderId="14"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5" xfId="0" applyNumberFormat="1" applyFont="1" applyBorder="1" applyAlignment="1" applyProtection="1">
      <alignment vertical="center"/>
    </xf>
    <xf numFmtId="0" fontId="4" fillId="0" borderId="0" xfId="0" applyFont="1" applyAlignment="1">
      <alignment horizontal="left" vertical="center"/>
    </xf>
    <xf numFmtId="4" fontId="27" fillId="0" borderId="0" xfId="0" applyNumberFormat="1" applyFont="1" applyAlignment="1" applyProtection="1">
      <alignment horizontal="right" vertical="center"/>
    </xf>
    <xf numFmtId="0" fontId="5" fillId="0" borderId="3" xfId="0" applyFont="1" applyBorder="1" applyAlignment="1" applyProtection="1">
      <alignment vertical="center"/>
    </xf>
    <xf numFmtId="0" fontId="7" fillId="0" borderId="0" xfId="0" applyFont="1" applyAlignment="1" applyProtection="1">
      <alignment vertical="center"/>
    </xf>
    <xf numFmtId="0" fontId="29" fillId="0" borderId="0" xfId="0" applyFont="1" applyAlignment="1" applyProtection="1">
      <alignment horizontal="left" vertical="center" wrapText="1"/>
    </xf>
    <xf numFmtId="4" fontId="7" fillId="0" borderId="0" xfId="0" applyNumberFormat="1" applyFont="1" applyAlignment="1" applyProtection="1">
      <alignment vertical="center"/>
    </xf>
    <xf numFmtId="0" fontId="5" fillId="0" borderId="0" xfId="0" applyFont="1" applyAlignment="1" applyProtection="1">
      <alignment horizontal="center" vertical="center"/>
    </xf>
    <xf numFmtId="0" fontId="5" fillId="0" borderId="3" xfId="0" applyFont="1" applyBorder="1" applyAlignment="1">
      <alignment vertical="center"/>
    </xf>
    <xf numFmtId="4" fontId="30" fillId="0" borderId="14"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5" xfId="0" applyNumberFormat="1" applyFont="1" applyBorder="1" applyAlignment="1" applyProtection="1">
      <alignment vertical="center"/>
    </xf>
    <xf numFmtId="0" fontId="5" fillId="0" borderId="0" xfId="0" applyFont="1" applyAlignment="1">
      <alignment horizontal="left" vertical="center"/>
    </xf>
    <xf numFmtId="4" fontId="28" fillId="0" borderId="19" xfId="0" applyNumberFormat="1" applyFont="1" applyBorder="1" applyAlignment="1" applyProtection="1">
      <alignment vertical="center"/>
    </xf>
    <xf numFmtId="4" fontId="28" fillId="0" borderId="20" xfId="0" applyNumberFormat="1" applyFont="1" applyBorder="1" applyAlignment="1" applyProtection="1">
      <alignment vertical="center"/>
    </xf>
    <xf numFmtId="166"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2" fillId="0" borderId="0" xfId="0" applyFont="1" applyAlignment="1">
      <alignment horizontal="left" vertical="center" wrapText="1"/>
    </xf>
    <xf numFmtId="0" fontId="1"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3" fillId="4" borderId="6" xfId="0" applyFont="1" applyFill="1" applyBorder="1" applyAlignment="1">
      <alignment horizontal="left" vertical="center"/>
    </xf>
    <xf numFmtId="0" fontId="0" fillId="4" borderId="7" xfId="0" applyFont="1" applyFill="1" applyBorder="1" applyAlignment="1">
      <alignment vertical="center"/>
    </xf>
    <xf numFmtId="0" fontId="3" fillId="4" borderId="7" xfId="0" applyFont="1" applyFill="1" applyBorder="1" applyAlignment="1">
      <alignment horizontal="right" vertical="center"/>
    </xf>
    <xf numFmtId="0" fontId="3"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3"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 fillId="0" borderId="0" xfId="0" applyFont="1" applyAlignment="1" applyProtection="1">
      <alignment horizontal="left" vertical="center" wrapText="1"/>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3" xfId="0" applyFont="1" applyBorder="1" applyAlignment="1" applyProtection="1">
      <alignment horizontal="center" vertical="center" wrapText="1"/>
    </xf>
    <xf numFmtId="0" fontId="21" fillId="4" borderId="16"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xf>
    <xf numFmtId="0" fontId="0" fillId="0" borderId="3" xfId="0" applyFont="1" applyBorder="1" applyAlignment="1">
      <alignment horizontal="center" vertical="center" wrapText="1"/>
    </xf>
    <xf numFmtId="4" fontId="23" fillId="0" borderId="0" xfId="0" applyNumberFormat="1" applyFont="1" applyAlignment="1" applyProtection="1"/>
    <xf numFmtId="166" fontId="32" fillId="0" borderId="12" xfId="0" applyNumberFormat="1" applyFont="1" applyBorder="1" applyAlignment="1" applyProtection="1"/>
    <xf numFmtId="166" fontId="32" fillId="0" borderId="13" xfId="0" applyNumberFormat="1" applyFont="1" applyBorder="1" applyAlignment="1" applyProtection="1"/>
    <xf numFmtId="4" fontId="19"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0" fillId="0" borderId="22" xfId="0" applyFont="1" applyBorder="1" applyAlignment="1" applyProtection="1">
      <alignment horizontal="center" vertical="center"/>
    </xf>
    <xf numFmtId="49" fontId="0" fillId="0" borderId="22" xfId="0" applyNumberFormat="1" applyFont="1" applyBorder="1" applyAlignment="1" applyProtection="1">
      <alignment horizontal="left" vertical="center" wrapText="1"/>
    </xf>
    <xf numFmtId="0" fontId="0" fillId="0" borderId="22" xfId="0" applyFont="1" applyBorder="1" applyAlignment="1" applyProtection="1">
      <alignment horizontal="left" vertical="center" wrapText="1"/>
    </xf>
    <xf numFmtId="0" fontId="0" fillId="0" borderId="22" xfId="0" applyFont="1" applyBorder="1" applyAlignment="1" applyProtection="1">
      <alignment horizontal="center" vertical="center" wrapText="1"/>
    </xf>
    <xf numFmtId="167" fontId="0" fillId="0" borderId="22" xfId="0" applyNumberFormat="1" applyFont="1" applyBorder="1" applyAlignment="1" applyProtection="1">
      <alignment vertical="center"/>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xf>
    <xf numFmtId="0" fontId="1" fillId="2" borderId="14"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5" xfId="0" applyNumberFormat="1" applyFont="1" applyBorder="1" applyAlignment="1" applyProtection="1">
      <alignment vertical="center"/>
    </xf>
    <xf numFmtId="4" fontId="0" fillId="0" borderId="0" xfId="0" applyNumberFormat="1" applyFont="1" applyAlignment="1">
      <alignment vertical="center"/>
    </xf>
    <xf numFmtId="0" fontId="33" fillId="0" borderId="0" xfId="0" applyFont="1" applyAlignment="1" applyProtection="1">
      <alignment horizontal="left" vertical="center"/>
    </xf>
    <xf numFmtId="0" fontId="34" fillId="0" borderId="0" xfId="0" applyFont="1" applyAlignment="1" applyProtection="1">
      <alignment vertical="center" wrapText="1"/>
    </xf>
    <xf numFmtId="0" fontId="0" fillId="0" borderId="14" xfId="0" applyFont="1" applyBorder="1" applyAlignment="1" applyProtection="1">
      <alignment vertical="center"/>
    </xf>
    <xf numFmtId="0" fontId="0" fillId="0" borderId="19" xfId="0" applyFont="1"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12" fillId="0" borderId="3"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Alignment="1">
      <alignment horizontal="left" vertical="center"/>
    </xf>
    <xf numFmtId="0" fontId="35" fillId="0" borderId="22" xfId="0" applyFont="1" applyBorder="1" applyAlignment="1" applyProtection="1">
      <alignment horizontal="center" vertical="center"/>
    </xf>
    <xf numFmtId="49" fontId="35" fillId="0" borderId="22" xfId="0" applyNumberFormat="1" applyFont="1" applyBorder="1" applyAlignment="1" applyProtection="1">
      <alignment horizontal="left" vertical="center" wrapText="1"/>
    </xf>
    <xf numFmtId="0" fontId="35" fillId="0" borderId="22" xfId="0" applyFont="1" applyBorder="1" applyAlignment="1" applyProtection="1">
      <alignment horizontal="left" vertical="center" wrapText="1"/>
    </xf>
    <xf numFmtId="0" fontId="35" fillId="0" borderId="22" xfId="0" applyFont="1" applyBorder="1" applyAlignment="1" applyProtection="1">
      <alignment horizontal="center" vertical="center" wrapText="1"/>
    </xf>
    <xf numFmtId="167" fontId="35" fillId="0" borderId="22" xfId="0" applyNumberFormat="1" applyFont="1" applyBorder="1" applyAlignment="1" applyProtection="1">
      <alignment vertical="center"/>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xf>
    <xf numFmtId="0" fontId="35"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167" fontId="0" fillId="2" borderId="22" xfId="0" applyNumberFormat="1" applyFont="1" applyFill="1" applyBorder="1" applyAlignment="1" applyProtection="1">
      <alignment vertical="center"/>
      <protection locked="0"/>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 fillId="2" borderId="19" xfId="0" applyFont="1" applyFill="1" applyBorder="1" applyAlignment="1" applyProtection="1">
      <alignment horizontal="left" vertical="center"/>
      <protection locked="0"/>
    </xf>
    <xf numFmtId="0" fontId="1" fillId="0" borderId="20" xfId="0" applyFont="1" applyBorder="1" applyAlignment="1" applyProtection="1">
      <alignment horizontal="center" vertical="center"/>
    </xf>
    <xf numFmtId="166" fontId="1" fillId="0" borderId="20" xfId="0" applyNumberFormat="1" applyFont="1" applyBorder="1" applyAlignment="1" applyProtection="1">
      <alignment vertical="center"/>
    </xf>
    <xf numFmtId="166" fontId="1" fillId="0" borderId="21" xfId="0" applyNumberFormat="1"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theme" Target="theme/theme1.xml" /><Relationship Id="rId29" Type="http://schemas.openxmlformats.org/officeDocument/2006/relationships/calcChain" Target="calcChain.xml" /><Relationship Id="rId30"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14.xml.rels>&#65279;<?xml version="1.0" encoding="utf-8"?><Relationships xmlns="http://schemas.openxmlformats.org/package/2006/relationships"><Relationship Id="rId1" Type="http://schemas.openxmlformats.org/officeDocument/2006/relationships/drawing" Target="../drawings/drawing14.xml" /></Relationships>
</file>

<file path=xl/worksheets/_rels/sheet15.xml.rels>&#65279;<?xml version="1.0" encoding="utf-8"?><Relationships xmlns="http://schemas.openxmlformats.org/package/2006/relationships"><Relationship Id="rId1" Type="http://schemas.openxmlformats.org/officeDocument/2006/relationships/drawing" Target="../drawings/drawing15.xml" /></Relationships>
</file>

<file path=xl/worksheets/_rels/sheet16.xml.rels>&#65279;<?xml version="1.0" encoding="utf-8"?><Relationships xmlns="http://schemas.openxmlformats.org/package/2006/relationships"><Relationship Id="rId1" Type="http://schemas.openxmlformats.org/officeDocument/2006/relationships/drawing" Target="../drawings/drawing16.xml" /></Relationships>
</file>

<file path=xl/worksheets/_rels/sheet17.xml.rels>&#65279;<?xml version="1.0" encoding="utf-8"?><Relationships xmlns="http://schemas.openxmlformats.org/package/2006/relationships"><Relationship Id="rId1" Type="http://schemas.openxmlformats.org/officeDocument/2006/relationships/drawing" Target="../drawings/drawing17.xml" /></Relationships>
</file>

<file path=xl/worksheets/_rels/sheet18.xml.rels>&#65279;<?xml version="1.0" encoding="utf-8"?><Relationships xmlns="http://schemas.openxmlformats.org/package/2006/relationships"><Relationship Id="rId1" Type="http://schemas.openxmlformats.org/officeDocument/2006/relationships/drawing" Target="../drawings/drawing18.xml" /></Relationships>
</file>

<file path=xl/worksheets/_rels/sheet19.xml.rels>&#65279;<?xml version="1.0" encoding="utf-8"?><Relationships xmlns="http://schemas.openxmlformats.org/package/2006/relationships"><Relationship Id="rId1" Type="http://schemas.openxmlformats.org/officeDocument/2006/relationships/drawing" Target="../drawings/drawing19.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20.xml.rels>&#65279;<?xml version="1.0" encoding="utf-8"?><Relationships xmlns="http://schemas.openxmlformats.org/package/2006/relationships"><Relationship Id="rId1" Type="http://schemas.openxmlformats.org/officeDocument/2006/relationships/drawing" Target="../drawings/drawing20.xml" /></Relationships>
</file>

<file path=xl/worksheets/_rels/sheet21.xml.rels>&#65279;<?xml version="1.0" encoding="utf-8"?><Relationships xmlns="http://schemas.openxmlformats.org/package/2006/relationships"><Relationship Id="rId1" Type="http://schemas.openxmlformats.org/officeDocument/2006/relationships/drawing" Target="../drawings/drawing21.xml" /></Relationships>
</file>

<file path=xl/worksheets/_rels/sheet22.xml.rels>&#65279;<?xml version="1.0" encoding="utf-8"?><Relationships xmlns="http://schemas.openxmlformats.org/package/2006/relationships"><Relationship Id="rId1" Type="http://schemas.openxmlformats.org/officeDocument/2006/relationships/drawing" Target="../drawings/drawing22.xml" /></Relationships>
</file>

<file path=xl/worksheets/_rels/sheet23.xml.rels>&#65279;<?xml version="1.0" encoding="utf-8"?><Relationships xmlns="http://schemas.openxmlformats.org/package/2006/relationships"><Relationship Id="rId1" Type="http://schemas.openxmlformats.org/officeDocument/2006/relationships/drawing" Target="../drawings/drawing23.xml" /></Relationships>
</file>

<file path=xl/worksheets/_rels/sheet24.xml.rels>&#65279;<?xml version="1.0" encoding="utf-8"?><Relationships xmlns="http://schemas.openxmlformats.org/package/2006/relationships"><Relationship Id="rId1" Type="http://schemas.openxmlformats.org/officeDocument/2006/relationships/drawing" Target="../drawings/drawing24.xml" /></Relationships>
</file>

<file path=xl/worksheets/_rels/sheet25.xml.rels>&#65279;<?xml version="1.0" encoding="utf-8"?><Relationships xmlns="http://schemas.openxmlformats.org/package/2006/relationships"><Relationship Id="rId1" Type="http://schemas.openxmlformats.org/officeDocument/2006/relationships/drawing" Target="../drawings/drawing25.xml" /></Relationships>
</file>

<file path=xl/worksheets/_rels/sheet26.xml.rels>&#65279;<?xml version="1.0" encoding="utf-8"?><Relationships xmlns="http://schemas.openxmlformats.org/package/2006/relationships"><Relationship Id="rId1" Type="http://schemas.openxmlformats.org/officeDocument/2006/relationships/drawing" Target="../drawings/drawing26.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hidden="1"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5" hidden="1" customWidth="1"/>
    <col min="51" max="51" width="25" hidden="1" customWidth="1"/>
    <col min="52" max="52" width="21.67" hidden="1" customWidth="1"/>
    <col min="53" max="53" width="19.17" hidden="1" customWidth="1"/>
    <col min="54" max="54" width="25" hidden="1" customWidth="1"/>
    <col min="55" max="55" width="21.6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c r="A1" s="16" t="s">
        <v>0</v>
      </c>
      <c r="AZ1" s="16" t="s">
        <v>1</v>
      </c>
      <c r="BA1" s="16" t="s">
        <v>2</v>
      </c>
      <c r="BB1" s="16" t="s">
        <v>3</v>
      </c>
      <c r="BT1" s="16" t="s">
        <v>4</v>
      </c>
      <c r="BU1" s="16" t="s">
        <v>4</v>
      </c>
      <c r="BV1" s="16" t="s">
        <v>5</v>
      </c>
    </row>
    <row r="2" ht="36.96" customHeight="1">
      <c r="AR2"/>
      <c r="BS2" s="17" t="s">
        <v>6</v>
      </c>
      <c r="BT2" s="17" t="s">
        <v>7</v>
      </c>
    </row>
    <row r="3"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ht="29.28" customHeight="1">
      <c r="B9" s="21"/>
      <c r="C9" s="22"/>
      <c r="D9" s="26" t="s">
        <v>26</v>
      </c>
      <c r="E9" s="22"/>
      <c r="F9" s="22"/>
      <c r="G9" s="22"/>
      <c r="H9" s="22"/>
      <c r="I9" s="22"/>
      <c r="J9" s="22"/>
      <c r="K9" s="34" t="s">
        <v>27</v>
      </c>
      <c r="L9" s="22"/>
      <c r="M9" s="22"/>
      <c r="N9" s="22"/>
      <c r="O9" s="22"/>
      <c r="P9" s="22"/>
      <c r="Q9" s="22"/>
      <c r="R9" s="22"/>
      <c r="S9" s="22"/>
      <c r="T9" s="22"/>
      <c r="U9" s="22"/>
      <c r="V9" s="22"/>
      <c r="W9" s="22"/>
      <c r="X9" s="22"/>
      <c r="Y9" s="22"/>
      <c r="Z9" s="22"/>
      <c r="AA9" s="22"/>
      <c r="AB9" s="22"/>
      <c r="AC9" s="22"/>
      <c r="AD9" s="22"/>
      <c r="AE9" s="22"/>
      <c r="AF9" s="22"/>
      <c r="AG9" s="22"/>
      <c r="AH9" s="22"/>
      <c r="AI9" s="22"/>
      <c r="AJ9" s="22"/>
      <c r="AK9" s="26" t="s">
        <v>28</v>
      </c>
      <c r="AL9" s="22"/>
      <c r="AM9" s="22"/>
      <c r="AN9" s="34" t="s">
        <v>29</v>
      </c>
      <c r="AO9" s="22"/>
      <c r="AP9" s="22"/>
      <c r="AQ9" s="22"/>
      <c r="AR9" s="20"/>
      <c r="BE9" s="31"/>
      <c r="BS9" s="17" t="s">
        <v>6</v>
      </c>
    </row>
    <row r="10" ht="12" customHeight="1">
      <c r="B10" s="21"/>
      <c r="C10" s="22"/>
      <c r="D10" s="32" t="s">
        <v>30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31</v>
      </c>
      <c r="AL10" s="22"/>
      <c r="AM10" s="22"/>
      <c r="AN10" s="27" t="s">
        <v>1</v>
      </c>
      <c r="AO10" s="22"/>
      <c r="AP10" s="22"/>
      <c r="AQ10" s="22"/>
      <c r="AR10" s="20"/>
      <c r="BE10" s="31"/>
      <c r="BS10" s="17" t="s">
        <v>6</v>
      </c>
    </row>
    <row r="11" ht="18.48" customHeight="1">
      <c r="B11" s="21"/>
      <c r="C11" s="22"/>
      <c r="D11" s="22"/>
      <c r="E11" s="27" t="s">
        <v>32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33</v>
      </c>
      <c r="AL11" s="22"/>
      <c r="AM11" s="22"/>
      <c r="AN11" s="27" t="s">
        <v>1</v>
      </c>
      <c r="AO11" s="22"/>
      <c r="AP11" s="22"/>
      <c r="AQ11" s="22"/>
      <c r="AR11" s="20"/>
      <c r="BE11" s="31"/>
      <c r="BS11" s="17" t="s">
        <v>6</v>
      </c>
    </row>
    <row r="12"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ht="12" customHeight="1">
      <c r="B13" s="21"/>
      <c r="C13" s="22"/>
      <c r="D13" s="32" t="s">
        <v>34</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31</v>
      </c>
      <c r="AL13" s="22"/>
      <c r="AM13" s="22"/>
      <c r="AN13" s="35" t="s">
        <v>35</v>
      </c>
      <c r="AO13" s="22"/>
      <c r="AP13" s="22"/>
      <c r="AQ13" s="22"/>
      <c r="AR13" s="20"/>
      <c r="BE13" s="31"/>
      <c r="BS13" s="17" t="s">
        <v>6</v>
      </c>
    </row>
    <row r="14">
      <c r="B14" s="21"/>
      <c r="C14" s="22"/>
      <c r="D14" s="22"/>
      <c r="E14" s="35" t="s">
        <v>35</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2" t="s">
        <v>33</v>
      </c>
      <c r="AL14" s="22"/>
      <c r="AM14" s="22"/>
      <c r="AN14" s="35" t="s">
        <v>35</v>
      </c>
      <c r="AO14" s="22"/>
      <c r="AP14" s="22"/>
      <c r="AQ14" s="22"/>
      <c r="AR14" s="20"/>
      <c r="BE14" s="31"/>
      <c r="BS14" s="17" t="s">
        <v>6</v>
      </c>
    </row>
    <row r="15"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ht="12" customHeight="1">
      <c r="B16" s="21"/>
      <c r="C16" s="22"/>
      <c r="D16" s="32" t="s">
        <v>36</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31</v>
      </c>
      <c r="AL16" s="22"/>
      <c r="AM16" s="22"/>
      <c r="AN16" s="27" t="s">
        <v>1</v>
      </c>
      <c r="AO16" s="22"/>
      <c r="AP16" s="22"/>
      <c r="AQ16" s="22"/>
      <c r="AR16" s="20"/>
      <c r="BE16" s="31"/>
      <c r="BS16" s="17" t="s">
        <v>4</v>
      </c>
    </row>
    <row r="17" ht="18.48" customHeight="1">
      <c r="B17" s="21"/>
      <c r="C17" s="22"/>
      <c r="D17" s="22"/>
      <c r="E17" s="27" t="s">
        <v>37</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33</v>
      </c>
      <c r="AL17" s="22"/>
      <c r="AM17" s="22"/>
      <c r="AN17" s="27" t="s">
        <v>1</v>
      </c>
      <c r="AO17" s="22"/>
      <c r="AP17" s="22"/>
      <c r="AQ17" s="22"/>
      <c r="AR17" s="20"/>
      <c r="BE17" s="31"/>
      <c r="BS17" s="17" t="s">
        <v>38</v>
      </c>
    </row>
    <row r="18"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ht="12" customHeight="1">
      <c r="B19" s="21"/>
      <c r="C19" s="22"/>
      <c r="D19" s="32" t="s">
        <v>39</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31</v>
      </c>
      <c r="AL19" s="22"/>
      <c r="AM19" s="22"/>
      <c r="AN19" s="27" t="s">
        <v>1</v>
      </c>
      <c r="AO19" s="22"/>
      <c r="AP19" s="22"/>
      <c r="AQ19" s="22"/>
      <c r="AR19" s="20"/>
      <c r="BE19" s="31"/>
      <c r="BS19" s="17" t="s">
        <v>6</v>
      </c>
    </row>
    <row r="20" ht="18.48" customHeight="1">
      <c r="B20" s="21"/>
      <c r="C20" s="22"/>
      <c r="D20" s="22"/>
      <c r="E20" s="27" t="s">
        <v>40</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33</v>
      </c>
      <c r="AL20" s="22"/>
      <c r="AM20" s="22"/>
      <c r="AN20" s="27" t="s">
        <v>1</v>
      </c>
      <c r="AO20" s="22"/>
      <c r="AP20" s="22"/>
      <c r="AQ20" s="22"/>
      <c r="AR20" s="20"/>
      <c r="BE20" s="31"/>
      <c r="BS20" s="17" t="s">
        <v>38</v>
      </c>
    </row>
    <row r="2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ht="12" customHeight="1">
      <c r="B22" s="21"/>
      <c r="C22" s="22"/>
      <c r="D22" s="32" t="s">
        <v>41</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ht="56.25" customHeight="1">
      <c r="B23" s="21"/>
      <c r="C23" s="22"/>
      <c r="D23" s="22"/>
      <c r="E23" s="37" t="s">
        <v>42</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2"/>
      <c r="AP23" s="22"/>
      <c r="AQ23" s="22"/>
      <c r="AR23" s="20"/>
      <c r="BE23" s="31"/>
    </row>
    <row r="24"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ht="6.96" customHeight="1">
      <c r="B25" s="21"/>
      <c r="C25" s="22"/>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2"/>
      <c r="AQ25" s="22"/>
      <c r="AR25" s="20"/>
      <c r="BE25" s="31"/>
    </row>
    <row r="26" s="1" customFormat="1" ht="25.92" customHeight="1">
      <c r="B26" s="39"/>
      <c r="C26" s="40"/>
      <c r="D26" s="41" t="s">
        <v>43</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1" customFormat="1" ht="6.96" customHeight="1">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1" customFormat="1">
      <c r="B28" s="39"/>
      <c r="C28" s="40"/>
      <c r="D28" s="40"/>
      <c r="E28" s="40"/>
      <c r="F28" s="40"/>
      <c r="G28" s="40"/>
      <c r="H28" s="40"/>
      <c r="I28" s="40"/>
      <c r="J28" s="40"/>
      <c r="K28" s="40"/>
      <c r="L28" s="45" t="s">
        <v>44</v>
      </c>
      <c r="M28" s="45"/>
      <c r="N28" s="45"/>
      <c r="O28" s="45"/>
      <c r="P28" s="45"/>
      <c r="Q28" s="40"/>
      <c r="R28" s="40"/>
      <c r="S28" s="40"/>
      <c r="T28" s="40"/>
      <c r="U28" s="40"/>
      <c r="V28" s="40"/>
      <c r="W28" s="45" t="s">
        <v>45</v>
      </c>
      <c r="X28" s="45"/>
      <c r="Y28" s="45"/>
      <c r="Z28" s="45"/>
      <c r="AA28" s="45"/>
      <c r="AB28" s="45"/>
      <c r="AC28" s="45"/>
      <c r="AD28" s="45"/>
      <c r="AE28" s="45"/>
      <c r="AF28" s="40"/>
      <c r="AG28" s="40"/>
      <c r="AH28" s="40"/>
      <c r="AI28" s="40"/>
      <c r="AJ28" s="40"/>
      <c r="AK28" s="45" t="s">
        <v>46</v>
      </c>
      <c r="AL28" s="45"/>
      <c r="AM28" s="45"/>
      <c r="AN28" s="45"/>
      <c r="AO28" s="45"/>
      <c r="AP28" s="40"/>
      <c r="AQ28" s="40"/>
      <c r="AR28" s="44"/>
      <c r="BE28" s="31"/>
    </row>
    <row r="29" s="2" customFormat="1" ht="14.4" customHeight="1">
      <c r="B29" s="46"/>
      <c r="C29" s="47"/>
      <c r="D29" s="32" t="s">
        <v>47</v>
      </c>
      <c r="E29" s="47"/>
      <c r="F29" s="32" t="s">
        <v>48</v>
      </c>
      <c r="G29" s="47"/>
      <c r="H29" s="47"/>
      <c r="I29" s="47"/>
      <c r="J29" s="47"/>
      <c r="K29" s="47"/>
      <c r="L29" s="48">
        <v>0.20999999999999999</v>
      </c>
      <c r="M29" s="47"/>
      <c r="N29" s="47"/>
      <c r="O29" s="47"/>
      <c r="P29" s="47"/>
      <c r="Q29" s="47"/>
      <c r="R29" s="47"/>
      <c r="S29" s="47"/>
      <c r="T29" s="47"/>
      <c r="U29" s="47"/>
      <c r="V29" s="47"/>
      <c r="W29" s="49">
        <f>ROUND(AZ54, 2)</f>
        <v>0</v>
      </c>
      <c r="X29" s="47"/>
      <c r="Y29" s="47"/>
      <c r="Z29" s="47"/>
      <c r="AA29" s="47"/>
      <c r="AB29" s="47"/>
      <c r="AC29" s="47"/>
      <c r="AD29" s="47"/>
      <c r="AE29" s="47"/>
      <c r="AF29" s="47"/>
      <c r="AG29" s="47"/>
      <c r="AH29" s="47"/>
      <c r="AI29" s="47"/>
      <c r="AJ29" s="47"/>
      <c r="AK29" s="49">
        <f>ROUND(AV54, 2)</f>
        <v>0</v>
      </c>
      <c r="AL29" s="47"/>
      <c r="AM29" s="47"/>
      <c r="AN29" s="47"/>
      <c r="AO29" s="47"/>
      <c r="AP29" s="47"/>
      <c r="AQ29" s="47"/>
      <c r="AR29" s="50"/>
      <c r="BE29" s="31"/>
    </row>
    <row r="30" s="2" customFormat="1" ht="14.4" customHeight="1">
      <c r="B30" s="46"/>
      <c r="C30" s="47"/>
      <c r="D30" s="47"/>
      <c r="E30" s="47"/>
      <c r="F30" s="32" t="s">
        <v>49</v>
      </c>
      <c r="G30" s="47"/>
      <c r="H30" s="47"/>
      <c r="I30" s="47"/>
      <c r="J30" s="47"/>
      <c r="K30" s="47"/>
      <c r="L30" s="48">
        <v>0.14999999999999999</v>
      </c>
      <c r="M30" s="47"/>
      <c r="N30" s="47"/>
      <c r="O30" s="47"/>
      <c r="P30" s="47"/>
      <c r="Q30" s="47"/>
      <c r="R30" s="47"/>
      <c r="S30" s="47"/>
      <c r="T30" s="47"/>
      <c r="U30" s="47"/>
      <c r="V30" s="47"/>
      <c r="W30" s="49">
        <f>ROUND(BA54, 2)</f>
        <v>0</v>
      </c>
      <c r="X30" s="47"/>
      <c r="Y30" s="47"/>
      <c r="Z30" s="47"/>
      <c r="AA30" s="47"/>
      <c r="AB30" s="47"/>
      <c r="AC30" s="47"/>
      <c r="AD30" s="47"/>
      <c r="AE30" s="47"/>
      <c r="AF30" s="47"/>
      <c r="AG30" s="47"/>
      <c r="AH30" s="47"/>
      <c r="AI30" s="47"/>
      <c r="AJ30" s="47"/>
      <c r="AK30" s="49">
        <f>ROUND(AW54, 2)</f>
        <v>0</v>
      </c>
      <c r="AL30" s="47"/>
      <c r="AM30" s="47"/>
      <c r="AN30" s="47"/>
      <c r="AO30" s="47"/>
      <c r="AP30" s="47"/>
      <c r="AQ30" s="47"/>
      <c r="AR30" s="50"/>
      <c r="BE30" s="31"/>
    </row>
    <row r="31" hidden="1" s="2" customFormat="1" ht="14.4" customHeight="1">
      <c r="B31" s="46"/>
      <c r="C31" s="47"/>
      <c r="D31" s="47"/>
      <c r="E31" s="47"/>
      <c r="F31" s="32" t="s">
        <v>50</v>
      </c>
      <c r="G31" s="47"/>
      <c r="H31" s="47"/>
      <c r="I31" s="47"/>
      <c r="J31" s="47"/>
      <c r="K31" s="47"/>
      <c r="L31" s="48">
        <v>0.20999999999999999</v>
      </c>
      <c r="M31" s="47"/>
      <c r="N31" s="47"/>
      <c r="O31" s="47"/>
      <c r="P31" s="47"/>
      <c r="Q31" s="47"/>
      <c r="R31" s="47"/>
      <c r="S31" s="47"/>
      <c r="T31" s="47"/>
      <c r="U31" s="47"/>
      <c r="V31" s="47"/>
      <c r="W31" s="49">
        <f>ROUND(BB54, 2)</f>
        <v>0</v>
      </c>
      <c r="X31" s="47"/>
      <c r="Y31" s="47"/>
      <c r="Z31" s="47"/>
      <c r="AA31" s="47"/>
      <c r="AB31" s="47"/>
      <c r="AC31" s="47"/>
      <c r="AD31" s="47"/>
      <c r="AE31" s="47"/>
      <c r="AF31" s="47"/>
      <c r="AG31" s="47"/>
      <c r="AH31" s="47"/>
      <c r="AI31" s="47"/>
      <c r="AJ31" s="47"/>
      <c r="AK31" s="49">
        <v>0</v>
      </c>
      <c r="AL31" s="47"/>
      <c r="AM31" s="47"/>
      <c r="AN31" s="47"/>
      <c r="AO31" s="47"/>
      <c r="AP31" s="47"/>
      <c r="AQ31" s="47"/>
      <c r="AR31" s="50"/>
      <c r="BE31" s="31"/>
    </row>
    <row r="32" hidden="1" s="2" customFormat="1" ht="14.4" customHeight="1">
      <c r="B32" s="46"/>
      <c r="C32" s="47"/>
      <c r="D32" s="47"/>
      <c r="E32" s="47"/>
      <c r="F32" s="32" t="s">
        <v>51</v>
      </c>
      <c r="G32" s="47"/>
      <c r="H32" s="47"/>
      <c r="I32" s="47"/>
      <c r="J32" s="47"/>
      <c r="K32" s="47"/>
      <c r="L32" s="48">
        <v>0.14999999999999999</v>
      </c>
      <c r="M32" s="47"/>
      <c r="N32" s="47"/>
      <c r="O32" s="47"/>
      <c r="P32" s="47"/>
      <c r="Q32" s="47"/>
      <c r="R32" s="47"/>
      <c r="S32" s="47"/>
      <c r="T32" s="47"/>
      <c r="U32" s="47"/>
      <c r="V32" s="47"/>
      <c r="W32" s="49">
        <f>ROUND(BC54, 2)</f>
        <v>0</v>
      </c>
      <c r="X32" s="47"/>
      <c r="Y32" s="47"/>
      <c r="Z32" s="47"/>
      <c r="AA32" s="47"/>
      <c r="AB32" s="47"/>
      <c r="AC32" s="47"/>
      <c r="AD32" s="47"/>
      <c r="AE32" s="47"/>
      <c r="AF32" s="47"/>
      <c r="AG32" s="47"/>
      <c r="AH32" s="47"/>
      <c r="AI32" s="47"/>
      <c r="AJ32" s="47"/>
      <c r="AK32" s="49">
        <v>0</v>
      </c>
      <c r="AL32" s="47"/>
      <c r="AM32" s="47"/>
      <c r="AN32" s="47"/>
      <c r="AO32" s="47"/>
      <c r="AP32" s="47"/>
      <c r="AQ32" s="47"/>
      <c r="AR32" s="50"/>
      <c r="BE32" s="31"/>
    </row>
    <row r="33" hidden="1" s="2" customFormat="1" ht="14.4" customHeight="1">
      <c r="B33" s="46"/>
      <c r="C33" s="47"/>
      <c r="D33" s="47"/>
      <c r="E33" s="47"/>
      <c r="F33" s="32" t="s">
        <v>52</v>
      </c>
      <c r="G33" s="47"/>
      <c r="H33" s="47"/>
      <c r="I33" s="47"/>
      <c r="J33" s="47"/>
      <c r="K33" s="47"/>
      <c r="L33" s="48">
        <v>0</v>
      </c>
      <c r="M33" s="47"/>
      <c r="N33" s="47"/>
      <c r="O33" s="47"/>
      <c r="P33" s="47"/>
      <c r="Q33" s="47"/>
      <c r="R33" s="47"/>
      <c r="S33" s="47"/>
      <c r="T33" s="47"/>
      <c r="U33" s="47"/>
      <c r="V33" s="47"/>
      <c r="W33" s="49">
        <f>ROUND(BD54, 2)</f>
        <v>0</v>
      </c>
      <c r="X33" s="47"/>
      <c r="Y33" s="47"/>
      <c r="Z33" s="47"/>
      <c r="AA33" s="47"/>
      <c r="AB33" s="47"/>
      <c r="AC33" s="47"/>
      <c r="AD33" s="47"/>
      <c r="AE33" s="47"/>
      <c r="AF33" s="47"/>
      <c r="AG33" s="47"/>
      <c r="AH33" s="47"/>
      <c r="AI33" s="47"/>
      <c r="AJ33" s="47"/>
      <c r="AK33" s="49">
        <v>0</v>
      </c>
      <c r="AL33" s="47"/>
      <c r="AM33" s="47"/>
      <c r="AN33" s="47"/>
      <c r="AO33" s="47"/>
      <c r="AP33" s="47"/>
      <c r="AQ33" s="47"/>
      <c r="AR33" s="50"/>
      <c r="BE33" s="31"/>
    </row>
    <row r="34" s="1" customFormat="1" ht="6.96"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1" customFormat="1" ht="25.92" customHeight="1">
      <c r="B35" s="39"/>
      <c r="C35" s="51"/>
      <c r="D35" s="52" t="s">
        <v>53</v>
      </c>
      <c r="E35" s="53"/>
      <c r="F35" s="53"/>
      <c r="G35" s="53"/>
      <c r="H35" s="53"/>
      <c r="I35" s="53"/>
      <c r="J35" s="53"/>
      <c r="K35" s="53"/>
      <c r="L35" s="53"/>
      <c r="M35" s="53"/>
      <c r="N35" s="53"/>
      <c r="O35" s="53"/>
      <c r="P35" s="53"/>
      <c r="Q35" s="53"/>
      <c r="R35" s="53"/>
      <c r="S35" s="53"/>
      <c r="T35" s="54" t="s">
        <v>54</v>
      </c>
      <c r="U35" s="53"/>
      <c r="V35" s="53"/>
      <c r="W35" s="53"/>
      <c r="X35" s="55" t="s">
        <v>55</v>
      </c>
      <c r="Y35" s="53"/>
      <c r="Z35" s="53"/>
      <c r="AA35" s="53"/>
      <c r="AB35" s="53"/>
      <c r="AC35" s="53"/>
      <c r="AD35" s="53"/>
      <c r="AE35" s="53"/>
      <c r="AF35" s="53"/>
      <c r="AG35" s="53"/>
      <c r="AH35" s="53"/>
      <c r="AI35" s="53"/>
      <c r="AJ35" s="53"/>
      <c r="AK35" s="56">
        <f>SUM(AK26:AK33)</f>
        <v>0</v>
      </c>
      <c r="AL35" s="53"/>
      <c r="AM35" s="53"/>
      <c r="AN35" s="53"/>
      <c r="AO35" s="57"/>
      <c r="AP35" s="51"/>
      <c r="AQ35" s="51"/>
      <c r="AR35" s="44"/>
    </row>
    <row r="36" s="1" customFormat="1" ht="6.96"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row>
    <row r="37" s="1" customFormat="1" ht="6.96" customHeight="1">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4"/>
    </row>
    <row r="41" s="1" customFormat="1" ht="6.96" customHeight="1">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4"/>
    </row>
    <row r="42" s="1" customFormat="1" ht="24.96" customHeight="1">
      <c r="B42" s="39"/>
      <c r="C42" s="23" t="s">
        <v>56</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row>
    <row r="43" s="1" customFormat="1" ht="6.96" customHeight="1">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row>
    <row r="44" s="1" customFormat="1" ht="12" customHeight="1">
      <c r="B44" s="39"/>
      <c r="C44" s="32" t="s">
        <v>13</v>
      </c>
      <c r="D44" s="40"/>
      <c r="E44" s="40"/>
      <c r="F44" s="40"/>
      <c r="G44" s="40"/>
      <c r="H44" s="40"/>
      <c r="I44" s="40"/>
      <c r="J44" s="40"/>
      <c r="K44" s="40"/>
      <c r="L44" s="40" t="str">
        <f>K5</f>
        <v>N18-139_exp3_VR_2</v>
      </c>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4"/>
    </row>
    <row r="45" s="3" customFormat="1" ht="36.96" customHeight="1">
      <c r="B45" s="62"/>
      <c r="C45" s="63" t="s">
        <v>16</v>
      </c>
      <c r="D45" s="64"/>
      <c r="E45" s="64"/>
      <c r="F45" s="64"/>
      <c r="G45" s="64"/>
      <c r="H45" s="64"/>
      <c r="I45" s="64"/>
      <c r="J45" s="64"/>
      <c r="K45" s="64"/>
      <c r="L45" s="65" t="str">
        <f>K6</f>
        <v>BASKETBALOVÁ HALA BASKETPOINT FRÝDEK-MÍSTEK</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6"/>
    </row>
    <row r="46" s="1" customFormat="1" ht="6.96" customHeight="1">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row>
    <row r="47" s="1" customFormat="1" ht="12" customHeight="1">
      <c r="B47" s="39"/>
      <c r="C47" s="32" t="s">
        <v>22</v>
      </c>
      <c r="D47" s="40"/>
      <c r="E47" s="40"/>
      <c r="F47" s="40"/>
      <c r="G47" s="40"/>
      <c r="H47" s="40"/>
      <c r="I47" s="40"/>
      <c r="J47" s="40"/>
      <c r="K47" s="40"/>
      <c r="L47" s="67" t="str">
        <f>IF(K8="","",K8)</f>
        <v>Frýdek Místek</v>
      </c>
      <c r="M47" s="40"/>
      <c r="N47" s="40"/>
      <c r="O47" s="40"/>
      <c r="P47" s="40"/>
      <c r="Q47" s="40"/>
      <c r="R47" s="40"/>
      <c r="S47" s="40"/>
      <c r="T47" s="40"/>
      <c r="U47" s="40"/>
      <c r="V47" s="40"/>
      <c r="W47" s="40"/>
      <c r="X47" s="40"/>
      <c r="Y47" s="40"/>
      <c r="Z47" s="40"/>
      <c r="AA47" s="40"/>
      <c r="AB47" s="40"/>
      <c r="AC47" s="40"/>
      <c r="AD47" s="40"/>
      <c r="AE47" s="40"/>
      <c r="AF47" s="40"/>
      <c r="AG47" s="40"/>
      <c r="AH47" s="40"/>
      <c r="AI47" s="32" t="s">
        <v>24</v>
      </c>
      <c r="AJ47" s="40"/>
      <c r="AK47" s="40"/>
      <c r="AL47" s="40"/>
      <c r="AM47" s="68" t="str">
        <f>IF(AN8= "","",AN8)</f>
        <v>11. 8. 2018</v>
      </c>
      <c r="AN47" s="68"/>
      <c r="AO47" s="40"/>
      <c r="AP47" s="40"/>
      <c r="AQ47" s="40"/>
      <c r="AR47" s="44"/>
    </row>
    <row r="48" s="1" customFormat="1" ht="6.96" customHeight="1">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row>
    <row r="49" s="1" customFormat="1" ht="13.65" customHeight="1">
      <c r="B49" s="39"/>
      <c r="C49" s="32" t="s">
        <v>30</v>
      </c>
      <c r="D49" s="40"/>
      <c r="E49" s="40"/>
      <c r="F49" s="40"/>
      <c r="G49" s="40"/>
      <c r="H49" s="40"/>
      <c r="I49" s="40"/>
      <c r="J49" s="40"/>
      <c r="K49" s="40"/>
      <c r="L49" s="40" t="str">
        <f>IF(E11= "","",E11)</f>
        <v>Basketpoint Frýdek-Místek z.s.</v>
      </c>
      <c r="M49" s="40"/>
      <c r="N49" s="40"/>
      <c r="O49" s="40"/>
      <c r="P49" s="40"/>
      <c r="Q49" s="40"/>
      <c r="R49" s="40"/>
      <c r="S49" s="40"/>
      <c r="T49" s="40"/>
      <c r="U49" s="40"/>
      <c r="V49" s="40"/>
      <c r="W49" s="40"/>
      <c r="X49" s="40"/>
      <c r="Y49" s="40"/>
      <c r="Z49" s="40"/>
      <c r="AA49" s="40"/>
      <c r="AB49" s="40"/>
      <c r="AC49" s="40"/>
      <c r="AD49" s="40"/>
      <c r="AE49" s="40"/>
      <c r="AF49" s="40"/>
      <c r="AG49" s="40"/>
      <c r="AH49" s="40"/>
      <c r="AI49" s="32" t="s">
        <v>36</v>
      </c>
      <c r="AJ49" s="40"/>
      <c r="AK49" s="40"/>
      <c r="AL49" s="40"/>
      <c r="AM49" s="69" t="str">
        <f>IF(E17="","",E17)</f>
        <v>INPROS FM s.r.o.</v>
      </c>
      <c r="AN49" s="40"/>
      <c r="AO49" s="40"/>
      <c r="AP49" s="40"/>
      <c r="AQ49" s="40"/>
      <c r="AR49" s="44"/>
      <c r="AS49" s="70" t="s">
        <v>57</v>
      </c>
      <c r="AT49" s="71"/>
      <c r="AU49" s="72"/>
      <c r="AV49" s="72"/>
      <c r="AW49" s="72"/>
      <c r="AX49" s="72"/>
      <c r="AY49" s="72"/>
      <c r="AZ49" s="72"/>
      <c r="BA49" s="72"/>
      <c r="BB49" s="72"/>
      <c r="BC49" s="72"/>
      <c r="BD49" s="73"/>
    </row>
    <row r="50" s="1" customFormat="1" ht="13.65" customHeight="1">
      <c r="B50" s="39"/>
      <c r="C50" s="32" t="s">
        <v>34</v>
      </c>
      <c r="D50" s="40"/>
      <c r="E50" s="40"/>
      <c r="F50" s="40"/>
      <c r="G50" s="40"/>
      <c r="H50" s="40"/>
      <c r="I50" s="40"/>
      <c r="J50" s="40"/>
      <c r="K50" s="40"/>
      <c r="L50" s="40" t="str">
        <f>IF(E14= "Vyplň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39</v>
      </c>
      <c r="AJ50" s="40"/>
      <c r="AK50" s="40"/>
      <c r="AL50" s="40"/>
      <c r="AM50" s="69" t="str">
        <f>IF(E20="","",E20)</f>
        <v xml:space="preserve"> </v>
      </c>
      <c r="AN50" s="40"/>
      <c r="AO50" s="40"/>
      <c r="AP50" s="40"/>
      <c r="AQ50" s="40"/>
      <c r="AR50" s="44"/>
      <c r="AS50" s="74"/>
      <c r="AT50" s="75"/>
      <c r="AU50" s="76"/>
      <c r="AV50" s="76"/>
      <c r="AW50" s="76"/>
      <c r="AX50" s="76"/>
      <c r="AY50" s="76"/>
      <c r="AZ50" s="76"/>
      <c r="BA50" s="76"/>
      <c r="BB50" s="76"/>
      <c r="BC50" s="76"/>
      <c r="BD50" s="77"/>
    </row>
    <row r="51" s="1" customFormat="1" ht="10.8" customHeight="1">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78"/>
      <c r="AT51" s="79"/>
      <c r="AU51" s="80"/>
      <c r="AV51" s="80"/>
      <c r="AW51" s="80"/>
      <c r="AX51" s="80"/>
      <c r="AY51" s="80"/>
      <c r="AZ51" s="80"/>
      <c r="BA51" s="80"/>
      <c r="BB51" s="80"/>
      <c r="BC51" s="80"/>
      <c r="BD51" s="81"/>
    </row>
    <row r="52" s="1" customFormat="1" ht="29.28" customHeight="1">
      <c r="B52" s="39"/>
      <c r="C52" s="82" t="s">
        <v>58</v>
      </c>
      <c r="D52" s="83"/>
      <c r="E52" s="83"/>
      <c r="F52" s="83"/>
      <c r="G52" s="83"/>
      <c r="H52" s="84"/>
      <c r="I52" s="85" t="s">
        <v>59</v>
      </c>
      <c r="J52" s="83"/>
      <c r="K52" s="83"/>
      <c r="L52" s="83"/>
      <c r="M52" s="83"/>
      <c r="N52" s="83"/>
      <c r="O52" s="83"/>
      <c r="P52" s="83"/>
      <c r="Q52" s="83"/>
      <c r="R52" s="83"/>
      <c r="S52" s="83"/>
      <c r="T52" s="83"/>
      <c r="U52" s="83"/>
      <c r="V52" s="83"/>
      <c r="W52" s="83"/>
      <c r="X52" s="83"/>
      <c r="Y52" s="83"/>
      <c r="Z52" s="83"/>
      <c r="AA52" s="83"/>
      <c r="AB52" s="83"/>
      <c r="AC52" s="83"/>
      <c r="AD52" s="83"/>
      <c r="AE52" s="83"/>
      <c r="AF52" s="83"/>
      <c r="AG52" s="86" t="s">
        <v>60</v>
      </c>
      <c r="AH52" s="83"/>
      <c r="AI52" s="83"/>
      <c r="AJ52" s="83"/>
      <c r="AK52" s="83"/>
      <c r="AL52" s="83"/>
      <c r="AM52" s="83"/>
      <c r="AN52" s="85" t="s">
        <v>61</v>
      </c>
      <c r="AO52" s="83"/>
      <c r="AP52" s="87"/>
      <c r="AQ52" s="88" t="s">
        <v>62</v>
      </c>
      <c r="AR52" s="44"/>
      <c r="AS52" s="89" t="s">
        <v>63</v>
      </c>
      <c r="AT52" s="90" t="s">
        <v>64</v>
      </c>
      <c r="AU52" s="90" t="s">
        <v>65</v>
      </c>
      <c r="AV52" s="90" t="s">
        <v>66</v>
      </c>
      <c r="AW52" s="90" t="s">
        <v>67</v>
      </c>
      <c r="AX52" s="90" t="s">
        <v>68</v>
      </c>
      <c r="AY52" s="90" t="s">
        <v>69</v>
      </c>
      <c r="AZ52" s="90" t="s">
        <v>70</v>
      </c>
      <c r="BA52" s="90" t="s">
        <v>71</v>
      </c>
      <c r="BB52" s="90" t="s">
        <v>72</v>
      </c>
      <c r="BC52" s="90" t="s">
        <v>73</v>
      </c>
      <c r="BD52" s="91" t="s">
        <v>74</v>
      </c>
    </row>
    <row r="53" s="1" customFormat="1" ht="10.8" customHeight="1">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2"/>
      <c r="AT53" s="93"/>
      <c r="AU53" s="93"/>
      <c r="AV53" s="93"/>
      <c r="AW53" s="93"/>
      <c r="AX53" s="93"/>
      <c r="AY53" s="93"/>
      <c r="AZ53" s="93"/>
      <c r="BA53" s="93"/>
      <c r="BB53" s="93"/>
      <c r="BC53" s="93"/>
      <c r="BD53" s="94"/>
    </row>
    <row r="54" s="4" customFormat="1" ht="32.4" customHeight="1">
      <c r="B54" s="95"/>
      <c r="C54" s="96" t="s">
        <v>75</v>
      </c>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8">
        <f>ROUND(AG55+AG56+SUM(AG67:AG76)+AG80+AG81,2)</f>
        <v>0</v>
      </c>
      <c r="AH54" s="98"/>
      <c r="AI54" s="98"/>
      <c r="AJ54" s="98"/>
      <c r="AK54" s="98"/>
      <c r="AL54" s="98"/>
      <c r="AM54" s="98"/>
      <c r="AN54" s="99">
        <f>SUM(AG54,AT54)</f>
        <v>0</v>
      </c>
      <c r="AO54" s="99"/>
      <c r="AP54" s="99"/>
      <c r="AQ54" s="100" t="s">
        <v>1</v>
      </c>
      <c r="AR54" s="101"/>
      <c r="AS54" s="102">
        <f>ROUND(AS55+AS56+SUM(AS67:AS76)+AS80+AS81,2)</f>
        <v>0</v>
      </c>
      <c r="AT54" s="103">
        <f>ROUND(SUM(AV54:AW54),2)</f>
        <v>0</v>
      </c>
      <c r="AU54" s="104">
        <f>ROUND(AU55+AU56+SUM(AU67:AU76)+AU80+AU81,5)</f>
        <v>0</v>
      </c>
      <c r="AV54" s="103">
        <f>ROUND(AZ54*L29,2)</f>
        <v>0</v>
      </c>
      <c r="AW54" s="103">
        <f>ROUND(BA54*L30,2)</f>
        <v>0</v>
      </c>
      <c r="AX54" s="103">
        <f>ROUND(BB54*L29,2)</f>
        <v>0</v>
      </c>
      <c r="AY54" s="103">
        <f>ROUND(BC54*L30,2)</f>
        <v>0</v>
      </c>
      <c r="AZ54" s="103">
        <f>ROUND(AZ55+AZ56+SUM(AZ67:AZ76)+AZ80+AZ81,2)</f>
        <v>0</v>
      </c>
      <c r="BA54" s="103">
        <f>ROUND(BA55+BA56+SUM(BA67:BA76)+BA80+BA81,2)</f>
        <v>0</v>
      </c>
      <c r="BB54" s="103">
        <f>ROUND(BB55+BB56+SUM(BB67:BB76)+BB80+BB81,2)</f>
        <v>0</v>
      </c>
      <c r="BC54" s="103">
        <f>ROUND(BC55+BC56+SUM(BC67:BC76)+BC80+BC81,2)</f>
        <v>0</v>
      </c>
      <c r="BD54" s="105">
        <f>ROUND(BD55+BD56+SUM(BD67:BD76)+BD80+BD81,2)</f>
        <v>0</v>
      </c>
      <c r="BS54" s="106" t="s">
        <v>76</v>
      </c>
      <c r="BT54" s="106" t="s">
        <v>77</v>
      </c>
      <c r="BU54" s="107" t="s">
        <v>78</v>
      </c>
      <c r="BV54" s="106" t="s">
        <v>79</v>
      </c>
      <c r="BW54" s="106" t="s">
        <v>5</v>
      </c>
      <c r="BX54" s="106" t="s">
        <v>80</v>
      </c>
      <c r="CL54" s="106" t="s">
        <v>19</v>
      </c>
    </row>
    <row r="55" s="5" customFormat="1" ht="16.5" customHeight="1">
      <c r="A55" s="108" t="s">
        <v>81</v>
      </c>
      <c r="B55" s="109"/>
      <c r="C55" s="110"/>
      <c r="D55" s="111" t="s">
        <v>82</v>
      </c>
      <c r="E55" s="111"/>
      <c r="F55" s="111"/>
      <c r="G55" s="111"/>
      <c r="H55" s="111"/>
      <c r="I55" s="112"/>
      <c r="J55" s="111" t="s">
        <v>83</v>
      </c>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3">
        <f>'VON - Vedlejší a ostatní ...'!J30</f>
        <v>0</v>
      </c>
      <c r="AH55" s="112"/>
      <c r="AI55" s="112"/>
      <c r="AJ55" s="112"/>
      <c r="AK55" s="112"/>
      <c r="AL55" s="112"/>
      <c r="AM55" s="112"/>
      <c r="AN55" s="113">
        <f>SUM(AG55,AT55)</f>
        <v>0</v>
      </c>
      <c r="AO55" s="112"/>
      <c r="AP55" s="112"/>
      <c r="AQ55" s="114" t="s">
        <v>82</v>
      </c>
      <c r="AR55" s="115"/>
      <c r="AS55" s="116">
        <v>0</v>
      </c>
      <c r="AT55" s="117">
        <f>ROUND(SUM(AV55:AW55),2)</f>
        <v>0</v>
      </c>
      <c r="AU55" s="118">
        <f>'VON - Vedlejší a ostatní ...'!P85</f>
        <v>0</v>
      </c>
      <c r="AV55" s="117">
        <f>'VON - Vedlejší a ostatní ...'!J33</f>
        <v>0</v>
      </c>
      <c r="AW55" s="117">
        <f>'VON - Vedlejší a ostatní ...'!J34</f>
        <v>0</v>
      </c>
      <c r="AX55" s="117">
        <f>'VON - Vedlejší a ostatní ...'!J35</f>
        <v>0</v>
      </c>
      <c r="AY55" s="117">
        <f>'VON - Vedlejší a ostatní ...'!J36</f>
        <v>0</v>
      </c>
      <c r="AZ55" s="117">
        <f>'VON - Vedlejší a ostatní ...'!F33</f>
        <v>0</v>
      </c>
      <c r="BA55" s="117">
        <f>'VON - Vedlejší a ostatní ...'!F34</f>
        <v>0</v>
      </c>
      <c r="BB55" s="117">
        <f>'VON - Vedlejší a ostatní ...'!F35</f>
        <v>0</v>
      </c>
      <c r="BC55" s="117">
        <f>'VON - Vedlejší a ostatní ...'!F36</f>
        <v>0</v>
      </c>
      <c r="BD55" s="119">
        <f>'VON - Vedlejší a ostatní ...'!F37</f>
        <v>0</v>
      </c>
      <c r="BT55" s="120" t="s">
        <v>84</v>
      </c>
      <c r="BV55" s="120" t="s">
        <v>79</v>
      </c>
      <c r="BW55" s="120" t="s">
        <v>85</v>
      </c>
      <c r="BX55" s="120" t="s">
        <v>5</v>
      </c>
      <c r="CL55" s="120" t="s">
        <v>19</v>
      </c>
      <c r="CM55" s="120" t="s">
        <v>86</v>
      </c>
    </row>
    <row r="56" s="5" customFormat="1" ht="16.5" customHeight="1">
      <c r="B56" s="109"/>
      <c r="C56" s="110"/>
      <c r="D56" s="111" t="s">
        <v>87</v>
      </c>
      <c r="E56" s="111"/>
      <c r="F56" s="111"/>
      <c r="G56" s="111"/>
      <c r="H56" s="111"/>
      <c r="I56" s="112"/>
      <c r="J56" s="111" t="s">
        <v>88</v>
      </c>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21">
        <f>ROUND(SUM(AG57:AG66),2)</f>
        <v>0</v>
      </c>
      <c r="AH56" s="112"/>
      <c r="AI56" s="112"/>
      <c r="AJ56" s="112"/>
      <c r="AK56" s="112"/>
      <c r="AL56" s="112"/>
      <c r="AM56" s="112"/>
      <c r="AN56" s="113">
        <f>SUM(AG56,AT56)</f>
        <v>0</v>
      </c>
      <c r="AO56" s="112"/>
      <c r="AP56" s="112"/>
      <c r="AQ56" s="114" t="s">
        <v>89</v>
      </c>
      <c r="AR56" s="115"/>
      <c r="AS56" s="116">
        <f>ROUND(SUM(AS57:AS66),2)</f>
        <v>0</v>
      </c>
      <c r="AT56" s="117">
        <f>ROUND(SUM(AV56:AW56),2)</f>
        <v>0</v>
      </c>
      <c r="AU56" s="118">
        <f>ROUND(SUM(AU57:AU66),5)</f>
        <v>0</v>
      </c>
      <c r="AV56" s="117">
        <f>ROUND(AZ56*L29,2)</f>
        <v>0</v>
      </c>
      <c r="AW56" s="117">
        <f>ROUND(BA56*L30,2)</f>
        <v>0</v>
      </c>
      <c r="AX56" s="117">
        <f>ROUND(BB56*L29,2)</f>
        <v>0</v>
      </c>
      <c r="AY56" s="117">
        <f>ROUND(BC56*L30,2)</f>
        <v>0</v>
      </c>
      <c r="AZ56" s="117">
        <f>ROUND(SUM(AZ57:AZ66),2)</f>
        <v>0</v>
      </c>
      <c r="BA56" s="117">
        <f>ROUND(SUM(BA57:BA66),2)</f>
        <v>0</v>
      </c>
      <c r="BB56" s="117">
        <f>ROUND(SUM(BB57:BB66),2)</f>
        <v>0</v>
      </c>
      <c r="BC56" s="117">
        <f>ROUND(SUM(BC57:BC66),2)</f>
        <v>0</v>
      </c>
      <c r="BD56" s="119">
        <f>ROUND(SUM(BD57:BD66),2)</f>
        <v>0</v>
      </c>
      <c r="BS56" s="120" t="s">
        <v>76</v>
      </c>
      <c r="BT56" s="120" t="s">
        <v>84</v>
      </c>
      <c r="BU56" s="120" t="s">
        <v>78</v>
      </c>
      <c r="BV56" s="120" t="s">
        <v>79</v>
      </c>
      <c r="BW56" s="120" t="s">
        <v>90</v>
      </c>
      <c r="BX56" s="120" t="s">
        <v>5</v>
      </c>
      <c r="CL56" s="120" t="s">
        <v>19</v>
      </c>
      <c r="CM56" s="120" t="s">
        <v>86</v>
      </c>
    </row>
    <row r="57" s="6" customFormat="1" ht="25.5" customHeight="1">
      <c r="A57" s="108" t="s">
        <v>81</v>
      </c>
      <c r="B57" s="122"/>
      <c r="C57" s="123"/>
      <c r="D57" s="123"/>
      <c r="E57" s="124" t="s">
        <v>91</v>
      </c>
      <c r="F57" s="124"/>
      <c r="G57" s="124"/>
      <c r="H57" s="124"/>
      <c r="I57" s="124"/>
      <c r="J57" s="123"/>
      <c r="K57" s="124" t="s">
        <v>92</v>
      </c>
      <c r="L57" s="124"/>
      <c r="M57" s="124"/>
      <c r="N57" s="124"/>
      <c r="O57" s="124"/>
      <c r="P57" s="124"/>
      <c r="Q57" s="124"/>
      <c r="R57" s="124"/>
      <c r="S57" s="124"/>
      <c r="T57" s="124"/>
      <c r="U57" s="124"/>
      <c r="V57" s="124"/>
      <c r="W57" s="124"/>
      <c r="X57" s="124"/>
      <c r="Y57" s="124"/>
      <c r="Z57" s="124"/>
      <c r="AA57" s="124"/>
      <c r="AB57" s="124"/>
      <c r="AC57" s="124"/>
      <c r="AD57" s="124"/>
      <c r="AE57" s="124"/>
      <c r="AF57" s="124"/>
      <c r="AG57" s="125">
        <f>'D.1.1-2 - Architektonicko...'!J32</f>
        <v>0</v>
      </c>
      <c r="AH57" s="123"/>
      <c r="AI57" s="123"/>
      <c r="AJ57" s="123"/>
      <c r="AK57" s="123"/>
      <c r="AL57" s="123"/>
      <c r="AM57" s="123"/>
      <c r="AN57" s="125">
        <f>SUM(AG57,AT57)</f>
        <v>0</v>
      </c>
      <c r="AO57" s="123"/>
      <c r="AP57" s="123"/>
      <c r="AQ57" s="126" t="s">
        <v>93</v>
      </c>
      <c r="AR57" s="127"/>
      <c r="AS57" s="128">
        <v>0</v>
      </c>
      <c r="AT57" s="129">
        <f>ROUND(SUM(AV57:AW57),2)</f>
        <v>0</v>
      </c>
      <c r="AU57" s="130">
        <f>'D.1.1-2 - Architektonicko...'!P113</f>
        <v>0</v>
      </c>
      <c r="AV57" s="129">
        <f>'D.1.1-2 - Architektonicko...'!J35</f>
        <v>0</v>
      </c>
      <c r="AW57" s="129">
        <f>'D.1.1-2 - Architektonicko...'!J36</f>
        <v>0</v>
      </c>
      <c r="AX57" s="129">
        <f>'D.1.1-2 - Architektonicko...'!J37</f>
        <v>0</v>
      </c>
      <c r="AY57" s="129">
        <f>'D.1.1-2 - Architektonicko...'!J38</f>
        <v>0</v>
      </c>
      <c r="AZ57" s="129">
        <f>'D.1.1-2 - Architektonicko...'!F35</f>
        <v>0</v>
      </c>
      <c r="BA57" s="129">
        <f>'D.1.1-2 - Architektonicko...'!F36</f>
        <v>0</v>
      </c>
      <c r="BB57" s="129">
        <f>'D.1.1-2 - Architektonicko...'!F37</f>
        <v>0</v>
      </c>
      <c r="BC57" s="129">
        <f>'D.1.1-2 - Architektonicko...'!F38</f>
        <v>0</v>
      </c>
      <c r="BD57" s="131">
        <f>'D.1.1-2 - Architektonicko...'!F39</f>
        <v>0</v>
      </c>
      <c r="BT57" s="132" t="s">
        <v>86</v>
      </c>
      <c r="BV57" s="132" t="s">
        <v>79</v>
      </c>
      <c r="BW57" s="132" t="s">
        <v>94</v>
      </c>
      <c r="BX57" s="132" t="s">
        <v>90</v>
      </c>
      <c r="CL57" s="132" t="s">
        <v>19</v>
      </c>
    </row>
    <row r="58" s="6" customFormat="1" ht="16.5" customHeight="1">
      <c r="A58" s="108" t="s">
        <v>81</v>
      </c>
      <c r="B58" s="122"/>
      <c r="C58" s="123"/>
      <c r="D58" s="123"/>
      <c r="E58" s="124" t="s">
        <v>95</v>
      </c>
      <c r="F58" s="124"/>
      <c r="G58" s="124"/>
      <c r="H58" s="124"/>
      <c r="I58" s="124"/>
      <c r="J58" s="123"/>
      <c r="K58" s="124" t="s">
        <v>96</v>
      </c>
      <c r="L58" s="124"/>
      <c r="M58" s="124"/>
      <c r="N58" s="124"/>
      <c r="O58" s="124"/>
      <c r="P58" s="124"/>
      <c r="Q58" s="124"/>
      <c r="R58" s="124"/>
      <c r="S58" s="124"/>
      <c r="T58" s="124"/>
      <c r="U58" s="124"/>
      <c r="V58" s="124"/>
      <c r="W58" s="124"/>
      <c r="X58" s="124"/>
      <c r="Y58" s="124"/>
      <c r="Z58" s="124"/>
      <c r="AA58" s="124"/>
      <c r="AB58" s="124"/>
      <c r="AC58" s="124"/>
      <c r="AD58" s="124"/>
      <c r="AE58" s="124"/>
      <c r="AF58" s="124"/>
      <c r="AG58" s="125">
        <f>'D.1.3 - Požárně bezpečnos...'!J32</f>
        <v>0</v>
      </c>
      <c r="AH58" s="123"/>
      <c r="AI58" s="123"/>
      <c r="AJ58" s="123"/>
      <c r="AK58" s="123"/>
      <c r="AL58" s="123"/>
      <c r="AM58" s="123"/>
      <c r="AN58" s="125">
        <f>SUM(AG58,AT58)</f>
        <v>0</v>
      </c>
      <c r="AO58" s="123"/>
      <c r="AP58" s="123"/>
      <c r="AQ58" s="126" t="s">
        <v>93</v>
      </c>
      <c r="AR58" s="127"/>
      <c r="AS58" s="128">
        <v>0</v>
      </c>
      <c r="AT58" s="129">
        <f>ROUND(SUM(AV58:AW58),2)</f>
        <v>0</v>
      </c>
      <c r="AU58" s="130">
        <f>'D.1.3 - Požárně bezpečnos...'!P87</f>
        <v>0</v>
      </c>
      <c r="AV58" s="129">
        <f>'D.1.3 - Požárně bezpečnos...'!J35</f>
        <v>0</v>
      </c>
      <c r="AW58" s="129">
        <f>'D.1.3 - Požárně bezpečnos...'!J36</f>
        <v>0</v>
      </c>
      <c r="AX58" s="129">
        <f>'D.1.3 - Požárně bezpečnos...'!J37</f>
        <v>0</v>
      </c>
      <c r="AY58" s="129">
        <f>'D.1.3 - Požárně bezpečnos...'!J38</f>
        <v>0</v>
      </c>
      <c r="AZ58" s="129">
        <f>'D.1.3 - Požárně bezpečnos...'!F35</f>
        <v>0</v>
      </c>
      <c r="BA58" s="129">
        <f>'D.1.3 - Požárně bezpečnos...'!F36</f>
        <v>0</v>
      </c>
      <c r="BB58" s="129">
        <f>'D.1.3 - Požárně bezpečnos...'!F37</f>
        <v>0</v>
      </c>
      <c r="BC58" s="129">
        <f>'D.1.3 - Požárně bezpečnos...'!F38</f>
        <v>0</v>
      </c>
      <c r="BD58" s="131">
        <f>'D.1.3 - Požárně bezpečnos...'!F39</f>
        <v>0</v>
      </c>
      <c r="BT58" s="132" t="s">
        <v>86</v>
      </c>
      <c r="BV58" s="132" t="s">
        <v>79</v>
      </c>
      <c r="BW58" s="132" t="s">
        <v>97</v>
      </c>
      <c r="BX58" s="132" t="s">
        <v>90</v>
      </c>
      <c r="CL58" s="132" t="s">
        <v>19</v>
      </c>
    </row>
    <row r="59" s="6" customFormat="1" ht="16.5" customHeight="1">
      <c r="A59" s="108" t="s">
        <v>81</v>
      </c>
      <c r="B59" s="122"/>
      <c r="C59" s="123"/>
      <c r="D59" s="123"/>
      <c r="E59" s="124" t="s">
        <v>98</v>
      </c>
      <c r="F59" s="124"/>
      <c r="G59" s="124"/>
      <c r="H59" s="124"/>
      <c r="I59" s="124"/>
      <c r="J59" s="123"/>
      <c r="K59" s="124" t="s">
        <v>99</v>
      </c>
      <c r="L59" s="124"/>
      <c r="M59" s="124"/>
      <c r="N59" s="124"/>
      <c r="O59" s="124"/>
      <c r="P59" s="124"/>
      <c r="Q59" s="124"/>
      <c r="R59" s="124"/>
      <c r="S59" s="124"/>
      <c r="T59" s="124"/>
      <c r="U59" s="124"/>
      <c r="V59" s="124"/>
      <c r="W59" s="124"/>
      <c r="X59" s="124"/>
      <c r="Y59" s="124"/>
      <c r="Z59" s="124"/>
      <c r="AA59" s="124"/>
      <c r="AB59" s="124"/>
      <c r="AC59" s="124"/>
      <c r="AD59" s="124"/>
      <c r="AE59" s="124"/>
      <c r="AF59" s="124"/>
      <c r="AG59" s="125">
        <f>'D.1.4 - Zdravotně technic...'!J32</f>
        <v>0</v>
      </c>
      <c r="AH59" s="123"/>
      <c r="AI59" s="123"/>
      <c r="AJ59" s="123"/>
      <c r="AK59" s="123"/>
      <c r="AL59" s="123"/>
      <c r="AM59" s="123"/>
      <c r="AN59" s="125">
        <f>SUM(AG59,AT59)</f>
        <v>0</v>
      </c>
      <c r="AO59" s="123"/>
      <c r="AP59" s="123"/>
      <c r="AQ59" s="126" t="s">
        <v>93</v>
      </c>
      <c r="AR59" s="127"/>
      <c r="AS59" s="128">
        <v>0</v>
      </c>
      <c r="AT59" s="129">
        <f>ROUND(SUM(AV59:AW59),2)</f>
        <v>0</v>
      </c>
      <c r="AU59" s="130">
        <f>'D.1.4 - Zdravotně technic...'!P86</f>
        <v>0</v>
      </c>
      <c r="AV59" s="129">
        <f>'D.1.4 - Zdravotně technic...'!J35</f>
        <v>0</v>
      </c>
      <c r="AW59" s="129">
        <f>'D.1.4 - Zdravotně technic...'!J36</f>
        <v>0</v>
      </c>
      <c r="AX59" s="129">
        <f>'D.1.4 - Zdravotně technic...'!J37</f>
        <v>0</v>
      </c>
      <c r="AY59" s="129">
        <f>'D.1.4 - Zdravotně technic...'!J38</f>
        <v>0</v>
      </c>
      <c r="AZ59" s="129">
        <f>'D.1.4 - Zdravotně technic...'!F35</f>
        <v>0</v>
      </c>
      <c r="BA59" s="129">
        <f>'D.1.4 - Zdravotně technic...'!F36</f>
        <v>0</v>
      </c>
      <c r="BB59" s="129">
        <f>'D.1.4 - Zdravotně technic...'!F37</f>
        <v>0</v>
      </c>
      <c r="BC59" s="129">
        <f>'D.1.4 - Zdravotně technic...'!F38</f>
        <v>0</v>
      </c>
      <c r="BD59" s="131">
        <f>'D.1.4 - Zdravotně technic...'!F39</f>
        <v>0</v>
      </c>
      <c r="BT59" s="132" t="s">
        <v>86</v>
      </c>
      <c r="BV59" s="132" t="s">
        <v>79</v>
      </c>
      <c r="BW59" s="132" t="s">
        <v>100</v>
      </c>
      <c r="BX59" s="132" t="s">
        <v>90</v>
      </c>
      <c r="CL59" s="132" t="s">
        <v>19</v>
      </c>
    </row>
    <row r="60" s="6" customFormat="1" ht="16.5" customHeight="1">
      <c r="A60" s="108" t="s">
        <v>81</v>
      </c>
      <c r="B60" s="122"/>
      <c r="C60" s="123"/>
      <c r="D60" s="123"/>
      <c r="E60" s="124" t="s">
        <v>101</v>
      </c>
      <c r="F60" s="124"/>
      <c r="G60" s="124"/>
      <c r="H60" s="124"/>
      <c r="I60" s="124"/>
      <c r="J60" s="123"/>
      <c r="K60" s="124" t="s">
        <v>102</v>
      </c>
      <c r="L60" s="124"/>
      <c r="M60" s="124"/>
      <c r="N60" s="124"/>
      <c r="O60" s="124"/>
      <c r="P60" s="124"/>
      <c r="Q60" s="124"/>
      <c r="R60" s="124"/>
      <c r="S60" s="124"/>
      <c r="T60" s="124"/>
      <c r="U60" s="124"/>
      <c r="V60" s="124"/>
      <c r="W60" s="124"/>
      <c r="X60" s="124"/>
      <c r="Y60" s="124"/>
      <c r="Z60" s="124"/>
      <c r="AA60" s="124"/>
      <c r="AB60" s="124"/>
      <c r="AC60" s="124"/>
      <c r="AD60" s="124"/>
      <c r="AE60" s="124"/>
      <c r="AF60" s="124"/>
      <c r="AG60" s="125">
        <f>'D.1.5 - Vzduchotechnika, ...'!J32</f>
        <v>0</v>
      </c>
      <c r="AH60" s="123"/>
      <c r="AI60" s="123"/>
      <c r="AJ60" s="123"/>
      <c r="AK60" s="123"/>
      <c r="AL60" s="123"/>
      <c r="AM60" s="123"/>
      <c r="AN60" s="125">
        <f>SUM(AG60,AT60)</f>
        <v>0</v>
      </c>
      <c r="AO60" s="123"/>
      <c r="AP60" s="123"/>
      <c r="AQ60" s="126" t="s">
        <v>93</v>
      </c>
      <c r="AR60" s="127"/>
      <c r="AS60" s="128">
        <v>0</v>
      </c>
      <c r="AT60" s="129">
        <f>ROUND(SUM(AV60:AW60),2)</f>
        <v>0</v>
      </c>
      <c r="AU60" s="130">
        <f>'D.1.5 - Vzduchotechnika, ...'!P86</f>
        <v>0</v>
      </c>
      <c r="AV60" s="129">
        <f>'D.1.5 - Vzduchotechnika, ...'!J35</f>
        <v>0</v>
      </c>
      <c r="AW60" s="129">
        <f>'D.1.5 - Vzduchotechnika, ...'!J36</f>
        <v>0</v>
      </c>
      <c r="AX60" s="129">
        <f>'D.1.5 - Vzduchotechnika, ...'!J37</f>
        <v>0</v>
      </c>
      <c r="AY60" s="129">
        <f>'D.1.5 - Vzduchotechnika, ...'!J38</f>
        <v>0</v>
      </c>
      <c r="AZ60" s="129">
        <f>'D.1.5 - Vzduchotechnika, ...'!F35</f>
        <v>0</v>
      </c>
      <c r="BA60" s="129">
        <f>'D.1.5 - Vzduchotechnika, ...'!F36</f>
        <v>0</v>
      </c>
      <c r="BB60" s="129">
        <f>'D.1.5 - Vzduchotechnika, ...'!F37</f>
        <v>0</v>
      </c>
      <c r="BC60" s="129">
        <f>'D.1.5 - Vzduchotechnika, ...'!F38</f>
        <v>0</v>
      </c>
      <c r="BD60" s="131">
        <f>'D.1.5 - Vzduchotechnika, ...'!F39</f>
        <v>0</v>
      </c>
      <c r="BT60" s="132" t="s">
        <v>86</v>
      </c>
      <c r="BV60" s="132" t="s">
        <v>79</v>
      </c>
      <c r="BW60" s="132" t="s">
        <v>103</v>
      </c>
      <c r="BX60" s="132" t="s">
        <v>90</v>
      </c>
      <c r="CL60" s="132" t="s">
        <v>19</v>
      </c>
    </row>
    <row r="61" s="6" customFormat="1" ht="16.5" customHeight="1">
      <c r="A61" s="108" t="s">
        <v>81</v>
      </c>
      <c r="B61" s="122"/>
      <c r="C61" s="123"/>
      <c r="D61" s="123"/>
      <c r="E61" s="124" t="s">
        <v>104</v>
      </c>
      <c r="F61" s="124"/>
      <c r="G61" s="124"/>
      <c r="H61" s="124"/>
      <c r="I61" s="124"/>
      <c r="J61" s="123"/>
      <c r="K61" s="124" t="s">
        <v>105</v>
      </c>
      <c r="L61" s="124"/>
      <c r="M61" s="124"/>
      <c r="N61" s="124"/>
      <c r="O61" s="124"/>
      <c r="P61" s="124"/>
      <c r="Q61" s="124"/>
      <c r="R61" s="124"/>
      <c r="S61" s="124"/>
      <c r="T61" s="124"/>
      <c r="U61" s="124"/>
      <c r="V61" s="124"/>
      <c r="W61" s="124"/>
      <c r="X61" s="124"/>
      <c r="Y61" s="124"/>
      <c r="Z61" s="124"/>
      <c r="AA61" s="124"/>
      <c r="AB61" s="124"/>
      <c r="AC61" s="124"/>
      <c r="AD61" s="124"/>
      <c r="AE61" s="124"/>
      <c r="AF61" s="124"/>
      <c r="AG61" s="125">
        <f>'D.1.6 - Vytápění'!J32</f>
        <v>0</v>
      </c>
      <c r="AH61" s="123"/>
      <c r="AI61" s="123"/>
      <c r="AJ61" s="123"/>
      <c r="AK61" s="123"/>
      <c r="AL61" s="123"/>
      <c r="AM61" s="123"/>
      <c r="AN61" s="125">
        <f>SUM(AG61,AT61)</f>
        <v>0</v>
      </c>
      <c r="AO61" s="123"/>
      <c r="AP61" s="123"/>
      <c r="AQ61" s="126" t="s">
        <v>93</v>
      </c>
      <c r="AR61" s="127"/>
      <c r="AS61" s="128">
        <v>0</v>
      </c>
      <c r="AT61" s="129">
        <f>ROUND(SUM(AV61:AW61),2)</f>
        <v>0</v>
      </c>
      <c r="AU61" s="130">
        <f>'D.1.6 - Vytápění'!P86</f>
        <v>0</v>
      </c>
      <c r="AV61" s="129">
        <f>'D.1.6 - Vytápění'!J35</f>
        <v>0</v>
      </c>
      <c r="AW61" s="129">
        <f>'D.1.6 - Vytápění'!J36</f>
        <v>0</v>
      </c>
      <c r="AX61" s="129">
        <f>'D.1.6 - Vytápění'!J37</f>
        <v>0</v>
      </c>
      <c r="AY61" s="129">
        <f>'D.1.6 - Vytápění'!J38</f>
        <v>0</v>
      </c>
      <c r="AZ61" s="129">
        <f>'D.1.6 - Vytápění'!F35</f>
        <v>0</v>
      </c>
      <c r="BA61" s="129">
        <f>'D.1.6 - Vytápění'!F36</f>
        <v>0</v>
      </c>
      <c r="BB61" s="129">
        <f>'D.1.6 - Vytápění'!F37</f>
        <v>0</v>
      </c>
      <c r="BC61" s="129">
        <f>'D.1.6 - Vytápění'!F38</f>
        <v>0</v>
      </c>
      <c r="BD61" s="131">
        <f>'D.1.6 - Vytápění'!F39</f>
        <v>0</v>
      </c>
      <c r="BT61" s="132" t="s">
        <v>86</v>
      </c>
      <c r="BV61" s="132" t="s">
        <v>79</v>
      </c>
      <c r="BW61" s="132" t="s">
        <v>106</v>
      </c>
      <c r="BX61" s="132" t="s">
        <v>90</v>
      </c>
      <c r="CL61" s="132" t="s">
        <v>19</v>
      </c>
    </row>
    <row r="62" s="6" customFormat="1" ht="16.5" customHeight="1">
      <c r="A62" s="108" t="s">
        <v>81</v>
      </c>
      <c r="B62" s="122"/>
      <c r="C62" s="123"/>
      <c r="D62" s="123"/>
      <c r="E62" s="124" t="s">
        <v>107</v>
      </c>
      <c r="F62" s="124"/>
      <c r="G62" s="124"/>
      <c r="H62" s="124"/>
      <c r="I62" s="124"/>
      <c r="J62" s="123"/>
      <c r="K62" s="124" t="s">
        <v>108</v>
      </c>
      <c r="L62" s="124"/>
      <c r="M62" s="124"/>
      <c r="N62" s="124"/>
      <c r="O62" s="124"/>
      <c r="P62" s="124"/>
      <c r="Q62" s="124"/>
      <c r="R62" s="124"/>
      <c r="S62" s="124"/>
      <c r="T62" s="124"/>
      <c r="U62" s="124"/>
      <c r="V62" s="124"/>
      <c r="W62" s="124"/>
      <c r="X62" s="124"/>
      <c r="Y62" s="124"/>
      <c r="Z62" s="124"/>
      <c r="AA62" s="124"/>
      <c r="AB62" s="124"/>
      <c r="AC62" s="124"/>
      <c r="AD62" s="124"/>
      <c r="AE62" s="124"/>
      <c r="AF62" s="124"/>
      <c r="AG62" s="125">
        <f>'D.1.7 - Plynoinstalace'!J32</f>
        <v>0</v>
      </c>
      <c r="AH62" s="123"/>
      <c r="AI62" s="123"/>
      <c r="AJ62" s="123"/>
      <c r="AK62" s="123"/>
      <c r="AL62" s="123"/>
      <c r="AM62" s="123"/>
      <c r="AN62" s="125">
        <f>SUM(AG62,AT62)</f>
        <v>0</v>
      </c>
      <c r="AO62" s="123"/>
      <c r="AP62" s="123"/>
      <c r="AQ62" s="126" t="s">
        <v>93</v>
      </c>
      <c r="AR62" s="127"/>
      <c r="AS62" s="128">
        <v>0</v>
      </c>
      <c r="AT62" s="129">
        <f>ROUND(SUM(AV62:AW62),2)</f>
        <v>0</v>
      </c>
      <c r="AU62" s="130">
        <f>'D.1.7 - Plynoinstalace'!P86</f>
        <v>0</v>
      </c>
      <c r="AV62" s="129">
        <f>'D.1.7 - Plynoinstalace'!J35</f>
        <v>0</v>
      </c>
      <c r="AW62" s="129">
        <f>'D.1.7 - Plynoinstalace'!J36</f>
        <v>0</v>
      </c>
      <c r="AX62" s="129">
        <f>'D.1.7 - Plynoinstalace'!J37</f>
        <v>0</v>
      </c>
      <c r="AY62" s="129">
        <f>'D.1.7 - Plynoinstalace'!J38</f>
        <v>0</v>
      </c>
      <c r="AZ62" s="129">
        <f>'D.1.7 - Plynoinstalace'!F35</f>
        <v>0</v>
      </c>
      <c r="BA62" s="129">
        <f>'D.1.7 - Plynoinstalace'!F36</f>
        <v>0</v>
      </c>
      <c r="BB62" s="129">
        <f>'D.1.7 - Plynoinstalace'!F37</f>
        <v>0</v>
      </c>
      <c r="BC62" s="129">
        <f>'D.1.7 - Plynoinstalace'!F38</f>
        <v>0</v>
      </c>
      <c r="BD62" s="131">
        <f>'D.1.7 - Plynoinstalace'!F39</f>
        <v>0</v>
      </c>
      <c r="BT62" s="132" t="s">
        <v>86</v>
      </c>
      <c r="BV62" s="132" t="s">
        <v>79</v>
      </c>
      <c r="BW62" s="132" t="s">
        <v>109</v>
      </c>
      <c r="BX62" s="132" t="s">
        <v>90</v>
      </c>
      <c r="CL62" s="132" t="s">
        <v>19</v>
      </c>
    </row>
    <row r="63" s="6" customFormat="1" ht="16.5" customHeight="1">
      <c r="A63" s="108" t="s">
        <v>81</v>
      </c>
      <c r="B63" s="122"/>
      <c r="C63" s="123"/>
      <c r="D63" s="123"/>
      <c r="E63" s="124" t="s">
        <v>110</v>
      </c>
      <c r="F63" s="124"/>
      <c r="G63" s="124"/>
      <c r="H63" s="124"/>
      <c r="I63" s="124"/>
      <c r="J63" s="123"/>
      <c r="K63" s="124" t="s">
        <v>111</v>
      </c>
      <c r="L63" s="124"/>
      <c r="M63" s="124"/>
      <c r="N63" s="124"/>
      <c r="O63" s="124"/>
      <c r="P63" s="124"/>
      <c r="Q63" s="124"/>
      <c r="R63" s="124"/>
      <c r="S63" s="124"/>
      <c r="T63" s="124"/>
      <c r="U63" s="124"/>
      <c r="V63" s="124"/>
      <c r="W63" s="124"/>
      <c r="X63" s="124"/>
      <c r="Y63" s="124"/>
      <c r="Z63" s="124"/>
      <c r="AA63" s="124"/>
      <c r="AB63" s="124"/>
      <c r="AC63" s="124"/>
      <c r="AD63" s="124"/>
      <c r="AE63" s="124"/>
      <c r="AF63" s="124"/>
      <c r="AG63" s="125">
        <f>'D.1.8 - Elektroinstalace ...'!J32</f>
        <v>0</v>
      </c>
      <c r="AH63" s="123"/>
      <c r="AI63" s="123"/>
      <c r="AJ63" s="123"/>
      <c r="AK63" s="123"/>
      <c r="AL63" s="123"/>
      <c r="AM63" s="123"/>
      <c r="AN63" s="125">
        <f>SUM(AG63,AT63)</f>
        <v>0</v>
      </c>
      <c r="AO63" s="123"/>
      <c r="AP63" s="123"/>
      <c r="AQ63" s="126" t="s">
        <v>93</v>
      </c>
      <c r="AR63" s="127"/>
      <c r="AS63" s="128">
        <v>0</v>
      </c>
      <c r="AT63" s="129">
        <f>ROUND(SUM(AV63:AW63),2)</f>
        <v>0</v>
      </c>
      <c r="AU63" s="130">
        <f>'D.1.8 - Elektroinstalace ...'!P86</f>
        <v>0</v>
      </c>
      <c r="AV63" s="129">
        <f>'D.1.8 - Elektroinstalace ...'!J35</f>
        <v>0</v>
      </c>
      <c r="AW63" s="129">
        <f>'D.1.8 - Elektroinstalace ...'!J36</f>
        <v>0</v>
      </c>
      <c r="AX63" s="129">
        <f>'D.1.8 - Elektroinstalace ...'!J37</f>
        <v>0</v>
      </c>
      <c r="AY63" s="129">
        <f>'D.1.8 - Elektroinstalace ...'!J38</f>
        <v>0</v>
      </c>
      <c r="AZ63" s="129">
        <f>'D.1.8 - Elektroinstalace ...'!F35</f>
        <v>0</v>
      </c>
      <c r="BA63" s="129">
        <f>'D.1.8 - Elektroinstalace ...'!F36</f>
        <v>0</v>
      </c>
      <c r="BB63" s="129">
        <f>'D.1.8 - Elektroinstalace ...'!F37</f>
        <v>0</v>
      </c>
      <c r="BC63" s="129">
        <f>'D.1.8 - Elektroinstalace ...'!F38</f>
        <v>0</v>
      </c>
      <c r="BD63" s="131">
        <f>'D.1.8 - Elektroinstalace ...'!F39</f>
        <v>0</v>
      </c>
      <c r="BT63" s="132" t="s">
        <v>86</v>
      </c>
      <c r="BV63" s="132" t="s">
        <v>79</v>
      </c>
      <c r="BW63" s="132" t="s">
        <v>112</v>
      </c>
      <c r="BX63" s="132" t="s">
        <v>90</v>
      </c>
      <c r="CL63" s="132" t="s">
        <v>19</v>
      </c>
    </row>
    <row r="64" s="6" customFormat="1" ht="16.5" customHeight="1">
      <c r="A64" s="108" t="s">
        <v>81</v>
      </c>
      <c r="B64" s="122"/>
      <c r="C64" s="123"/>
      <c r="D64" s="123"/>
      <c r="E64" s="124" t="s">
        <v>113</v>
      </c>
      <c r="F64" s="124"/>
      <c r="G64" s="124"/>
      <c r="H64" s="124"/>
      <c r="I64" s="124"/>
      <c r="J64" s="123"/>
      <c r="K64" s="124" t="s">
        <v>114</v>
      </c>
      <c r="L64" s="124"/>
      <c r="M64" s="124"/>
      <c r="N64" s="124"/>
      <c r="O64" s="124"/>
      <c r="P64" s="124"/>
      <c r="Q64" s="124"/>
      <c r="R64" s="124"/>
      <c r="S64" s="124"/>
      <c r="T64" s="124"/>
      <c r="U64" s="124"/>
      <c r="V64" s="124"/>
      <c r="W64" s="124"/>
      <c r="X64" s="124"/>
      <c r="Y64" s="124"/>
      <c r="Z64" s="124"/>
      <c r="AA64" s="124"/>
      <c r="AB64" s="124"/>
      <c r="AC64" s="124"/>
      <c r="AD64" s="124"/>
      <c r="AE64" s="124"/>
      <c r="AF64" s="124"/>
      <c r="AG64" s="125">
        <f>'D.1.9 - Elektroinstalace ...'!J32</f>
        <v>0</v>
      </c>
      <c r="AH64" s="123"/>
      <c r="AI64" s="123"/>
      <c r="AJ64" s="123"/>
      <c r="AK64" s="123"/>
      <c r="AL64" s="123"/>
      <c r="AM64" s="123"/>
      <c r="AN64" s="125">
        <f>SUM(AG64,AT64)</f>
        <v>0</v>
      </c>
      <c r="AO64" s="123"/>
      <c r="AP64" s="123"/>
      <c r="AQ64" s="126" t="s">
        <v>93</v>
      </c>
      <c r="AR64" s="127"/>
      <c r="AS64" s="128">
        <v>0</v>
      </c>
      <c r="AT64" s="129">
        <f>ROUND(SUM(AV64:AW64),2)</f>
        <v>0</v>
      </c>
      <c r="AU64" s="130">
        <f>'D.1.9 - Elektroinstalace ...'!P86</f>
        <v>0</v>
      </c>
      <c r="AV64" s="129">
        <f>'D.1.9 - Elektroinstalace ...'!J35</f>
        <v>0</v>
      </c>
      <c r="AW64" s="129">
        <f>'D.1.9 - Elektroinstalace ...'!J36</f>
        <v>0</v>
      </c>
      <c r="AX64" s="129">
        <f>'D.1.9 - Elektroinstalace ...'!J37</f>
        <v>0</v>
      </c>
      <c r="AY64" s="129">
        <f>'D.1.9 - Elektroinstalace ...'!J38</f>
        <v>0</v>
      </c>
      <c r="AZ64" s="129">
        <f>'D.1.9 - Elektroinstalace ...'!F35</f>
        <v>0</v>
      </c>
      <c r="BA64" s="129">
        <f>'D.1.9 - Elektroinstalace ...'!F36</f>
        <v>0</v>
      </c>
      <c r="BB64" s="129">
        <f>'D.1.9 - Elektroinstalace ...'!F37</f>
        <v>0</v>
      </c>
      <c r="BC64" s="129">
        <f>'D.1.9 - Elektroinstalace ...'!F38</f>
        <v>0</v>
      </c>
      <c r="BD64" s="131">
        <f>'D.1.9 - Elektroinstalace ...'!F39</f>
        <v>0</v>
      </c>
      <c r="BT64" s="132" t="s">
        <v>86</v>
      </c>
      <c r="BV64" s="132" t="s">
        <v>79</v>
      </c>
      <c r="BW64" s="132" t="s">
        <v>115</v>
      </c>
      <c r="BX64" s="132" t="s">
        <v>90</v>
      </c>
      <c r="CL64" s="132" t="s">
        <v>19</v>
      </c>
    </row>
    <row r="65" s="6" customFormat="1" ht="16.5" customHeight="1">
      <c r="A65" s="108" t="s">
        <v>81</v>
      </c>
      <c r="B65" s="122"/>
      <c r="C65" s="123"/>
      <c r="D65" s="123"/>
      <c r="E65" s="124" t="s">
        <v>116</v>
      </c>
      <c r="F65" s="124"/>
      <c r="G65" s="124"/>
      <c r="H65" s="124"/>
      <c r="I65" s="124"/>
      <c r="J65" s="123"/>
      <c r="K65" s="124" t="s">
        <v>117</v>
      </c>
      <c r="L65" s="124"/>
      <c r="M65" s="124"/>
      <c r="N65" s="124"/>
      <c r="O65" s="124"/>
      <c r="P65" s="124"/>
      <c r="Q65" s="124"/>
      <c r="R65" s="124"/>
      <c r="S65" s="124"/>
      <c r="T65" s="124"/>
      <c r="U65" s="124"/>
      <c r="V65" s="124"/>
      <c r="W65" s="124"/>
      <c r="X65" s="124"/>
      <c r="Y65" s="124"/>
      <c r="Z65" s="124"/>
      <c r="AA65" s="124"/>
      <c r="AB65" s="124"/>
      <c r="AC65" s="124"/>
      <c r="AD65" s="124"/>
      <c r="AE65" s="124"/>
      <c r="AF65" s="124"/>
      <c r="AG65" s="125">
        <f>'D.1.10 - Měření a regulace'!J32</f>
        <v>0</v>
      </c>
      <c r="AH65" s="123"/>
      <c r="AI65" s="123"/>
      <c r="AJ65" s="123"/>
      <c r="AK65" s="123"/>
      <c r="AL65" s="123"/>
      <c r="AM65" s="123"/>
      <c r="AN65" s="125">
        <f>SUM(AG65,AT65)</f>
        <v>0</v>
      </c>
      <c r="AO65" s="123"/>
      <c r="AP65" s="123"/>
      <c r="AQ65" s="126" t="s">
        <v>93</v>
      </c>
      <c r="AR65" s="127"/>
      <c r="AS65" s="128">
        <v>0</v>
      </c>
      <c r="AT65" s="129">
        <f>ROUND(SUM(AV65:AW65),2)</f>
        <v>0</v>
      </c>
      <c r="AU65" s="130">
        <f>'D.1.10 - Měření a regulace'!P86</f>
        <v>0</v>
      </c>
      <c r="AV65" s="129">
        <f>'D.1.10 - Měření a regulace'!J35</f>
        <v>0</v>
      </c>
      <c r="AW65" s="129">
        <f>'D.1.10 - Měření a regulace'!J36</f>
        <v>0</v>
      </c>
      <c r="AX65" s="129">
        <f>'D.1.10 - Měření a regulace'!J37</f>
        <v>0</v>
      </c>
      <c r="AY65" s="129">
        <f>'D.1.10 - Měření a regulace'!J38</f>
        <v>0</v>
      </c>
      <c r="AZ65" s="129">
        <f>'D.1.10 - Měření a regulace'!F35</f>
        <v>0</v>
      </c>
      <c r="BA65" s="129">
        <f>'D.1.10 - Měření a regulace'!F36</f>
        <v>0</v>
      </c>
      <c r="BB65" s="129">
        <f>'D.1.10 - Měření a regulace'!F37</f>
        <v>0</v>
      </c>
      <c r="BC65" s="129">
        <f>'D.1.10 - Měření a regulace'!F38</f>
        <v>0</v>
      </c>
      <c r="BD65" s="131">
        <f>'D.1.10 - Měření a regulace'!F39</f>
        <v>0</v>
      </c>
      <c r="BT65" s="132" t="s">
        <v>86</v>
      </c>
      <c r="BV65" s="132" t="s">
        <v>79</v>
      </c>
      <c r="BW65" s="132" t="s">
        <v>118</v>
      </c>
      <c r="BX65" s="132" t="s">
        <v>90</v>
      </c>
      <c r="CL65" s="132" t="s">
        <v>19</v>
      </c>
    </row>
    <row r="66" s="6" customFormat="1" ht="16.5" customHeight="1">
      <c r="A66" s="108" t="s">
        <v>81</v>
      </c>
      <c r="B66" s="122"/>
      <c r="C66" s="123"/>
      <c r="D66" s="123"/>
      <c r="E66" s="124" t="s">
        <v>119</v>
      </c>
      <c r="F66" s="124"/>
      <c r="G66" s="124"/>
      <c r="H66" s="124"/>
      <c r="I66" s="124"/>
      <c r="J66" s="123"/>
      <c r="K66" s="124" t="s">
        <v>120</v>
      </c>
      <c r="L66" s="124"/>
      <c r="M66" s="124"/>
      <c r="N66" s="124"/>
      <c r="O66" s="124"/>
      <c r="P66" s="124"/>
      <c r="Q66" s="124"/>
      <c r="R66" s="124"/>
      <c r="S66" s="124"/>
      <c r="T66" s="124"/>
      <c r="U66" s="124"/>
      <c r="V66" s="124"/>
      <c r="W66" s="124"/>
      <c r="X66" s="124"/>
      <c r="Y66" s="124"/>
      <c r="Z66" s="124"/>
      <c r="AA66" s="124"/>
      <c r="AB66" s="124"/>
      <c r="AC66" s="124"/>
      <c r="AD66" s="124"/>
      <c r="AE66" s="124"/>
      <c r="AF66" s="124"/>
      <c r="AG66" s="125">
        <f>'D.1.12 - Sportovní vybave...'!J32</f>
        <v>0</v>
      </c>
      <c r="AH66" s="123"/>
      <c r="AI66" s="123"/>
      <c r="AJ66" s="123"/>
      <c r="AK66" s="123"/>
      <c r="AL66" s="123"/>
      <c r="AM66" s="123"/>
      <c r="AN66" s="125">
        <f>SUM(AG66,AT66)</f>
        <v>0</v>
      </c>
      <c r="AO66" s="123"/>
      <c r="AP66" s="123"/>
      <c r="AQ66" s="126" t="s">
        <v>93</v>
      </c>
      <c r="AR66" s="127"/>
      <c r="AS66" s="128">
        <v>0</v>
      </c>
      <c r="AT66" s="129">
        <f>ROUND(SUM(AV66:AW66),2)</f>
        <v>0</v>
      </c>
      <c r="AU66" s="130">
        <f>'D.1.12 - Sportovní vybave...'!P86</f>
        <v>0</v>
      </c>
      <c r="AV66" s="129">
        <f>'D.1.12 - Sportovní vybave...'!J35</f>
        <v>0</v>
      </c>
      <c r="AW66" s="129">
        <f>'D.1.12 - Sportovní vybave...'!J36</f>
        <v>0</v>
      </c>
      <c r="AX66" s="129">
        <f>'D.1.12 - Sportovní vybave...'!J37</f>
        <v>0</v>
      </c>
      <c r="AY66" s="129">
        <f>'D.1.12 - Sportovní vybave...'!J38</f>
        <v>0</v>
      </c>
      <c r="AZ66" s="129">
        <f>'D.1.12 - Sportovní vybave...'!F35</f>
        <v>0</v>
      </c>
      <c r="BA66" s="129">
        <f>'D.1.12 - Sportovní vybave...'!F36</f>
        <v>0</v>
      </c>
      <c r="BB66" s="129">
        <f>'D.1.12 - Sportovní vybave...'!F37</f>
        <v>0</v>
      </c>
      <c r="BC66" s="129">
        <f>'D.1.12 - Sportovní vybave...'!F38</f>
        <v>0</v>
      </c>
      <c r="BD66" s="131">
        <f>'D.1.12 - Sportovní vybave...'!F39</f>
        <v>0</v>
      </c>
      <c r="BT66" s="132" t="s">
        <v>86</v>
      </c>
      <c r="BV66" s="132" t="s">
        <v>79</v>
      </c>
      <c r="BW66" s="132" t="s">
        <v>121</v>
      </c>
      <c r="BX66" s="132" t="s">
        <v>90</v>
      </c>
      <c r="CL66" s="132" t="s">
        <v>19</v>
      </c>
    </row>
    <row r="67" s="5" customFormat="1" ht="27" customHeight="1">
      <c r="A67" s="108" t="s">
        <v>81</v>
      </c>
      <c r="B67" s="109"/>
      <c r="C67" s="110"/>
      <c r="D67" s="111" t="s">
        <v>122</v>
      </c>
      <c r="E67" s="111"/>
      <c r="F67" s="111"/>
      <c r="G67" s="111"/>
      <c r="H67" s="111"/>
      <c r="I67" s="112"/>
      <c r="J67" s="111" t="s">
        <v>123</v>
      </c>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3">
        <f>'SO 02 - ZPEVNĚNÉ PLOCHY, ...'!J30</f>
        <v>0</v>
      </c>
      <c r="AH67" s="112"/>
      <c r="AI67" s="112"/>
      <c r="AJ67" s="112"/>
      <c r="AK67" s="112"/>
      <c r="AL67" s="112"/>
      <c r="AM67" s="112"/>
      <c r="AN67" s="113">
        <f>SUM(AG67,AT67)</f>
        <v>0</v>
      </c>
      <c r="AO67" s="112"/>
      <c r="AP67" s="112"/>
      <c r="AQ67" s="114" t="s">
        <v>89</v>
      </c>
      <c r="AR67" s="115"/>
      <c r="AS67" s="116">
        <v>0</v>
      </c>
      <c r="AT67" s="117">
        <f>ROUND(SUM(AV67:AW67),2)</f>
        <v>0</v>
      </c>
      <c r="AU67" s="118">
        <f>'SO 02 - ZPEVNĚNÉ PLOCHY, ...'!P92</f>
        <v>0</v>
      </c>
      <c r="AV67" s="117">
        <f>'SO 02 - ZPEVNĚNÉ PLOCHY, ...'!J33</f>
        <v>0</v>
      </c>
      <c r="AW67" s="117">
        <f>'SO 02 - ZPEVNĚNÉ PLOCHY, ...'!J34</f>
        <v>0</v>
      </c>
      <c r="AX67" s="117">
        <f>'SO 02 - ZPEVNĚNÉ PLOCHY, ...'!J35</f>
        <v>0</v>
      </c>
      <c r="AY67" s="117">
        <f>'SO 02 - ZPEVNĚNÉ PLOCHY, ...'!J36</f>
        <v>0</v>
      </c>
      <c r="AZ67" s="117">
        <f>'SO 02 - ZPEVNĚNÉ PLOCHY, ...'!F33</f>
        <v>0</v>
      </c>
      <c r="BA67" s="117">
        <f>'SO 02 - ZPEVNĚNÉ PLOCHY, ...'!F34</f>
        <v>0</v>
      </c>
      <c r="BB67" s="117">
        <f>'SO 02 - ZPEVNĚNÉ PLOCHY, ...'!F35</f>
        <v>0</v>
      </c>
      <c r="BC67" s="117">
        <f>'SO 02 - ZPEVNĚNÉ PLOCHY, ...'!F36</f>
        <v>0</v>
      </c>
      <c r="BD67" s="119">
        <f>'SO 02 - ZPEVNĚNÉ PLOCHY, ...'!F37</f>
        <v>0</v>
      </c>
      <c r="BT67" s="120" t="s">
        <v>84</v>
      </c>
      <c r="BV67" s="120" t="s">
        <v>79</v>
      </c>
      <c r="BW67" s="120" t="s">
        <v>124</v>
      </c>
      <c r="BX67" s="120" t="s">
        <v>5</v>
      </c>
      <c r="CL67" s="120" t="s">
        <v>19</v>
      </c>
      <c r="CM67" s="120" t="s">
        <v>86</v>
      </c>
    </row>
    <row r="68" s="5" customFormat="1" ht="16.5" customHeight="1">
      <c r="A68" s="108" t="s">
        <v>81</v>
      </c>
      <c r="B68" s="109"/>
      <c r="C68" s="110"/>
      <c r="D68" s="111" t="s">
        <v>125</v>
      </c>
      <c r="E68" s="111"/>
      <c r="F68" s="111"/>
      <c r="G68" s="111"/>
      <c r="H68" s="111"/>
      <c r="I68" s="112"/>
      <c r="J68" s="111" t="s">
        <v>126</v>
      </c>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3">
        <f>'SO 03 - VODOVODNÍ PŘÍPOJKA '!J30</f>
        <v>0</v>
      </c>
      <c r="AH68" s="112"/>
      <c r="AI68" s="112"/>
      <c r="AJ68" s="112"/>
      <c r="AK68" s="112"/>
      <c r="AL68" s="112"/>
      <c r="AM68" s="112"/>
      <c r="AN68" s="113">
        <f>SUM(AG68,AT68)</f>
        <v>0</v>
      </c>
      <c r="AO68" s="112"/>
      <c r="AP68" s="112"/>
      <c r="AQ68" s="114" t="s">
        <v>89</v>
      </c>
      <c r="AR68" s="115"/>
      <c r="AS68" s="116">
        <v>0</v>
      </c>
      <c r="AT68" s="117">
        <f>ROUND(SUM(AV68:AW68),2)</f>
        <v>0</v>
      </c>
      <c r="AU68" s="118">
        <f>'SO 03 - VODOVODNÍ PŘÍPOJKA '!P91</f>
        <v>0</v>
      </c>
      <c r="AV68" s="117">
        <f>'SO 03 - VODOVODNÍ PŘÍPOJKA '!J33</f>
        <v>0</v>
      </c>
      <c r="AW68" s="117">
        <f>'SO 03 - VODOVODNÍ PŘÍPOJKA '!J34</f>
        <v>0</v>
      </c>
      <c r="AX68" s="117">
        <f>'SO 03 - VODOVODNÍ PŘÍPOJKA '!J35</f>
        <v>0</v>
      </c>
      <c r="AY68" s="117">
        <f>'SO 03 - VODOVODNÍ PŘÍPOJKA '!J36</f>
        <v>0</v>
      </c>
      <c r="AZ68" s="117">
        <f>'SO 03 - VODOVODNÍ PŘÍPOJKA '!F33</f>
        <v>0</v>
      </c>
      <c r="BA68" s="117">
        <f>'SO 03 - VODOVODNÍ PŘÍPOJKA '!F34</f>
        <v>0</v>
      </c>
      <c r="BB68" s="117">
        <f>'SO 03 - VODOVODNÍ PŘÍPOJKA '!F35</f>
        <v>0</v>
      </c>
      <c r="BC68" s="117">
        <f>'SO 03 - VODOVODNÍ PŘÍPOJKA '!F36</f>
        <v>0</v>
      </c>
      <c r="BD68" s="119">
        <f>'SO 03 - VODOVODNÍ PŘÍPOJKA '!F37</f>
        <v>0</v>
      </c>
      <c r="BT68" s="120" t="s">
        <v>84</v>
      </c>
      <c r="BV68" s="120" t="s">
        <v>79</v>
      </c>
      <c r="BW68" s="120" t="s">
        <v>127</v>
      </c>
      <c r="BX68" s="120" t="s">
        <v>5</v>
      </c>
      <c r="CL68" s="120" t="s">
        <v>19</v>
      </c>
      <c r="CM68" s="120" t="s">
        <v>86</v>
      </c>
    </row>
    <row r="69" s="5" customFormat="1" ht="16.5" customHeight="1">
      <c r="A69" s="108" t="s">
        <v>81</v>
      </c>
      <c r="B69" s="109"/>
      <c r="C69" s="110"/>
      <c r="D69" s="111" t="s">
        <v>128</v>
      </c>
      <c r="E69" s="111"/>
      <c r="F69" s="111"/>
      <c r="G69" s="111"/>
      <c r="H69" s="111"/>
      <c r="I69" s="112"/>
      <c r="J69" s="111" t="s">
        <v>129</v>
      </c>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3">
        <f>'SO 04 - PŘÍPOJKA SPLAŠKOV...'!J30</f>
        <v>0</v>
      </c>
      <c r="AH69" s="112"/>
      <c r="AI69" s="112"/>
      <c r="AJ69" s="112"/>
      <c r="AK69" s="112"/>
      <c r="AL69" s="112"/>
      <c r="AM69" s="112"/>
      <c r="AN69" s="113">
        <f>SUM(AG69,AT69)</f>
        <v>0</v>
      </c>
      <c r="AO69" s="112"/>
      <c r="AP69" s="112"/>
      <c r="AQ69" s="114" t="s">
        <v>89</v>
      </c>
      <c r="AR69" s="115"/>
      <c r="AS69" s="116">
        <v>0</v>
      </c>
      <c r="AT69" s="117">
        <f>ROUND(SUM(AV69:AW69),2)</f>
        <v>0</v>
      </c>
      <c r="AU69" s="118">
        <f>'SO 04 - PŘÍPOJKA SPLAŠKOV...'!P86</f>
        <v>0</v>
      </c>
      <c r="AV69" s="117">
        <f>'SO 04 - PŘÍPOJKA SPLAŠKOV...'!J33</f>
        <v>0</v>
      </c>
      <c r="AW69" s="117">
        <f>'SO 04 - PŘÍPOJKA SPLAŠKOV...'!J34</f>
        <v>0</v>
      </c>
      <c r="AX69" s="117">
        <f>'SO 04 - PŘÍPOJKA SPLAŠKOV...'!J35</f>
        <v>0</v>
      </c>
      <c r="AY69" s="117">
        <f>'SO 04 - PŘÍPOJKA SPLAŠKOV...'!J36</f>
        <v>0</v>
      </c>
      <c r="AZ69" s="117">
        <f>'SO 04 - PŘÍPOJKA SPLAŠKOV...'!F33</f>
        <v>0</v>
      </c>
      <c r="BA69" s="117">
        <f>'SO 04 - PŘÍPOJKA SPLAŠKOV...'!F34</f>
        <v>0</v>
      </c>
      <c r="BB69" s="117">
        <f>'SO 04 - PŘÍPOJKA SPLAŠKOV...'!F35</f>
        <v>0</v>
      </c>
      <c r="BC69" s="117">
        <f>'SO 04 - PŘÍPOJKA SPLAŠKOV...'!F36</f>
        <v>0</v>
      </c>
      <c r="BD69" s="119">
        <f>'SO 04 - PŘÍPOJKA SPLAŠKOV...'!F37</f>
        <v>0</v>
      </c>
      <c r="BT69" s="120" t="s">
        <v>84</v>
      </c>
      <c r="BV69" s="120" t="s">
        <v>79</v>
      </c>
      <c r="BW69" s="120" t="s">
        <v>130</v>
      </c>
      <c r="BX69" s="120" t="s">
        <v>5</v>
      </c>
      <c r="CL69" s="120" t="s">
        <v>19</v>
      </c>
      <c r="CM69" s="120" t="s">
        <v>86</v>
      </c>
    </row>
    <row r="70" s="5" customFormat="1" ht="16.5" customHeight="1">
      <c r="A70" s="108" t="s">
        <v>81</v>
      </c>
      <c r="B70" s="109"/>
      <c r="C70" s="110"/>
      <c r="D70" s="111" t="s">
        <v>131</v>
      </c>
      <c r="E70" s="111"/>
      <c r="F70" s="111"/>
      <c r="G70" s="111"/>
      <c r="H70" s="111"/>
      <c r="I70" s="112"/>
      <c r="J70" s="111" t="s">
        <v>132</v>
      </c>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3">
        <f>'SO 05 - PŘÍPOJKA DEŠŤOVÉ ...'!J30</f>
        <v>0</v>
      </c>
      <c r="AH70" s="112"/>
      <c r="AI70" s="112"/>
      <c r="AJ70" s="112"/>
      <c r="AK70" s="112"/>
      <c r="AL70" s="112"/>
      <c r="AM70" s="112"/>
      <c r="AN70" s="113">
        <f>SUM(AG70,AT70)</f>
        <v>0</v>
      </c>
      <c r="AO70" s="112"/>
      <c r="AP70" s="112"/>
      <c r="AQ70" s="114" t="s">
        <v>89</v>
      </c>
      <c r="AR70" s="115"/>
      <c r="AS70" s="116">
        <v>0</v>
      </c>
      <c r="AT70" s="117">
        <f>ROUND(SUM(AV70:AW70),2)</f>
        <v>0</v>
      </c>
      <c r="AU70" s="118">
        <f>'SO 05 - PŘÍPOJKA DEŠŤOVÉ ...'!P87</f>
        <v>0</v>
      </c>
      <c r="AV70" s="117">
        <f>'SO 05 - PŘÍPOJKA DEŠŤOVÉ ...'!J33</f>
        <v>0</v>
      </c>
      <c r="AW70" s="117">
        <f>'SO 05 - PŘÍPOJKA DEŠŤOVÉ ...'!J34</f>
        <v>0</v>
      </c>
      <c r="AX70" s="117">
        <f>'SO 05 - PŘÍPOJKA DEŠŤOVÉ ...'!J35</f>
        <v>0</v>
      </c>
      <c r="AY70" s="117">
        <f>'SO 05 - PŘÍPOJKA DEŠŤOVÉ ...'!J36</f>
        <v>0</v>
      </c>
      <c r="AZ70" s="117">
        <f>'SO 05 - PŘÍPOJKA DEŠŤOVÉ ...'!F33</f>
        <v>0</v>
      </c>
      <c r="BA70" s="117">
        <f>'SO 05 - PŘÍPOJKA DEŠŤOVÉ ...'!F34</f>
        <v>0</v>
      </c>
      <c r="BB70" s="117">
        <f>'SO 05 - PŘÍPOJKA DEŠŤOVÉ ...'!F35</f>
        <v>0</v>
      </c>
      <c r="BC70" s="117">
        <f>'SO 05 - PŘÍPOJKA DEŠŤOVÉ ...'!F36</f>
        <v>0</v>
      </c>
      <c r="BD70" s="119">
        <f>'SO 05 - PŘÍPOJKA DEŠŤOVÉ ...'!F37</f>
        <v>0</v>
      </c>
      <c r="BT70" s="120" t="s">
        <v>84</v>
      </c>
      <c r="BV70" s="120" t="s">
        <v>79</v>
      </c>
      <c r="BW70" s="120" t="s">
        <v>133</v>
      </c>
      <c r="BX70" s="120" t="s">
        <v>5</v>
      </c>
      <c r="CL70" s="120" t="s">
        <v>19</v>
      </c>
      <c r="CM70" s="120" t="s">
        <v>86</v>
      </c>
    </row>
    <row r="71" s="5" customFormat="1" ht="16.5" customHeight="1">
      <c r="A71" s="108" t="s">
        <v>81</v>
      </c>
      <c r="B71" s="109"/>
      <c r="C71" s="110"/>
      <c r="D71" s="111" t="s">
        <v>134</v>
      </c>
      <c r="E71" s="111"/>
      <c r="F71" s="111"/>
      <c r="G71" s="111"/>
      <c r="H71" s="111"/>
      <c r="I71" s="112"/>
      <c r="J71" s="111" t="s">
        <v>135</v>
      </c>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3">
        <f>'SO 06 - DEŠŤOVÁ KANALIZACE '!J30</f>
        <v>0</v>
      </c>
      <c r="AH71" s="112"/>
      <c r="AI71" s="112"/>
      <c r="AJ71" s="112"/>
      <c r="AK71" s="112"/>
      <c r="AL71" s="112"/>
      <c r="AM71" s="112"/>
      <c r="AN71" s="113">
        <f>SUM(AG71,AT71)</f>
        <v>0</v>
      </c>
      <c r="AO71" s="112"/>
      <c r="AP71" s="112"/>
      <c r="AQ71" s="114" t="s">
        <v>89</v>
      </c>
      <c r="AR71" s="115"/>
      <c r="AS71" s="116">
        <v>0</v>
      </c>
      <c r="AT71" s="117">
        <f>ROUND(SUM(AV71:AW71),2)</f>
        <v>0</v>
      </c>
      <c r="AU71" s="118">
        <f>'SO 06 - DEŠŤOVÁ KANALIZACE '!P90</f>
        <v>0</v>
      </c>
      <c r="AV71" s="117">
        <f>'SO 06 - DEŠŤOVÁ KANALIZACE '!J33</f>
        <v>0</v>
      </c>
      <c r="AW71" s="117">
        <f>'SO 06 - DEŠŤOVÁ KANALIZACE '!J34</f>
        <v>0</v>
      </c>
      <c r="AX71" s="117">
        <f>'SO 06 - DEŠŤOVÁ KANALIZACE '!J35</f>
        <v>0</v>
      </c>
      <c r="AY71" s="117">
        <f>'SO 06 - DEŠŤOVÁ KANALIZACE '!J36</f>
        <v>0</v>
      </c>
      <c r="AZ71" s="117">
        <f>'SO 06 - DEŠŤOVÁ KANALIZACE '!F33</f>
        <v>0</v>
      </c>
      <c r="BA71" s="117">
        <f>'SO 06 - DEŠŤOVÁ KANALIZACE '!F34</f>
        <v>0</v>
      </c>
      <c r="BB71" s="117">
        <f>'SO 06 - DEŠŤOVÁ KANALIZACE '!F35</f>
        <v>0</v>
      </c>
      <c r="BC71" s="117">
        <f>'SO 06 - DEŠŤOVÁ KANALIZACE '!F36</f>
        <v>0</v>
      </c>
      <c r="BD71" s="119">
        <f>'SO 06 - DEŠŤOVÁ KANALIZACE '!F37</f>
        <v>0</v>
      </c>
      <c r="BT71" s="120" t="s">
        <v>84</v>
      </c>
      <c r="BV71" s="120" t="s">
        <v>79</v>
      </c>
      <c r="BW71" s="120" t="s">
        <v>136</v>
      </c>
      <c r="BX71" s="120" t="s">
        <v>5</v>
      </c>
      <c r="CL71" s="120" t="s">
        <v>19</v>
      </c>
      <c r="CM71" s="120" t="s">
        <v>86</v>
      </c>
    </row>
    <row r="72" s="5" customFormat="1" ht="16.5" customHeight="1">
      <c r="A72" s="108" t="s">
        <v>81</v>
      </c>
      <c r="B72" s="109"/>
      <c r="C72" s="110"/>
      <c r="D72" s="111" t="s">
        <v>137</v>
      </c>
      <c r="E72" s="111"/>
      <c r="F72" s="111"/>
      <c r="G72" s="111"/>
      <c r="H72" s="111"/>
      <c r="I72" s="112"/>
      <c r="J72" s="111" t="s">
        <v>138</v>
      </c>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3">
        <f>'SO 07 - PŘÍPOJKA PLYNU '!J30</f>
        <v>0</v>
      </c>
      <c r="AH72" s="112"/>
      <c r="AI72" s="112"/>
      <c r="AJ72" s="112"/>
      <c r="AK72" s="112"/>
      <c r="AL72" s="112"/>
      <c r="AM72" s="112"/>
      <c r="AN72" s="113">
        <f>SUM(AG72,AT72)</f>
        <v>0</v>
      </c>
      <c r="AO72" s="112"/>
      <c r="AP72" s="112"/>
      <c r="AQ72" s="114" t="s">
        <v>89</v>
      </c>
      <c r="AR72" s="115"/>
      <c r="AS72" s="116">
        <v>0</v>
      </c>
      <c r="AT72" s="117">
        <f>ROUND(SUM(AV72:AW72),2)</f>
        <v>0</v>
      </c>
      <c r="AU72" s="118">
        <f>'SO 07 - PŘÍPOJKA PLYNU '!P80</f>
        <v>0</v>
      </c>
      <c r="AV72" s="117">
        <f>'SO 07 - PŘÍPOJKA PLYNU '!J33</f>
        <v>0</v>
      </c>
      <c r="AW72" s="117">
        <f>'SO 07 - PŘÍPOJKA PLYNU '!J34</f>
        <v>0</v>
      </c>
      <c r="AX72" s="117">
        <f>'SO 07 - PŘÍPOJKA PLYNU '!J35</f>
        <v>0</v>
      </c>
      <c r="AY72" s="117">
        <f>'SO 07 - PŘÍPOJKA PLYNU '!J36</f>
        <v>0</v>
      </c>
      <c r="AZ72" s="117">
        <f>'SO 07 - PŘÍPOJKA PLYNU '!F33</f>
        <v>0</v>
      </c>
      <c r="BA72" s="117">
        <f>'SO 07 - PŘÍPOJKA PLYNU '!F34</f>
        <v>0</v>
      </c>
      <c r="BB72" s="117">
        <f>'SO 07 - PŘÍPOJKA PLYNU '!F35</f>
        <v>0</v>
      </c>
      <c r="BC72" s="117">
        <f>'SO 07 - PŘÍPOJKA PLYNU '!F36</f>
        <v>0</v>
      </c>
      <c r="BD72" s="119">
        <f>'SO 07 - PŘÍPOJKA PLYNU '!F37</f>
        <v>0</v>
      </c>
      <c r="BT72" s="120" t="s">
        <v>84</v>
      </c>
      <c r="BV72" s="120" t="s">
        <v>79</v>
      </c>
      <c r="BW72" s="120" t="s">
        <v>139</v>
      </c>
      <c r="BX72" s="120" t="s">
        <v>5</v>
      </c>
      <c r="CL72" s="120" t="s">
        <v>19</v>
      </c>
      <c r="CM72" s="120" t="s">
        <v>86</v>
      </c>
    </row>
    <row r="73" s="5" customFormat="1" ht="16.5" customHeight="1">
      <c r="A73" s="108" t="s">
        <v>81</v>
      </c>
      <c r="B73" s="109"/>
      <c r="C73" s="110"/>
      <c r="D73" s="111" t="s">
        <v>140</v>
      </c>
      <c r="E73" s="111"/>
      <c r="F73" s="111"/>
      <c r="G73" s="111"/>
      <c r="H73" s="111"/>
      <c r="I73" s="112"/>
      <c r="J73" s="111" t="s">
        <v>141</v>
      </c>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3">
        <f>'SO 08 - PŘELOŽKA VO '!J30</f>
        <v>0</v>
      </c>
      <c r="AH73" s="112"/>
      <c r="AI73" s="112"/>
      <c r="AJ73" s="112"/>
      <c r="AK73" s="112"/>
      <c r="AL73" s="112"/>
      <c r="AM73" s="112"/>
      <c r="AN73" s="113">
        <f>SUM(AG73,AT73)</f>
        <v>0</v>
      </c>
      <c r="AO73" s="112"/>
      <c r="AP73" s="112"/>
      <c r="AQ73" s="114" t="s">
        <v>89</v>
      </c>
      <c r="AR73" s="115"/>
      <c r="AS73" s="116">
        <v>0</v>
      </c>
      <c r="AT73" s="117">
        <f>ROUND(SUM(AV73:AW73),2)</f>
        <v>0</v>
      </c>
      <c r="AU73" s="118">
        <f>'SO 08 - PŘELOŽKA VO '!P80</f>
        <v>0</v>
      </c>
      <c r="AV73" s="117">
        <f>'SO 08 - PŘELOŽKA VO '!J33</f>
        <v>0</v>
      </c>
      <c r="AW73" s="117">
        <f>'SO 08 - PŘELOŽKA VO '!J34</f>
        <v>0</v>
      </c>
      <c r="AX73" s="117">
        <f>'SO 08 - PŘELOŽKA VO '!J35</f>
        <v>0</v>
      </c>
      <c r="AY73" s="117">
        <f>'SO 08 - PŘELOŽKA VO '!J36</f>
        <v>0</v>
      </c>
      <c r="AZ73" s="117">
        <f>'SO 08 - PŘELOŽKA VO '!F33</f>
        <v>0</v>
      </c>
      <c r="BA73" s="117">
        <f>'SO 08 - PŘELOŽKA VO '!F34</f>
        <v>0</v>
      </c>
      <c r="BB73" s="117">
        <f>'SO 08 - PŘELOŽKA VO '!F35</f>
        <v>0</v>
      </c>
      <c r="BC73" s="117">
        <f>'SO 08 - PŘELOŽKA VO '!F36</f>
        <v>0</v>
      </c>
      <c r="BD73" s="119">
        <f>'SO 08 - PŘELOŽKA VO '!F37</f>
        <v>0</v>
      </c>
      <c r="BT73" s="120" t="s">
        <v>84</v>
      </c>
      <c r="BV73" s="120" t="s">
        <v>79</v>
      </c>
      <c r="BW73" s="120" t="s">
        <v>142</v>
      </c>
      <c r="BX73" s="120" t="s">
        <v>5</v>
      </c>
      <c r="CL73" s="120" t="s">
        <v>19</v>
      </c>
      <c r="CM73" s="120" t="s">
        <v>86</v>
      </c>
    </row>
    <row r="74" s="5" customFormat="1" ht="16.5" customHeight="1">
      <c r="A74" s="108" t="s">
        <v>81</v>
      </c>
      <c r="B74" s="109"/>
      <c r="C74" s="110"/>
      <c r="D74" s="111" t="s">
        <v>143</v>
      </c>
      <c r="E74" s="111"/>
      <c r="F74" s="111"/>
      <c r="G74" s="111"/>
      <c r="H74" s="111"/>
      <c r="I74" s="112"/>
      <c r="J74" s="111" t="s">
        <v>144</v>
      </c>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3">
        <f>'SO 09 - PŘÍPOJKA MOS '!J30</f>
        <v>0</v>
      </c>
      <c r="AH74" s="112"/>
      <c r="AI74" s="112"/>
      <c r="AJ74" s="112"/>
      <c r="AK74" s="112"/>
      <c r="AL74" s="112"/>
      <c r="AM74" s="112"/>
      <c r="AN74" s="113">
        <f>SUM(AG74,AT74)</f>
        <v>0</v>
      </c>
      <c r="AO74" s="112"/>
      <c r="AP74" s="112"/>
      <c r="AQ74" s="114" t="s">
        <v>89</v>
      </c>
      <c r="AR74" s="115"/>
      <c r="AS74" s="116">
        <v>0</v>
      </c>
      <c r="AT74" s="117">
        <f>ROUND(SUM(AV74:AW74),2)</f>
        <v>0</v>
      </c>
      <c r="AU74" s="118">
        <f>'SO 09 - PŘÍPOJKA MOS '!P88</f>
        <v>0</v>
      </c>
      <c r="AV74" s="117">
        <f>'SO 09 - PŘÍPOJKA MOS '!J33</f>
        <v>0</v>
      </c>
      <c r="AW74" s="117">
        <f>'SO 09 - PŘÍPOJKA MOS '!J34</f>
        <v>0</v>
      </c>
      <c r="AX74" s="117">
        <f>'SO 09 - PŘÍPOJKA MOS '!J35</f>
        <v>0</v>
      </c>
      <c r="AY74" s="117">
        <f>'SO 09 - PŘÍPOJKA MOS '!J36</f>
        <v>0</v>
      </c>
      <c r="AZ74" s="117">
        <f>'SO 09 - PŘÍPOJKA MOS '!F33</f>
        <v>0</v>
      </c>
      <c r="BA74" s="117">
        <f>'SO 09 - PŘÍPOJKA MOS '!F34</f>
        <v>0</v>
      </c>
      <c r="BB74" s="117">
        <f>'SO 09 - PŘÍPOJKA MOS '!F35</f>
        <v>0</v>
      </c>
      <c r="BC74" s="117">
        <f>'SO 09 - PŘÍPOJKA MOS '!F36</f>
        <v>0</v>
      </c>
      <c r="BD74" s="119">
        <f>'SO 09 - PŘÍPOJKA MOS '!F37</f>
        <v>0</v>
      </c>
      <c r="BT74" s="120" t="s">
        <v>84</v>
      </c>
      <c r="BV74" s="120" t="s">
        <v>79</v>
      </c>
      <c r="BW74" s="120" t="s">
        <v>145</v>
      </c>
      <c r="BX74" s="120" t="s">
        <v>5</v>
      </c>
      <c r="CL74" s="120" t="s">
        <v>19</v>
      </c>
      <c r="CM74" s="120" t="s">
        <v>86</v>
      </c>
    </row>
    <row r="75" s="5" customFormat="1" ht="16.5" customHeight="1">
      <c r="A75" s="108" t="s">
        <v>81</v>
      </c>
      <c r="B75" s="109"/>
      <c r="C75" s="110"/>
      <c r="D75" s="111" t="s">
        <v>146</v>
      </c>
      <c r="E75" s="111"/>
      <c r="F75" s="111"/>
      <c r="G75" s="111"/>
      <c r="H75" s="111"/>
      <c r="I75" s="112"/>
      <c r="J75" s="111" t="s">
        <v>147</v>
      </c>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3">
        <f>'SO 10 - OCHRANA SDĚLOVACÍ...'!J30</f>
        <v>0</v>
      </c>
      <c r="AH75" s="112"/>
      <c r="AI75" s="112"/>
      <c r="AJ75" s="112"/>
      <c r="AK75" s="112"/>
      <c r="AL75" s="112"/>
      <c r="AM75" s="112"/>
      <c r="AN75" s="113">
        <f>SUM(AG75,AT75)</f>
        <v>0</v>
      </c>
      <c r="AO75" s="112"/>
      <c r="AP75" s="112"/>
      <c r="AQ75" s="114" t="s">
        <v>89</v>
      </c>
      <c r="AR75" s="115"/>
      <c r="AS75" s="116">
        <v>0</v>
      </c>
      <c r="AT75" s="117">
        <f>ROUND(SUM(AV75:AW75),2)</f>
        <v>0</v>
      </c>
      <c r="AU75" s="118">
        <f>'SO 10 - OCHRANA SDĚLOVACÍ...'!P89</f>
        <v>0</v>
      </c>
      <c r="AV75" s="117">
        <f>'SO 10 - OCHRANA SDĚLOVACÍ...'!J33</f>
        <v>0</v>
      </c>
      <c r="AW75" s="117">
        <f>'SO 10 - OCHRANA SDĚLOVACÍ...'!J34</f>
        <v>0</v>
      </c>
      <c r="AX75" s="117">
        <f>'SO 10 - OCHRANA SDĚLOVACÍ...'!J35</f>
        <v>0</v>
      </c>
      <c r="AY75" s="117">
        <f>'SO 10 - OCHRANA SDĚLOVACÍ...'!J36</f>
        <v>0</v>
      </c>
      <c r="AZ75" s="117">
        <f>'SO 10 - OCHRANA SDĚLOVACÍ...'!F33</f>
        <v>0</v>
      </c>
      <c r="BA75" s="117">
        <f>'SO 10 - OCHRANA SDĚLOVACÍ...'!F34</f>
        <v>0</v>
      </c>
      <c r="BB75" s="117">
        <f>'SO 10 - OCHRANA SDĚLOVACÍ...'!F35</f>
        <v>0</v>
      </c>
      <c r="BC75" s="117">
        <f>'SO 10 - OCHRANA SDĚLOVACÍ...'!F36</f>
        <v>0</v>
      </c>
      <c r="BD75" s="119">
        <f>'SO 10 - OCHRANA SDĚLOVACÍ...'!F37</f>
        <v>0</v>
      </c>
      <c r="BT75" s="120" t="s">
        <v>84</v>
      </c>
      <c r="BV75" s="120" t="s">
        <v>79</v>
      </c>
      <c r="BW75" s="120" t="s">
        <v>148</v>
      </c>
      <c r="BX75" s="120" t="s">
        <v>5</v>
      </c>
      <c r="CL75" s="120" t="s">
        <v>19</v>
      </c>
      <c r="CM75" s="120" t="s">
        <v>86</v>
      </c>
    </row>
    <row r="76" s="5" customFormat="1" ht="27" customHeight="1">
      <c r="B76" s="109"/>
      <c r="C76" s="110"/>
      <c r="D76" s="111" t="s">
        <v>149</v>
      </c>
      <c r="E76" s="111"/>
      <c r="F76" s="111"/>
      <c r="G76" s="111"/>
      <c r="H76" s="111"/>
      <c r="I76" s="112"/>
      <c r="J76" s="111" t="s">
        <v>150</v>
      </c>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21">
        <f>ROUND(SUM(AG77:AG79),2)</f>
        <v>0</v>
      </c>
      <c r="AH76" s="112"/>
      <c r="AI76" s="112"/>
      <c r="AJ76" s="112"/>
      <c r="AK76" s="112"/>
      <c r="AL76" s="112"/>
      <c r="AM76" s="112"/>
      <c r="AN76" s="113">
        <f>SUM(AG76,AT76)</f>
        <v>0</v>
      </c>
      <c r="AO76" s="112"/>
      <c r="AP76" s="112"/>
      <c r="AQ76" s="114" t="s">
        <v>89</v>
      </c>
      <c r="AR76" s="115"/>
      <c r="AS76" s="116">
        <f>ROUND(SUM(AS77:AS79),2)</f>
        <v>0</v>
      </c>
      <c r="AT76" s="117">
        <f>ROUND(SUM(AV76:AW76),2)</f>
        <v>0</v>
      </c>
      <c r="AU76" s="118">
        <f>ROUND(SUM(AU77:AU79),5)</f>
        <v>0</v>
      </c>
      <c r="AV76" s="117">
        <f>ROUND(AZ76*L29,2)</f>
        <v>0</v>
      </c>
      <c r="AW76" s="117">
        <f>ROUND(BA76*L30,2)</f>
        <v>0</v>
      </c>
      <c r="AX76" s="117">
        <f>ROUND(BB76*L29,2)</f>
        <v>0</v>
      </c>
      <c r="AY76" s="117">
        <f>ROUND(BC76*L30,2)</f>
        <v>0</v>
      </c>
      <c r="AZ76" s="117">
        <f>ROUND(SUM(AZ77:AZ79),2)</f>
        <v>0</v>
      </c>
      <c r="BA76" s="117">
        <f>ROUND(SUM(BA77:BA79),2)</f>
        <v>0</v>
      </c>
      <c r="BB76" s="117">
        <f>ROUND(SUM(BB77:BB79),2)</f>
        <v>0</v>
      </c>
      <c r="BC76" s="117">
        <f>ROUND(SUM(BC77:BC79),2)</f>
        <v>0</v>
      </c>
      <c r="BD76" s="119">
        <f>ROUND(SUM(BD77:BD79),2)</f>
        <v>0</v>
      </c>
      <c r="BS76" s="120" t="s">
        <v>76</v>
      </c>
      <c r="BT76" s="120" t="s">
        <v>84</v>
      </c>
      <c r="BU76" s="120" t="s">
        <v>78</v>
      </c>
      <c r="BV76" s="120" t="s">
        <v>79</v>
      </c>
      <c r="BW76" s="120" t="s">
        <v>151</v>
      </c>
      <c r="BX76" s="120" t="s">
        <v>5</v>
      </c>
      <c r="CL76" s="120" t="s">
        <v>19</v>
      </c>
      <c r="CM76" s="120" t="s">
        <v>86</v>
      </c>
    </row>
    <row r="77" s="6" customFormat="1" ht="16.5" customHeight="1">
      <c r="A77" s="108" t="s">
        <v>81</v>
      </c>
      <c r="B77" s="122"/>
      <c r="C77" s="123"/>
      <c r="D77" s="123"/>
      <c r="E77" s="124" t="s">
        <v>152</v>
      </c>
      <c r="F77" s="124"/>
      <c r="G77" s="124"/>
      <c r="H77" s="124"/>
      <c r="I77" s="124"/>
      <c r="J77" s="123"/>
      <c r="K77" s="124" t="s">
        <v>153</v>
      </c>
      <c r="L77" s="124"/>
      <c r="M77" s="124"/>
      <c r="N77" s="124"/>
      <c r="O77" s="124"/>
      <c r="P77" s="124"/>
      <c r="Q77" s="124"/>
      <c r="R77" s="124"/>
      <c r="S77" s="124"/>
      <c r="T77" s="124"/>
      <c r="U77" s="124"/>
      <c r="V77" s="124"/>
      <c r="W77" s="124"/>
      <c r="X77" s="124"/>
      <c r="Y77" s="124"/>
      <c r="Z77" s="124"/>
      <c r="AA77" s="124"/>
      <c r="AB77" s="124"/>
      <c r="AC77" s="124"/>
      <c r="AD77" s="124"/>
      <c r="AE77" s="124"/>
      <c r="AF77" s="124"/>
      <c r="AG77" s="125">
        <f>'D.1.1 - Architektonicko-s...'!J32</f>
        <v>0</v>
      </c>
      <c r="AH77" s="123"/>
      <c r="AI77" s="123"/>
      <c r="AJ77" s="123"/>
      <c r="AK77" s="123"/>
      <c r="AL77" s="123"/>
      <c r="AM77" s="123"/>
      <c r="AN77" s="125">
        <f>SUM(AG77,AT77)</f>
        <v>0</v>
      </c>
      <c r="AO77" s="123"/>
      <c r="AP77" s="123"/>
      <c r="AQ77" s="126" t="s">
        <v>93</v>
      </c>
      <c r="AR77" s="127"/>
      <c r="AS77" s="128">
        <v>0</v>
      </c>
      <c r="AT77" s="129">
        <f>ROUND(SUM(AV77:AW77),2)</f>
        <v>0</v>
      </c>
      <c r="AU77" s="130">
        <f>'D.1.1 - Architektonicko-s...'!P96</f>
        <v>0</v>
      </c>
      <c r="AV77" s="129">
        <f>'D.1.1 - Architektonicko-s...'!J35</f>
        <v>0</v>
      </c>
      <c r="AW77" s="129">
        <f>'D.1.1 - Architektonicko-s...'!J36</f>
        <v>0</v>
      </c>
      <c r="AX77" s="129">
        <f>'D.1.1 - Architektonicko-s...'!J37</f>
        <v>0</v>
      </c>
      <c r="AY77" s="129">
        <f>'D.1.1 - Architektonicko-s...'!J38</f>
        <v>0</v>
      </c>
      <c r="AZ77" s="129">
        <f>'D.1.1 - Architektonicko-s...'!F35</f>
        <v>0</v>
      </c>
      <c r="BA77" s="129">
        <f>'D.1.1 - Architektonicko-s...'!F36</f>
        <v>0</v>
      </c>
      <c r="BB77" s="129">
        <f>'D.1.1 - Architektonicko-s...'!F37</f>
        <v>0</v>
      </c>
      <c r="BC77" s="129">
        <f>'D.1.1 - Architektonicko-s...'!F38</f>
        <v>0</v>
      </c>
      <c r="BD77" s="131">
        <f>'D.1.1 - Architektonicko-s...'!F39</f>
        <v>0</v>
      </c>
      <c r="BT77" s="132" t="s">
        <v>86</v>
      </c>
      <c r="BV77" s="132" t="s">
        <v>79</v>
      </c>
      <c r="BW77" s="132" t="s">
        <v>154</v>
      </c>
      <c r="BX77" s="132" t="s">
        <v>151</v>
      </c>
      <c r="CL77" s="132" t="s">
        <v>19</v>
      </c>
    </row>
    <row r="78" s="6" customFormat="1" ht="16.5" customHeight="1">
      <c r="A78" s="108" t="s">
        <v>81</v>
      </c>
      <c r="B78" s="122"/>
      <c r="C78" s="123"/>
      <c r="D78" s="123"/>
      <c r="E78" s="124" t="s">
        <v>155</v>
      </c>
      <c r="F78" s="124"/>
      <c r="G78" s="124"/>
      <c r="H78" s="124"/>
      <c r="I78" s="124"/>
      <c r="J78" s="123"/>
      <c r="K78" s="124" t="s">
        <v>156</v>
      </c>
      <c r="L78" s="124"/>
      <c r="M78" s="124"/>
      <c r="N78" s="124"/>
      <c r="O78" s="124"/>
      <c r="P78" s="124"/>
      <c r="Q78" s="124"/>
      <c r="R78" s="124"/>
      <c r="S78" s="124"/>
      <c r="T78" s="124"/>
      <c r="U78" s="124"/>
      <c r="V78" s="124"/>
      <c r="W78" s="124"/>
      <c r="X78" s="124"/>
      <c r="Y78" s="124"/>
      <c r="Z78" s="124"/>
      <c r="AA78" s="124"/>
      <c r="AB78" s="124"/>
      <c r="AC78" s="124"/>
      <c r="AD78" s="124"/>
      <c r="AE78" s="124"/>
      <c r="AF78" s="124"/>
      <c r="AG78" s="125">
        <f>'D.1.2 - Stavebně konstruk...'!J32</f>
        <v>0</v>
      </c>
      <c r="AH78" s="123"/>
      <c r="AI78" s="123"/>
      <c r="AJ78" s="123"/>
      <c r="AK78" s="123"/>
      <c r="AL78" s="123"/>
      <c r="AM78" s="123"/>
      <c r="AN78" s="125">
        <f>SUM(AG78,AT78)</f>
        <v>0</v>
      </c>
      <c r="AO78" s="123"/>
      <c r="AP78" s="123"/>
      <c r="AQ78" s="126" t="s">
        <v>93</v>
      </c>
      <c r="AR78" s="127"/>
      <c r="AS78" s="128">
        <v>0</v>
      </c>
      <c r="AT78" s="129">
        <f>ROUND(SUM(AV78:AW78),2)</f>
        <v>0</v>
      </c>
      <c r="AU78" s="130">
        <f>'D.1.2 - Stavebně konstruk...'!P90</f>
        <v>0</v>
      </c>
      <c r="AV78" s="129">
        <f>'D.1.2 - Stavebně konstruk...'!J35</f>
        <v>0</v>
      </c>
      <c r="AW78" s="129">
        <f>'D.1.2 - Stavebně konstruk...'!J36</f>
        <v>0</v>
      </c>
      <c r="AX78" s="129">
        <f>'D.1.2 - Stavebně konstruk...'!J37</f>
        <v>0</v>
      </c>
      <c r="AY78" s="129">
        <f>'D.1.2 - Stavebně konstruk...'!J38</f>
        <v>0</v>
      </c>
      <c r="AZ78" s="129">
        <f>'D.1.2 - Stavebně konstruk...'!F35</f>
        <v>0</v>
      </c>
      <c r="BA78" s="129">
        <f>'D.1.2 - Stavebně konstruk...'!F36</f>
        <v>0</v>
      </c>
      <c r="BB78" s="129">
        <f>'D.1.2 - Stavebně konstruk...'!F37</f>
        <v>0</v>
      </c>
      <c r="BC78" s="129">
        <f>'D.1.2 - Stavebně konstruk...'!F38</f>
        <v>0</v>
      </c>
      <c r="BD78" s="131">
        <f>'D.1.2 - Stavebně konstruk...'!F39</f>
        <v>0</v>
      </c>
      <c r="BT78" s="132" t="s">
        <v>86</v>
      </c>
      <c r="BV78" s="132" t="s">
        <v>79</v>
      </c>
      <c r="BW78" s="132" t="s">
        <v>157</v>
      </c>
      <c r="BX78" s="132" t="s">
        <v>151</v>
      </c>
      <c r="CL78" s="132" t="s">
        <v>19</v>
      </c>
    </row>
    <row r="79" s="6" customFormat="1" ht="16.5" customHeight="1">
      <c r="A79" s="108" t="s">
        <v>81</v>
      </c>
      <c r="B79" s="122"/>
      <c r="C79" s="123"/>
      <c r="D79" s="123"/>
      <c r="E79" s="124" t="s">
        <v>95</v>
      </c>
      <c r="F79" s="124"/>
      <c r="G79" s="124"/>
      <c r="H79" s="124"/>
      <c r="I79" s="124"/>
      <c r="J79" s="123"/>
      <c r="K79" s="124" t="s">
        <v>158</v>
      </c>
      <c r="L79" s="124"/>
      <c r="M79" s="124"/>
      <c r="N79" s="124"/>
      <c r="O79" s="124"/>
      <c r="P79" s="124"/>
      <c r="Q79" s="124"/>
      <c r="R79" s="124"/>
      <c r="S79" s="124"/>
      <c r="T79" s="124"/>
      <c r="U79" s="124"/>
      <c r="V79" s="124"/>
      <c r="W79" s="124"/>
      <c r="X79" s="124"/>
      <c r="Y79" s="124"/>
      <c r="Z79" s="124"/>
      <c r="AA79" s="124"/>
      <c r="AB79" s="124"/>
      <c r="AC79" s="124"/>
      <c r="AD79" s="124"/>
      <c r="AE79" s="124"/>
      <c r="AF79" s="124"/>
      <c r="AG79" s="125">
        <f>'D.1.3 - Kanalizace'!J32</f>
        <v>0</v>
      </c>
      <c r="AH79" s="123"/>
      <c r="AI79" s="123"/>
      <c r="AJ79" s="123"/>
      <c r="AK79" s="123"/>
      <c r="AL79" s="123"/>
      <c r="AM79" s="123"/>
      <c r="AN79" s="125">
        <f>SUM(AG79,AT79)</f>
        <v>0</v>
      </c>
      <c r="AO79" s="123"/>
      <c r="AP79" s="123"/>
      <c r="AQ79" s="126" t="s">
        <v>93</v>
      </c>
      <c r="AR79" s="127"/>
      <c r="AS79" s="128">
        <v>0</v>
      </c>
      <c r="AT79" s="129">
        <f>ROUND(SUM(AV79:AW79),2)</f>
        <v>0</v>
      </c>
      <c r="AU79" s="130">
        <f>'D.1.3 - Kanalizace'!P92</f>
        <v>0</v>
      </c>
      <c r="AV79" s="129">
        <f>'D.1.3 - Kanalizace'!J35</f>
        <v>0</v>
      </c>
      <c r="AW79" s="129">
        <f>'D.1.3 - Kanalizace'!J36</f>
        <v>0</v>
      </c>
      <c r="AX79" s="129">
        <f>'D.1.3 - Kanalizace'!J37</f>
        <v>0</v>
      </c>
      <c r="AY79" s="129">
        <f>'D.1.3 - Kanalizace'!J38</f>
        <v>0</v>
      </c>
      <c r="AZ79" s="129">
        <f>'D.1.3 - Kanalizace'!F35</f>
        <v>0</v>
      </c>
      <c r="BA79" s="129">
        <f>'D.1.3 - Kanalizace'!F36</f>
        <v>0</v>
      </c>
      <c r="BB79" s="129">
        <f>'D.1.3 - Kanalizace'!F37</f>
        <v>0</v>
      </c>
      <c r="BC79" s="129">
        <f>'D.1.3 - Kanalizace'!F38</f>
        <v>0</v>
      </c>
      <c r="BD79" s="131">
        <f>'D.1.3 - Kanalizace'!F39</f>
        <v>0</v>
      </c>
      <c r="BT79" s="132" t="s">
        <v>86</v>
      </c>
      <c r="BV79" s="132" t="s">
        <v>79</v>
      </c>
      <c r="BW79" s="132" t="s">
        <v>159</v>
      </c>
      <c r="BX79" s="132" t="s">
        <v>151</v>
      </c>
      <c r="CL79" s="132" t="s">
        <v>19</v>
      </c>
    </row>
    <row r="80" s="5" customFormat="1" ht="27" customHeight="1">
      <c r="A80" s="108" t="s">
        <v>81</v>
      </c>
      <c r="B80" s="109"/>
      <c r="C80" s="110"/>
      <c r="D80" s="111" t="s">
        <v>160</v>
      </c>
      <c r="E80" s="111"/>
      <c r="F80" s="111"/>
      <c r="G80" s="111"/>
      <c r="H80" s="111"/>
      <c r="I80" s="112"/>
      <c r="J80" s="111" t="s">
        <v>161</v>
      </c>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3">
        <f>'SO 13 - CHODNÍKY II, TERÉ...'!J30</f>
        <v>0</v>
      </c>
      <c r="AH80" s="112"/>
      <c r="AI80" s="112"/>
      <c r="AJ80" s="112"/>
      <c r="AK80" s="112"/>
      <c r="AL80" s="112"/>
      <c r="AM80" s="112"/>
      <c r="AN80" s="113">
        <f>SUM(AG80,AT80)</f>
        <v>0</v>
      </c>
      <c r="AO80" s="112"/>
      <c r="AP80" s="112"/>
      <c r="AQ80" s="114" t="s">
        <v>89</v>
      </c>
      <c r="AR80" s="115"/>
      <c r="AS80" s="116">
        <v>0</v>
      </c>
      <c r="AT80" s="117">
        <f>ROUND(SUM(AV80:AW80),2)</f>
        <v>0</v>
      </c>
      <c r="AU80" s="118">
        <f>'SO 13 - CHODNÍKY II, TERÉ...'!P88</f>
        <v>0</v>
      </c>
      <c r="AV80" s="117">
        <f>'SO 13 - CHODNÍKY II, TERÉ...'!J33</f>
        <v>0</v>
      </c>
      <c r="AW80" s="117">
        <f>'SO 13 - CHODNÍKY II, TERÉ...'!J34</f>
        <v>0</v>
      </c>
      <c r="AX80" s="117">
        <f>'SO 13 - CHODNÍKY II, TERÉ...'!J35</f>
        <v>0</v>
      </c>
      <c r="AY80" s="117">
        <f>'SO 13 - CHODNÍKY II, TERÉ...'!J36</f>
        <v>0</v>
      </c>
      <c r="AZ80" s="117">
        <f>'SO 13 - CHODNÍKY II, TERÉ...'!F33</f>
        <v>0</v>
      </c>
      <c r="BA80" s="117">
        <f>'SO 13 - CHODNÍKY II, TERÉ...'!F34</f>
        <v>0</v>
      </c>
      <c r="BB80" s="117">
        <f>'SO 13 - CHODNÍKY II, TERÉ...'!F35</f>
        <v>0</v>
      </c>
      <c r="BC80" s="117">
        <f>'SO 13 - CHODNÍKY II, TERÉ...'!F36</f>
        <v>0</v>
      </c>
      <c r="BD80" s="119">
        <f>'SO 13 - CHODNÍKY II, TERÉ...'!F37</f>
        <v>0</v>
      </c>
      <c r="BT80" s="120" t="s">
        <v>84</v>
      </c>
      <c r="BV80" s="120" t="s">
        <v>79</v>
      </c>
      <c r="BW80" s="120" t="s">
        <v>162</v>
      </c>
      <c r="BX80" s="120" t="s">
        <v>5</v>
      </c>
      <c r="CL80" s="120" t="s">
        <v>19</v>
      </c>
      <c r="CM80" s="120" t="s">
        <v>86</v>
      </c>
    </row>
    <row r="81" s="5" customFormat="1" ht="16.5" customHeight="1">
      <c r="A81" s="108" t="s">
        <v>81</v>
      </c>
      <c r="B81" s="109"/>
      <c r="C81" s="110"/>
      <c r="D81" s="111" t="s">
        <v>163</v>
      </c>
      <c r="E81" s="111"/>
      <c r="F81" s="111"/>
      <c r="G81" s="111"/>
      <c r="H81" s="111"/>
      <c r="I81" s="112"/>
      <c r="J81" s="111" t="s">
        <v>164</v>
      </c>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3">
        <f>'SO 14 - PŘÍPOJKA SDĚLOVAC...'!J30</f>
        <v>0</v>
      </c>
      <c r="AH81" s="112"/>
      <c r="AI81" s="112"/>
      <c r="AJ81" s="112"/>
      <c r="AK81" s="112"/>
      <c r="AL81" s="112"/>
      <c r="AM81" s="112"/>
      <c r="AN81" s="113">
        <f>SUM(AG81,AT81)</f>
        <v>0</v>
      </c>
      <c r="AO81" s="112"/>
      <c r="AP81" s="112"/>
      <c r="AQ81" s="114" t="s">
        <v>89</v>
      </c>
      <c r="AR81" s="115"/>
      <c r="AS81" s="133">
        <v>0</v>
      </c>
      <c r="AT81" s="134">
        <f>ROUND(SUM(AV81:AW81),2)</f>
        <v>0</v>
      </c>
      <c r="AU81" s="135">
        <f>'SO 14 - PŘÍPOJKA SDĚLOVAC...'!P88</f>
        <v>0</v>
      </c>
      <c r="AV81" s="134">
        <f>'SO 14 - PŘÍPOJKA SDĚLOVAC...'!J33</f>
        <v>0</v>
      </c>
      <c r="AW81" s="134">
        <f>'SO 14 - PŘÍPOJKA SDĚLOVAC...'!J34</f>
        <v>0</v>
      </c>
      <c r="AX81" s="134">
        <f>'SO 14 - PŘÍPOJKA SDĚLOVAC...'!J35</f>
        <v>0</v>
      </c>
      <c r="AY81" s="134">
        <f>'SO 14 - PŘÍPOJKA SDĚLOVAC...'!J36</f>
        <v>0</v>
      </c>
      <c r="AZ81" s="134">
        <f>'SO 14 - PŘÍPOJKA SDĚLOVAC...'!F33</f>
        <v>0</v>
      </c>
      <c r="BA81" s="134">
        <f>'SO 14 - PŘÍPOJKA SDĚLOVAC...'!F34</f>
        <v>0</v>
      </c>
      <c r="BB81" s="134">
        <f>'SO 14 - PŘÍPOJKA SDĚLOVAC...'!F35</f>
        <v>0</v>
      </c>
      <c r="BC81" s="134">
        <f>'SO 14 - PŘÍPOJKA SDĚLOVAC...'!F36</f>
        <v>0</v>
      </c>
      <c r="BD81" s="136">
        <f>'SO 14 - PŘÍPOJKA SDĚLOVAC...'!F37</f>
        <v>0</v>
      </c>
      <c r="BT81" s="120" t="s">
        <v>84</v>
      </c>
      <c r="BV81" s="120" t="s">
        <v>79</v>
      </c>
      <c r="BW81" s="120" t="s">
        <v>165</v>
      </c>
      <c r="BX81" s="120" t="s">
        <v>5</v>
      </c>
      <c r="CL81" s="120" t="s">
        <v>19</v>
      </c>
      <c r="CM81" s="120" t="s">
        <v>86</v>
      </c>
    </row>
    <row r="82" s="1" customFormat="1" ht="30" customHeight="1">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row>
    <row r="83" s="1" customFormat="1" ht="6.96" customHeight="1">
      <c r="B83" s="58"/>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44"/>
    </row>
  </sheetData>
  <sheetProtection sheet="1" formatColumns="0" formatRows="0" objects="1" scenarios="1" spinCount="100000" saltValue="woq27RIPttIQFkyacXLCtzTjL3mzyrAYrzQsPRuNvVb0SCw5Imf6wMrleSmLI8gNLSjYLo6IIiAzMfmJt7TWUw==" hashValue="9ETo8VBlvznWjc5OQNmi6GvV+urqwrKMNKZ9/f6yn9dpuHdECbP8UiFmClZdt5WSKJQCtUx4lUmqP+44ZBSMWA==" algorithmName="SHA-512" password="CC35"/>
  <mergeCells count="146">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74:AP74"/>
    <mergeCell ref="AN73:AP73"/>
    <mergeCell ref="AN75:AP75"/>
    <mergeCell ref="AN76:AP76"/>
    <mergeCell ref="AN77:AP77"/>
    <mergeCell ref="AN78:AP78"/>
    <mergeCell ref="AN79:AP79"/>
    <mergeCell ref="AN80:AP80"/>
    <mergeCell ref="AN81:AP81"/>
    <mergeCell ref="D71:H71"/>
    <mergeCell ref="D70:H70"/>
    <mergeCell ref="D72:H72"/>
    <mergeCell ref="D73:H73"/>
    <mergeCell ref="D74:H74"/>
    <mergeCell ref="D75:H75"/>
    <mergeCell ref="D76:H76"/>
    <mergeCell ref="E77:I77"/>
    <mergeCell ref="E78:I78"/>
    <mergeCell ref="E79:I79"/>
    <mergeCell ref="D80:H80"/>
    <mergeCell ref="D81:H81"/>
    <mergeCell ref="AG79:AM79"/>
    <mergeCell ref="AG78:AM78"/>
    <mergeCell ref="AG80:AM80"/>
    <mergeCell ref="AG81:AM81"/>
    <mergeCell ref="J69:AF69"/>
    <mergeCell ref="J68:AF68"/>
    <mergeCell ref="J70:AF70"/>
    <mergeCell ref="J71:AF71"/>
    <mergeCell ref="J72:AF72"/>
    <mergeCell ref="J73:AF73"/>
    <mergeCell ref="J74:AF74"/>
    <mergeCell ref="J75:AF75"/>
    <mergeCell ref="J76:AF76"/>
    <mergeCell ref="K77:AF77"/>
    <mergeCell ref="K78:AF78"/>
    <mergeCell ref="K79:AF79"/>
    <mergeCell ref="J80:AF80"/>
    <mergeCell ref="J81:AF81"/>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J56:AF56"/>
    <mergeCell ref="K57:AF57"/>
    <mergeCell ref="K58:AF58"/>
    <mergeCell ref="K59:AF59"/>
    <mergeCell ref="K60:AF60"/>
    <mergeCell ref="K61:AF61"/>
    <mergeCell ref="K62:AF62"/>
    <mergeCell ref="K63:AF63"/>
    <mergeCell ref="K64:AF64"/>
    <mergeCell ref="K65:AF65"/>
    <mergeCell ref="K66:AF66"/>
    <mergeCell ref="J67:AF67"/>
    <mergeCell ref="D55:H55"/>
    <mergeCell ref="E62:I62"/>
    <mergeCell ref="D56:H56"/>
    <mergeCell ref="E57:I57"/>
    <mergeCell ref="E58:I58"/>
    <mergeCell ref="E59:I59"/>
    <mergeCell ref="E60:I60"/>
    <mergeCell ref="E61:I61"/>
    <mergeCell ref="E63:I63"/>
    <mergeCell ref="E64:I64"/>
    <mergeCell ref="E65:I65"/>
    <mergeCell ref="E66:I66"/>
    <mergeCell ref="D67:H67"/>
    <mergeCell ref="D68:H68"/>
    <mergeCell ref="D69:H69"/>
    <mergeCell ref="AN58:AP58"/>
    <mergeCell ref="AN61:AP61"/>
    <mergeCell ref="AN59:AP59"/>
    <mergeCell ref="AN60:AP60"/>
    <mergeCell ref="AN62:AP62"/>
    <mergeCell ref="AN63:AP63"/>
    <mergeCell ref="AN64:AP64"/>
    <mergeCell ref="AN65:AP65"/>
    <mergeCell ref="AN66:AP66"/>
    <mergeCell ref="AN67:AP67"/>
    <mergeCell ref="AN68:AP68"/>
    <mergeCell ref="AN69:AP69"/>
    <mergeCell ref="AN70:AP70"/>
    <mergeCell ref="AN71:AP71"/>
    <mergeCell ref="AN72:AP72"/>
    <mergeCell ref="AG63:AM63"/>
    <mergeCell ref="AG64:AM64"/>
    <mergeCell ref="AG65:AM65"/>
    <mergeCell ref="AG66:AM66"/>
    <mergeCell ref="AG67:AM67"/>
    <mergeCell ref="AG68:AM68"/>
    <mergeCell ref="AG69:AM69"/>
    <mergeCell ref="AG70:AM70"/>
    <mergeCell ref="AG71:AM71"/>
    <mergeCell ref="AG72:AM72"/>
    <mergeCell ref="AG73:AM73"/>
    <mergeCell ref="AG74:AM74"/>
    <mergeCell ref="AG75:AM75"/>
    <mergeCell ref="AG76:AM76"/>
    <mergeCell ref="AG77:AM77"/>
  </mergeCells>
  <hyperlinks>
    <hyperlink ref="A55" location="'VON - Vedlejší a ostatní ...'!C2" display="/"/>
    <hyperlink ref="A57" location="'D.1.1-2 - Architektonicko...'!C2" display="/"/>
    <hyperlink ref="A58" location="'D.1.3 - Požárně bezpečnos...'!C2" display="/"/>
    <hyperlink ref="A59" location="'D.1.4 - Zdravotně technic...'!C2" display="/"/>
    <hyperlink ref="A60" location="'D.1.5 - Vzduchotechnika, ...'!C2" display="/"/>
    <hyperlink ref="A61" location="'D.1.6 - Vytápění'!C2" display="/"/>
    <hyperlink ref="A62" location="'D.1.7 - Plynoinstalace'!C2" display="/"/>
    <hyperlink ref="A63" location="'D.1.8 - Elektroinstalace ...'!C2" display="/"/>
    <hyperlink ref="A64" location="'D.1.9 - Elektroinstalace ...'!C2" display="/"/>
    <hyperlink ref="A65" location="'D.1.10 - Měření a regulace'!C2" display="/"/>
    <hyperlink ref="A66" location="'D.1.12 - Sportovní vybave...'!C2" display="/"/>
    <hyperlink ref="A67" location="'SO 02 - ZPEVNĚNÉ PLOCHY, ...'!C2" display="/"/>
    <hyperlink ref="A68" location="'SO 03 - VODOVODNÍ PŘÍPOJKA '!C2" display="/"/>
    <hyperlink ref="A69" location="'SO 04 - PŘÍPOJKA SPLAŠKOV...'!C2" display="/"/>
    <hyperlink ref="A70" location="'SO 05 - PŘÍPOJKA DEŠŤOVÉ ...'!C2" display="/"/>
    <hyperlink ref="A71" location="'SO 06 - DEŠŤOVÁ KANALIZACE '!C2" display="/"/>
    <hyperlink ref="A72" location="'SO 07 - PŘÍPOJKA PLYNU '!C2" display="/"/>
    <hyperlink ref="A73" location="'SO 08 - PŘELOŽKA VO '!C2" display="/"/>
    <hyperlink ref="A74" location="'SO 09 - PŘÍPOJKA MOS '!C2" display="/"/>
    <hyperlink ref="A75" location="'SO 10 - OCHRANA SDĚLOVACÍ...'!C2" display="/"/>
    <hyperlink ref="A77" location="'D.1.1 - Architektonicko-s...'!C2" display="/"/>
    <hyperlink ref="A78" location="'D.1.2 - Stavebně konstruk...'!C2" display="/"/>
    <hyperlink ref="A79" location="'D.1.3 - Kanalizace'!C2" display="/"/>
    <hyperlink ref="A80" location="'SO 13 - CHODNÍKY II, TERÉ...'!C2" display="/"/>
    <hyperlink ref="A81" location="'SO 14 - PŘÍPOJKA SDĚLOVAC...'!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115</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261</v>
      </c>
      <c r="F9" s="1"/>
      <c r="G9" s="1"/>
      <c r="H9" s="1"/>
      <c r="I9" s="144"/>
      <c r="L9" s="44"/>
    </row>
    <row r="10" s="1" customFormat="1" ht="12" customHeight="1">
      <c r="B10" s="44"/>
      <c r="D10" s="142" t="s">
        <v>262</v>
      </c>
      <c r="I10" s="144"/>
      <c r="L10" s="44"/>
    </row>
    <row r="11" s="1" customFormat="1" ht="36.96" customHeight="1">
      <c r="B11" s="44"/>
      <c r="E11" s="145" t="s">
        <v>2301</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
        <v>1</v>
      </c>
      <c r="L25" s="44"/>
    </row>
    <row r="26" s="1" customFormat="1" ht="18" customHeight="1">
      <c r="B26" s="44"/>
      <c r="E26" s="17" t="s">
        <v>2283</v>
      </c>
      <c r="I26" s="146" t="s">
        <v>33</v>
      </c>
      <c r="J26" s="17" t="s">
        <v>1</v>
      </c>
      <c r="L26" s="44"/>
    </row>
    <row r="27" s="1" customFormat="1" ht="6.96" customHeight="1">
      <c r="B27" s="44"/>
      <c r="I27" s="144"/>
      <c r="L27" s="44"/>
    </row>
    <row r="28" s="1" customFormat="1" ht="12" customHeight="1">
      <c r="B28" s="44"/>
      <c r="D28" s="142" t="s">
        <v>41</v>
      </c>
      <c r="I28" s="144"/>
      <c r="L28" s="44"/>
    </row>
    <row r="29" s="7" customFormat="1" ht="16.5" customHeight="1">
      <c r="B29" s="148"/>
      <c r="E29" s="149" t="s">
        <v>1</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ROUND(J86,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ROUND((SUM(BE86:BE88)),  2)</f>
        <v>0</v>
      </c>
      <c r="I35" s="157">
        <v>0.20999999999999999</v>
      </c>
      <c r="J35" s="156">
        <f>ROUND(((SUM(BE86:BE88))*I35),  2)</f>
        <v>0</v>
      </c>
      <c r="L35" s="44"/>
    </row>
    <row r="36" s="1" customFormat="1" ht="14.4" customHeight="1">
      <c r="B36" s="44"/>
      <c r="E36" s="142" t="s">
        <v>49</v>
      </c>
      <c r="F36" s="156">
        <f>ROUND((SUM(BF86:BF88)),  2)</f>
        <v>0</v>
      </c>
      <c r="I36" s="157">
        <v>0.14999999999999999</v>
      </c>
      <c r="J36" s="156">
        <f>ROUND(((SUM(BF86:BF88))*I36),  2)</f>
        <v>0</v>
      </c>
      <c r="L36" s="44"/>
    </row>
    <row r="37" hidden="1" s="1" customFormat="1" ht="14.4" customHeight="1">
      <c r="B37" s="44"/>
      <c r="E37" s="142" t="s">
        <v>50</v>
      </c>
      <c r="F37" s="156">
        <f>ROUND((SUM(BG86:BG88)),  2)</f>
        <v>0</v>
      </c>
      <c r="I37" s="157">
        <v>0.20999999999999999</v>
      </c>
      <c r="J37" s="156">
        <f>0</f>
        <v>0</v>
      </c>
      <c r="L37" s="44"/>
    </row>
    <row r="38" hidden="1" s="1" customFormat="1" ht="14.4" customHeight="1">
      <c r="B38" s="44"/>
      <c r="E38" s="142" t="s">
        <v>51</v>
      </c>
      <c r="F38" s="156">
        <f>ROUND((SUM(BH86:BH88)),  2)</f>
        <v>0</v>
      </c>
      <c r="I38" s="157">
        <v>0.14999999999999999</v>
      </c>
      <c r="J38" s="156">
        <f>0</f>
        <v>0</v>
      </c>
      <c r="L38" s="44"/>
    </row>
    <row r="39" hidden="1" s="1" customFormat="1" ht="14.4" customHeight="1">
      <c r="B39" s="44"/>
      <c r="E39" s="142" t="s">
        <v>52</v>
      </c>
      <c r="F39" s="156">
        <f>ROUND((SUM(BI86:BI88)),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261</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D.1.9 - Elektroinstalace _ slaboproudá zařízení</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Specialista</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J86</f>
        <v>0</v>
      </c>
      <c r="K63" s="40"/>
      <c r="L63" s="44"/>
      <c r="AU63" s="17" t="s">
        <v>173</v>
      </c>
    </row>
    <row r="64" s="8" customFormat="1" ht="24.96" customHeight="1">
      <c r="B64" s="178"/>
      <c r="C64" s="179"/>
      <c r="D64" s="180" t="s">
        <v>2284</v>
      </c>
      <c r="E64" s="181"/>
      <c r="F64" s="181"/>
      <c r="G64" s="181"/>
      <c r="H64" s="181"/>
      <c r="I64" s="182"/>
      <c r="J64" s="183">
        <f>J87</f>
        <v>0</v>
      </c>
      <c r="K64" s="179"/>
      <c r="L64" s="184"/>
    </row>
    <row r="65" s="1" customFormat="1" ht="21.84" customHeight="1">
      <c r="B65" s="39"/>
      <c r="C65" s="40"/>
      <c r="D65" s="40"/>
      <c r="E65" s="40"/>
      <c r="F65" s="40"/>
      <c r="G65" s="40"/>
      <c r="H65" s="40"/>
      <c r="I65" s="144"/>
      <c r="J65" s="40"/>
      <c r="K65" s="40"/>
      <c r="L65" s="44"/>
    </row>
    <row r="66" s="1" customFormat="1" ht="6.96" customHeight="1">
      <c r="B66" s="58"/>
      <c r="C66" s="59"/>
      <c r="D66" s="59"/>
      <c r="E66" s="59"/>
      <c r="F66" s="59"/>
      <c r="G66" s="59"/>
      <c r="H66" s="59"/>
      <c r="I66" s="168"/>
      <c r="J66" s="59"/>
      <c r="K66" s="59"/>
      <c r="L66" s="44"/>
    </row>
    <row r="70" s="1" customFormat="1" ht="6.96" customHeight="1">
      <c r="B70" s="60"/>
      <c r="C70" s="61"/>
      <c r="D70" s="61"/>
      <c r="E70" s="61"/>
      <c r="F70" s="61"/>
      <c r="G70" s="61"/>
      <c r="H70" s="61"/>
      <c r="I70" s="171"/>
      <c r="J70" s="61"/>
      <c r="K70" s="61"/>
      <c r="L70" s="44"/>
    </row>
    <row r="71" s="1" customFormat="1" ht="24.96" customHeight="1">
      <c r="B71" s="39"/>
      <c r="C71" s="23" t="s">
        <v>180</v>
      </c>
      <c r="D71" s="40"/>
      <c r="E71" s="40"/>
      <c r="F71" s="40"/>
      <c r="G71" s="40"/>
      <c r="H71" s="40"/>
      <c r="I71" s="144"/>
      <c r="J71" s="40"/>
      <c r="K71" s="40"/>
      <c r="L71" s="44"/>
    </row>
    <row r="72" s="1" customFormat="1" ht="6.96" customHeight="1">
      <c r="B72" s="39"/>
      <c r="C72" s="40"/>
      <c r="D72" s="40"/>
      <c r="E72" s="40"/>
      <c r="F72" s="40"/>
      <c r="G72" s="40"/>
      <c r="H72" s="40"/>
      <c r="I72" s="144"/>
      <c r="J72" s="40"/>
      <c r="K72" s="40"/>
      <c r="L72" s="44"/>
    </row>
    <row r="73" s="1" customFormat="1" ht="12" customHeight="1">
      <c r="B73" s="39"/>
      <c r="C73" s="32" t="s">
        <v>16</v>
      </c>
      <c r="D73" s="40"/>
      <c r="E73" s="40"/>
      <c r="F73" s="40"/>
      <c r="G73" s="40"/>
      <c r="H73" s="40"/>
      <c r="I73" s="144"/>
      <c r="J73" s="40"/>
      <c r="K73" s="40"/>
      <c r="L73" s="44"/>
    </row>
    <row r="74" s="1" customFormat="1" ht="16.5" customHeight="1">
      <c r="B74" s="39"/>
      <c r="C74" s="40"/>
      <c r="D74" s="40"/>
      <c r="E74" s="172" t="str">
        <f>E7</f>
        <v>BASKETBALOVÁ HALA BASKETPOINT FRÝDEK-MÍSTEK</v>
      </c>
      <c r="F74" s="32"/>
      <c r="G74" s="32"/>
      <c r="H74" s="32"/>
      <c r="I74" s="144"/>
      <c r="J74" s="40"/>
      <c r="K74" s="40"/>
      <c r="L74" s="44"/>
    </row>
    <row r="75" ht="12" customHeight="1">
      <c r="B75" s="21"/>
      <c r="C75" s="32" t="s">
        <v>167</v>
      </c>
      <c r="D75" s="22"/>
      <c r="E75" s="22"/>
      <c r="F75" s="22"/>
      <c r="G75" s="22"/>
      <c r="H75" s="22"/>
      <c r="I75" s="137"/>
      <c r="J75" s="22"/>
      <c r="K75" s="22"/>
      <c r="L75" s="20"/>
    </row>
    <row r="76" s="1" customFormat="1" ht="16.5" customHeight="1">
      <c r="B76" s="39"/>
      <c r="C76" s="40"/>
      <c r="D76" s="40"/>
      <c r="E76" s="172" t="s">
        <v>261</v>
      </c>
      <c r="F76" s="40"/>
      <c r="G76" s="40"/>
      <c r="H76" s="40"/>
      <c r="I76" s="144"/>
      <c r="J76" s="40"/>
      <c r="K76" s="40"/>
      <c r="L76" s="44"/>
    </row>
    <row r="77" s="1" customFormat="1" ht="12" customHeight="1">
      <c r="B77" s="39"/>
      <c r="C77" s="32" t="s">
        <v>262</v>
      </c>
      <c r="D77" s="40"/>
      <c r="E77" s="40"/>
      <c r="F77" s="40"/>
      <c r="G77" s="40"/>
      <c r="H77" s="40"/>
      <c r="I77" s="144"/>
      <c r="J77" s="40"/>
      <c r="K77" s="40"/>
      <c r="L77" s="44"/>
    </row>
    <row r="78" s="1" customFormat="1" ht="16.5" customHeight="1">
      <c r="B78" s="39"/>
      <c r="C78" s="40"/>
      <c r="D78" s="40"/>
      <c r="E78" s="65" t="str">
        <f>E11</f>
        <v>D.1.9 - Elektroinstalace _ slaboproudá zařízení</v>
      </c>
      <c r="F78" s="40"/>
      <c r="G78" s="40"/>
      <c r="H78" s="40"/>
      <c r="I78" s="144"/>
      <c r="J78" s="40"/>
      <c r="K78" s="40"/>
      <c r="L78" s="44"/>
    </row>
    <row r="79" s="1" customFormat="1" ht="6.96" customHeight="1">
      <c r="B79" s="39"/>
      <c r="C79" s="40"/>
      <c r="D79" s="40"/>
      <c r="E79" s="40"/>
      <c r="F79" s="40"/>
      <c r="G79" s="40"/>
      <c r="H79" s="40"/>
      <c r="I79" s="144"/>
      <c r="J79" s="40"/>
      <c r="K79" s="40"/>
      <c r="L79" s="44"/>
    </row>
    <row r="80" s="1" customFormat="1" ht="12" customHeight="1">
      <c r="B80" s="39"/>
      <c r="C80" s="32" t="s">
        <v>22</v>
      </c>
      <c r="D80" s="40"/>
      <c r="E80" s="40"/>
      <c r="F80" s="27" t="str">
        <f>F14</f>
        <v>Frýdek Místek</v>
      </c>
      <c r="G80" s="40"/>
      <c r="H80" s="40"/>
      <c r="I80" s="146" t="s">
        <v>24</v>
      </c>
      <c r="J80" s="68" t="str">
        <f>IF(J14="","",J14)</f>
        <v>11. 8. 2018</v>
      </c>
      <c r="K80" s="40"/>
      <c r="L80" s="44"/>
    </row>
    <row r="81" s="1" customFormat="1" ht="6.96" customHeight="1">
      <c r="B81" s="39"/>
      <c r="C81" s="40"/>
      <c r="D81" s="40"/>
      <c r="E81" s="40"/>
      <c r="F81" s="40"/>
      <c r="G81" s="40"/>
      <c r="H81" s="40"/>
      <c r="I81" s="144"/>
      <c r="J81" s="40"/>
      <c r="K81" s="40"/>
      <c r="L81" s="44"/>
    </row>
    <row r="82" s="1" customFormat="1" ht="13.65" customHeight="1">
      <c r="B82" s="39"/>
      <c r="C82" s="32" t="s">
        <v>30</v>
      </c>
      <c r="D82" s="40"/>
      <c r="E82" s="40"/>
      <c r="F82" s="27" t="str">
        <f>E17</f>
        <v>Basketpoint Frýdek-Místek z.s.</v>
      </c>
      <c r="G82" s="40"/>
      <c r="H82" s="40"/>
      <c r="I82" s="146" t="s">
        <v>36</v>
      </c>
      <c r="J82" s="37" t="str">
        <f>E23</f>
        <v>INPROS FM s.r.o.</v>
      </c>
      <c r="K82" s="40"/>
      <c r="L82" s="44"/>
    </row>
    <row r="83" s="1" customFormat="1" ht="13.65" customHeight="1">
      <c r="B83" s="39"/>
      <c r="C83" s="32" t="s">
        <v>34</v>
      </c>
      <c r="D83" s="40"/>
      <c r="E83" s="40"/>
      <c r="F83" s="27" t="str">
        <f>IF(E20="","",E20)</f>
        <v>Vyplň údaj</v>
      </c>
      <c r="G83" s="40"/>
      <c r="H83" s="40"/>
      <c r="I83" s="146" t="s">
        <v>39</v>
      </c>
      <c r="J83" s="37" t="str">
        <f>E26</f>
        <v>Specialista</v>
      </c>
      <c r="K83" s="40"/>
      <c r="L83" s="44"/>
    </row>
    <row r="84" s="1" customFormat="1" ht="10.32" customHeight="1">
      <c r="B84" s="39"/>
      <c r="C84" s="40"/>
      <c r="D84" s="40"/>
      <c r="E84" s="40"/>
      <c r="F84" s="40"/>
      <c r="G84" s="40"/>
      <c r="H84" s="40"/>
      <c r="I84" s="144"/>
      <c r="J84" s="40"/>
      <c r="K84" s="40"/>
      <c r="L84" s="44"/>
    </row>
    <row r="85" s="10" customFormat="1" ht="29.28"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11" customFormat="1" ht="25.92"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1" customFormat="1" ht="16.5" customHeight="1">
      <c r="B88" s="39"/>
      <c r="C88" s="217" t="s">
        <v>84</v>
      </c>
      <c r="D88" s="217" t="s">
        <v>198</v>
      </c>
      <c r="E88" s="218" t="s">
        <v>2286</v>
      </c>
      <c r="F88" s="219" t="s">
        <v>2302</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2303</v>
      </c>
    </row>
    <row r="89" s="1" customFormat="1" ht="6.96" customHeight="1">
      <c r="B89" s="58"/>
      <c r="C89" s="59"/>
      <c r="D89" s="59"/>
      <c r="E89" s="59"/>
      <c r="F89" s="59"/>
      <c r="G89" s="59"/>
      <c r="H89" s="59"/>
      <c r="I89" s="168"/>
      <c r="J89" s="59"/>
      <c r="K89" s="59"/>
      <c r="L89" s="44"/>
    </row>
  </sheetData>
  <sheetProtection sheet="1" autoFilter="0" formatColumns="0" formatRows="0" objects="1" scenarios="1" spinCount="100000" saltValue="oVFvhlvk/Y7NBjgW7tN/J71An/MjKeFB1EEdzWJ7lEpxuB3+rlmiKi63TZTE+r68xe1C7qwfRH4cURTGzsZ//A==" hashValue="/Bhms2lsPArDHjEsNpc4+ADpiRGPx69xbnyDSHaZRUlS2ADv2/8DOb04Qs+cMd2YUPcgQbBfp4kLXKsVVeswCQ==" algorithmName="SHA-512" password="CC35"/>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118</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261</v>
      </c>
      <c r="F9" s="1"/>
      <c r="G9" s="1"/>
      <c r="H9" s="1"/>
      <c r="I9" s="144"/>
      <c r="L9" s="44"/>
    </row>
    <row r="10" s="1" customFormat="1" ht="12" customHeight="1">
      <c r="B10" s="44"/>
      <c r="D10" s="142" t="s">
        <v>262</v>
      </c>
      <c r="I10" s="144"/>
      <c r="L10" s="44"/>
    </row>
    <row r="11" s="1" customFormat="1" ht="36.96" customHeight="1">
      <c r="B11" s="44"/>
      <c r="E11" s="145" t="s">
        <v>2304</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
        <v>1</v>
      </c>
      <c r="L25" s="44"/>
    </row>
    <row r="26" s="1" customFormat="1" ht="18" customHeight="1">
      <c r="B26" s="44"/>
      <c r="E26" s="17" t="s">
        <v>2283</v>
      </c>
      <c r="I26" s="146" t="s">
        <v>33</v>
      </c>
      <c r="J26" s="17" t="s">
        <v>1</v>
      </c>
      <c r="L26" s="44"/>
    </row>
    <row r="27" s="1" customFormat="1" ht="6.96" customHeight="1">
      <c r="B27" s="44"/>
      <c r="I27" s="144"/>
      <c r="L27" s="44"/>
    </row>
    <row r="28" s="1" customFormat="1" ht="12" customHeight="1">
      <c r="B28" s="44"/>
      <c r="D28" s="142" t="s">
        <v>41</v>
      </c>
      <c r="I28" s="144"/>
      <c r="L28" s="44"/>
    </row>
    <row r="29" s="7" customFormat="1" ht="16.5" customHeight="1">
      <c r="B29" s="148"/>
      <c r="E29" s="149" t="s">
        <v>1</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ROUND(J86,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ROUND((SUM(BE86:BE88)),  2)</f>
        <v>0</v>
      </c>
      <c r="I35" s="157">
        <v>0.20999999999999999</v>
      </c>
      <c r="J35" s="156">
        <f>ROUND(((SUM(BE86:BE88))*I35),  2)</f>
        <v>0</v>
      </c>
      <c r="L35" s="44"/>
    </row>
    <row r="36" s="1" customFormat="1" ht="14.4" customHeight="1">
      <c r="B36" s="44"/>
      <c r="E36" s="142" t="s">
        <v>49</v>
      </c>
      <c r="F36" s="156">
        <f>ROUND((SUM(BF86:BF88)),  2)</f>
        <v>0</v>
      </c>
      <c r="I36" s="157">
        <v>0.14999999999999999</v>
      </c>
      <c r="J36" s="156">
        <f>ROUND(((SUM(BF86:BF88))*I36),  2)</f>
        <v>0</v>
      </c>
      <c r="L36" s="44"/>
    </row>
    <row r="37" hidden="1" s="1" customFormat="1" ht="14.4" customHeight="1">
      <c r="B37" s="44"/>
      <c r="E37" s="142" t="s">
        <v>50</v>
      </c>
      <c r="F37" s="156">
        <f>ROUND((SUM(BG86:BG88)),  2)</f>
        <v>0</v>
      </c>
      <c r="I37" s="157">
        <v>0.20999999999999999</v>
      </c>
      <c r="J37" s="156">
        <f>0</f>
        <v>0</v>
      </c>
      <c r="L37" s="44"/>
    </row>
    <row r="38" hidden="1" s="1" customFormat="1" ht="14.4" customHeight="1">
      <c r="B38" s="44"/>
      <c r="E38" s="142" t="s">
        <v>51</v>
      </c>
      <c r="F38" s="156">
        <f>ROUND((SUM(BH86:BH88)),  2)</f>
        <v>0</v>
      </c>
      <c r="I38" s="157">
        <v>0.14999999999999999</v>
      </c>
      <c r="J38" s="156">
        <f>0</f>
        <v>0</v>
      </c>
      <c r="L38" s="44"/>
    </row>
    <row r="39" hidden="1" s="1" customFormat="1" ht="14.4" customHeight="1">
      <c r="B39" s="44"/>
      <c r="E39" s="142" t="s">
        <v>52</v>
      </c>
      <c r="F39" s="156">
        <f>ROUND((SUM(BI86:BI88)),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261</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D.1.10 - Měření a regulace</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Specialista</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J86</f>
        <v>0</v>
      </c>
      <c r="K63" s="40"/>
      <c r="L63" s="44"/>
      <c r="AU63" s="17" t="s">
        <v>173</v>
      </c>
    </row>
    <row r="64" s="8" customFormat="1" ht="24.96" customHeight="1">
      <c r="B64" s="178"/>
      <c r="C64" s="179"/>
      <c r="D64" s="180" t="s">
        <v>2284</v>
      </c>
      <c r="E64" s="181"/>
      <c r="F64" s="181"/>
      <c r="G64" s="181"/>
      <c r="H64" s="181"/>
      <c r="I64" s="182"/>
      <c r="J64" s="183">
        <f>J87</f>
        <v>0</v>
      </c>
      <c r="K64" s="179"/>
      <c r="L64" s="184"/>
    </row>
    <row r="65" s="1" customFormat="1" ht="21.84" customHeight="1">
      <c r="B65" s="39"/>
      <c r="C65" s="40"/>
      <c r="D65" s="40"/>
      <c r="E65" s="40"/>
      <c r="F65" s="40"/>
      <c r="G65" s="40"/>
      <c r="H65" s="40"/>
      <c r="I65" s="144"/>
      <c r="J65" s="40"/>
      <c r="K65" s="40"/>
      <c r="L65" s="44"/>
    </row>
    <row r="66" s="1" customFormat="1" ht="6.96" customHeight="1">
      <c r="B66" s="58"/>
      <c r="C66" s="59"/>
      <c r="D66" s="59"/>
      <c r="E66" s="59"/>
      <c r="F66" s="59"/>
      <c r="G66" s="59"/>
      <c r="H66" s="59"/>
      <c r="I66" s="168"/>
      <c r="J66" s="59"/>
      <c r="K66" s="59"/>
      <c r="L66" s="44"/>
    </row>
    <row r="70" s="1" customFormat="1" ht="6.96" customHeight="1">
      <c r="B70" s="60"/>
      <c r="C70" s="61"/>
      <c r="D70" s="61"/>
      <c r="E70" s="61"/>
      <c r="F70" s="61"/>
      <c r="G70" s="61"/>
      <c r="H70" s="61"/>
      <c r="I70" s="171"/>
      <c r="J70" s="61"/>
      <c r="K70" s="61"/>
      <c r="L70" s="44"/>
    </row>
    <row r="71" s="1" customFormat="1" ht="24.96" customHeight="1">
      <c r="B71" s="39"/>
      <c r="C71" s="23" t="s">
        <v>180</v>
      </c>
      <c r="D71" s="40"/>
      <c r="E71" s="40"/>
      <c r="F71" s="40"/>
      <c r="G71" s="40"/>
      <c r="H71" s="40"/>
      <c r="I71" s="144"/>
      <c r="J71" s="40"/>
      <c r="K71" s="40"/>
      <c r="L71" s="44"/>
    </row>
    <row r="72" s="1" customFormat="1" ht="6.96" customHeight="1">
      <c r="B72" s="39"/>
      <c r="C72" s="40"/>
      <c r="D72" s="40"/>
      <c r="E72" s="40"/>
      <c r="F72" s="40"/>
      <c r="G72" s="40"/>
      <c r="H72" s="40"/>
      <c r="I72" s="144"/>
      <c r="J72" s="40"/>
      <c r="K72" s="40"/>
      <c r="L72" s="44"/>
    </row>
    <row r="73" s="1" customFormat="1" ht="12" customHeight="1">
      <c r="B73" s="39"/>
      <c r="C73" s="32" t="s">
        <v>16</v>
      </c>
      <c r="D73" s="40"/>
      <c r="E73" s="40"/>
      <c r="F73" s="40"/>
      <c r="G73" s="40"/>
      <c r="H73" s="40"/>
      <c r="I73" s="144"/>
      <c r="J73" s="40"/>
      <c r="K73" s="40"/>
      <c r="L73" s="44"/>
    </row>
    <row r="74" s="1" customFormat="1" ht="16.5" customHeight="1">
      <c r="B74" s="39"/>
      <c r="C74" s="40"/>
      <c r="D74" s="40"/>
      <c r="E74" s="172" t="str">
        <f>E7</f>
        <v>BASKETBALOVÁ HALA BASKETPOINT FRÝDEK-MÍSTEK</v>
      </c>
      <c r="F74" s="32"/>
      <c r="G74" s="32"/>
      <c r="H74" s="32"/>
      <c r="I74" s="144"/>
      <c r="J74" s="40"/>
      <c r="K74" s="40"/>
      <c r="L74" s="44"/>
    </row>
    <row r="75" ht="12" customHeight="1">
      <c r="B75" s="21"/>
      <c r="C75" s="32" t="s">
        <v>167</v>
      </c>
      <c r="D75" s="22"/>
      <c r="E75" s="22"/>
      <c r="F75" s="22"/>
      <c r="G75" s="22"/>
      <c r="H75" s="22"/>
      <c r="I75" s="137"/>
      <c r="J75" s="22"/>
      <c r="K75" s="22"/>
      <c r="L75" s="20"/>
    </row>
    <row r="76" s="1" customFormat="1" ht="16.5" customHeight="1">
      <c r="B76" s="39"/>
      <c r="C76" s="40"/>
      <c r="D76" s="40"/>
      <c r="E76" s="172" t="s">
        <v>261</v>
      </c>
      <c r="F76" s="40"/>
      <c r="G76" s="40"/>
      <c r="H76" s="40"/>
      <c r="I76" s="144"/>
      <c r="J76" s="40"/>
      <c r="K76" s="40"/>
      <c r="L76" s="44"/>
    </row>
    <row r="77" s="1" customFormat="1" ht="12" customHeight="1">
      <c r="B77" s="39"/>
      <c r="C77" s="32" t="s">
        <v>262</v>
      </c>
      <c r="D77" s="40"/>
      <c r="E77" s="40"/>
      <c r="F77" s="40"/>
      <c r="G77" s="40"/>
      <c r="H77" s="40"/>
      <c r="I77" s="144"/>
      <c r="J77" s="40"/>
      <c r="K77" s="40"/>
      <c r="L77" s="44"/>
    </row>
    <row r="78" s="1" customFormat="1" ht="16.5" customHeight="1">
      <c r="B78" s="39"/>
      <c r="C78" s="40"/>
      <c r="D78" s="40"/>
      <c r="E78" s="65" t="str">
        <f>E11</f>
        <v>D.1.10 - Měření a regulace</v>
      </c>
      <c r="F78" s="40"/>
      <c r="G78" s="40"/>
      <c r="H78" s="40"/>
      <c r="I78" s="144"/>
      <c r="J78" s="40"/>
      <c r="K78" s="40"/>
      <c r="L78" s="44"/>
    </row>
    <row r="79" s="1" customFormat="1" ht="6.96" customHeight="1">
      <c r="B79" s="39"/>
      <c r="C79" s="40"/>
      <c r="D79" s="40"/>
      <c r="E79" s="40"/>
      <c r="F79" s="40"/>
      <c r="G79" s="40"/>
      <c r="H79" s="40"/>
      <c r="I79" s="144"/>
      <c r="J79" s="40"/>
      <c r="K79" s="40"/>
      <c r="L79" s="44"/>
    </row>
    <row r="80" s="1" customFormat="1" ht="12" customHeight="1">
      <c r="B80" s="39"/>
      <c r="C80" s="32" t="s">
        <v>22</v>
      </c>
      <c r="D80" s="40"/>
      <c r="E80" s="40"/>
      <c r="F80" s="27" t="str">
        <f>F14</f>
        <v>Frýdek Místek</v>
      </c>
      <c r="G80" s="40"/>
      <c r="H80" s="40"/>
      <c r="I80" s="146" t="s">
        <v>24</v>
      </c>
      <c r="J80" s="68" t="str">
        <f>IF(J14="","",J14)</f>
        <v>11. 8. 2018</v>
      </c>
      <c r="K80" s="40"/>
      <c r="L80" s="44"/>
    </row>
    <row r="81" s="1" customFormat="1" ht="6.96" customHeight="1">
      <c r="B81" s="39"/>
      <c r="C81" s="40"/>
      <c r="D81" s="40"/>
      <c r="E81" s="40"/>
      <c r="F81" s="40"/>
      <c r="G81" s="40"/>
      <c r="H81" s="40"/>
      <c r="I81" s="144"/>
      <c r="J81" s="40"/>
      <c r="K81" s="40"/>
      <c r="L81" s="44"/>
    </row>
    <row r="82" s="1" customFormat="1" ht="13.65" customHeight="1">
      <c r="B82" s="39"/>
      <c r="C82" s="32" t="s">
        <v>30</v>
      </c>
      <c r="D82" s="40"/>
      <c r="E82" s="40"/>
      <c r="F82" s="27" t="str">
        <f>E17</f>
        <v>Basketpoint Frýdek-Místek z.s.</v>
      </c>
      <c r="G82" s="40"/>
      <c r="H82" s="40"/>
      <c r="I82" s="146" t="s">
        <v>36</v>
      </c>
      <c r="J82" s="37" t="str">
        <f>E23</f>
        <v>INPROS FM s.r.o.</v>
      </c>
      <c r="K82" s="40"/>
      <c r="L82" s="44"/>
    </row>
    <row r="83" s="1" customFormat="1" ht="13.65" customHeight="1">
      <c r="B83" s="39"/>
      <c r="C83" s="32" t="s">
        <v>34</v>
      </c>
      <c r="D83" s="40"/>
      <c r="E83" s="40"/>
      <c r="F83" s="27" t="str">
        <f>IF(E20="","",E20)</f>
        <v>Vyplň údaj</v>
      </c>
      <c r="G83" s="40"/>
      <c r="H83" s="40"/>
      <c r="I83" s="146" t="s">
        <v>39</v>
      </c>
      <c r="J83" s="37" t="str">
        <f>E26</f>
        <v>Specialista</v>
      </c>
      <c r="K83" s="40"/>
      <c r="L83" s="44"/>
    </row>
    <row r="84" s="1" customFormat="1" ht="10.32" customHeight="1">
      <c r="B84" s="39"/>
      <c r="C84" s="40"/>
      <c r="D84" s="40"/>
      <c r="E84" s="40"/>
      <c r="F84" s="40"/>
      <c r="G84" s="40"/>
      <c r="H84" s="40"/>
      <c r="I84" s="144"/>
      <c r="J84" s="40"/>
      <c r="K84" s="40"/>
      <c r="L84" s="44"/>
    </row>
    <row r="85" s="10" customFormat="1" ht="29.28"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11" customFormat="1" ht="25.92"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1" customFormat="1" ht="16.5" customHeight="1">
      <c r="B88" s="39"/>
      <c r="C88" s="217" t="s">
        <v>84</v>
      </c>
      <c r="D88" s="217" t="s">
        <v>198</v>
      </c>
      <c r="E88" s="218" t="s">
        <v>2286</v>
      </c>
      <c r="F88" s="219" t="s">
        <v>2305</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2306</v>
      </c>
    </row>
    <row r="89" s="1" customFormat="1" ht="6.96" customHeight="1">
      <c r="B89" s="58"/>
      <c r="C89" s="59"/>
      <c r="D89" s="59"/>
      <c r="E89" s="59"/>
      <c r="F89" s="59"/>
      <c r="G89" s="59"/>
      <c r="H89" s="59"/>
      <c r="I89" s="168"/>
      <c r="J89" s="59"/>
      <c r="K89" s="59"/>
      <c r="L89" s="44"/>
    </row>
  </sheetData>
  <sheetProtection sheet="1" autoFilter="0" formatColumns="0" formatRows="0" objects="1" scenarios="1" spinCount="100000" saltValue="SBOb3Rri2jW61HjJ+AZdHR/HTgs+IehZXGNT7I13pcptg0WWbR+CRXJtUuDCL0AHtloKV6wGjTUsL2/x0krkHg==" hashValue="PVLpaoNns0fH/iAMhXIhkRQz/I6l+8swrsQ+4EIBZAcYWOUPSvHDQHJ9fDtHpKyE0C7SAhIFiGr74xaPujJA2w==" algorithmName="SHA-512" password="CC35"/>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121</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261</v>
      </c>
      <c r="F9" s="1"/>
      <c r="G9" s="1"/>
      <c r="H9" s="1"/>
      <c r="I9" s="144"/>
      <c r="L9" s="44"/>
    </row>
    <row r="10" s="1" customFormat="1" ht="12" customHeight="1">
      <c r="B10" s="44"/>
      <c r="D10" s="142" t="s">
        <v>262</v>
      </c>
      <c r="I10" s="144"/>
      <c r="L10" s="44"/>
    </row>
    <row r="11" s="1" customFormat="1" ht="36.96" customHeight="1">
      <c r="B11" s="44"/>
      <c r="E11" s="145" t="s">
        <v>2307</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
        <v>1</v>
      </c>
      <c r="L25" s="44"/>
    </row>
    <row r="26" s="1" customFormat="1" ht="18" customHeight="1">
      <c r="B26" s="44"/>
      <c r="E26" s="17" t="s">
        <v>2283</v>
      </c>
      <c r="I26" s="146" t="s">
        <v>33</v>
      </c>
      <c r="J26" s="17" t="s">
        <v>1</v>
      </c>
      <c r="L26" s="44"/>
    </row>
    <row r="27" s="1" customFormat="1" ht="6.96" customHeight="1">
      <c r="B27" s="44"/>
      <c r="I27" s="144"/>
      <c r="L27" s="44"/>
    </row>
    <row r="28" s="1" customFormat="1" ht="12" customHeight="1">
      <c r="B28" s="44"/>
      <c r="D28" s="142" t="s">
        <v>41</v>
      </c>
      <c r="I28" s="144"/>
      <c r="L28" s="44"/>
    </row>
    <row r="29" s="7" customFormat="1" ht="16.5" customHeight="1">
      <c r="B29" s="148"/>
      <c r="E29" s="149" t="s">
        <v>1</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ROUND(J86,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ROUND((SUM(BE86:BE118)),  2)</f>
        <v>0</v>
      </c>
      <c r="I35" s="157">
        <v>0.20999999999999999</v>
      </c>
      <c r="J35" s="156">
        <f>ROUND(((SUM(BE86:BE118))*I35),  2)</f>
        <v>0</v>
      </c>
      <c r="L35" s="44"/>
    </row>
    <row r="36" s="1" customFormat="1" ht="14.4" customHeight="1">
      <c r="B36" s="44"/>
      <c r="E36" s="142" t="s">
        <v>49</v>
      </c>
      <c r="F36" s="156">
        <f>ROUND((SUM(BF86:BF118)),  2)</f>
        <v>0</v>
      </c>
      <c r="I36" s="157">
        <v>0.14999999999999999</v>
      </c>
      <c r="J36" s="156">
        <f>ROUND(((SUM(BF86:BF118))*I36),  2)</f>
        <v>0</v>
      </c>
      <c r="L36" s="44"/>
    </row>
    <row r="37" hidden="1" s="1" customFormat="1" ht="14.4" customHeight="1">
      <c r="B37" s="44"/>
      <c r="E37" s="142" t="s">
        <v>50</v>
      </c>
      <c r="F37" s="156">
        <f>ROUND((SUM(BG86:BG118)),  2)</f>
        <v>0</v>
      </c>
      <c r="I37" s="157">
        <v>0.20999999999999999</v>
      </c>
      <c r="J37" s="156">
        <f>0</f>
        <v>0</v>
      </c>
      <c r="L37" s="44"/>
    </row>
    <row r="38" hidden="1" s="1" customFormat="1" ht="14.4" customHeight="1">
      <c r="B38" s="44"/>
      <c r="E38" s="142" t="s">
        <v>51</v>
      </c>
      <c r="F38" s="156">
        <f>ROUND((SUM(BH86:BH118)),  2)</f>
        <v>0</v>
      </c>
      <c r="I38" s="157">
        <v>0.14999999999999999</v>
      </c>
      <c r="J38" s="156">
        <f>0</f>
        <v>0</v>
      </c>
      <c r="L38" s="44"/>
    </row>
    <row r="39" hidden="1" s="1" customFormat="1" ht="14.4" customHeight="1">
      <c r="B39" s="44"/>
      <c r="E39" s="142" t="s">
        <v>52</v>
      </c>
      <c r="F39" s="156">
        <f>ROUND((SUM(BI86:BI118)),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261</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D.1.12 - Sportovní vybavení haly</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Specialista</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J86</f>
        <v>0</v>
      </c>
      <c r="K63" s="40"/>
      <c r="L63" s="44"/>
      <c r="AU63" s="17" t="s">
        <v>173</v>
      </c>
    </row>
    <row r="64" s="8" customFormat="1" ht="24.96" customHeight="1">
      <c r="B64" s="178"/>
      <c r="C64" s="179"/>
      <c r="D64" s="180" t="s">
        <v>2308</v>
      </c>
      <c r="E64" s="181"/>
      <c r="F64" s="181"/>
      <c r="G64" s="181"/>
      <c r="H64" s="181"/>
      <c r="I64" s="182"/>
      <c r="J64" s="183">
        <f>J87</f>
        <v>0</v>
      </c>
      <c r="K64" s="179"/>
      <c r="L64" s="184"/>
    </row>
    <row r="65" s="1" customFormat="1" ht="21.84" customHeight="1">
      <c r="B65" s="39"/>
      <c r="C65" s="40"/>
      <c r="D65" s="40"/>
      <c r="E65" s="40"/>
      <c r="F65" s="40"/>
      <c r="G65" s="40"/>
      <c r="H65" s="40"/>
      <c r="I65" s="144"/>
      <c r="J65" s="40"/>
      <c r="K65" s="40"/>
      <c r="L65" s="44"/>
    </row>
    <row r="66" s="1" customFormat="1" ht="6.96" customHeight="1">
      <c r="B66" s="58"/>
      <c r="C66" s="59"/>
      <c r="D66" s="59"/>
      <c r="E66" s="59"/>
      <c r="F66" s="59"/>
      <c r="G66" s="59"/>
      <c r="H66" s="59"/>
      <c r="I66" s="168"/>
      <c r="J66" s="59"/>
      <c r="K66" s="59"/>
      <c r="L66" s="44"/>
    </row>
    <row r="70" s="1" customFormat="1" ht="6.96" customHeight="1">
      <c r="B70" s="60"/>
      <c r="C70" s="61"/>
      <c r="D70" s="61"/>
      <c r="E70" s="61"/>
      <c r="F70" s="61"/>
      <c r="G70" s="61"/>
      <c r="H70" s="61"/>
      <c r="I70" s="171"/>
      <c r="J70" s="61"/>
      <c r="K70" s="61"/>
      <c r="L70" s="44"/>
    </row>
    <row r="71" s="1" customFormat="1" ht="24.96" customHeight="1">
      <c r="B71" s="39"/>
      <c r="C71" s="23" t="s">
        <v>180</v>
      </c>
      <c r="D71" s="40"/>
      <c r="E71" s="40"/>
      <c r="F71" s="40"/>
      <c r="G71" s="40"/>
      <c r="H71" s="40"/>
      <c r="I71" s="144"/>
      <c r="J71" s="40"/>
      <c r="K71" s="40"/>
      <c r="L71" s="44"/>
    </row>
    <row r="72" s="1" customFormat="1" ht="6.96" customHeight="1">
      <c r="B72" s="39"/>
      <c r="C72" s="40"/>
      <c r="D72" s="40"/>
      <c r="E72" s="40"/>
      <c r="F72" s="40"/>
      <c r="G72" s="40"/>
      <c r="H72" s="40"/>
      <c r="I72" s="144"/>
      <c r="J72" s="40"/>
      <c r="K72" s="40"/>
      <c r="L72" s="44"/>
    </row>
    <row r="73" s="1" customFormat="1" ht="12" customHeight="1">
      <c r="B73" s="39"/>
      <c r="C73" s="32" t="s">
        <v>16</v>
      </c>
      <c r="D73" s="40"/>
      <c r="E73" s="40"/>
      <c r="F73" s="40"/>
      <c r="G73" s="40"/>
      <c r="H73" s="40"/>
      <c r="I73" s="144"/>
      <c r="J73" s="40"/>
      <c r="K73" s="40"/>
      <c r="L73" s="44"/>
    </row>
    <row r="74" s="1" customFormat="1" ht="16.5" customHeight="1">
      <c r="B74" s="39"/>
      <c r="C74" s="40"/>
      <c r="D74" s="40"/>
      <c r="E74" s="172" t="str">
        <f>E7</f>
        <v>BASKETBALOVÁ HALA BASKETPOINT FRÝDEK-MÍSTEK</v>
      </c>
      <c r="F74" s="32"/>
      <c r="G74" s="32"/>
      <c r="H74" s="32"/>
      <c r="I74" s="144"/>
      <c r="J74" s="40"/>
      <c r="K74" s="40"/>
      <c r="L74" s="44"/>
    </row>
    <row r="75" ht="12" customHeight="1">
      <c r="B75" s="21"/>
      <c r="C75" s="32" t="s">
        <v>167</v>
      </c>
      <c r="D75" s="22"/>
      <c r="E75" s="22"/>
      <c r="F75" s="22"/>
      <c r="G75" s="22"/>
      <c r="H75" s="22"/>
      <c r="I75" s="137"/>
      <c r="J75" s="22"/>
      <c r="K75" s="22"/>
      <c r="L75" s="20"/>
    </row>
    <row r="76" s="1" customFormat="1" ht="16.5" customHeight="1">
      <c r="B76" s="39"/>
      <c r="C76" s="40"/>
      <c r="D76" s="40"/>
      <c r="E76" s="172" t="s">
        <v>261</v>
      </c>
      <c r="F76" s="40"/>
      <c r="G76" s="40"/>
      <c r="H76" s="40"/>
      <c r="I76" s="144"/>
      <c r="J76" s="40"/>
      <c r="K76" s="40"/>
      <c r="L76" s="44"/>
    </row>
    <row r="77" s="1" customFormat="1" ht="12" customHeight="1">
      <c r="B77" s="39"/>
      <c r="C77" s="32" t="s">
        <v>262</v>
      </c>
      <c r="D77" s="40"/>
      <c r="E77" s="40"/>
      <c r="F77" s="40"/>
      <c r="G77" s="40"/>
      <c r="H77" s="40"/>
      <c r="I77" s="144"/>
      <c r="J77" s="40"/>
      <c r="K77" s="40"/>
      <c r="L77" s="44"/>
    </row>
    <row r="78" s="1" customFormat="1" ht="16.5" customHeight="1">
      <c r="B78" s="39"/>
      <c r="C78" s="40"/>
      <c r="D78" s="40"/>
      <c r="E78" s="65" t="str">
        <f>E11</f>
        <v>D.1.12 - Sportovní vybavení haly</v>
      </c>
      <c r="F78" s="40"/>
      <c r="G78" s="40"/>
      <c r="H78" s="40"/>
      <c r="I78" s="144"/>
      <c r="J78" s="40"/>
      <c r="K78" s="40"/>
      <c r="L78" s="44"/>
    </row>
    <row r="79" s="1" customFormat="1" ht="6.96" customHeight="1">
      <c r="B79" s="39"/>
      <c r="C79" s="40"/>
      <c r="D79" s="40"/>
      <c r="E79" s="40"/>
      <c r="F79" s="40"/>
      <c r="G79" s="40"/>
      <c r="H79" s="40"/>
      <c r="I79" s="144"/>
      <c r="J79" s="40"/>
      <c r="K79" s="40"/>
      <c r="L79" s="44"/>
    </row>
    <row r="80" s="1" customFormat="1" ht="12" customHeight="1">
      <c r="B80" s="39"/>
      <c r="C80" s="32" t="s">
        <v>22</v>
      </c>
      <c r="D80" s="40"/>
      <c r="E80" s="40"/>
      <c r="F80" s="27" t="str">
        <f>F14</f>
        <v>Frýdek Místek</v>
      </c>
      <c r="G80" s="40"/>
      <c r="H80" s="40"/>
      <c r="I80" s="146" t="s">
        <v>24</v>
      </c>
      <c r="J80" s="68" t="str">
        <f>IF(J14="","",J14)</f>
        <v>11. 8. 2018</v>
      </c>
      <c r="K80" s="40"/>
      <c r="L80" s="44"/>
    </row>
    <row r="81" s="1" customFormat="1" ht="6.96" customHeight="1">
      <c r="B81" s="39"/>
      <c r="C81" s="40"/>
      <c r="D81" s="40"/>
      <c r="E81" s="40"/>
      <c r="F81" s="40"/>
      <c r="G81" s="40"/>
      <c r="H81" s="40"/>
      <c r="I81" s="144"/>
      <c r="J81" s="40"/>
      <c r="K81" s="40"/>
      <c r="L81" s="44"/>
    </row>
    <row r="82" s="1" customFormat="1" ht="13.65" customHeight="1">
      <c r="B82" s="39"/>
      <c r="C82" s="32" t="s">
        <v>30</v>
      </c>
      <c r="D82" s="40"/>
      <c r="E82" s="40"/>
      <c r="F82" s="27" t="str">
        <f>E17</f>
        <v>Basketpoint Frýdek-Místek z.s.</v>
      </c>
      <c r="G82" s="40"/>
      <c r="H82" s="40"/>
      <c r="I82" s="146" t="s">
        <v>36</v>
      </c>
      <c r="J82" s="37" t="str">
        <f>E23</f>
        <v>INPROS FM s.r.o.</v>
      </c>
      <c r="K82" s="40"/>
      <c r="L82" s="44"/>
    </row>
    <row r="83" s="1" customFormat="1" ht="13.65" customHeight="1">
      <c r="B83" s="39"/>
      <c r="C83" s="32" t="s">
        <v>34</v>
      </c>
      <c r="D83" s="40"/>
      <c r="E83" s="40"/>
      <c r="F83" s="27" t="str">
        <f>IF(E20="","",E20)</f>
        <v>Vyplň údaj</v>
      </c>
      <c r="G83" s="40"/>
      <c r="H83" s="40"/>
      <c r="I83" s="146" t="s">
        <v>39</v>
      </c>
      <c r="J83" s="37" t="str">
        <f>E26</f>
        <v>Specialista</v>
      </c>
      <c r="K83" s="40"/>
      <c r="L83" s="44"/>
    </row>
    <row r="84" s="1" customFormat="1" ht="10.32" customHeight="1">
      <c r="B84" s="39"/>
      <c r="C84" s="40"/>
      <c r="D84" s="40"/>
      <c r="E84" s="40"/>
      <c r="F84" s="40"/>
      <c r="G84" s="40"/>
      <c r="H84" s="40"/>
      <c r="I84" s="144"/>
      <c r="J84" s="40"/>
      <c r="K84" s="40"/>
      <c r="L84" s="44"/>
    </row>
    <row r="85" s="10" customFormat="1" ht="29.28"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11" customFormat="1" ht="25.92" customHeight="1">
      <c r="B87" s="201"/>
      <c r="C87" s="202"/>
      <c r="D87" s="203" t="s">
        <v>76</v>
      </c>
      <c r="E87" s="204" t="s">
        <v>1813</v>
      </c>
      <c r="F87" s="204" t="s">
        <v>120</v>
      </c>
      <c r="G87" s="202"/>
      <c r="H87" s="202"/>
      <c r="I87" s="205"/>
      <c r="J87" s="206">
        <f>BK87</f>
        <v>0</v>
      </c>
      <c r="K87" s="202"/>
      <c r="L87" s="207"/>
      <c r="M87" s="208"/>
      <c r="N87" s="209"/>
      <c r="O87" s="209"/>
      <c r="P87" s="210">
        <f>SUM(P88:P118)</f>
        <v>0</v>
      </c>
      <c r="Q87" s="209"/>
      <c r="R87" s="210">
        <f>SUM(R88:R118)</f>
        <v>0</v>
      </c>
      <c r="S87" s="209"/>
      <c r="T87" s="211">
        <f>SUM(T88:T118)</f>
        <v>0</v>
      </c>
      <c r="AR87" s="212" t="s">
        <v>215</v>
      </c>
      <c r="AT87" s="213" t="s">
        <v>76</v>
      </c>
      <c r="AU87" s="213" t="s">
        <v>77</v>
      </c>
      <c r="AY87" s="212" t="s">
        <v>195</v>
      </c>
      <c r="BK87" s="214">
        <f>SUM(BK88:BK118)</f>
        <v>0</v>
      </c>
    </row>
    <row r="88" s="1" customFormat="1" ht="16.5" customHeight="1">
      <c r="B88" s="39"/>
      <c r="C88" s="217" t="s">
        <v>84</v>
      </c>
      <c r="D88" s="217" t="s">
        <v>198</v>
      </c>
      <c r="E88" s="218" t="s">
        <v>2309</v>
      </c>
      <c r="F88" s="219" t="s">
        <v>2310</v>
      </c>
      <c r="G88" s="220" t="s">
        <v>1323</v>
      </c>
      <c r="H88" s="221">
        <v>4</v>
      </c>
      <c r="I88" s="222"/>
      <c r="J88" s="223">
        <f>ROUND(I88*H88,2)</f>
        <v>0</v>
      </c>
      <c r="K88" s="219" t="s">
        <v>1</v>
      </c>
      <c r="L88" s="44"/>
      <c r="M88" s="224" t="s">
        <v>1</v>
      </c>
      <c r="N88" s="225" t="s">
        <v>48</v>
      </c>
      <c r="O88" s="80"/>
      <c r="P88" s="226">
        <f>O88*H88</f>
        <v>0</v>
      </c>
      <c r="Q88" s="226">
        <v>0</v>
      </c>
      <c r="R88" s="226">
        <f>Q88*H88</f>
        <v>0</v>
      </c>
      <c r="S88" s="226">
        <v>0</v>
      </c>
      <c r="T88" s="227">
        <f>S88*H88</f>
        <v>0</v>
      </c>
      <c r="AR88" s="17" t="s">
        <v>215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215</v>
      </c>
      <c r="BM88" s="17" t="s">
        <v>2311</v>
      </c>
    </row>
    <row r="89" s="1" customFormat="1" ht="16.5" customHeight="1">
      <c r="B89" s="39"/>
      <c r="C89" s="217" t="s">
        <v>86</v>
      </c>
      <c r="D89" s="217" t="s">
        <v>198</v>
      </c>
      <c r="E89" s="218" t="s">
        <v>2312</v>
      </c>
      <c r="F89" s="219" t="s">
        <v>2313</v>
      </c>
      <c r="G89" s="220" t="s">
        <v>1323</v>
      </c>
      <c r="H89" s="221">
        <v>4</v>
      </c>
      <c r="I89" s="222"/>
      <c r="J89" s="223">
        <f>ROUND(I89*H89,2)</f>
        <v>0</v>
      </c>
      <c r="K89" s="219" t="s">
        <v>1</v>
      </c>
      <c r="L89" s="44"/>
      <c r="M89" s="224" t="s">
        <v>1</v>
      </c>
      <c r="N89" s="225" t="s">
        <v>48</v>
      </c>
      <c r="O89" s="80"/>
      <c r="P89" s="226">
        <f>O89*H89</f>
        <v>0</v>
      </c>
      <c r="Q89" s="226">
        <v>0</v>
      </c>
      <c r="R89" s="226">
        <f>Q89*H89</f>
        <v>0</v>
      </c>
      <c r="S89" s="226">
        <v>0</v>
      </c>
      <c r="T89" s="227">
        <f>S89*H89</f>
        <v>0</v>
      </c>
      <c r="AR89" s="17" t="s">
        <v>215</v>
      </c>
      <c r="AT89" s="17" t="s">
        <v>198</v>
      </c>
      <c r="AU89" s="17" t="s">
        <v>84</v>
      </c>
      <c r="AY89" s="17" t="s">
        <v>195</v>
      </c>
      <c r="BE89" s="228">
        <f>IF(N89="základní",J89,0)</f>
        <v>0</v>
      </c>
      <c r="BF89" s="228">
        <f>IF(N89="snížená",J89,0)</f>
        <v>0</v>
      </c>
      <c r="BG89" s="228">
        <f>IF(N89="zákl. přenesená",J89,0)</f>
        <v>0</v>
      </c>
      <c r="BH89" s="228">
        <f>IF(N89="sníž. přenesená",J89,0)</f>
        <v>0</v>
      </c>
      <c r="BI89" s="228">
        <f>IF(N89="nulová",J89,0)</f>
        <v>0</v>
      </c>
      <c r="BJ89" s="17" t="s">
        <v>84</v>
      </c>
      <c r="BK89" s="228">
        <f>ROUND(I89*H89,2)</f>
        <v>0</v>
      </c>
      <c r="BL89" s="17" t="s">
        <v>215</v>
      </c>
      <c r="BM89" s="17" t="s">
        <v>2314</v>
      </c>
    </row>
    <row r="90" s="1" customFormat="1" ht="16.5" customHeight="1">
      <c r="B90" s="39"/>
      <c r="C90" s="217" t="s">
        <v>210</v>
      </c>
      <c r="D90" s="217" t="s">
        <v>198</v>
      </c>
      <c r="E90" s="218" t="s">
        <v>2315</v>
      </c>
      <c r="F90" s="219" t="s">
        <v>2316</v>
      </c>
      <c r="G90" s="220" t="s">
        <v>1323</v>
      </c>
      <c r="H90" s="221">
        <v>4</v>
      </c>
      <c r="I90" s="222"/>
      <c r="J90" s="223">
        <f>ROUND(I90*H90,2)</f>
        <v>0</v>
      </c>
      <c r="K90" s="219" t="s">
        <v>1</v>
      </c>
      <c r="L90" s="44"/>
      <c r="M90" s="224" t="s">
        <v>1</v>
      </c>
      <c r="N90" s="225" t="s">
        <v>48</v>
      </c>
      <c r="O90" s="80"/>
      <c r="P90" s="226">
        <f>O90*H90</f>
        <v>0</v>
      </c>
      <c r="Q90" s="226">
        <v>0</v>
      </c>
      <c r="R90" s="226">
        <f>Q90*H90</f>
        <v>0</v>
      </c>
      <c r="S90" s="226">
        <v>0</v>
      </c>
      <c r="T90" s="227">
        <f>S90*H90</f>
        <v>0</v>
      </c>
      <c r="AR90" s="17" t="s">
        <v>215</v>
      </c>
      <c r="AT90" s="17" t="s">
        <v>198</v>
      </c>
      <c r="AU90" s="17" t="s">
        <v>84</v>
      </c>
      <c r="AY90" s="17" t="s">
        <v>195</v>
      </c>
      <c r="BE90" s="228">
        <f>IF(N90="základní",J90,0)</f>
        <v>0</v>
      </c>
      <c r="BF90" s="228">
        <f>IF(N90="snížená",J90,0)</f>
        <v>0</v>
      </c>
      <c r="BG90" s="228">
        <f>IF(N90="zákl. přenesená",J90,0)</f>
        <v>0</v>
      </c>
      <c r="BH90" s="228">
        <f>IF(N90="sníž. přenesená",J90,0)</f>
        <v>0</v>
      </c>
      <c r="BI90" s="228">
        <f>IF(N90="nulová",J90,0)</f>
        <v>0</v>
      </c>
      <c r="BJ90" s="17" t="s">
        <v>84</v>
      </c>
      <c r="BK90" s="228">
        <f>ROUND(I90*H90,2)</f>
        <v>0</v>
      </c>
      <c r="BL90" s="17" t="s">
        <v>215</v>
      </c>
      <c r="BM90" s="17" t="s">
        <v>2317</v>
      </c>
    </row>
    <row r="91" s="1" customFormat="1" ht="16.5" customHeight="1">
      <c r="B91" s="39"/>
      <c r="C91" s="217" t="s">
        <v>215</v>
      </c>
      <c r="D91" s="217" t="s">
        <v>198</v>
      </c>
      <c r="E91" s="218" t="s">
        <v>2318</v>
      </c>
      <c r="F91" s="219" t="s">
        <v>2319</v>
      </c>
      <c r="G91" s="220" t="s">
        <v>1323</v>
      </c>
      <c r="H91" s="221">
        <v>4</v>
      </c>
      <c r="I91" s="222"/>
      <c r="J91" s="223">
        <f>ROUND(I91*H91,2)</f>
        <v>0</v>
      </c>
      <c r="K91" s="219" t="s">
        <v>1</v>
      </c>
      <c r="L91" s="44"/>
      <c r="M91" s="224" t="s">
        <v>1</v>
      </c>
      <c r="N91" s="225" t="s">
        <v>48</v>
      </c>
      <c r="O91" s="80"/>
      <c r="P91" s="226">
        <f>O91*H91</f>
        <v>0</v>
      </c>
      <c r="Q91" s="226">
        <v>0</v>
      </c>
      <c r="R91" s="226">
        <f>Q91*H91</f>
        <v>0</v>
      </c>
      <c r="S91" s="226">
        <v>0</v>
      </c>
      <c r="T91" s="227">
        <f>S91*H91</f>
        <v>0</v>
      </c>
      <c r="AR91" s="17" t="s">
        <v>215</v>
      </c>
      <c r="AT91" s="17" t="s">
        <v>198</v>
      </c>
      <c r="AU91" s="17" t="s">
        <v>84</v>
      </c>
      <c r="AY91" s="17" t="s">
        <v>195</v>
      </c>
      <c r="BE91" s="228">
        <f>IF(N91="základní",J91,0)</f>
        <v>0</v>
      </c>
      <c r="BF91" s="228">
        <f>IF(N91="snížená",J91,0)</f>
        <v>0</v>
      </c>
      <c r="BG91" s="228">
        <f>IF(N91="zákl. přenesená",J91,0)</f>
        <v>0</v>
      </c>
      <c r="BH91" s="228">
        <f>IF(N91="sníž. přenesená",J91,0)</f>
        <v>0</v>
      </c>
      <c r="BI91" s="228">
        <f>IF(N91="nulová",J91,0)</f>
        <v>0</v>
      </c>
      <c r="BJ91" s="17" t="s">
        <v>84</v>
      </c>
      <c r="BK91" s="228">
        <f>ROUND(I91*H91,2)</f>
        <v>0</v>
      </c>
      <c r="BL91" s="17" t="s">
        <v>215</v>
      </c>
      <c r="BM91" s="17" t="s">
        <v>2320</v>
      </c>
    </row>
    <row r="92" s="1" customFormat="1" ht="16.5" customHeight="1">
      <c r="B92" s="39"/>
      <c r="C92" s="217" t="s">
        <v>194</v>
      </c>
      <c r="D92" s="217" t="s">
        <v>198</v>
      </c>
      <c r="E92" s="218" t="s">
        <v>2321</v>
      </c>
      <c r="F92" s="219" t="s">
        <v>2322</v>
      </c>
      <c r="G92" s="220" t="s">
        <v>1323</v>
      </c>
      <c r="H92" s="221">
        <v>4</v>
      </c>
      <c r="I92" s="222"/>
      <c r="J92" s="223">
        <f>ROUND(I92*H92,2)</f>
        <v>0</v>
      </c>
      <c r="K92" s="219" t="s">
        <v>1</v>
      </c>
      <c r="L92" s="44"/>
      <c r="M92" s="224" t="s">
        <v>1</v>
      </c>
      <c r="N92" s="225" t="s">
        <v>48</v>
      </c>
      <c r="O92" s="80"/>
      <c r="P92" s="226">
        <f>O92*H92</f>
        <v>0</v>
      </c>
      <c r="Q92" s="226">
        <v>0</v>
      </c>
      <c r="R92" s="226">
        <f>Q92*H92</f>
        <v>0</v>
      </c>
      <c r="S92" s="226">
        <v>0</v>
      </c>
      <c r="T92" s="227">
        <f>S92*H92</f>
        <v>0</v>
      </c>
      <c r="AR92" s="17" t="s">
        <v>215</v>
      </c>
      <c r="AT92" s="17" t="s">
        <v>198</v>
      </c>
      <c r="AU92" s="17" t="s">
        <v>84</v>
      </c>
      <c r="AY92" s="17" t="s">
        <v>195</v>
      </c>
      <c r="BE92" s="228">
        <f>IF(N92="základní",J92,0)</f>
        <v>0</v>
      </c>
      <c r="BF92" s="228">
        <f>IF(N92="snížená",J92,0)</f>
        <v>0</v>
      </c>
      <c r="BG92" s="228">
        <f>IF(N92="zákl. přenesená",J92,0)</f>
        <v>0</v>
      </c>
      <c r="BH92" s="228">
        <f>IF(N92="sníž. přenesená",J92,0)</f>
        <v>0</v>
      </c>
      <c r="BI92" s="228">
        <f>IF(N92="nulová",J92,0)</f>
        <v>0</v>
      </c>
      <c r="BJ92" s="17" t="s">
        <v>84</v>
      </c>
      <c r="BK92" s="228">
        <f>ROUND(I92*H92,2)</f>
        <v>0</v>
      </c>
      <c r="BL92" s="17" t="s">
        <v>215</v>
      </c>
      <c r="BM92" s="17" t="s">
        <v>2323</v>
      </c>
    </row>
    <row r="93" s="1" customFormat="1" ht="16.5" customHeight="1">
      <c r="B93" s="39"/>
      <c r="C93" s="217" t="s">
        <v>228</v>
      </c>
      <c r="D93" s="217" t="s">
        <v>198</v>
      </c>
      <c r="E93" s="218" t="s">
        <v>2324</v>
      </c>
      <c r="F93" s="219" t="s">
        <v>2325</v>
      </c>
      <c r="G93" s="220" t="s">
        <v>1323</v>
      </c>
      <c r="H93" s="221">
        <v>4</v>
      </c>
      <c r="I93" s="222"/>
      <c r="J93" s="223">
        <f>ROUND(I93*H93,2)</f>
        <v>0</v>
      </c>
      <c r="K93" s="219" t="s">
        <v>1</v>
      </c>
      <c r="L93" s="44"/>
      <c r="M93" s="224" t="s">
        <v>1</v>
      </c>
      <c r="N93" s="225" t="s">
        <v>48</v>
      </c>
      <c r="O93" s="80"/>
      <c r="P93" s="226">
        <f>O93*H93</f>
        <v>0</v>
      </c>
      <c r="Q93" s="226">
        <v>0</v>
      </c>
      <c r="R93" s="226">
        <f>Q93*H93</f>
        <v>0</v>
      </c>
      <c r="S93" s="226">
        <v>0</v>
      </c>
      <c r="T93" s="227">
        <f>S93*H93</f>
        <v>0</v>
      </c>
      <c r="AR93" s="17" t="s">
        <v>215</v>
      </c>
      <c r="AT93" s="17" t="s">
        <v>198</v>
      </c>
      <c r="AU93" s="17" t="s">
        <v>84</v>
      </c>
      <c r="AY93" s="17" t="s">
        <v>195</v>
      </c>
      <c r="BE93" s="228">
        <f>IF(N93="základní",J93,0)</f>
        <v>0</v>
      </c>
      <c r="BF93" s="228">
        <f>IF(N93="snížená",J93,0)</f>
        <v>0</v>
      </c>
      <c r="BG93" s="228">
        <f>IF(N93="zákl. přenesená",J93,0)</f>
        <v>0</v>
      </c>
      <c r="BH93" s="228">
        <f>IF(N93="sníž. přenesená",J93,0)</f>
        <v>0</v>
      </c>
      <c r="BI93" s="228">
        <f>IF(N93="nulová",J93,0)</f>
        <v>0</v>
      </c>
      <c r="BJ93" s="17" t="s">
        <v>84</v>
      </c>
      <c r="BK93" s="228">
        <f>ROUND(I93*H93,2)</f>
        <v>0</v>
      </c>
      <c r="BL93" s="17" t="s">
        <v>215</v>
      </c>
      <c r="BM93" s="17" t="s">
        <v>2326</v>
      </c>
    </row>
    <row r="94" s="1" customFormat="1" ht="16.5" customHeight="1">
      <c r="B94" s="39"/>
      <c r="C94" s="217" t="s">
        <v>233</v>
      </c>
      <c r="D94" s="217" t="s">
        <v>198</v>
      </c>
      <c r="E94" s="218" t="s">
        <v>2327</v>
      </c>
      <c r="F94" s="219" t="s">
        <v>2328</v>
      </c>
      <c r="G94" s="220" t="s">
        <v>1323</v>
      </c>
      <c r="H94" s="221">
        <v>4</v>
      </c>
      <c r="I94" s="222"/>
      <c r="J94" s="223">
        <f>ROUND(I94*H94,2)</f>
        <v>0</v>
      </c>
      <c r="K94" s="219" t="s">
        <v>1</v>
      </c>
      <c r="L94" s="44"/>
      <c r="M94" s="224" t="s">
        <v>1</v>
      </c>
      <c r="N94" s="225" t="s">
        <v>48</v>
      </c>
      <c r="O94" s="80"/>
      <c r="P94" s="226">
        <f>O94*H94</f>
        <v>0</v>
      </c>
      <c r="Q94" s="226">
        <v>0</v>
      </c>
      <c r="R94" s="226">
        <f>Q94*H94</f>
        <v>0</v>
      </c>
      <c r="S94" s="226">
        <v>0</v>
      </c>
      <c r="T94" s="227">
        <f>S94*H94</f>
        <v>0</v>
      </c>
      <c r="AR94" s="17" t="s">
        <v>215</v>
      </c>
      <c r="AT94" s="17" t="s">
        <v>198</v>
      </c>
      <c r="AU94" s="17" t="s">
        <v>84</v>
      </c>
      <c r="AY94" s="17" t="s">
        <v>195</v>
      </c>
      <c r="BE94" s="228">
        <f>IF(N94="základní",J94,0)</f>
        <v>0</v>
      </c>
      <c r="BF94" s="228">
        <f>IF(N94="snížená",J94,0)</f>
        <v>0</v>
      </c>
      <c r="BG94" s="228">
        <f>IF(N94="zákl. přenesená",J94,0)</f>
        <v>0</v>
      </c>
      <c r="BH94" s="228">
        <f>IF(N94="sníž. přenesená",J94,0)</f>
        <v>0</v>
      </c>
      <c r="BI94" s="228">
        <f>IF(N94="nulová",J94,0)</f>
        <v>0</v>
      </c>
      <c r="BJ94" s="17" t="s">
        <v>84</v>
      </c>
      <c r="BK94" s="228">
        <f>ROUND(I94*H94,2)</f>
        <v>0</v>
      </c>
      <c r="BL94" s="17" t="s">
        <v>215</v>
      </c>
      <c r="BM94" s="17" t="s">
        <v>2329</v>
      </c>
    </row>
    <row r="95" s="1" customFormat="1" ht="16.5" customHeight="1">
      <c r="B95" s="39"/>
      <c r="C95" s="217" t="s">
        <v>238</v>
      </c>
      <c r="D95" s="217" t="s">
        <v>198</v>
      </c>
      <c r="E95" s="218" t="s">
        <v>2330</v>
      </c>
      <c r="F95" s="219" t="s">
        <v>2331</v>
      </c>
      <c r="G95" s="220" t="s">
        <v>1323</v>
      </c>
      <c r="H95" s="221">
        <v>4</v>
      </c>
      <c r="I95" s="222"/>
      <c r="J95" s="223">
        <f>ROUND(I95*H95,2)</f>
        <v>0</v>
      </c>
      <c r="K95" s="219" t="s">
        <v>1</v>
      </c>
      <c r="L95" s="44"/>
      <c r="M95" s="224" t="s">
        <v>1</v>
      </c>
      <c r="N95" s="225" t="s">
        <v>48</v>
      </c>
      <c r="O95" s="80"/>
      <c r="P95" s="226">
        <f>O95*H95</f>
        <v>0</v>
      </c>
      <c r="Q95" s="226">
        <v>0</v>
      </c>
      <c r="R95" s="226">
        <f>Q95*H95</f>
        <v>0</v>
      </c>
      <c r="S95" s="226">
        <v>0</v>
      </c>
      <c r="T95" s="227">
        <f>S95*H95</f>
        <v>0</v>
      </c>
      <c r="AR95" s="17" t="s">
        <v>215</v>
      </c>
      <c r="AT95" s="17" t="s">
        <v>198</v>
      </c>
      <c r="AU95" s="17" t="s">
        <v>84</v>
      </c>
      <c r="AY95" s="17" t="s">
        <v>195</v>
      </c>
      <c r="BE95" s="228">
        <f>IF(N95="základní",J95,0)</f>
        <v>0</v>
      </c>
      <c r="BF95" s="228">
        <f>IF(N95="snížená",J95,0)</f>
        <v>0</v>
      </c>
      <c r="BG95" s="228">
        <f>IF(N95="zákl. přenesená",J95,0)</f>
        <v>0</v>
      </c>
      <c r="BH95" s="228">
        <f>IF(N95="sníž. přenesená",J95,0)</f>
        <v>0</v>
      </c>
      <c r="BI95" s="228">
        <f>IF(N95="nulová",J95,0)</f>
        <v>0</v>
      </c>
      <c r="BJ95" s="17" t="s">
        <v>84</v>
      </c>
      <c r="BK95" s="228">
        <f>ROUND(I95*H95,2)</f>
        <v>0</v>
      </c>
      <c r="BL95" s="17" t="s">
        <v>215</v>
      </c>
      <c r="BM95" s="17" t="s">
        <v>2332</v>
      </c>
    </row>
    <row r="96" s="1" customFormat="1" ht="16.5" customHeight="1">
      <c r="B96" s="39"/>
      <c r="C96" s="217" t="s">
        <v>245</v>
      </c>
      <c r="D96" s="217" t="s">
        <v>198</v>
      </c>
      <c r="E96" s="218" t="s">
        <v>2333</v>
      </c>
      <c r="F96" s="219" t="s">
        <v>2334</v>
      </c>
      <c r="G96" s="220" t="s">
        <v>1323</v>
      </c>
      <c r="H96" s="221">
        <v>14</v>
      </c>
      <c r="I96" s="222"/>
      <c r="J96" s="223">
        <f>ROUND(I96*H96,2)</f>
        <v>0</v>
      </c>
      <c r="K96" s="219" t="s">
        <v>1</v>
      </c>
      <c r="L96" s="44"/>
      <c r="M96" s="224" t="s">
        <v>1</v>
      </c>
      <c r="N96" s="225" t="s">
        <v>48</v>
      </c>
      <c r="O96" s="80"/>
      <c r="P96" s="226">
        <f>O96*H96</f>
        <v>0</v>
      </c>
      <c r="Q96" s="226">
        <v>0</v>
      </c>
      <c r="R96" s="226">
        <f>Q96*H96</f>
        <v>0</v>
      </c>
      <c r="S96" s="226">
        <v>0</v>
      </c>
      <c r="T96" s="227">
        <f>S96*H96</f>
        <v>0</v>
      </c>
      <c r="AR96" s="17" t="s">
        <v>215</v>
      </c>
      <c r="AT96" s="17" t="s">
        <v>198</v>
      </c>
      <c r="AU96" s="17" t="s">
        <v>84</v>
      </c>
      <c r="AY96" s="17" t="s">
        <v>195</v>
      </c>
      <c r="BE96" s="228">
        <f>IF(N96="základní",J96,0)</f>
        <v>0</v>
      </c>
      <c r="BF96" s="228">
        <f>IF(N96="snížená",J96,0)</f>
        <v>0</v>
      </c>
      <c r="BG96" s="228">
        <f>IF(N96="zákl. přenesená",J96,0)</f>
        <v>0</v>
      </c>
      <c r="BH96" s="228">
        <f>IF(N96="sníž. přenesená",J96,0)</f>
        <v>0</v>
      </c>
      <c r="BI96" s="228">
        <f>IF(N96="nulová",J96,0)</f>
        <v>0</v>
      </c>
      <c r="BJ96" s="17" t="s">
        <v>84</v>
      </c>
      <c r="BK96" s="228">
        <f>ROUND(I96*H96,2)</f>
        <v>0</v>
      </c>
      <c r="BL96" s="17" t="s">
        <v>215</v>
      </c>
      <c r="BM96" s="17" t="s">
        <v>2335</v>
      </c>
    </row>
    <row r="97" s="1" customFormat="1" ht="16.5" customHeight="1">
      <c r="B97" s="39"/>
      <c r="C97" s="217" t="s">
        <v>250</v>
      </c>
      <c r="D97" s="217" t="s">
        <v>198</v>
      </c>
      <c r="E97" s="218" t="s">
        <v>2336</v>
      </c>
      <c r="F97" s="219" t="s">
        <v>2337</v>
      </c>
      <c r="G97" s="220" t="s">
        <v>1323</v>
      </c>
      <c r="H97" s="221">
        <v>14</v>
      </c>
      <c r="I97" s="222"/>
      <c r="J97" s="223">
        <f>ROUND(I97*H97,2)</f>
        <v>0</v>
      </c>
      <c r="K97" s="219" t="s">
        <v>1</v>
      </c>
      <c r="L97" s="44"/>
      <c r="M97" s="224" t="s">
        <v>1</v>
      </c>
      <c r="N97" s="225" t="s">
        <v>48</v>
      </c>
      <c r="O97" s="80"/>
      <c r="P97" s="226">
        <f>O97*H97</f>
        <v>0</v>
      </c>
      <c r="Q97" s="226">
        <v>0</v>
      </c>
      <c r="R97" s="226">
        <f>Q97*H97</f>
        <v>0</v>
      </c>
      <c r="S97" s="226">
        <v>0</v>
      </c>
      <c r="T97" s="227">
        <f>S97*H97</f>
        <v>0</v>
      </c>
      <c r="AR97" s="17" t="s">
        <v>215</v>
      </c>
      <c r="AT97" s="17" t="s">
        <v>198</v>
      </c>
      <c r="AU97" s="17" t="s">
        <v>84</v>
      </c>
      <c r="AY97" s="17" t="s">
        <v>195</v>
      </c>
      <c r="BE97" s="228">
        <f>IF(N97="základní",J97,0)</f>
        <v>0</v>
      </c>
      <c r="BF97" s="228">
        <f>IF(N97="snížená",J97,0)</f>
        <v>0</v>
      </c>
      <c r="BG97" s="228">
        <f>IF(N97="zákl. přenesená",J97,0)</f>
        <v>0</v>
      </c>
      <c r="BH97" s="228">
        <f>IF(N97="sníž. přenesená",J97,0)</f>
        <v>0</v>
      </c>
      <c r="BI97" s="228">
        <f>IF(N97="nulová",J97,0)</f>
        <v>0</v>
      </c>
      <c r="BJ97" s="17" t="s">
        <v>84</v>
      </c>
      <c r="BK97" s="228">
        <f>ROUND(I97*H97,2)</f>
        <v>0</v>
      </c>
      <c r="BL97" s="17" t="s">
        <v>215</v>
      </c>
      <c r="BM97" s="17" t="s">
        <v>2338</v>
      </c>
    </row>
    <row r="98" s="1" customFormat="1" ht="16.5" customHeight="1">
      <c r="B98" s="39"/>
      <c r="C98" s="217" t="s">
        <v>257</v>
      </c>
      <c r="D98" s="217" t="s">
        <v>198</v>
      </c>
      <c r="E98" s="218" t="s">
        <v>2339</v>
      </c>
      <c r="F98" s="219" t="s">
        <v>2316</v>
      </c>
      <c r="G98" s="220" t="s">
        <v>1323</v>
      </c>
      <c r="H98" s="221">
        <v>4</v>
      </c>
      <c r="I98" s="222"/>
      <c r="J98" s="223">
        <f>ROUND(I98*H98,2)</f>
        <v>0</v>
      </c>
      <c r="K98" s="219" t="s">
        <v>1</v>
      </c>
      <c r="L98" s="44"/>
      <c r="M98" s="224" t="s">
        <v>1</v>
      </c>
      <c r="N98" s="225" t="s">
        <v>48</v>
      </c>
      <c r="O98" s="80"/>
      <c r="P98" s="226">
        <f>O98*H98</f>
        <v>0</v>
      </c>
      <c r="Q98" s="226">
        <v>0</v>
      </c>
      <c r="R98" s="226">
        <f>Q98*H98</f>
        <v>0</v>
      </c>
      <c r="S98" s="226">
        <v>0</v>
      </c>
      <c r="T98" s="227">
        <f>S98*H98</f>
        <v>0</v>
      </c>
      <c r="AR98" s="17" t="s">
        <v>215</v>
      </c>
      <c r="AT98" s="17" t="s">
        <v>198</v>
      </c>
      <c r="AU98" s="17" t="s">
        <v>84</v>
      </c>
      <c r="AY98" s="17" t="s">
        <v>195</v>
      </c>
      <c r="BE98" s="228">
        <f>IF(N98="základní",J98,0)</f>
        <v>0</v>
      </c>
      <c r="BF98" s="228">
        <f>IF(N98="snížená",J98,0)</f>
        <v>0</v>
      </c>
      <c r="BG98" s="228">
        <f>IF(N98="zákl. přenesená",J98,0)</f>
        <v>0</v>
      </c>
      <c r="BH98" s="228">
        <f>IF(N98="sníž. přenesená",J98,0)</f>
        <v>0</v>
      </c>
      <c r="BI98" s="228">
        <f>IF(N98="nulová",J98,0)</f>
        <v>0</v>
      </c>
      <c r="BJ98" s="17" t="s">
        <v>84</v>
      </c>
      <c r="BK98" s="228">
        <f>ROUND(I98*H98,2)</f>
        <v>0</v>
      </c>
      <c r="BL98" s="17" t="s">
        <v>215</v>
      </c>
      <c r="BM98" s="17" t="s">
        <v>2340</v>
      </c>
    </row>
    <row r="99" s="1" customFormat="1" ht="16.5" customHeight="1">
      <c r="B99" s="39"/>
      <c r="C99" s="217" t="s">
        <v>353</v>
      </c>
      <c r="D99" s="217" t="s">
        <v>198</v>
      </c>
      <c r="E99" s="218" t="s">
        <v>2341</v>
      </c>
      <c r="F99" s="219" t="s">
        <v>2319</v>
      </c>
      <c r="G99" s="220" t="s">
        <v>1323</v>
      </c>
      <c r="H99" s="221">
        <v>4</v>
      </c>
      <c r="I99" s="222"/>
      <c r="J99" s="223">
        <f>ROUND(I99*H99,2)</f>
        <v>0</v>
      </c>
      <c r="K99" s="219" t="s">
        <v>1</v>
      </c>
      <c r="L99" s="44"/>
      <c r="M99" s="224" t="s">
        <v>1</v>
      </c>
      <c r="N99" s="225" t="s">
        <v>48</v>
      </c>
      <c r="O99" s="80"/>
      <c r="P99" s="226">
        <f>O99*H99</f>
        <v>0</v>
      </c>
      <c r="Q99" s="226">
        <v>0</v>
      </c>
      <c r="R99" s="226">
        <f>Q99*H99</f>
        <v>0</v>
      </c>
      <c r="S99" s="226">
        <v>0</v>
      </c>
      <c r="T99" s="227">
        <f>S99*H99</f>
        <v>0</v>
      </c>
      <c r="AR99" s="17" t="s">
        <v>215</v>
      </c>
      <c r="AT99" s="17" t="s">
        <v>198</v>
      </c>
      <c r="AU99" s="17" t="s">
        <v>84</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2342</v>
      </c>
    </row>
    <row r="100" s="1" customFormat="1" ht="16.5" customHeight="1">
      <c r="B100" s="39"/>
      <c r="C100" s="217" t="s">
        <v>360</v>
      </c>
      <c r="D100" s="217" t="s">
        <v>198</v>
      </c>
      <c r="E100" s="218" t="s">
        <v>2343</v>
      </c>
      <c r="F100" s="219" t="s">
        <v>2344</v>
      </c>
      <c r="G100" s="220" t="s">
        <v>1323</v>
      </c>
      <c r="H100" s="221">
        <v>14</v>
      </c>
      <c r="I100" s="222"/>
      <c r="J100" s="223">
        <f>ROUND(I100*H100,2)</f>
        <v>0</v>
      </c>
      <c r="K100" s="219" t="s">
        <v>1</v>
      </c>
      <c r="L100" s="44"/>
      <c r="M100" s="224" t="s">
        <v>1</v>
      </c>
      <c r="N100" s="225" t="s">
        <v>48</v>
      </c>
      <c r="O100" s="80"/>
      <c r="P100" s="226">
        <f>O100*H100</f>
        <v>0</v>
      </c>
      <c r="Q100" s="226">
        <v>0</v>
      </c>
      <c r="R100" s="226">
        <f>Q100*H100</f>
        <v>0</v>
      </c>
      <c r="S100" s="226">
        <v>0</v>
      </c>
      <c r="T100" s="227">
        <f>S100*H100</f>
        <v>0</v>
      </c>
      <c r="AR100" s="17" t="s">
        <v>215</v>
      </c>
      <c r="AT100" s="17" t="s">
        <v>198</v>
      </c>
      <c r="AU100" s="17" t="s">
        <v>84</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2345</v>
      </c>
    </row>
    <row r="101" s="1" customFormat="1" ht="16.5" customHeight="1">
      <c r="B101" s="39"/>
      <c r="C101" s="217" t="s">
        <v>365</v>
      </c>
      <c r="D101" s="217" t="s">
        <v>198</v>
      </c>
      <c r="E101" s="218" t="s">
        <v>2346</v>
      </c>
      <c r="F101" s="219" t="s">
        <v>2347</v>
      </c>
      <c r="G101" s="220" t="s">
        <v>1323</v>
      </c>
      <c r="H101" s="221">
        <v>14</v>
      </c>
      <c r="I101" s="222"/>
      <c r="J101" s="223">
        <f>ROUND(I101*H101,2)</f>
        <v>0</v>
      </c>
      <c r="K101" s="219" t="s">
        <v>1</v>
      </c>
      <c r="L101" s="44"/>
      <c r="M101" s="224" t="s">
        <v>1</v>
      </c>
      <c r="N101" s="225" t="s">
        <v>48</v>
      </c>
      <c r="O101" s="80"/>
      <c r="P101" s="226">
        <f>O101*H101</f>
        <v>0</v>
      </c>
      <c r="Q101" s="226">
        <v>0</v>
      </c>
      <c r="R101" s="226">
        <f>Q101*H101</f>
        <v>0</v>
      </c>
      <c r="S101" s="226">
        <v>0</v>
      </c>
      <c r="T101" s="227">
        <f>S101*H101</f>
        <v>0</v>
      </c>
      <c r="AR101" s="17" t="s">
        <v>215</v>
      </c>
      <c r="AT101" s="17" t="s">
        <v>198</v>
      </c>
      <c r="AU101" s="17" t="s">
        <v>84</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2348</v>
      </c>
    </row>
    <row r="102" s="1" customFormat="1" ht="16.5" customHeight="1">
      <c r="B102" s="39"/>
      <c r="C102" s="217" t="s">
        <v>8</v>
      </c>
      <c r="D102" s="217" t="s">
        <v>198</v>
      </c>
      <c r="E102" s="218" t="s">
        <v>2349</v>
      </c>
      <c r="F102" s="219" t="s">
        <v>2350</v>
      </c>
      <c r="G102" s="220" t="s">
        <v>1323</v>
      </c>
      <c r="H102" s="221">
        <v>14</v>
      </c>
      <c r="I102" s="222"/>
      <c r="J102" s="223">
        <f>ROUND(I102*H102,2)</f>
        <v>0</v>
      </c>
      <c r="K102" s="219" t="s">
        <v>1</v>
      </c>
      <c r="L102" s="44"/>
      <c r="M102" s="224" t="s">
        <v>1</v>
      </c>
      <c r="N102" s="225" t="s">
        <v>48</v>
      </c>
      <c r="O102" s="80"/>
      <c r="P102" s="226">
        <f>O102*H102</f>
        <v>0</v>
      </c>
      <c r="Q102" s="226">
        <v>0</v>
      </c>
      <c r="R102" s="226">
        <f>Q102*H102</f>
        <v>0</v>
      </c>
      <c r="S102" s="226">
        <v>0</v>
      </c>
      <c r="T102" s="227">
        <f>S102*H102</f>
        <v>0</v>
      </c>
      <c r="AR102" s="17" t="s">
        <v>215</v>
      </c>
      <c r="AT102" s="17" t="s">
        <v>198</v>
      </c>
      <c r="AU102" s="17" t="s">
        <v>84</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2351</v>
      </c>
    </row>
    <row r="103" s="1" customFormat="1" ht="16.5" customHeight="1">
      <c r="B103" s="39"/>
      <c r="C103" s="217" t="s">
        <v>376</v>
      </c>
      <c r="D103" s="217" t="s">
        <v>198</v>
      </c>
      <c r="E103" s="218" t="s">
        <v>2352</v>
      </c>
      <c r="F103" s="219" t="s">
        <v>2331</v>
      </c>
      <c r="G103" s="220" t="s">
        <v>1323</v>
      </c>
      <c r="H103" s="221">
        <v>14</v>
      </c>
      <c r="I103" s="222"/>
      <c r="J103" s="223">
        <f>ROUND(I103*H103,2)</f>
        <v>0</v>
      </c>
      <c r="K103" s="219" t="s">
        <v>1</v>
      </c>
      <c r="L103" s="44"/>
      <c r="M103" s="224" t="s">
        <v>1</v>
      </c>
      <c r="N103" s="225" t="s">
        <v>48</v>
      </c>
      <c r="O103" s="80"/>
      <c r="P103" s="226">
        <f>O103*H103</f>
        <v>0</v>
      </c>
      <c r="Q103" s="226">
        <v>0</v>
      </c>
      <c r="R103" s="226">
        <f>Q103*H103</f>
        <v>0</v>
      </c>
      <c r="S103" s="226">
        <v>0</v>
      </c>
      <c r="T103" s="227">
        <f>S103*H103</f>
        <v>0</v>
      </c>
      <c r="AR103" s="17" t="s">
        <v>215</v>
      </c>
      <c r="AT103" s="17" t="s">
        <v>198</v>
      </c>
      <c r="AU103" s="17" t="s">
        <v>84</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2353</v>
      </c>
    </row>
    <row r="104" s="1" customFormat="1" ht="16.5" customHeight="1">
      <c r="B104" s="39"/>
      <c r="C104" s="217" t="s">
        <v>381</v>
      </c>
      <c r="D104" s="217" t="s">
        <v>198</v>
      </c>
      <c r="E104" s="218" t="s">
        <v>2354</v>
      </c>
      <c r="F104" s="219" t="s">
        <v>2355</v>
      </c>
      <c r="G104" s="220" t="s">
        <v>2356</v>
      </c>
      <c r="H104" s="221">
        <v>2</v>
      </c>
      <c r="I104" s="222"/>
      <c r="J104" s="223">
        <f>ROUND(I104*H104,2)</f>
        <v>0</v>
      </c>
      <c r="K104" s="219" t="s">
        <v>1</v>
      </c>
      <c r="L104" s="44"/>
      <c r="M104" s="224" t="s">
        <v>1</v>
      </c>
      <c r="N104" s="225" t="s">
        <v>48</v>
      </c>
      <c r="O104" s="80"/>
      <c r="P104" s="226">
        <f>O104*H104</f>
        <v>0</v>
      </c>
      <c r="Q104" s="226">
        <v>0</v>
      </c>
      <c r="R104" s="226">
        <f>Q104*H104</f>
        <v>0</v>
      </c>
      <c r="S104" s="226">
        <v>0</v>
      </c>
      <c r="T104" s="227">
        <f>S104*H104</f>
        <v>0</v>
      </c>
      <c r="AR104" s="17" t="s">
        <v>215</v>
      </c>
      <c r="AT104" s="17" t="s">
        <v>198</v>
      </c>
      <c r="AU104" s="17" t="s">
        <v>84</v>
      </c>
      <c r="AY104" s="17" t="s">
        <v>195</v>
      </c>
      <c r="BE104" s="228">
        <f>IF(N104="základní",J104,0)</f>
        <v>0</v>
      </c>
      <c r="BF104" s="228">
        <f>IF(N104="snížená",J104,0)</f>
        <v>0</v>
      </c>
      <c r="BG104" s="228">
        <f>IF(N104="zákl. přenesená",J104,0)</f>
        <v>0</v>
      </c>
      <c r="BH104" s="228">
        <f>IF(N104="sníž. přenesená",J104,0)</f>
        <v>0</v>
      </c>
      <c r="BI104" s="228">
        <f>IF(N104="nulová",J104,0)</f>
        <v>0</v>
      </c>
      <c r="BJ104" s="17" t="s">
        <v>84</v>
      </c>
      <c r="BK104" s="228">
        <f>ROUND(I104*H104,2)</f>
        <v>0</v>
      </c>
      <c r="BL104" s="17" t="s">
        <v>215</v>
      </c>
      <c r="BM104" s="17" t="s">
        <v>2357</v>
      </c>
    </row>
    <row r="105" s="1" customFormat="1">
      <c r="B105" s="39"/>
      <c r="C105" s="40"/>
      <c r="D105" s="229" t="s">
        <v>205</v>
      </c>
      <c r="E105" s="40"/>
      <c r="F105" s="230" t="s">
        <v>2358</v>
      </c>
      <c r="G105" s="40"/>
      <c r="H105" s="40"/>
      <c r="I105" s="144"/>
      <c r="J105" s="40"/>
      <c r="K105" s="40"/>
      <c r="L105" s="44"/>
      <c r="M105" s="231"/>
      <c r="N105" s="80"/>
      <c r="O105" s="80"/>
      <c r="P105" s="80"/>
      <c r="Q105" s="80"/>
      <c r="R105" s="80"/>
      <c r="S105" s="80"/>
      <c r="T105" s="81"/>
      <c r="AT105" s="17" t="s">
        <v>205</v>
      </c>
      <c r="AU105" s="17" t="s">
        <v>84</v>
      </c>
    </row>
    <row r="106" s="1" customFormat="1" ht="16.5" customHeight="1">
      <c r="B106" s="39"/>
      <c r="C106" s="217" t="s">
        <v>386</v>
      </c>
      <c r="D106" s="217" t="s">
        <v>198</v>
      </c>
      <c r="E106" s="218" t="s">
        <v>2359</v>
      </c>
      <c r="F106" s="219" t="s">
        <v>2360</v>
      </c>
      <c r="G106" s="220" t="s">
        <v>2361</v>
      </c>
      <c r="H106" s="221">
        <v>2</v>
      </c>
      <c r="I106" s="222"/>
      <c r="J106" s="223">
        <f>ROUND(I106*H106,2)</f>
        <v>0</v>
      </c>
      <c r="K106" s="219" t="s">
        <v>1</v>
      </c>
      <c r="L106" s="44"/>
      <c r="M106" s="224" t="s">
        <v>1</v>
      </c>
      <c r="N106" s="225" t="s">
        <v>48</v>
      </c>
      <c r="O106" s="80"/>
      <c r="P106" s="226">
        <f>O106*H106</f>
        <v>0</v>
      </c>
      <c r="Q106" s="226">
        <v>0</v>
      </c>
      <c r="R106" s="226">
        <f>Q106*H106</f>
        <v>0</v>
      </c>
      <c r="S106" s="226">
        <v>0</v>
      </c>
      <c r="T106" s="227">
        <f>S106*H106</f>
        <v>0</v>
      </c>
      <c r="AR106" s="17" t="s">
        <v>215</v>
      </c>
      <c r="AT106" s="17" t="s">
        <v>198</v>
      </c>
      <c r="AU106" s="17" t="s">
        <v>84</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215</v>
      </c>
      <c r="BM106" s="17" t="s">
        <v>2362</v>
      </c>
    </row>
    <row r="107" s="1" customFormat="1" ht="16.5" customHeight="1">
      <c r="B107" s="39"/>
      <c r="C107" s="217" t="s">
        <v>391</v>
      </c>
      <c r="D107" s="217" t="s">
        <v>198</v>
      </c>
      <c r="E107" s="218" t="s">
        <v>2363</v>
      </c>
      <c r="F107" s="219" t="s">
        <v>2364</v>
      </c>
      <c r="G107" s="220" t="s">
        <v>1323</v>
      </c>
      <c r="H107" s="221">
        <v>2</v>
      </c>
      <c r="I107" s="222"/>
      <c r="J107" s="223">
        <f>ROUND(I107*H107,2)</f>
        <v>0</v>
      </c>
      <c r="K107" s="219" t="s">
        <v>1</v>
      </c>
      <c r="L107" s="44"/>
      <c r="M107" s="224" t="s">
        <v>1</v>
      </c>
      <c r="N107" s="225" t="s">
        <v>48</v>
      </c>
      <c r="O107" s="80"/>
      <c r="P107" s="226">
        <f>O107*H107</f>
        <v>0</v>
      </c>
      <c r="Q107" s="226">
        <v>0</v>
      </c>
      <c r="R107" s="226">
        <f>Q107*H107</f>
        <v>0</v>
      </c>
      <c r="S107" s="226">
        <v>0</v>
      </c>
      <c r="T107" s="227">
        <f>S107*H107</f>
        <v>0</v>
      </c>
      <c r="AR107" s="17" t="s">
        <v>215</v>
      </c>
      <c r="AT107" s="17" t="s">
        <v>198</v>
      </c>
      <c r="AU107" s="17" t="s">
        <v>84</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2365</v>
      </c>
    </row>
    <row r="108" s="1" customFormat="1">
      <c r="B108" s="39"/>
      <c r="C108" s="40"/>
      <c r="D108" s="229" t="s">
        <v>205</v>
      </c>
      <c r="E108" s="40"/>
      <c r="F108" s="230" t="s">
        <v>2366</v>
      </c>
      <c r="G108" s="40"/>
      <c r="H108" s="40"/>
      <c r="I108" s="144"/>
      <c r="J108" s="40"/>
      <c r="K108" s="40"/>
      <c r="L108" s="44"/>
      <c r="M108" s="231"/>
      <c r="N108" s="80"/>
      <c r="O108" s="80"/>
      <c r="P108" s="80"/>
      <c r="Q108" s="80"/>
      <c r="R108" s="80"/>
      <c r="S108" s="80"/>
      <c r="T108" s="81"/>
      <c r="AT108" s="17" t="s">
        <v>205</v>
      </c>
      <c r="AU108" s="17" t="s">
        <v>84</v>
      </c>
    </row>
    <row r="109" s="1" customFormat="1" ht="16.5" customHeight="1">
      <c r="B109" s="39"/>
      <c r="C109" s="217" t="s">
        <v>396</v>
      </c>
      <c r="D109" s="217" t="s">
        <v>198</v>
      </c>
      <c r="E109" s="218" t="s">
        <v>2367</v>
      </c>
      <c r="F109" s="219" t="s">
        <v>2368</v>
      </c>
      <c r="G109" s="220" t="s">
        <v>1323</v>
      </c>
      <c r="H109" s="221">
        <v>2</v>
      </c>
      <c r="I109" s="222"/>
      <c r="J109" s="223">
        <f>ROUND(I109*H109,2)</f>
        <v>0</v>
      </c>
      <c r="K109" s="219" t="s">
        <v>1</v>
      </c>
      <c r="L109" s="44"/>
      <c r="M109" s="224" t="s">
        <v>1</v>
      </c>
      <c r="N109" s="225" t="s">
        <v>48</v>
      </c>
      <c r="O109" s="80"/>
      <c r="P109" s="226">
        <f>O109*H109</f>
        <v>0</v>
      </c>
      <c r="Q109" s="226">
        <v>0</v>
      </c>
      <c r="R109" s="226">
        <f>Q109*H109</f>
        <v>0</v>
      </c>
      <c r="S109" s="226">
        <v>0</v>
      </c>
      <c r="T109" s="227">
        <f>S109*H109</f>
        <v>0</v>
      </c>
      <c r="AR109" s="17" t="s">
        <v>215</v>
      </c>
      <c r="AT109" s="17" t="s">
        <v>198</v>
      </c>
      <c r="AU109" s="17" t="s">
        <v>84</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2369</v>
      </c>
    </row>
    <row r="110" s="1" customFormat="1" ht="16.5" customHeight="1">
      <c r="B110" s="39"/>
      <c r="C110" s="217" t="s">
        <v>7</v>
      </c>
      <c r="D110" s="217" t="s">
        <v>198</v>
      </c>
      <c r="E110" s="218" t="s">
        <v>2370</v>
      </c>
      <c r="F110" s="219" t="s">
        <v>2371</v>
      </c>
      <c r="G110" s="220" t="s">
        <v>1323</v>
      </c>
      <c r="H110" s="221">
        <v>1</v>
      </c>
      <c r="I110" s="222"/>
      <c r="J110" s="223">
        <f>ROUND(I110*H110,2)</f>
        <v>0</v>
      </c>
      <c r="K110" s="219" t="s">
        <v>1</v>
      </c>
      <c r="L110" s="44"/>
      <c r="M110" s="224" t="s">
        <v>1</v>
      </c>
      <c r="N110" s="225" t="s">
        <v>48</v>
      </c>
      <c r="O110" s="80"/>
      <c r="P110" s="226">
        <f>O110*H110</f>
        <v>0</v>
      </c>
      <c r="Q110" s="226">
        <v>0</v>
      </c>
      <c r="R110" s="226">
        <f>Q110*H110</f>
        <v>0</v>
      </c>
      <c r="S110" s="226">
        <v>0</v>
      </c>
      <c r="T110" s="227">
        <f>S110*H110</f>
        <v>0</v>
      </c>
      <c r="AR110" s="17" t="s">
        <v>215</v>
      </c>
      <c r="AT110" s="17" t="s">
        <v>198</v>
      </c>
      <c r="AU110" s="17" t="s">
        <v>84</v>
      </c>
      <c r="AY110" s="17" t="s">
        <v>195</v>
      </c>
      <c r="BE110" s="228">
        <f>IF(N110="základní",J110,0)</f>
        <v>0</v>
      </c>
      <c r="BF110" s="228">
        <f>IF(N110="snížená",J110,0)</f>
        <v>0</v>
      </c>
      <c r="BG110" s="228">
        <f>IF(N110="zákl. přenesená",J110,0)</f>
        <v>0</v>
      </c>
      <c r="BH110" s="228">
        <f>IF(N110="sníž. přenesená",J110,0)</f>
        <v>0</v>
      </c>
      <c r="BI110" s="228">
        <f>IF(N110="nulová",J110,0)</f>
        <v>0</v>
      </c>
      <c r="BJ110" s="17" t="s">
        <v>84</v>
      </c>
      <c r="BK110" s="228">
        <f>ROUND(I110*H110,2)</f>
        <v>0</v>
      </c>
      <c r="BL110" s="17" t="s">
        <v>215</v>
      </c>
      <c r="BM110" s="17" t="s">
        <v>2372</v>
      </c>
    </row>
    <row r="111" s="1" customFormat="1" ht="16.5" customHeight="1">
      <c r="B111" s="39"/>
      <c r="C111" s="217" t="s">
        <v>407</v>
      </c>
      <c r="D111" s="217" t="s">
        <v>198</v>
      </c>
      <c r="E111" s="218" t="s">
        <v>2373</v>
      </c>
      <c r="F111" s="219" t="s">
        <v>2374</v>
      </c>
      <c r="G111" s="220" t="s">
        <v>1323</v>
      </c>
      <c r="H111" s="221">
        <v>1</v>
      </c>
      <c r="I111" s="222"/>
      <c r="J111" s="223">
        <f>ROUND(I111*H111,2)</f>
        <v>0</v>
      </c>
      <c r="K111" s="219" t="s">
        <v>1</v>
      </c>
      <c r="L111" s="44"/>
      <c r="M111" s="224" t="s">
        <v>1</v>
      </c>
      <c r="N111" s="225" t="s">
        <v>48</v>
      </c>
      <c r="O111" s="80"/>
      <c r="P111" s="226">
        <f>O111*H111</f>
        <v>0</v>
      </c>
      <c r="Q111" s="226">
        <v>0</v>
      </c>
      <c r="R111" s="226">
        <f>Q111*H111</f>
        <v>0</v>
      </c>
      <c r="S111" s="226">
        <v>0</v>
      </c>
      <c r="T111" s="227">
        <f>S111*H111</f>
        <v>0</v>
      </c>
      <c r="AR111" s="17" t="s">
        <v>215</v>
      </c>
      <c r="AT111" s="17" t="s">
        <v>198</v>
      </c>
      <c r="AU111" s="17" t="s">
        <v>84</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2375</v>
      </c>
    </row>
    <row r="112" s="1" customFormat="1" ht="16.5" customHeight="1">
      <c r="B112" s="39"/>
      <c r="C112" s="217" t="s">
        <v>411</v>
      </c>
      <c r="D112" s="217" t="s">
        <v>198</v>
      </c>
      <c r="E112" s="218" t="s">
        <v>2376</v>
      </c>
      <c r="F112" s="219" t="s">
        <v>2377</v>
      </c>
      <c r="G112" s="220" t="s">
        <v>1323</v>
      </c>
      <c r="H112" s="221">
        <v>2</v>
      </c>
      <c r="I112" s="222"/>
      <c r="J112" s="223">
        <f>ROUND(I112*H112,2)</f>
        <v>0</v>
      </c>
      <c r="K112" s="219" t="s">
        <v>1</v>
      </c>
      <c r="L112" s="44"/>
      <c r="M112" s="224" t="s">
        <v>1</v>
      </c>
      <c r="N112" s="225" t="s">
        <v>48</v>
      </c>
      <c r="O112" s="80"/>
      <c r="P112" s="226">
        <f>O112*H112</f>
        <v>0</v>
      </c>
      <c r="Q112" s="226">
        <v>0</v>
      </c>
      <c r="R112" s="226">
        <f>Q112*H112</f>
        <v>0</v>
      </c>
      <c r="S112" s="226">
        <v>0</v>
      </c>
      <c r="T112" s="227">
        <f>S112*H112</f>
        <v>0</v>
      </c>
      <c r="AR112" s="17" t="s">
        <v>215</v>
      </c>
      <c r="AT112" s="17" t="s">
        <v>198</v>
      </c>
      <c r="AU112" s="17" t="s">
        <v>84</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2378</v>
      </c>
    </row>
    <row r="113" s="1" customFormat="1" ht="16.5" customHeight="1">
      <c r="B113" s="39"/>
      <c r="C113" s="217" t="s">
        <v>416</v>
      </c>
      <c r="D113" s="217" t="s">
        <v>198</v>
      </c>
      <c r="E113" s="218" t="s">
        <v>2379</v>
      </c>
      <c r="F113" s="219" t="s">
        <v>2380</v>
      </c>
      <c r="G113" s="220" t="s">
        <v>1323</v>
      </c>
      <c r="H113" s="221">
        <v>15</v>
      </c>
      <c r="I113" s="222"/>
      <c r="J113" s="223">
        <f>ROUND(I113*H113,2)</f>
        <v>0</v>
      </c>
      <c r="K113" s="219" t="s">
        <v>1</v>
      </c>
      <c r="L113" s="44"/>
      <c r="M113" s="224" t="s">
        <v>1</v>
      </c>
      <c r="N113" s="225" t="s">
        <v>48</v>
      </c>
      <c r="O113" s="80"/>
      <c r="P113" s="226">
        <f>O113*H113</f>
        <v>0</v>
      </c>
      <c r="Q113" s="226">
        <v>0</v>
      </c>
      <c r="R113" s="226">
        <f>Q113*H113</f>
        <v>0</v>
      </c>
      <c r="S113" s="226">
        <v>0</v>
      </c>
      <c r="T113" s="227">
        <f>S113*H113</f>
        <v>0</v>
      </c>
      <c r="AR113" s="17" t="s">
        <v>215</v>
      </c>
      <c r="AT113" s="17" t="s">
        <v>198</v>
      </c>
      <c r="AU113" s="17" t="s">
        <v>84</v>
      </c>
      <c r="AY113" s="17" t="s">
        <v>195</v>
      </c>
      <c r="BE113" s="228">
        <f>IF(N113="základní",J113,0)</f>
        <v>0</v>
      </c>
      <c r="BF113" s="228">
        <f>IF(N113="snížená",J113,0)</f>
        <v>0</v>
      </c>
      <c r="BG113" s="228">
        <f>IF(N113="zákl. přenesená",J113,0)</f>
        <v>0</v>
      </c>
      <c r="BH113" s="228">
        <f>IF(N113="sníž. přenesená",J113,0)</f>
        <v>0</v>
      </c>
      <c r="BI113" s="228">
        <f>IF(N113="nulová",J113,0)</f>
        <v>0</v>
      </c>
      <c r="BJ113" s="17" t="s">
        <v>84</v>
      </c>
      <c r="BK113" s="228">
        <f>ROUND(I113*H113,2)</f>
        <v>0</v>
      </c>
      <c r="BL113" s="17" t="s">
        <v>215</v>
      </c>
      <c r="BM113" s="17" t="s">
        <v>2381</v>
      </c>
    </row>
    <row r="114" s="1" customFormat="1" ht="16.5" customHeight="1">
      <c r="B114" s="39"/>
      <c r="C114" s="217" t="s">
        <v>421</v>
      </c>
      <c r="D114" s="217" t="s">
        <v>198</v>
      </c>
      <c r="E114" s="218" t="s">
        <v>2382</v>
      </c>
      <c r="F114" s="219" t="s">
        <v>2383</v>
      </c>
      <c r="G114" s="220" t="s">
        <v>1323</v>
      </c>
      <c r="H114" s="221">
        <v>15</v>
      </c>
      <c r="I114" s="222"/>
      <c r="J114" s="223">
        <f>ROUND(I114*H114,2)</f>
        <v>0</v>
      </c>
      <c r="K114" s="219" t="s">
        <v>1</v>
      </c>
      <c r="L114" s="44"/>
      <c r="M114" s="224" t="s">
        <v>1</v>
      </c>
      <c r="N114" s="225" t="s">
        <v>48</v>
      </c>
      <c r="O114" s="80"/>
      <c r="P114" s="226">
        <f>O114*H114</f>
        <v>0</v>
      </c>
      <c r="Q114" s="226">
        <v>0</v>
      </c>
      <c r="R114" s="226">
        <f>Q114*H114</f>
        <v>0</v>
      </c>
      <c r="S114" s="226">
        <v>0</v>
      </c>
      <c r="T114" s="227">
        <f>S114*H114</f>
        <v>0</v>
      </c>
      <c r="AR114" s="17" t="s">
        <v>215</v>
      </c>
      <c r="AT114" s="17" t="s">
        <v>198</v>
      </c>
      <c r="AU114" s="17" t="s">
        <v>84</v>
      </c>
      <c r="AY114" s="17" t="s">
        <v>195</v>
      </c>
      <c r="BE114" s="228">
        <f>IF(N114="základní",J114,0)</f>
        <v>0</v>
      </c>
      <c r="BF114" s="228">
        <f>IF(N114="snížená",J114,0)</f>
        <v>0</v>
      </c>
      <c r="BG114" s="228">
        <f>IF(N114="zákl. přenesená",J114,0)</f>
        <v>0</v>
      </c>
      <c r="BH114" s="228">
        <f>IF(N114="sníž. přenesená",J114,0)</f>
        <v>0</v>
      </c>
      <c r="BI114" s="228">
        <f>IF(N114="nulová",J114,0)</f>
        <v>0</v>
      </c>
      <c r="BJ114" s="17" t="s">
        <v>84</v>
      </c>
      <c r="BK114" s="228">
        <f>ROUND(I114*H114,2)</f>
        <v>0</v>
      </c>
      <c r="BL114" s="17" t="s">
        <v>215</v>
      </c>
      <c r="BM114" s="17" t="s">
        <v>2384</v>
      </c>
    </row>
    <row r="115" s="1" customFormat="1" ht="16.5" customHeight="1">
      <c r="B115" s="39"/>
      <c r="C115" s="217" t="s">
        <v>426</v>
      </c>
      <c r="D115" s="217" t="s">
        <v>198</v>
      </c>
      <c r="E115" s="218" t="s">
        <v>2385</v>
      </c>
      <c r="F115" s="219" t="s">
        <v>2386</v>
      </c>
      <c r="G115" s="220" t="s">
        <v>1323</v>
      </c>
      <c r="H115" s="221">
        <v>1</v>
      </c>
      <c r="I115" s="222"/>
      <c r="J115" s="223">
        <f>ROUND(I115*H115,2)</f>
        <v>0</v>
      </c>
      <c r="K115" s="219" t="s">
        <v>1</v>
      </c>
      <c r="L115" s="44"/>
      <c r="M115" s="224" t="s">
        <v>1</v>
      </c>
      <c r="N115" s="225" t="s">
        <v>48</v>
      </c>
      <c r="O115" s="80"/>
      <c r="P115" s="226">
        <f>O115*H115</f>
        <v>0</v>
      </c>
      <c r="Q115" s="226">
        <v>0</v>
      </c>
      <c r="R115" s="226">
        <f>Q115*H115</f>
        <v>0</v>
      </c>
      <c r="S115" s="226">
        <v>0</v>
      </c>
      <c r="T115" s="227">
        <f>S115*H115</f>
        <v>0</v>
      </c>
      <c r="AR115" s="17" t="s">
        <v>215</v>
      </c>
      <c r="AT115" s="17" t="s">
        <v>198</v>
      </c>
      <c r="AU115" s="17" t="s">
        <v>84</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215</v>
      </c>
      <c r="BM115" s="17" t="s">
        <v>2387</v>
      </c>
    </row>
    <row r="116" s="1" customFormat="1" ht="16.5" customHeight="1">
      <c r="B116" s="39"/>
      <c r="C116" s="217" t="s">
        <v>431</v>
      </c>
      <c r="D116" s="217" t="s">
        <v>198</v>
      </c>
      <c r="E116" s="218" t="s">
        <v>2388</v>
      </c>
      <c r="F116" s="219" t="s">
        <v>2389</v>
      </c>
      <c r="G116" s="220" t="s">
        <v>2356</v>
      </c>
      <c r="H116" s="221">
        <v>1</v>
      </c>
      <c r="I116" s="222"/>
      <c r="J116" s="223">
        <f>ROUND(I116*H116,2)</f>
        <v>0</v>
      </c>
      <c r="K116" s="219" t="s">
        <v>1</v>
      </c>
      <c r="L116" s="44"/>
      <c r="M116" s="224" t="s">
        <v>1</v>
      </c>
      <c r="N116" s="225" t="s">
        <v>48</v>
      </c>
      <c r="O116" s="80"/>
      <c r="P116" s="226">
        <f>O116*H116</f>
        <v>0</v>
      </c>
      <c r="Q116" s="226">
        <v>0</v>
      </c>
      <c r="R116" s="226">
        <f>Q116*H116</f>
        <v>0</v>
      </c>
      <c r="S116" s="226">
        <v>0</v>
      </c>
      <c r="T116" s="227">
        <f>S116*H116</f>
        <v>0</v>
      </c>
      <c r="AR116" s="17" t="s">
        <v>215</v>
      </c>
      <c r="AT116" s="17" t="s">
        <v>198</v>
      </c>
      <c r="AU116" s="17" t="s">
        <v>84</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2390</v>
      </c>
    </row>
    <row r="117" s="1" customFormat="1">
      <c r="B117" s="39"/>
      <c r="C117" s="40"/>
      <c r="D117" s="229" t="s">
        <v>205</v>
      </c>
      <c r="E117" s="40"/>
      <c r="F117" s="230" t="s">
        <v>2391</v>
      </c>
      <c r="G117" s="40"/>
      <c r="H117" s="40"/>
      <c r="I117" s="144"/>
      <c r="J117" s="40"/>
      <c r="K117" s="40"/>
      <c r="L117" s="44"/>
      <c r="M117" s="231"/>
      <c r="N117" s="80"/>
      <c r="O117" s="80"/>
      <c r="P117" s="80"/>
      <c r="Q117" s="80"/>
      <c r="R117" s="80"/>
      <c r="S117" s="80"/>
      <c r="T117" s="81"/>
      <c r="AT117" s="17" t="s">
        <v>205</v>
      </c>
      <c r="AU117" s="17" t="s">
        <v>84</v>
      </c>
    </row>
    <row r="118" s="1" customFormat="1" ht="16.5" customHeight="1">
      <c r="B118" s="39"/>
      <c r="C118" s="217" t="s">
        <v>436</v>
      </c>
      <c r="D118" s="217" t="s">
        <v>198</v>
      </c>
      <c r="E118" s="218" t="s">
        <v>2392</v>
      </c>
      <c r="F118" s="219" t="s">
        <v>2393</v>
      </c>
      <c r="G118" s="220" t="s">
        <v>1323</v>
      </c>
      <c r="H118" s="221">
        <v>1</v>
      </c>
      <c r="I118" s="222"/>
      <c r="J118" s="223">
        <f>ROUND(I118*H118,2)</f>
        <v>0</v>
      </c>
      <c r="K118" s="219" t="s">
        <v>1</v>
      </c>
      <c r="L118" s="44"/>
      <c r="M118" s="292" t="s">
        <v>1</v>
      </c>
      <c r="N118" s="293" t="s">
        <v>48</v>
      </c>
      <c r="O118" s="233"/>
      <c r="P118" s="294">
        <f>O118*H118</f>
        <v>0</v>
      </c>
      <c r="Q118" s="294">
        <v>0</v>
      </c>
      <c r="R118" s="294">
        <f>Q118*H118</f>
        <v>0</v>
      </c>
      <c r="S118" s="294">
        <v>0</v>
      </c>
      <c r="T118" s="295">
        <f>S118*H118</f>
        <v>0</v>
      </c>
      <c r="AR118" s="17" t="s">
        <v>215</v>
      </c>
      <c r="AT118" s="17" t="s">
        <v>198</v>
      </c>
      <c r="AU118" s="17" t="s">
        <v>84</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215</v>
      </c>
      <c r="BM118" s="17" t="s">
        <v>2394</v>
      </c>
    </row>
    <row r="119" s="1" customFormat="1" ht="6.96" customHeight="1">
      <c r="B119" s="58"/>
      <c r="C119" s="59"/>
      <c r="D119" s="59"/>
      <c r="E119" s="59"/>
      <c r="F119" s="59"/>
      <c r="G119" s="59"/>
      <c r="H119" s="59"/>
      <c r="I119" s="168"/>
      <c r="J119" s="59"/>
      <c r="K119" s="59"/>
      <c r="L119" s="44"/>
    </row>
  </sheetData>
  <sheetProtection sheet="1" autoFilter="0" formatColumns="0" formatRows="0" objects="1" scenarios="1" spinCount="100000" saltValue="/4+yc+O4VeeRM7Zr5GRAoaRAKJF29pYeL1F9W0jgmyxEUNBoHlbThLYNDhpDiR7FNOqk2fnb5cTVgeK9+um4jg==" hashValue="j6sj5Zy/M6Qyh14E0DRqxEvmnlK2AMTLMUptLWrMYQ97bDCJV/yxLpFeeIFlxyoOpwpnsXeS+gQZwugzKKxzDw==" algorithmName="SHA-512" password="CC35"/>
  <autoFilter ref="C85:K118"/>
  <mergeCells count="12">
    <mergeCell ref="E7:H7"/>
    <mergeCell ref="E9:H9"/>
    <mergeCell ref="E11:H11"/>
    <mergeCell ref="E20:H20"/>
    <mergeCell ref="E29:H29"/>
    <mergeCell ref="E50:H50"/>
    <mergeCell ref="E52:H52"/>
    <mergeCell ref="E54:H54"/>
    <mergeCell ref="E74:H74"/>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124</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2395</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tr">
        <f>IF('Rekapitulace stavby'!AN19="","",'Rekapitulace stavby'!AN19)</f>
        <v/>
      </c>
      <c r="L23" s="44"/>
    </row>
    <row r="24" s="1" customFormat="1" ht="18" customHeight="1">
      <c r="B24" s="44"/>
      <c r="E24" s="17" t="str">
        <f>IF('Rekapitulace stavby'!E20="","",'Rekapitulace stavby'!E20)</f>
        <v xml:space="preserve"> </v>
      </c>
      <c r="I24" s="146" t="s">
        <v>33</v>
      </c>
      <c r="J24" s="17" t="str">
        <f>IF('Rekapitulace stavby'!AN20="","",'Rekapitulace stavby'!AN20)</f>
        <v/>
      </c>
      <c r="L24" s="44"/>
    </row>
    <row r="25" s="1" customFormat="1" ht="6.96" customHeight="1">
      <c r="B25" s="44"/>
      <c r="I25" s="144"/>
      <c r="L25" s="44"/>
    </row>
    <row r="26" s="1" customFormat="1" ht="12" customHeight="1">
      <c r="B26" s="44"/>
      <c r="D26" s="142" t="s">
        <v>41</v>
      </c>
      <c r="I26" s="144"/>
      <c r="L26" s="44"/>
    </row>
    <row r="27" s="7" customFormat="1" ht="56.25" customHeight="1">
      <c r="B27" s="148"/>
      <c r="E27" s="149" t="s">
        <v>42</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ROUND(J92,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ROUND((SUM(BE92:BE405)),  2)</f>
        <v>0</v>
      </c>
      <c r="I33" s="157">
        <v>0.20999999999999999</v>
      </c>
      <c r="J33" s="156">
        <f>ROUND(((SUM(BE92:BE405))*I33),  2)</f>
        <v>0</v>
      </c>
      <c r="L33" s="44"/>
    </row>
    <row r="34" s="1" customFormat="1" ht="14.4" customHeight="1">
      <c r="B34" s="44"/>
      <c r="E34" s="142" t="s">
        <v>49</v>
      </c>
      <c r="F34" s="156">
        <f>ROUND((SUM(BF92:BF405)),  2)</f>
        <v>0</v>
      </c>
      <c r="I34" s="157">
        <v>0.14999999999999999</v>
      </c>
      <c r="J34" s="156">
        <f>ROUND(((SUM(BF92:BF405))*I34),  2)</f>
        <v>0</v>
      </c>
      <c r="L34" s="44"/>
    </row>
    <row r="35" hidden="1" s="1" customFormat="1" ht="14.4" customHeight="1">
      <c r="B35" s="44"/>
      <c r="E35" s="142" t="s">
        <v>50</v>
      </c>
      <c r="F35" s="156">
        <f>ROUND((SUM(BG92:BG405)),  2)</f>
        <v>0</v>
      </c>
      <c r="I35" s="157">
        <v>0.20999999999999999</v>
      </c>
      <c r="J35" s="156">
        <f>0</f>
        <v>0</v>
      </c>
      <c r="L35" s="44"/>
    </row>
    <row r="36" hidden="1" s="1" customFormat="1" ht="14.4" customHeight="1">
      <c r="B36" s="44"/>
      <c r="E36" s="142" t="s">
        <v>51</v>
      </c>
      <c r="F36" s="156">
        <f>ROUND((SUM(BH92:BH405)),  2)</f>
        <v>0</v>
      </c>
      <c r="I36" s="157">
        <v>0.14999999999999999</v>
      </c>
      <c r="J36" s="156">
        <f>0</f>
        <v>0</v>
      </c>
      <c r="L36" s="44"/>
    </row>
    <row r="37" hidden="1" s="1" customFormat="1" ht="14.4" customHeight="1">
      <c r="B37" s="44"/>
      <c r="E37" s="142" t="s">
        <v>52</v>
      </c>
      <c r="F37" s="156">
        <f>ROUND((SUM(BI92:BI405)),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 xml:space="preserve">SO 02 - ZPEVNĚNÉ PLOCHY, TERÉNNÍ A SADOVÉ ÚPRAVY </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 xml:space="preserve"> </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J92</f>
        <v>0</v>
      </c>
      <c r="K59" s="40"/>
      <c r="L59" s="44"/>
      <c r="AU59" s="17" t="s">
        <v>173</v>
      </c>
    </row>
    <row r="60" s="8" customFormat="1" ht="24.96" customHeight="1">
      <c r="B60" s="178"/>
      <c r="C60" s="179"/>
      <c r="D60" s="180" t="s">
        <v>264</v>
      </c>
      <c r="E60" s="181"/>
      <c r="F60" s="181"/>
      <c r="G60" s="181"/>
      <c r="H60" s="181"/>
      <c r="I60" s="182"/>
      <c r="J60" s="183">
        <f>J93</f>
        <v>0</v>
      </c>
      <c r="K60" s="179"/>
      <c r="L60" s="184"/>
    </row>
    <row r="61" s="9" customFormat="1" ht="19.92" customHeight="1">
      <c r="B61" s="185"/>
      <c r="C61" s="123"/>
      <c r="D61" s="186" t="s">
        <v>265</v>
      </c>
      <c r="E61" s="187"/>
      <c r="F61" s="187"/>
      <c r="G61" s="187"/>
      <c r="H61" s="187"/>
      <c r="I61" s="188"/>
      <c r="J61" s="189">
        <f>J94</f>
        <v>0</v>
      </c>
      <c r="K61" s="123"/>
      <c r="L61" s="190"/>
    </row>
    <row r="62" s="9" customFormat="1" ht="14.88" customHeight="1">
      <c r="B62" s="185"/>
      <c r="C62" s="123"/>
      <c r="D62" s="186" t="s">
        <v>2396</v>
      </c>
      <c r="E62" s="187"/>
      <c r="F62" s="187"/>
      <c r="G62" s="187"/>
      <c r="H62" s="187"/>
      <c r="I62" s="188"/>
      <c r="J62" s="189">
        <f>J196</f>
        <v>0</v>
      </c>
      <c r="K62" s="123"/>
      <c r="L62" s="190"/>
    </row>
    <row r="63" s="9" customFormat="1" ht="19.92" customHeight="1">
      <c r="B63" s="185"/>
      <c r="C63" s="123"/>
      <c r="D63" s="186" t="s">
        <v>266</v>
      </c>
      <c r="E63" s="187"/>
      <c r="F63" s="187"/>
      <c r="G63" s="187"/>
      <c r="H63" s="187"/>
      <c r="I63" s="188"/>
      <c r="J63" s="189">
        <f>J239</f>
        <v>0</v>
      </c>
      <c r="K63" s="123"/>
      <c r="L63" s="190"/>
    </row>
    <row r="64" s="9" customFormat="1" ht="19.92" customHeight="1">
      <c r="B64" s="185"/>
      <c r="C64" s="123"/>
      <c r="D64" s="186" t="s">
        <v>2397</v>
      </c>
      <c r="E64" s="187"/>
      <c r="F64" s="187"/>
      <c r="G64" s="187"/>
      <c r="H64" s="187"/>
      <c r="I64" s="188"/>
      <c r="J64" s="189">
        <f>J247</f>
        <v>0</v>
      </c>
      <c r="K64" s="123"/>
      <c r="L64" s="190"/>
    </row>
    <row r="65" s="9" customFormat="1" ht="19.92" customHeight="1">
      <c r="B65" s="185"/>
      <c r="C65" s="123"/>
      <c r="D65" s="186" t="s">
        <v>269</v>
      </c>
      <c r="E65" s="187"/>
      <c r="F65" s="187"/>
      <c r="G65" s="187"/>
      <c r="H65" s="187"/>
      <c r="I65" s="188"/>
      <c r="J65" s="189">
        <f>J307</f>
        <v>0</v>
      </c>
      <c r="K65" s="123"/>
      <c r="L65" s="190"/>
    </row>
    <row r="66" s="9" customFormat="1" ht="19.92" customHeight="1">
      <c r="B66" s="185"/>
      <c r="C66" s="123"/>
      <c r="D66" s="186" t="s">
        <v>270</v>
      </c>
      <c r="E66" s="187"/>
      <c r="F66" s="187"/>
      <c r="G66" s="187"/>
      <c r="H66" s="187"/>
      <c r="I66" s="188"/>
      <c r="J66" s="189">
        <f>J312</f>
        <v>0</v>
      </c>
      <c r="K66" s="123"/>
      <c r="L66" s="190"/>
    </row>
    <row r="67" s="9" customFormat="1" ht="19.92" customHeight="1">
      <c r="B67" s="185"/>
      <c r="C67" s="123"/>
      <c r="D67" s="186" t="s">
        <v>2398</v>
      </c>
      <c r="E67" s="187"/>
      <c r="F67" s="187"/>
      <c r="G67" s="187"/>
      <c r="H67" s="187"/>
      <c r="I67" s="188"/>
      <c r="J67" s="189">
        <f>J363</f>
        <v>0</v>
      </c>
      <c r="K67" s="123"/>
      <c r="L67" s="190"/>
    </row>
    <row r="68" s="9" customFormat="1" ht="19.92" customHeight="1">
      <c r="B68" s="185"/>
      <c r="C68" s="123"/>
      <c r="D68" s="186" t="s">
        <v>271</v>
      </c>
      <c r="E68" s="187"/>
      <c r="F68" s="187"/>
      <c r="G68" s="187"/>
      <c r="H68" s="187"/>
      <c r="I68" s="188"/>
      <c r="J68" s="189">
        <f>J370</f>
        <v>0</v>
      </c>
      <c r="K68" s="123"/>
      <c r="L68" s="190"/>
    </row>
    <row r="69" s="8" customFormat="1" ht="24.96" customHeight="1">
      <c r="B69" s="178"/>
      <c r="C69" s="179"/>
      <c r="D69" s="180" t="s">
        <v>272</v>
      </c>
      <c r="E69" s="181"/>
      <c r="F69" s="181"/>
      <c r="G69" s="181"/>
      <c r="H69" s="181"/>
      <c r="I69" s="182"/>
      <c r="J69" s="183">
        <f>J372</f>
        <v>0</v>
      </c>
      <c r="K69" s="179"/>
      <c r="L69" s="184"/>
    </row>
    <row r="70" s="9" customFormat="1" ht="19.92" customHeight="1">
      <c r="B70" s="185"/>
      <c r="C70" s="123"/>
      <c r="D70" s="186" t="s">
        <v>279</v>
      </c>
      <c r="E70" s="187"/>
      <c r="F70" s="187"/>
      <c r="G70" s="187"/>
      <c r="H70" s="187"/>
      <c r="I70" s="188"/>
      <c r="J70" s="189">
        <f>J373</f>
        <v>0</v>
      </c>
      <c r="K70" s="123"/>
      <c r="L70" s="190"/>
    </row>
    <row r="71" s="8" customFormat="1" ht="24.96" customHeight="1">
      <c r="B71" s="178"/>
      <c r="C71" s="179"/>
      <c r="D71" s="180" t="s">
        <v>287</v>
      </c>
      <c r="E71" s="181"/>
      <c r="F71" s="181"/>
      <c r="G71" s="181"/>
      <c r="H71" s="181"/>
      <c r="I71" s="182"/>
      <c r="J71" s="183">
        <f>J380</f>
        <v>0</v>
      </c>
      <c r="K71" s="179"/>
      <c r="L71" s="184"/>
    </row>
    <row r="72" s="9" customFormat="1" ht="19.92" customHeight="1">
      <c r="B72" s="185"/>
      <c r="C72" s="123"/>
      <c r="D72" s="186" t="s">
        <v>2399</v>
      </c>
      <c r="E72" s="187"/>
      <c r="F72" s="187"/>
      <c r="G72" s="187"/>
      <c r="H72" s="187"/>
      <c r="I72" s="188"/>
      <c r="J72" s="189">
        <f>J381</f>
        <v>0</v>
      </c>
      <c r="K72" s="123"/>
      <c r="L72" s="190"/>
    </row>
    <row r="73" s="1" customFormat="1" ht="21.84" customHeight="1">
      <c r="B73" s="39"/>
      <c r="C73" s="40"/>
      <c r="D73" s="40"/>
      <c r="E73" s="40"/>
      <c r="F73" s="40"/>
      <c r="G73" s="40"/>
      <c r="H73" s="40"/>
      <c r="I73" s="144"/>
      <c r="J73" s="40"/>
      <c r="K73" s="40"/>
      <c r="L73" s="44"/>
    </row>
    <row r="74" s="1" customFormat="1" ht="6.96" customHeight="1">
      <c r="B74" s="58"/>
      <c r="C74" s="59"/>
      <c r="D74" s="59"/>
      <c r="E74" s="59"/>
      <c r="F74" s="59"/>
      <c r="G74" s="59"/>
      <c r="H74" s="59"/>
      <c r="I74" s="168"/>
      <c r="J74" s="59"/>
      <c r="K74" s="59"/>
      <c r="L74" s="44"/>
    </row>
    <row r="78" s="1" customFormat="1" ht="6.96" customHeight="1">
      <c r="B78" s="60"/>
      <c r="C78" s="61"/>
      <c r="D78" s="61"/>
      <c r="E78" s="61"/>
      <c r="F78" s="61"/>
      <c r="G78" s="61"/>
      <c r="H78" s="61"/>
      <c r="I78" s="171"/>
      <c r="J78" s="61"/>
      <c r="K78" s="61"/>
      <c r="L78" s="44"/>
    </row>
    <row r="79" s="1" customFormat="1" ht="24.96" customHeight="1">
      <c r="B79" s="39"/>
      <c r="C79" s="23" t="s">
        <v>180</v>
      </c>
      <c r="D79" s="40"/>
      <c r="E79" s="40"/>
      <c r="F79" s="40"/>
      <c r="G79" s="40"/>
      <c r="H79" s="40"/>
      <c r="I79" s="144"/>
      <c r="J79" s="40"/>
      <c r="K79" s="40"/>
      <c r="L79" s="44"/>
    </row>
    <row r="80" s="1" customFormat="1" ht="6.96" customHeight="1">
      <c r="B80" s="39"/>
      <c r="C80" s="40"/>
      <c r="D80" s="40"/>
      <c r="E80" s="40"/>
      <c r="F80" s="40"/>
      <c r="G80" s="40"/>
      <c r="H80" s="40"/>
      <c r="I80" s="144"/>
      <c r="J80" s="40"/>
      <c r="K80" s="40"/>
      <c r="L80" s="44"/>
    </row>
    <row r="81" s="1" customFormat="1" ht="12" customHeight="1">
      <c r="B81" s="39"/>
      <c r="C81" s="32" t="s">
        <v>16</v>
      </c>
      <c r="D81" s="40"/>
      <c r="E81" s="40"/>
      <c r="F81" s="40"/>
      <c r="G81" s="40"/>
      <c r="H81" s="40"/>
      <c r="I81" s="144"/>
      <c r="J81" s="40"/>
      <c r="K81" s="40"/>
      <c r="L81" s="44"/>
    </row>
    <row r="82" s="1" customFormat="1" ht="16.5" customHeight="1">
      <c r="B82" s="39"/>
      <c r="C82" s="40"/>
      <c r="D82" s="40"/>
      <c r="E82" s="172" t="str">
        <f>E7</f>
        <v>BASKETBALOVÁ HALA BASKETPOINT FRÝDEK-MÍSTEK</v>
      </c>
      <c r="F82" s="32"/>
      <c r="G82" s="32"/>
      <c r="H82" s="32"/>
      <c r="I82" s="144"/>
      <c r="J82" s="40"/>
      <c r="K82" s="40"/>
      <c r="L82" s="44"/>
    </row>
    <row r="83" s="1" customFormat="1" ht="12" customHeight="1">
      <c r="B83" s="39"/>
      <c r="C83" s="32" t="s">
        <v>167</v>
      </c>
      <c r="D83" s="40"/>
      <c r="E83" s="40"/>
      <c r="F83" s="40"/>
      <c r="G83" s="40"/>
      <c r="H83" s="40"/>
      <c r="I83" s="144"/>
      <c r="J83" s="40"/>
      <c r="K83" s="40"/>
      <c r="L83" s="44"/>
    </row>
    <row r="84" s="1" customFormat="1" ht="16.5" customHeight="1">
      <c r="B84" s="39"/>
      <c r="C84" s="40"/>
      <c r="D84" s="40"/>
      <c r="E84" s="65" t="str">
        <f>E9</f>
        <v xml:space="preserve">SO 02 - ZPEVNĚNÉ PLOCHY, TERÉNNÍ A SADOVÉ ÚPRAVY </v>
      </c>
      <c r="F84" s="40"/>
      <c r="G84" s="40"/>
      <c r="H84" s="40"/>
      <c r="I84" s="144"/>
      <c r="J84" s="40"/>
      <c r="K84" s="40"/>
      <c r="L84" s="44"/>
    </row>
    <row r="85" s="1" customFormat="1" ht="6.96" customHeight="1">
      <c r="B85" s="39"/>
      <c r="C85" s="40"/>
      <c r="D85" s="40"/>
      <c r="E85" s="40"/>
      <c r="F85" s="40"/>
      <c r="G85" s="40"/>
      <c r="H85" s="40"/>
      <c r="I85" s="144"/>
      <c r="J85" s="40"/>
      <c r="K85" s="40"/>
      <c r="L85" s="44"/>
    </row>
    <row r="86" s="1" customFormat="1" ht="12" customHeight="1">
      <c r="B86" s="39"/>
      <c r="C86" s="32" t="s">
        <v>22</v>
      </c>
      <c r="D86" s="40"/>
      <c r="E86" s="40"/>
      <c r="F86" s="27" t="str">
        <f>F12</f>
        <v>Frýdek Místek</v>
      </c>
      <c r="G86" s="40"/>
      <c r="H86" s="40"/>
      <c r="I86" s="146" t="s">
        <v>24</v>
      </c>
      <c r="J86" s="68" t="str">
        <f>IF(J12="","",J12)</f>
        <v>11. 8. 2018</v>
      </c>
      <c r="K86" s="40"/>
      <c r="L86" s="44"/>
    </row>
    <row r="87" s="1" customFormat="1" ht="6.96" customHeight="1">
      <c r="B87" s="39"/>
      <c r="C87" s="40"/>
      <c r="D87" s="40"/>
      <c r="E87" s="40"/>
      <c r="F87" s="40"/>
      <c r="G87" s="40"/>
      <c r="H87" s="40"/>
      <c r="I87" s="144"/>
      <c r="J87" s="40"/>
      <c r="K87" s="40"/>
      <c r="L87" s="44"/>
    </row>
    <row r="88" s="1" customFormat="1" ht="13.65" customHeight="1">
      <c r="B88" s="39"/>
      <c r="C88" s="32" t="s">
        <v>30</v>
      </c>
      <c r="D88" s="40"/>
      <c r="E88" s="40"/>
      <c r="F88" s="27" t="str">
        <f>E15</f>
        <v>Basketpoint Frýdek-Místek z.s.</v>
      </c>
      <c r="G88" s="40"/>
      <c r="H88" s="40"/>
      <c r="I88" s="146" t="s">
        <v>36</v>
      </c>
      <c r="J88" s="37" t="str">
        <f>E21</f>
        <v>INPROS FM s.r.o.</v>
      </c>
      <c r="K88" s="40"/>
      <c r="L88" s="44"/>
    </row>
    <row r="89" s="1" customFormat="1" ht="13.65" customHeight="1">
      <c r="B89" s="39"/>
      <c r="C89" s="32" t="s">
        <v>34</v>
      </c>
      <c r="D89" s="40"/>
      <c r="E89" s="40"/>
      <c r="F89" s="27" t="str">
        <f>IF(E18="","",E18)</f>
        <v>Vyplň údaj</v>
      </c>
      <c r="G89" s="40"/>
      <c r="H89" s="40"/>
      <c r="I89" s="146" t="s">
        <v>39</v>
      </c>
      <c r="J89" s="37" t="str">
        <f>E24</f>
        <v xml:space="preserve"> </v>
      </c>
      <c r="K89" s="40"/>
      <c r="L89" s="44"/>
    </row>
    <row r="90" s="1" customFormat="1" ht="10.32" customHeight="1">
      <c r="B90" s="39"/>
      <c r="C90" s="40"/>
      <c r="D90" s="40"/>
      <c r="E90" s="40"/>
      <c r="F90" s="40"/>
      <c r="G90" s="40"/>
      <c r="H90" s="40"/>
      <c r="I90" s="144"/>
      <c r="J90" s="40"/>
      <c r="K90" s="40"/>
      <c r="L90" s="44"/>
    </row>
    <row r="91" s="10" customFormat="1" ht="29.28" customHeight="1">
      <c r="B91" s="191"/>
      <c r="C91" s="192" t="s">
        <v>181</v>
      </c>
      <c r="D91" s="193" t="s">
        <v>62</v>
      </c>
      <c r="E91" s="193" t="s">
        <v>58</v>
      </c>
      <c r="F91" s="193" t="s">
        <v>59</v>
      </c>
      <c r="G91" s="193" t="s">
        <v>182</v>
      </c>
      <c r="H91" s="193" t="s">
        <v>183</v>
      </c>
      <c r="I91" s="194" t="s">
        <v>184</v>
      </c>
      <c r="J91" s="193" t="s">
        <v>171</v>
      </c>
      <c r="K91" s="195" t="s">
        <v>185</v>
      </c>
      <c r="L91" s="196"/>
      <c r="M91" s="89" t="s">
        <v>1</v>
      </c>
      <c r="N91" s="90" t="s">
        <v>47</v>
      </c>
      <c r="O91" s="90" t="s">
        <v>186</v>
      </c>
      <c r="P91" s="90" t="s">
        <v>187</v>
      </c>
      <c r="Q91" s="90" t="s">
        <v>188</v>
      </c>
      <c r="R91" s="90" t="s">
        <v>189</v>
      </c>
      <c r="S91" s="90" t="s">
        <v>190</v>
      </c>
      <c r="T91" s="91" t="s">
        <v>191</v>
      </c>
    </row>
    <row r="92" s="1" customFormat="1" ht="22.8" customHeight="1">
      <c r="B92" s="39"/>
      <c r="C92" s="96" t="s">
        <v>192</v>
      </c>
      <c r="D92" s="40"/>
      <c r="E92" s="40"/>
      <c r="F92" s="40"/>
      <c r="G92" s="40"/>
      <c r="H92" s="40"/>
      <c r="I92" s="144"/>
      <c r="J92" s="197">
        <f>BK92</f>
        <v>0</v>
      </c>
      <c r="K92" s="40"/>
      <c r="L92" s="44"/>
      <c r="M92" s="92"/>
      <c r="N92" s="93"/>
      <c r="O92" s="93"/>
      <c r="P92" s="198">
        <f>P93+P372+P380</f>
        <v>0</v>
      </c>
      <c r="Q92" s="93"/>
      <c r="R92" s="198">
        <f>R93+R372+R380</f>
        <v>2067.8749756000002</v>
      </c>
      <c r="S92" s="93"/>
      <c r="T92" s="199">
        <f>T93+T372+T380</f>
        <v>551.07960000000003</v>
      </c>
      <c r="AT92" s="17" t="s">
        <v>76</v>
      </c>
      <c r="AU92" s="17" t="s">
        <v>173</v>
      </c>
      <c r="BK92" s="200">
        <f>BK93+BK372+BK380</f>
        <v>0</v>
      </c>
    </row>
    <row r="93" s="11" customFormat="1" ht="25.92" customHeight="1">
      <c r="B93" s="201"/>
      <c r="C93" s="202"/>
      <c r="D93" s="203" t="s">
        <v>76</v>
      </c>
      <c r="E93" s="204" t="s">
        <v>292</v>
      </c>
      <c r="F93" s="204" t="s">
        <v>293</v>
      </c>
      <c r="G93" s="202"/>
      <c r="H93" s="202"/>
      <c r="I93" s="205"/>
      <c r="J93" s="206">
        <f>BK93</f>
        <v>0</v>
      </c>
      <c r="K93" s="202"/>
      <c r="L93" s="207"/>
      <c r="M93" s="208"/>
      <c r="N93" s="209"/>
      <c r="O93" s="209"/>
      <c r="P93" s="210">
        <f>P94+P239+P247+P307+P312+P363+P370</f>
        <v>0</v>
      </c>
      <c r="Q93" s="209"/>
      <c r="R93" s="210">
        <f>R94+R239+R247+R307+R312+R363+R370</f>
        <v>2067.8749756000002</v>
      </c>
      <c r="S93" s="209"/>
      <c r="T93" s="211">
        <f>T94+T239+T247+T307+T312+T363+T370</f>
        <v>549.4796</v>
      </c>
      <c r="AR93" s="212" t="s">
        <v>84</v>
      </c>
      <c r="AT93" s="213" t="s">
        <v>76</v>
      </c>
      <c r="AU93" s="213" t="s">
        <v>77</v>
      </c>
      <c r="AY93" s="212" t="s">
        <v>195</v>
      </c>
      <c r="BK93" s="214">
        <f>BK94+BK239+BK247+BK307+BK312+BK363+BK370</f>
        <v>0</v>
      </c>
    </row>
    <row r="94" s="11" customFormat="1" ht="22.8" customHeight="1">
      <c r="B94" s="201"/>
      <c r="C94" s="202"/>
      <c r="D94" s="203" t="s">
        <v>76</v>
      </c>
      <c r="E94" s="215" t="s">
        <v>84</v>
      </c>
      <c r="F94" s="215" t="s">
        <v>294</v>
      </c>
      <c r="G94" s="202"/>
      <c r="H94" s="202"/>
      <c r="I94" s="205"/>
      <c r="J94" s="216">
        <f>BK94</f>
        <v>0</v>
      </c>
      <c r="K94" s="202"/>
      <c r="L94" s="207"/>
      <c r="M94" s="208"/>
      <c r="N94" s="209"/>
      <c r="O94" s="209"/>
      <c r="P94" s="210">
        <f>P95+SUM(P96:P196)</f>
        <v>0</v>
      </c>
      <c r="Q94" s="209"/>
      <c r="R94" s="210">
        <f>R95+SUM(R96:R196)</f>
        <v>210.0924</v>
      </c>
      <c r="S94" s="209"/>
      <c r="T94" s="211">
        <f>T95+SUM(T96:T196)</f>
        <v>455.10000000000002</v>
      </c>
      <c r="AR94" s="212" t="s">
        <v>84</v>
      </c>
      <c r="AT94" s="213" t="s">
        <v>76</v>
      </c>
      <c r="AU94" s="213" t="s">
        <v>84</v>
      </c>
      <c r="AY94" s="212" t="s">
        <v>195</v>
      </c>
      <c r="BK94" s="214">
        <f>BK95+SUM(BK96:BK196)</f>
        <v>0</v>
      </c>
    </row>
    <row r="95" s="1" customFormat="1" ht="16.5" customHeight="1">
      <c r="B95" s="39"/>
      <c r="C95" s="217" t="s">
        <v>84</v>
      </c>
      <c r="D95" s="217" t="s">
        <v>198</v>
      </c>
      <c r="E95" s="218" t="s">
        <v>2400</v>
      </c>
      <c r="F95" s="219" t="s">
        <v>2401</v>
      </c>
      <c r="G95" s="220" t="s">
        <v>321</v>
      </c>
      <c r="H95" s="221">
        <v>146</v>
      </c>
      <c r="I95" s="222"/>
      <c r="J95" s="223">
        <f>ROUND(I95*H95,2)</f>
        <v>0</v>
      </c>
      <c r="K95" s="219" t="s">
        <v>202</v>
      </c>
      <c r="L95" s="44"/>
      <c r="M95" s="224" t="s">
        <v>1</v>
      </c>
      <c r="N95" s="225" t="s">
        <v>48</v>
      </c>
      <c r="O95" s="80"/>
      <c r="P95" s="226">
        <f>O95*H95</f>
        <v>0</v>
      </c>
      <c r="Q95" s="226">
        <v>0</v>
      </c>
      <c r="R95" s="226">
        <f>Q95*H95</f>
        <v>0</v>
      </c>
      <c r="S95" s="226">
        <v>0</v>
      </c>
      <c r="T95" s="227">
        <f>S95*H95</f>
        <v>0</v>
      </c>
      <c r="AR95" s="17" t="s">
        <v>215</v>
      </c>
      <c r="AT95" s="17" t="s">
        <v>198</v>
      </c>
      <c r="AU95" s="17" t="s">
        <v>86</v>
      </c>
      <c r="AY95" s="17" t="s">
        <v>195</v>
      </c>
      <c r="BE95" s="228">
        <f>IF(N95="základní",J95,0)</f>
        <v>0</v>
      </c>
      <c r="BF95" s="228">
        <f>IF(N95="snížená",J95,0)</f>
        <v>0</v>
      </c>
      <c r="BG95" s="228">
        <f>IF(N95="zákl. přenesená",J95,0)</f>
        <v>0</v>
      </c>
      <c r="BH95" s="228">
        <f>IF(N95="sníž. přenesená",J95,0)</f>
        <v>0</v>
      </c>
      <c r="BI95" s="228">
        <f>IF(N95="nulová",J95,0)</f>
        <v>0</v>
      </c>
      <c r="BJ95" s="17" t="s">
        <v>84</v>
      </c>
      <c r="BK95" s="228">
        <f>ROUND(I95*H95,2)</f>
        <v>0</v>
      </c>
      <c r="BL95" s="17" t="s">
        <v>215</v>
      </c>
      <c r="BM95" s="17" t="s">
        <v>2402</v>
      </c>
    </row>
    <row r="96" s="12" customFormat="1">
      <c r="B96" s="235"/>
      <c r="C96" s="236"/>
      <c r="D96" s="229" t="s">
        <v>299</v>
      </c>
      <c r="E96" s="237" t="s">
        <v>1</v>
      </c>
      <c r="F96" s="238" t="s">
        <v>2403</v>
      </c>
      <c r="G96" s="236"/>
      <c r="H96" s="239">
        <v>146</v>
      </c>
      <c r="I96" s="240"/>
      <c r="J96" s="236"/>
      <c r="K96" s="236"/>
      <c r="L96" s="241"/>
      <c r="M96" s="242"/>
      <c r="N96" s="243"/>
      <c r="O96" s="243"/>
      <c r="P96" s="243"/>
      <c r="Q96" s="243"/>
      <c r="R96" s="243"/>
      <c r="S96" s="243"/>
      <c r="T96" s="244"/>
      <c r="AT96" s="245" t="s">
        <v>299</v>
      </c>
      <c r="AU96" s="245" t="s">
        <v>86</v>
      </c>
      <c r="AV96" s="12" t="s">
        <v>86</v>
      </c>
      <c r="AW96" s="12" t="s">
        <v>38</v>
      </c>
      <c r="AX96" s="12" t="s">
        <v>77</v>
      </c>
      <c r="AY96" s="245" t="s">
        <v>195</v>
      </c>
    </row>
    <row r="97" s="13" customFormat="1">
      <c r="B97" s="246"/>
      <c r="C97" s="247"/>
      <c r="D97" s="229" t="s">
        <v>299</v>
      </c>
      <c r="E97" s="248" t="s">
        <v>1</v>
      </c>
      <c r="F97" s="249" t="s">
        <v>301</v>
      </c>
      <c r="G97" s="247"/>
      <c r="H97" s="250">
        <v>146</v>
      </c>
      <c r="I97" s="251"/>
      <c r="J97" s="247"/>
      <c r="K97" s="247"/>
      <c r="L97" s="252"/>
      <c r="M97" s="253"/>
      <c r="N97" s="254"/>
      <c r="O97" s="254"/>
      <c r="P97" s="254"/>
      <c r="Q97" s="254"/>
      <c r="R97" s="254"/>
      <c r="S97" s="254"/>
      <c r="T97" s="255"/>
      <c r="AT97" s="256" t="s">
        <v>299</v>
      </c>
      <c r="AU97" s="256" t="s">
        <v>86</v>
      </c>
      <c r="AV97" s="13" t="s">
        <v>215</v>
      </c>
      <c r="AW97" s="13" t="s">
        <v>38</v>
      </c>
      <c r="AX97" s="13" t="s">
        <v>84</v>
      </c>
      <c r="AY97" s="256" t="s">
        <v>195</v>
      </c>
    </row>
    <row r="98" s="1" customFormat="1" ht="16.5" customHeight="1">
      <c r="B98" s="39"/>
      <c r="C98" s="217" t="s">
        <v>86</v>
      </c>
      <c r="D98" s="217" t="s">
        <v>198</v>
      </c>
      <c r="E98" s="218" t="s">
        <v>2404</v>
      </c>
      <c r="F98" s="219" t="s">
        <v>2405</v>
      </c>
      <c r="G98" s="220" t="s">
        <v>553</v>
      </c>
      <c r="H98" s="221">
        <v>22</v>
      </c>
      <c r="I98" s="222"/>
      <c r="J98" s="223">
        <f>ROUND(I98*H98,2)</f>
        <v>0</v>
      </c>
      <c r="K98" s="219" t="s">
        <v>202</v>
      </c>
      <c r="L98" s="44"/>
      <c r="M98" s="224" t="s">
        <v>1</v>
      </c>
      <c r="N98" s="225" t="s">
        <v>48</v>
      </c>
      <c r="O98" s="80"/>
      <c r="P98" s="226">
        <f>O98*H98</f>
        <v>0</v>
      </c>
      <c r="Q98" s="226">
        <v>0</v>
      </c>
      <c r="R98" s="226">
        <f>Q98*H98</f>
        <v>0</v>
      </c>
      <c r="S98" s="226">
        <v>0</v>
      </c>
      <c r="T98" s="227">
        <f>S98*H98</f>
        <v>0</v>
      </c>
      <c r="AR98" s="17" t="s">
        <v>215</v>
      </c>
      <c r="AT98" s="17" t="s">
        <v>198</v>
      </c>
      <c r="AU98" s="17" t="s">
        <v>86</v>
      </c>
      <c r="AY98" s="17" t="s">
        <v>195</v>
      </c>
      <c r="BE98" s="228">
        <f>IF(N98="základní",J98,0)</f>
        <v>0</v>
      </c>
      <c r="BF98" s="228">
        <f>IF(N98="snížená",J98,0)</f>
        <v>0</v>
      </c>
      <c r="BG98" s="228">
        <f>IF(N98="zákl. přenesená",J98,0)</f>
        <v>0</v>
      </c>
      <c r="BH98" s="228">
        <f>IF(N98="sníž. přenesená",J98,0)</f>
        <v>0</v>
      </c>
      <c r="BI98" s="228">
        <f>IF(N98="nulová",J98,0)</f>
        <v>0</v>
      </c>
      <c r="BJ98" s="17" t="s">
        <v>84</v>
      </c>
      <c r="BK98" s="228">
        <f>ROUND(I98*H98,2)</f>
        <v>0</v>
      </c>
      <c r="BL98" s="17" t="s">
        <v>215</v>
      </c>
      <c r="BM98" s="17" t="s">
        <v>2406</v>
      </c>
    </row>
    <row r="99" s="1" customFormat="1" ht="16.5" customHeight="1">
      <c r="B99" s="39"/>
      <c r="C99" s="217" t="s">
        <v>210</v>
      </c>
      <c r="D99" s="217" t="s">
        <v>198</v>
      </c>
      <c r="E99" s="218" t="s">
        <v>2407</v>
      </c>
      <c r="F99" s="219" t="s">
        <v>2408</v>
      </c>
      <c r="G99" s="220" t="s">
        <v>553</v>
      </c>
      <c r="H99" s="221">
        <v>19</v>
      </c>
      <c r="I99" s="222"/>
      <c r="J99" s="223">
        <f>ROUND(I99*H99,2)</f>
        <v>0</v>
      </c>
      <c r="K99" s="219" t="s">
        <v>202</v>
      </c>
      <c r="L99" s="44"/>
      <c r="M99" s="224" t="s">
        <v>1</v>
      </c>
      <c r="N99" s="225" t="s">
        <v>48</v>
      </c>
      <c r="O99" s="80"/>
      <c r="P99" s="226">
        <f>O99*H99</f>
        <v>0</v>
      </c>
      <c r="Q99" s="226">
        <v>0</v>
      </c>
      <c r="R99" s="226">
        <f>Q99*H99</f>
        <v>0</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2409</v>
      </c>
    </row>
    <row r="100" s="1" customFormat="1" ht="16.5" customHeight="1">
      <c r="B100" s="39"/>
      <c r="C100" s="217" t="s">
        <v>215</v>
      </c>
      <c r="D100" s="217" t="s">
        <v>198</v>
      </c>
      <c r="E100" s="218" t="s">
        <v>2410</v>
      </c>
      <c r="F100" s="219" t="s">
        <v>2411</v>
      </c>
      <c r="G100" s="220" t="s">
        <v>553</v>
      </c>
      <c r="H100" s="221">
        <v>7</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2412</v>
      </c>
    </row>
    <row r="101" s="1" customFormat="1" ht="16.5" customHeight="1">
      <c r="B101" s="39"/>
      <c r="C101" s="217" t="s">
        <v>194</v>
      </c>
      <c r="D101" s="217" t="s">
        <v>198</v>
      </c>
      <c r="E101" s="218" t="s">
        <v>2413</v>
      </c>
      <c r="F101" s="219" t="s">
        <v>2414</v>
      </c>
      <c r="G101" s="220" t="s">
        <v>553</v>
      </c>
      <c r="H101" s="221">
        <v>2</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215</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2415</v>
      </c>
    </row>
    <row r="102" s="1" customFormat="1" ht="16.5" customHeight="1">
      <c r="B102" s="39"/>
      <c r="C102" s="217" t="s">
        <v>228</v>
      </c>
      <c r="D102" s="217" t="s">
        <v>198</v>
      </c>
      <c r="E102" s="218" t="s">
        <v>2416</v>
      </c>
      <c r="F102" s="219" t="s">
        <v>2417</v>
      </c>
      <c r="G102" s="220" t="s">
        <v>553</v>
      </c>
      <c r="H102" s="221">
        <v>1</v>
      </c>
      <c r="I102" s="222"/>
      <c r="J102" s="223">
        <f>ROUND(I102*H102,2)</f>
        <v>0</v>
      </c>
      <c r="K102" s="219" t="s">
        <v>202</v>
      </c>
      <c r="L102" s="44"/>
      <c r="M102" s="224" t="s">
        <v>1</v>
      </c>
      <c r="N102" s="225" t="s">
        <v>48</v>
      </c>
      <c r="O102" s="80"/>
      <c r="P102" s="226">
        <f>O102*H102</f>
        <v>0</v>
      </c>
      <c r="Q102" s="226">
        <v>0</v>
      </c>
      <c r="R102" s="226">
        <f>Q102*H102</f>
        <v>0</v>
      </c>
      <c r="S102" s="226">
        <v>0</v>
      </c>
      <c r="T102" s="227">
        <f>S102*H102</f>
        <v>0</v>
      </c>
      <c r="AR102" s="17" t="s">
        <v>215</v>
      </c>
      <c r="AT102" s="17" t="s">
        <v>198</v>
      </c>
      <c r="AU102" s="17" t="s">
        <v>86</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2418</v>
      </c>
    </row>
    <row r="103" s="1" customFormat="1" ht="16.5" customHeight="1">
      <c r="B103" s="39"/>
      <c r="C103" s="217" t="s">
        <v>233</v>
      </c>
      <c r="D103" s="217" t="s">
        <v>198</v>
      </c>
      <c r="E103" s="218" t="s">
        <v>2419</v>
      </c>
      <c r="F103" s="219" t="s">
        <v>2420</v>
      </c>
      <c r="G103" s="220" t="s">
        <v>553</v>
      </c>
      <c r="H103" s="221">
        <v>22</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215</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2421</v>
      </c>
    </row>
    <row r="104" s="1" customFormat="1" ht="16.5" customHeight="1">
      <c r="B104" s="39"/>
      <c r="C104" s="217" t="s">
        <v>238</v>
      </c>
      <c r="D104" s="217" t="s">
        <v>198</v>
      </c>
      <c r="E104" s="218" t="s">
        <v>2422</v>
      </c>
      <c r="F104" s="219" t="s">
        <v>2423</v>
      </c>
      <c r="G104" s="220" t="s">
        <v>553</v>
      </c>
      <c r="H104" s="221">
        <v>19</v>
      </c>
      <c r="I104" s="222"/>
      <c r="J104" s="223">
        <f>ROUND(I104*H104,2)</f>
        <v>0</v>
      </c>
      <c r="K104" s="219" t="s">
        <v>202</v>
      </c>
      <c r="L104" s="44"/>
      <c r="M104" s="224" t="s">
        <v>1</v>
      </c>
      <c r="N104" s="225" t="s">
        <v>48</v>
      </c>
      <c r="O104" s="80"/>
      <c r="P104" s="226">
        <f>O104*H104</f>
        <v>0</v>
      </c>
      <c r="Q104" s="226">
        <v>0</v>
      </c>
      <c r="R104" s="226">
        <f>Q104*H104</f>
        <v>0</v>
      </c>
      <c r="S104" s="226">
        <v>0</v>
      </c>
      <c r="T104" s="227">
        <f>S104*H104</f>
        <v>0</v>
      </c>
      <c r="AR104" s="17" t="s">
        <v>215</v>
      </c>
      <c r="AT104" s="17" t="s">
        <v>198</v>
      </c>
      <c r="AU104" s="17" t="s">
        <v>86</v>
      </c>
      <c r="AY104" s="17" t="s">
        <v>195</v>
      </c>
      <c r="BE104" s="228">
        <f>IF(N104="základní",J104,0)</f>
        <v>0</v>
      </c>
      <c r="BF104" s="228">
        <f>IF(N104="snížená",J104,0)</f>
        <v>0</v>
      </c>
      <c r="BG104" s="228">
        <f>IF(N104="zákl. přenesená",J104,0)</f>
        <v>0</v>
      </c>
      <c r="BH104" s="228">
        <f>IF(N104="sníž. přenesená",J104,0)</f>
        <v>0</v>
      </c>
      <c r="BI104" s="228">
        <f>IF(N104="nulová",J104,0)</f>
        <v>0</v>
      </c>
      <c r="BJ104" s="17" t="s">
        <v>84</v>
      </c>
      <c r="BK104" s="228">
        <f>ROUND(I104*H104,2)</f>
        <v>0</v>
      </c>
      <c r="BL104" s="17" t="s">
        <v>215</v>
      </c>
      <c r="BM104" s="17" t="s">
        <v>2424</v>
      </c>
    </row>
    <row r="105" s="1" customFormat="1" ht="16.5" customHeight="1">
      <c r="B105" s="39"/>
      <c r="C105" s="217" t="s">
        <v>245</v>
      </c>
      <c r="D105" s="217" t="s">
        <v>198</v>
      </c>
      <c r="E105" s="218" t="s">
        <v>2425</v>
      </c>
      <c r="F105" s="219" t="s">
        <v>2426</v>
      </c>
      <c r="G105" s="220" t="s">
        <v>553</v>
      </c>
      <c r="H105" s="221">
        <v>7</v>
      </c>
      <c r="I105" s="222"/>
      <c r="J105" s="223">
        <f>ROUND(I105*H105,2)</f>
        <v>0</v>
      </c>
      <c r="K105" s="219" t="s">
        <v>202</v>
      </c>
      <c r="L105" s="44"/>
      <c r="M105" s="224" t="s">
        <v>1</v>
      </c>
      <c r="N105" s="225" t="s">
        <v>48</v>
      </c>
      <c r="O105" s="80"/>
      <c r="P105" s="226">
        <f>O105*H105</f>
        <v>0</v>
      </c>
      <c r="Q105" s="226">
        <v>0</v>
      </c>
      <c r="R105" s="226">
        <f>Q105*H105</f>
        <v>0</v>
      </c>
      <c r="S105" s="226">
        <v>0</v>
      </c>
      <c r="T105" s="227">
        <f>S105*H105</f>
        <v>0</v>
      </c>
      <c r="AR105" s="17" t="s">
        <v>215</v>
      </c>
      <c r="AT105" s="17" t="s">
        <v>198</v>
      </c>
      <c r="AU105" s="17" t="s">
        <v>86</v>
      </c>
      <c r="AY105" s="17" t="s">
        <v>195</v>
      </c>
      <c r="BE105" s="228">
        <f>IF(N105="základní",J105,0)</f>
        <v>0</v>
      </c>
      <c r="BF105" s="228">
        <f>IF(N105="snížená",J105,0)</f>
        <v>0</v>
      </c>
      <c r="BG105" s="228">
        <f>IF(N105="zákl. přenesená",J105,0)</f>
        <v>0</v>
      </c>
      <c r="BH105" s="228">
        <f>IF(N105="sníž. přenesená",J105,0)</f>
        <v>0</v>
      </c>
      <c r="BI105" s="228">
        <f>IF(N105="nulová",J105,0)</f>
        <v>0</v>
      </c>
      <c r="BJ105" s="17" t="s">
        <v>84</v>
      </c>
      <c r="BK105" s="228">
        <f>ROUND(I105*H105,2)</f>
        <v>0</v>
      </c>
      <c r="BL105" s="17" t="s">
        <v>215</v>
      </c>
      <c r="BM105" s="17" t="s">
        <v>2427</v>
      </c>
    </row>
    <row r="106" s="1" customFormat="1" ht="16.5" customHeight="1">
      <c r="B106" s="39"/>
      <c r="C106" s="217" t="s">
        <v>250</v>
      </c>
      <c r="D106" s="217" t="s">
        <v>198</v>
      </c>
      <c r="E106" s="218" t="s">
        <v>2428</v>
      </c>
      <c r="F106" s="219" t="s">
        <v>2429</v>
      </c>
      <c r="G106" s="220" t="s">
        <v>553</v>
      </c>
      <c r="H106" s="221">
        <v>2</v>
      </c>
      <c r="I106" s="222"/>
      <c r="J106" s="223">
        <f>ROUND(I106*H106,2)</f>
        <v>0</v>
      </c>
      <c r="K106" s="219" t="s">
        <v>202</v>
      </c>
      <c r="L106" s="44"/>
      <c r="M106" s="224" t="s">
        <v>1</v>
      </c>
      <c r="N106" s="225" t="s">
        <v>48</v>
      </c>
      <c r="O106" s="80"/>
      <c r="P106" s="226">
        <f>O106*H106</f>
        <v>0</v>
      </c>
      <c r="Q106" s="226">
        <v>0</v>
      </c>
      <c r="R106" s="226">
        <f>Q106*H106</f>
        <v>0</v>
      </c>
      <c r="S106" s="226">
        <v>0</v>
      </c>
      <c r="T106" s="227">
        <f>S106*H106</f>
        <v>0</v>
      </c>
      <c r="AR106" s="17" t="s">
        <v>215</v>
      </c>
      <c r="AT106" s="17" t="s">
        <v>198</v>
      </c>
      <c r="AU106" s="17" t="s">
        <v>86</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215</v>
      </c>
      <c r="BM106" s="17" t="s">
        <v>2430</v>
      </c>
    </row>
    <row r="107" s="1" customFormat="1" ht="16.5" customHeight="1">
      <c r="B107" s="39"/>
      <c r="C107" s="217" t="s">
        <v>257</v>
      </c>
      <c r="D107" s="217" t="s">
        <v>198</v>
      </c>
      <c r="E107" s="218" t="s">
        <v>2431</v>
      </c>
      <c r="F107" s="219" t="s">
        <v>2432</v>
      </c>
      <c r="G107" s="220" t="s">
        <v>553</v>
      </c>
      <c r="H107" s="221">
        <v>1</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215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2433</v>
      </c>
    </row>
    <row r="108" s="1" customFormat="1" ht="16.5" customHeight="1">
      <c r="B108" s="39"/>
      <c r="C108" s="217" t="s">
        <v>353</v>
      </c>
      <c r="D108" s="217" t="s">
        <v>198</v>
      </c>
      <c r="E108" s="218" t="s">
        <v>2434</v>
      </c>
      <c r="F108" s="219" t="s">
        <v>2435</v>
      </c>
      <c r="G108" s="220" t="s">
        <v>201</v>
      </c>
      <c r="H108" s="221">
        <v>1</v>
      </c>
      <c r="I108" s="222"/>
      <c r="J108" s="223">
        <f>ROUND(I108*H108,2)</f>
        <v>0</v>
      </c>
      <c r="K108" s="219" t="s">
        <v>1255</v>
      </c>
      <c r="L108" s="44"/>
      <c r="M108" s="224" t="s">
        <v>1</v>
      </c>
      <c r="N108" s="225" t="s">
        <v>48</v>
      </c>
      <c r="O108" s="80"/>
      <c r="P108" s="226">
        <f>O108*H108</f>
        <v>0</v>
      </c>
      <c r="Q108" s="226">
        <v>0</v>
      </c>
      <c r="R108" s="226">
        <f>Q108*H108</f>
        <v>0</v>
      </c>
      <c r="S108" s="226">
        <v>0</v>
      </c>
      <c r="T108" s="227">
        <f>S108*H108</f>
        <v>0</v>
      </c>
      <c r="AR108" s="17" t="s">
        <v>215</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215</v>
      </c>
      <c r="BM108" s="17" t="s">
        <v>2436</v>
      </c>
    </row>
    <row r="109" s="1" customFormat="1">
      <c r="B109" s="39"/>
      <c r="C109" s="40"/>
      <c r="D109" s="229" t="s">
        <v>205</v>
      </c>
      <c r="E109" s="40"/>
      <c r="F109" s="230" t="s">
        <v>2437</v>
      </c>
      <c r="G109" s="40"/>
      <c r="H109" s="40"/>
      <c r="I109" s="144"/>
      <c r="J109" s="40"/>
      <c r="K109" s="40"/>
      <c r="L109" s="44"/>
      <c r="M109" s="231"/>
      <c r="N109" s="80"/>
      <c r="O109" s="80"/>
      <c r="P109" s="80"/>
      <c r="Q109" s="80"/>
      <c r="R109" s="80"/>
      <c r="S109" s="80"/>
      <c r="T109" s="81"/>
      <c r="AT109" s="17" t="s">
        <v>205</v>
      </c>
      <c r="AU109" s="17" t="s">
        <v>86</v>
      </c>
    </row>
    <row r="110" s="12" customFormat="1">
      <c r="B110" s="235"/>
      <c r="C110" s="236"/>
      <c r="D110" s="229" t="s">
        <v>299</v>
      </c>
      <c r="E110" s="237" t="s">
        <v>1</v>
      </c>
      <c r="F110" s="238" t="s">
        <v>710</v>
      </c>
      <c r="G110" s="236"/>
      <c r="H110" s="239">
        <v>1</v>
      </c>
      <c r="I110" s="240"/>
      <c r="J110" s="236"/>
      <c r="K110" s="236"/>
      <c r="L110" s="241"/>
      <c r="M110" s="242"/>
      <c r="N110" s="243"/>
      <c r="O110" s="243"/>
      <c r="P110" s="243"/>
      <c r="Q110" s="243"/>
      <c r="R110" s="243"/>
      <c r="S110" s="243"/>
      <c r="T110" s="244"/>
      <c r="AT110" s="245" t="s">
        <v>299</v>
      </c>
      <c r="AU110" s="245" t="s">
        <v>86</v>
      </c>
      <c r="AV110" s="12" t="s">
        <v>86</v>
      </c>
      <c r="AW110" s="12" t="s">
        <v>38</v>
      </c>
      <c r="AX110" s="12" t="s">
        <v>77</v>
      </c>
      <c r="AY110" s="245" t="s">
        <v>195</v>
      </c>
    </row>
    <row r="111" s="13" customFormat="1">
      <c r="B111" s="246"/>
      <c r="C111" s="247"/>
      <c r="D111" s="229" t="s">
        <v>299</v>
      </c>
      <c r="E111" s="248" t="s">
        <v>1</v>
      </c>
      <c r="F111" s="249" t="s">
        <v>301</v>
      </c>
      <c r="G111" s="247"/>
      <c r="H111" s="250">
        <v>1</v>
      </c>
      <c r="I111" s="251"/>
      <c r="J111" s="247"/>
      <c r="K111" s="247"/>
      <c r="L111" s="252"/>
      <c r="M111" s="253"/>
      <c r="N111" s="254"/>
      <c r="O111" s="254"/>
      <c r="P111" s="254"/>
      <c r="Q111" s="254"/>
      <c r="R111" s="254"/>
      <c r="S111" s="254"/>
      <c r="T111" s="255"/>
      <c r="AT111" s="256" t="s">
        <v>299</v>
      </c>
      <c r="AU111" s="256" t="s">
        <v>86</v>
      </c>
      <c r="AV111" s="13" t="s">
        <v>215</v>
      </c>
      <c r="AW111" s="13" t="s">
        <v>38</v>
      </c>
      <c r="AX111" s="13" t="s">
        <v>84</v>
      </c>
      <c r="AY111" s="256" t="s">
        <v>195</v>
      </c>
    </row>
    <row r="112" s="1" customFormat="1" ht="16.5" customHeight="1">
      <c r="B112" s="39"/>
      <c r="C112" s="217" t="s">
        <v>360</v>
      </c>
      <c r="D112" s="217" t="s">
        <v>198</v>
      </c>
      <c r="E112" s="218" t="s">
        <v>2438</v>
      </c>
      <c r="F112" s="219" t="s">
        <v>2439</v>
      </c>
      <c r="G112" s="220" t="s">
        <v>321</v>
      </c>
      <c r="H112" s="221">
        <v>22</v>
      </c>
      <c r="I112" s="222"/>
      <c r="J112" s="223">
        <f>ROUND(I112*H112,2)</f>
        <v>0</v>
      </c>
      <c r="K112" s="219" t="s">
        <v>202</v>
      </c>
      <c r="L112" s="44"/>
      <c r="M112" s="224" t="s">
        <v>1</v>
      </c>
      <c r="N112" s="225" t="s">
        <v>48</v>
      </c>
      <c r="O112" s="80"/>
      <c r="P112" s="226">
        <f>O112*H112</f>
        <v>0</v>
      </c>
      <c r="Q112" s="226">
        <v>0</v>
      </c>
      <c r="R112" s="226">
        <f>Q112*H112</f>
        <v>0</v>
      </c>
      <c r="S112" s="226">
        <v>0.29499999999999998</v>
      </c>
      <c r="T112" s="227">
        <f>S112*H112</f>
        <v>6.4899999999999993</v>
      </c>
      <c r="AR112" s="17" t="s">
        <v>215</v>
      </c>
      <c r="AT112" s="17" t="s">
        <v>198</v>
      </c>
      <c r="AU112" s="17" t="s">
        <v>86</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2440</v>
      </c>
    </row>
    <row r="113" s="12" customFormat="1">
      <c r="B113" s="235"/>
      <c r="C113" s="236"/>
      <c r="D113" s="229" t="s">
        <v>299</v>
      </c>
      <c r="E113" s="237" t="s">
        <v>1</v>
      </c>
      <c r="F113" s="238" t="s">
        <v>2441</v>
      </c>
      <c r="G113" s="236"/>
      <c r="H113" s="239">
        <v>22</v>
      </c>
      <c r="I113" s="240"/>
      <c r="J113" s="236"/>
      <c r="K113" s="236"/>
      <c r="L113" s="241"/>
      <c r="M113" s="242"/>
      <c r="N113" s="243"/>
      <c r="O113" s="243"/>
      <c r="P113" s="243"/>
      <c r="Q113" s="243"/>
      <c r="R113" s="243"/>
      <c r="S113" s="243"/>
      <c r="T113" s="244"/>
      <c r="AT113" s="245" t="s">
        <v>299</v>
      </c>
      <c r="AU113" s="245" t="s">
        <v>86</v>
      </c>
      <c r="AV113" s="12" t="s">
        <v>86</v>
      </c>
      <c r="AW113" s="12" t="s">
        <v>38</v>
      </c>
      <c r="AX113" s="12" t="s">
        <v>77</v>
      </c>
      <c r="AY113" s="245" t="s">
        <v>195</v>
      </c>
    </row>
    <row r="114" s="13" customFormat="1">
      <c r="B114" s="246"/>
      <c r="C114" s="247"/>
      <c r="D114" s="229" t="s">
        <v>299</v>
      </c>
      <c r="E114" s="248" t="s">
        <v>1</v>
      </c>
      <c r="F114" s="249" t="s">
        <v>301</v>
      </c>
      <c r="G114" s="247"/>
      <c r="H114" s="250">
        <v>22</v>
      </c>
      <c r="I114" s="251"/>
      <c r="J114" s="247"/>
      <c r="K114" s="247"/>
      <c r="L114" s="252"/>
      <c r="M114" s="253"/>
      <c r="N114" s="254"/>
      <c r="O114" s="254"/>
      <c r="P114" s="254"/>
      <c r="Q114" s="254"/>
      <c r="R114" s="254"/>
      <c r="S114" s="254"/>
      <c r="T114" s="255"/>
      <c r="AT114" s="256" t="s">
        <v>299</v>
      </c>
      <c r="AU114" s="256" t="s">
        <v>86</v>
      </c>
      <c r="AV114" s="13" t="s">
        <v>215</v>
      </c>
      <c r="AW114" s="13" t="s">
        <v>38</v>
      </c>
      <c r="AX114" s="13" t="s">
        <v>84</v>
      </c>
      <c r="AY114" s="256" t="s">
        <v>195</v>
      </c>
    </row>
    <row r="115" s="1" customFormat="1" ht="16.5" customHeight="1">
      <c r="B115" s="39"/>
      <c r="C115" s="217" t="s">
        <v>365</v>
      </c>
      <c r="D115" s="217" t="s">
        <v>198</v>
      </c>
      <c r="E115" s="218" t="s">
        <v>2442</v>
      </c>
      <c r="F115" s="219" t="s">
        <v>2443</v>
      </c>
      <c r="G115" s="220" t="s">
        <v>321</v>
      </c>
      <c r="H115" s="221">
        <v>314</v>
      </c>
      <c r="I115" s="222"/>
      <c r="J115" s="223">
        <f>ROUND(I115*H115,2)</f>
        <v>0</v>
      </c>
      <c r="K115" s="219" t="s">
        <v>202</v>
      </c>
      <c r="L115" s="44"/>
      <c r="M115" s="224" t="s">
        <v>1</v>
      </c>
      <c r="N115" s="225" t="s">
        <v>48</v>
      </c>
      <c r="O115" s="80"/>
      <c r="P115" s="226">
        <f>O115*H115</f>
        <v>0</v>
      </c>
      <c r="Q115" s="226">
        <v>0</v>
      </c>
      <c r="R115" s="226">
        <f>Q115*H115</f>
        <v>0</v>
      </c>
      <c r="S115" s="226">
        <v>0.44</v>
      </c>
      <c r="T115" s="227">
        <f>S115*H115</f>
        <v>138.16</v>
      </c>
      <c r="AR115" s="17" t="s">
        <v>215</v>
      </c>
      <c r="AT115" s="17" t="s">
        <v>198</v>
      </c>
      <c r="AU115" s="17" t="s">
        <v>86</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215</v>
      </c>
      <c r="BM115" s="17" t="s">
        <v>2444</v>
      </c>
    </row>
    <row r="116" s="15" customFormat="1">
      <c r="B116" s="268"/>
      <c r="C116" s="269"/>
      <c r="D116" s="229" t="s">
        <v>299</v>
      </c>
      <c r="E116" s="270" t="s">
        <v>1</v>
      </c>
      <c r="F116" s="271" t="s">
        <v>2445</v>
      </c>
      <c r="G116" s="269"/>
      <c r="H116" s="270" t="s">
        <v>1</v>
      </c>
      <c r="I116" s="272"/>
      <c r="J116" s="269"/>
      <c r="K116" s="269"/>
      <c r="L116" s="273"/>
      <c r="M116" s="274"/>
      <c r="N116" s="275"/>
      <c r="O116" s="275"/>
      <c r="P116" s="275"/>
      <c r="Q116" s="275"/>
      <c r="R116" s="275"/>
      <c r="S116" s="275"/>
      <c r="T116" s="276"/>
      <c r="AT116" s="277" t="s">
        <v>299</v>
      </c>
      <c r="AU116" s="277" t="s">
        <v>86</v>
      </c>
      <c r="AV116" s="15" t="s">
        <v>84</v>
      </c>
      <c r="AW116" s="15" t="s">
        <v>38</v>
      </c>
      <c r="AX116" s="15" t="s">
        <v>77</v>
      </c>
      <c r="AY116" s="277" t="s">
        <v>195</v>
      </c>
    </row>
    <row r="117" s="12" customFormat="1">
      <c r="B117" s="235"/>
      <c r="C117" s="236"/>
      <c r="D117" s="229" t="s">
        <v>299</v>
      </c>
      <c r="E117" s="237" t="s">
        <v>1</v>
      </c>
      <c r="F117" s="238" t="s">
        <v>2446</v>
      </c>
      <c r="G117" s="236"/>
      <c r="H117" s="239">
        <v>314</v>
      </c>
      <c r="I117" s="240"/>
      <c r="J117" s="236"/>
      <c r="K117" s="236"/>
      <c r="L117" s="241"/>
      <c r="M117" s="242"/>
      <c r="N117" s="243"/>
      <c r="O117" s="243"/>
      <c r="P117" s="243"/>
      <c r="Q117" s="243"/>
      <c r="R117" s="243"/>
      <c r="S117" s="243"/>
      <c r="T117" s="244"/>
      <c r="AT117" s="245" t="s">
        <v>299</v>
      </c>
      <c r="AU117" s="245" t="s">
        <v>86</v>
      </c>
      <c r="AV117" s="12" t="s">
        <v>86</v>
      </c>
      <c r="AW117" s="12" t="s">
        <v>38</v>
      </c>
      <c r="AX117" s="12" t="s">
        <v>77</v>
      </c>
      <c r="AY117" s="245" t="s">
        <v>195</v>
      </c>
    </row>
    <row r="118" s="13" customFormat="1">
      <c r="B118" s="246"/>
      <c r="C118" s="247"/>
      <c r="D118" s="229" t="s">
        <v>299</v>
      </c>
      <c r="E118" s="248" t="s">
        <v>1</v>
      </c>
      <c r="F118" s="249" t="s">
        <v>301</v>
      </c>
      <c r="G118" s="247"/>
      <c r="H118" s="250">
        <v>314</v>
      </c>
      <c r="I118" s="251"/>
      <c r="J118" s="247"/>
      <c r="K118" s="247"/>
      <c r="L118" s="252"/>
      <c r="M118" s="253"/>
      <c r="N118" s="254"/>
      <c r="O118" s="254"/>
      <c r="P118" s="254"/>
      <c r="Q118" s="254"/>
      <c r="R118" s="254"/>
      <c r="S118" s="254"/>
      <c r="T118" s="255"/>
      <c r="AT118" s="256" t="s">
        <v>299</v>
      </c>
      <c r="AU118" s="256" t="s">
        <v>86</v>
      </c>
      <c r="AV118" s="13" t="s">
        <v>215</v>
      </c>
      <c r="AW118" s="13" t="s">
        <v>38</v>
      </c>
      <c r="AX118" s="13" t="s">
        <v>84</v>
      </c>
      <c r="AY118" s="256" t="s">
        <v>195</v>
      </c>
    </row>
    <row r="119" s="1" customFormat="1" ht="16.5" customHeight="1">
      <c r="B119" s="39"/>
      <c r="C119" s="217" t="s">
        <v>8</v>
      </c>
      <c r="D119" s="217" t="s">
        <v>198</v>
      </c>
      <c r="E119" s="218" t="s">
        <v>2447</v>
      </c>
      <c r="F119" s="219" t="s">
        <v>2448</v>
      </c>
      <c r="G119" s="220" t="s">
        <v>321</v>
      </c>
      <c r="H119" s="221">
        <v>415</v>
      </c>
      <c r="I119" s="222"/>
      <c r="J119" s="223">
        <f>ROUND(I119*H119,2)</f>
        <v>0</v>
      </c>
      <c r="K119" s="219" t="s">
        <v>202</v>
      </c>
      <c r="L119" s="44"/>
      <c r="M119" s="224" t="s">
        <v>1</v>
      </c>
      <c r="N119" s="225" t="s">
        <v>48</v>
      </c>
      <c r="O119" s="80"/>
      <c r="P119" s="226">
        <f>O119*H119</f>
        <v>0</v>
      </c>
      <c r="Q119" s="226">
        <v>0</v>
      </c>
      <c r="R119" s="226">
        <f>Q119*H119</f>
        <v>0</v>
      </c>
      <c r="S119" s="226">
        <v>0.17000000000000001</v>
      </c>
      <c r="T119" s="227">
        <f>S119*H119</f>
        <v>70.550000000000011</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2449</v>
      </c>
    </row>
    <row r="120" s="12" customFormat="1">
      <c r="B120" s="235"/>
      <c r="C120" s="236"/>
      <c r="D120" s="229" t="s">
        <v>299</v>
      </c>
      <c r="E120" s="237" t="s">
        <v>1</v>
      </c>
      <c r="F120" s="238" t="s">
        <v>2450</v>
      </c>
      <c r="G120" s="236"/>
      <c r="H120" s="239">
        <v>415</v>
      </c>
      <c r="I120" s="240"/>
      <c r="J120" s="236"/>
      <c r="K120" s="236"/>
      <c r="L120" s="241"/>
      <c r="M120" s="242"/>
      <c r="N120" s="243"/>
      <c r="O120" s="243"/>
      <c r="P120" s="243"/>
      <c r="Q120" s="243"/>
      <c r="R120" s="243"/>
      <c r="S120" s="243"/>
      <c r="T120" s="244"/>
      <c r="AT120" s="245" t="s">
        <v>299</v>
      </c>
      <c r="AU120" s="245" t="s">
        <v>86</v>
      </c>
      <c r="AV120" s="12" t="s">
        <v>86</v>
      </c>
      <c r="AW120" s="12" t="s">
        <v>38</v>
      </c>
      <c r="AX120" s="12" t="s">
        <v>77</v>
      </c>
      <c r="AY120" s="245" t="s">
        <v>195</v>
      </c>
    </row>
    <row r="121" s="13" customFormat="1">
      <c r="B121" s="246"/>
      <c r="C121" s="247"/>
      <c r="D121" s="229" t="s">
        <v>299</v>
      </c>
      <c r="E121" s="248" t="s">
        <v>1</v>
      </c>
      <c r="F121" s="249" t="s">
        <v>301</v>
      </c>
      <c r="G121" s="247"/>
      <c r="H121" s="250">
        <v>415</v>
      </c>
      <c r="I121" s="251"/>
      <c r="J121" s="247"/>
      <c r="K121" s="247"/>
      <c r="L121" s="252"/>
      <c r="M121" s="253"/>
      <c r="N121" s="254"/>
      <c r="O121" s="254"/>
      <c r="P121" s="254"/>
      <c r="Q121" s="254"/>
      <c r="R121" s="254"/>
      <c r="S121" s="254"/>
      <c r="T121" s="255"/>
      <c r="AT121" s="256" t="s">
        <v>299</v>
      </c>
      <c r="AU121" s="256" t="s">
        <v>86</v>
      </c>
      <c r="AV121" s="13" t="s">
        <v>215</v>
      </c>
      <c r="AW121" s="13" t="s">
        <v>38</v>
      </c>
      <c r="AX121" s="13" t="s">
        <v>84</v>
      </c>
      <c r="AY121" s="256" t="s">
        <v>195</v>
      </c>
    </row>
    <row r="122" s="1" customFormat="1" ht="16.5" customHeight="1">
      <c r="B122" s="39"/>
      <c r="C122" s="217" t="s">
        <v>376</v>
      </c>
      <c r="D122" s="217" t="s">
        <v>198</v>
      </c>
      <c r="E122" s="218" t="s">
        <v>2451</v>
      </c>
      <c r="F122" s="219" t="s">
        <v>2452</v>
      </c>
      <c r="G122" s="220" t="s">
        <v>321</v>
      </c>
      <c r="H122" s="221">
        <v>290</v>
      </c>
      <c r="I122" s="222"/>
      <c r="J122" s="223">
        <f>ROUND(I122*H122,2)</f>
        <v>0</v>
      </c>
      <c r="K122" s="219" t="s">
        <v>202</v>
      </c>
      <c r="L122" s="44"/>
      <c r="M122" s="224" t="s">
        <v>1</v>
      </c>
      <c r="N122" s="225" t="s">
        <v>48</v>
      </c>
      <c r="O122" s="80"/>
      <c r="P122" s="226">
        <f>O122*H122</f>
        <v>0</v>
      </c>
      <c r="Q122" s="226">
        <v>0</v>
      </c>
      <c r="R122" s="226">
        <f>Q122*H122</f>
        <v>0</v>
      </c>
      <c r="S122" s="226">
        <v>0.316</v>
      </c>
      <c r="T122" s="227">
        <f>S122*H122</f>
        <v>91.640000000000001</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2453</v>
      </c>
    </row>
    <row r="123" s="12" customFormat="1">
      <c r="B123" s="235"/>
      <c r="C123" s="236"/>
      <c r="D123" s="229" t="s">
        <v>299</v>
      </c>
      <c r="E123" s="237" t="s">
        <v>1</v>
      </c>
      <c r="F123" s="238" t="s">
        <v>2454</v>
      </c>
      <c r="G123" s="236"/>
      <c r="H123" s="239">
        <v>290</v>
      </c>
      <c r="I123" s="240"/>
      <c r="J123" s="236"/>
      <c r="K123" s="236"/>
      <c r="L123" s="241"/>
      <c r="M123" s="242"/>
      <c r="N123" s="243"/>
      <c r="O123" s="243"/>
      <c r="P123" s="243"/>
      <c r="Q123" s="243"/>
      <c r="R123" s="243"/>
      <c r="S123" s="243"/>
      <c r="T123" s="244"/>
      <c r="AT123" s="245" t="s">
        <v>299</v>
      </c>
      <c r="AU123" s="245" t="s">
        <v>86</v>
      </c>
      <c r="AV123" s="12" t="s">
        <v>86</v>
      </c>
      <c r="AW123" s="12" t="s">
        <v>38</v>
      </c>
      <c r="AX123" s="12" t="s">
        <v>77</v>
      </c>
      <c r="AY123" s="245" t="s">
        <v>195</v>
      </c>
    </row>
    <row r="124" s="13" customFormat="1">
      <c r="B124" s="246"/>
      <c r="C124" s="247"/>
      <c r="D124" s="229" t="s">
        <v>299</v>
      </c>
      <c r="E124" s="248" t="s">
        <v>1</v>
      </c>
      <c r="F124" s="249" t="s">
        <v>301</v>
      </c>
      <c r="G124" s="247"/>
      <c r="H124" s="250">
        <v>290</v>
      </c>
      <c r="I124" s="251"/>
      <c r="J124" s="247"/>
      <c r="K124" s="247"/>
      <c r="L124" s="252"/>
      <c r="M124" s="253"/>
      <c r="N124" s="254"/>
      <c r="O124" s="254"/>
      <c r="P124" s="254"/>
      <c r="Q124" s="254"/>
      <c r="R124" s="254"/>
      <c r="S124" s="254"/>
      <c r="T124" s="255"/>
      <c r="AT124" s="256" t="s">
        <v>299</v>
      </c>
      <c r="AU124" s="256" t="s">
        <v>86</v>
      </c>
      <c r="AV124" s="13" t="s">
        <v>215</v>
      </c>
      <c r="AW124" s="13" t="s">
        <v>38</v>
      </c>
      <c r="AX124" s="13" t="s">
        <v>84</v>
      </c>
      <c r="AY124" s="256" t="s">
        <v>195</v>
      </c>
    </row>
    <row r="125" s="1" customFormat="1" ht="16.5" customHeight="1">
      <c r="B125" s="39"/>
      <c r="C125" s="217" t="s">
        <v>381</v>
      </c>
      <c r="D125" s="217" t="s">
        <v>198</v>
      </c>
      <c r="E125" s="218" t="s">
        <v>2455</v>
      </c>
      <c r="F125" s="219" t="s">
        <v>2456</v>
      </c>
      <c r="G125" s="220" t="s">
        <v>321</v>
      </c>
      <c r="H125" s="221">
        <v>2</v>
      </c>
      <c r="I125" s="222"/>
      <c r="J125" s="223">
        <f>ROUND(I125*H125,2)</f>
        <v>0</v>
      </c>
      <c r="K125" s="219" t="s">
        <v>202</v>
      </c>
      <c r="L125" s="44"/>
      <c r="M125" s="224" t="s">
        <v>1</v>
      </c>
      <c r="N125" s="225" t="s">
        <v>48</v>
      </c>
      <c r="O125" s="80"/>
      <c r="P125" s="226">
        <f>O125*H125</f>
        <v>0</v>
      </c>
      <c r="Q125" s="226">
        <v>0</v>
      </c>
      <c r="R125" s="226">
        <f>Q125*H125</f>
        <v>0</v>
      </c>
      <c r="S125" s="226">
        <v>0.33000000000000002</v>
      </c>
      <c r="T125" s="227">
        <f>S125*H125</f>
        <v>0.66000000000000003</v>
      </c>
      <c r="AR125" s="17" t="s">
        <v>215</v>
      </c>
      <c r="AT125" s="17" t="s">
        <v>198</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215</v>
      </c>
      <c r="BM125" s="17" t="s">
        <v>2457</v>
      </c>
    </row>
    <row r="126" s="12" customFormat="1">
      <c r="B126" s="235"/>
      <c r="C126" s="236"/>
      <c r="D126" s="229" t="s">
        <v>299</v>
      </c>
      <c r="E126" s="237" t="s">
        <v>1</v>
      </c>
      <c r="F126" s="238" t="s">
        <v>2458</v>
      </c>
      <c r="G126" s="236"/>
      <c r="H126" s="239">
        <v>2</v>
      </c>
      <c r="I126" s="240"/>
      <c r="J126" s="236"/>
      <c r="K126" s="236"/>
      <c r="L126" s="241"/>
      <c r="M126" s="242"/>
      <c r="N126" s="243"/>
      <c r="O126" s="243"/>
      <c r="P126" s="243"/>
      <c r="Q126" s="243"/>
      <c r="R126" s="243"/>
      <c r="S126" s="243"/>
      <c r="T126" s="244"/>
      <c r="AT126" s="245" t="s">
        <v>299</v>
      </c>
      <c r="AU126" s="245" t="s">
        <v>86</v>
      </c>
      <c r="AV126" s="12" t="s">
        <v>86</v>
      </c>
      <c r="AW126" s="12" t="s">
        <v>38</v>
      </c>
      <c r="AX126" s="12" t="s">
        <v>77</v>
      </c>
      <c r="AY126" s="245" t="s">
        <v>195</v>
      </c>
    </row>
    <row r="127" s="13" customFormat="1">
      <c r="B127" s="246"/>
      <c r="C127" s="247"/>
      <c r="D127" s="229" t="s">
        <v>299</v>
      </c>
      <c r="E127" s="248" t="s">
        <v>1</v>
      </c>
      <c r="F127" s="249" t="s">
        <v>301</v>
      </c>
      <c r="G127" s="247"/>
      <c r="H127" s="250">
        <v>2</v>
      </c>
      <c r="I127" s="251"/>
      <c r="J127" s="247"/>
      <c r="K127" s="247"/>
      <c r="L127" s="252"/>
      <c r="M127" s="253"/>
      <c r="N127" s="254"/>
      <c r="O127" s="254"/>
      <c r="P127" s="254"/>
      <c r="Q127" s="254"/>
      <c r="R127" s="254"/>
      <c r="S127" s="254"/>
      <c r="T127" s="255"/>
      <c r="AT127" s="256" t="s">
        <v>299</v>
      </c>
      <c r="AU127" s="256" t="s">
        <v>86</v>
      </c>
      <c r="AV127" s="13" t="s">
        <v>215</v>
      </c>
      <c r="AW127" s="13" t="s">
        <v>38</v>
      </c>
      <c r="AX127" s="13" t="s">
        <v>84</v>
      </c>
      <c r="AY127" s="256" t="s">
        <v>195</v>
      </c>
    </row>
    <row r="128" s="1" customFormat="1" ht="16.5" customHeight="1">
      <c r="B128" s="39"/>
      <c r="C128" s="217" t="s">
        <v>386</v>
      </c>
      <c r="D128" s="217" t="s">
        <v>198</v>
      </c>
      <c r="E128" s="218" t="s">
        <v>2459</v>
      </c>
      <c r="F128" s="219" t="s">
        <v>2460</v>
      </c>
      <c r="G128" s="220" t="s">
        <v>404</v>
      </c>
      <c r="H128" s="221">
        <v>720</v>
      </c>
      <c r="I128" s="222"/>
      <c r="J128" s="223">
        <f>ROUND(I128*H128,2)</f>
        <v>0</v>
      </c>
      <c r="K128" s="219" t="s">
        <v>202</v>
      </c>
      <c r="L128" s="44"/>
      <c r="M128" s="224" t="s">
        <v>1</v>
      </c>
      <c r="N128" s="225" t="s">
        <v>48</v>
      </c>
      <c r="O128" s="80"/>
      <c r="P128" s="226">
        <f>O128*H128</f>
        <v>0</v>
      </c>
      <c r="Q128" s="226">
        <v>0</v>
      </c>
      <c r="R128" s="226">
        <f>Q128*H128</f>
        <v>0</v>
      </c>
      <c r="S128" s="226">
        <v>0.20499999999999999</v>
      </c>
      <c r="T128" s="227">
        <f>S128*H128</f>
        <v>147.59999999999999</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2461</v>
      </c>
    </row>
    <row r="129" s="12" customFormat="1">
      <c r="B129" s="235"/>
      <c r="C129" s="236"/>
      <c r="D129" s="229" t="s">
        <v>299</v>
      </c>
      <c r="E129" s="237" t="s">
        <v>1</v>
      </c>
      <c r="F129" s="238" t="s">
        <v>2462</v>
      </c>
      <c r="G129" s="236"/>
      <c r="H129" s="239">
        <v>720</v>
      </c>
      <c r="I129" s="240"/>
      <c r="J129" s="236"/>
      <c r="K129" s="236"/>
      <c r="L129" s="241"/>
      <c r="M129" s="242"/>
      <c r="N129" s="243"/>
      <c r="O129" s="243"/>
      <c r="P129" s="243"/>
      <c r="Q129" s="243"/>
      <c r="R129" s="243"/>
      <c r="S129" s="243"/>
      <c r="T129" s="244"/>
      <c r="AT129" s="245" t="s">
        <v>299</v>
      </c>
      <c r="AU129" s="245" t="s">
        <v>86</v>
      </c>
      <c r="AV129" s="12" t="s">
        <v>86</v>
      </c>
      <c r="AW129" s="12" t="s">
        <v>38</v>
      </c>
      <c r="AX129" s="12" t="s">
        <v>77</v>
      </c>
      <c r="AY129" s="245" t="s">
        <v>195</v>
      </c>
    </row>
    <row r="130" s="13" customFormat="1">
      <c r="B130" s="246"/>
      <c r="C130" s="247"/>
      <c r="D130" s="229" t="s">
        <v>299</v>
      </c>
      <c r="E130" s="248" t="s">
        <v>1</v>
      </c>
      <c r="F130" s="249" t="s">
        <v>301</v>
      </c>
      <c r="G130" s="247"/>
      <c r="H130" s="250">
        <v>720</v>
      </c>
      <c r="I130" s="251"/>
      <c r="J130" s="247"/>
      <c r="K130" s="247"/>
      <c r="L130" s="252"/>
      <c r="M130" s="253"/>
      <c r="N130" s="254"/>
      <c r="O130" s="254"/>
      <c r="P130" s="254"/>
      <c r="Q130" s="254"/>
      <c r="R130" s="254"/>
      <c r="S130" s="254"/>
      <c r="T130" s="255"/>
      <c r="AT130" s="256" t="s">
        <v>299</v>
      </c>
      <c r="AU130" s="256" t="s">
        <v>86</v>
      </c>
      <c r="AV130" s="13" t="s">
        <v>215</v>
      </c>
      <c r="AW130" s="13" t="s">
        <v>38</v>
      </c>
      <c r="AX130" s="13" t="s">
        <v>84</v>
      </c>
      <c r="AY130" s="256" t="s">
        <v>195</v>
      </c>
    </row>
    <row r="131" s="1" customFormat="1" ht="16.5" customHeight="1">
      <c r="B131" s="39"/>
      <c r="C131" s="217" t="s">
        <v>391</v>
      </c>
      <c r="D131" s="217" t="s">
        <v>198</v>
      </c>
      <c r="E131" s="218" t="s">
        <v>2463</v>
      </c>
      <c r="F131" s="219" t="s">
        <v>2464</v>
      </c>
      <c r="G131" s="220" t="s">
        <v>309</v>
      </c>
      <c r="H131" s="221">
        <v>405</v>
      </c>
      <c r="I131" s="222"/>
      <c r="J131" s="223">
        <f>ROUND(I131*H131,2)</f>
        <v>0</v>
      </c>
      <c r="K131" s="219" t="s">
        <v>202</v>
      </c>
      <c r="L131" s="44"/>
      <c r="M131" s="224" t="s">
        <v>1</v>
      </c>
      <c r="N131" s="225" t="s">
        <v>48</v>
      </c>
      <c r="O131" s="80"/>
      <c r="P131" s="226">
        <f>O131*H131</f>
        <v>0</v>
      </c>
      <c r="Q131" s="226">
        <v>0</v>
      </c>
      <c r="R131" s="226">
        <f>Q131*H131</f>
        <v>0</v>
      </c>
      <c r="S131" s="226">
        <v>0</v>
      </c>
      <c r="T131" s="227">
        <f>S131*H131</f>
        <v>0</v>
      </c>
      <c r="AR131" s="17" t="s">
        <v>1465</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1465</v>
      </c>
      <c r="BM131" s="17" t="s">
        <v>2465</v>
      </c>
    </row>
    <row r="132" s="1" customFormat="1" ht="16.5" customHeight="1">
      <c r="B132" s="39"/>
      <c r="C132" s="217" t="s">
        <v>396</v>
      </c>
      <c r="D132" s="217" t="s">
        <v>198</v>
      </c>
      <c r="E132" s="218" t="s">
        <v>2466</v>
      </c>
      <c r="F132" s="219" t="s">
        <v>2467</v>
      </c>
      <c r="G132" s="220" t="s">
        <v>309</v>
      </c>
      <c r="H132" s="221">
        <v>717.39999999999998</v>
      </c>
      <c r="I132" s="222"/>
      <c r="J132" s="223">
        <f>ROUND(I132*H132,2)</f>
        <v>0</v>
      </c>
      <c r="K132" s="219" t="s">
        <v>202</v>
      </c>
      <c r="L132" s="44"/>
      <c r="M132" s="224" t="s">
        <v>1</v>
      </c>
      <c r="N132" s="225" t="s">
        <v>48</v>
      </c>
      <c r="O132" s="80"/>
      <c r="P132" s="226">
        <f>O132*H132</f>
        <v>0</v>
      </c>
      <c r="Q132" s="226">
        <v>0</v>
      </c>
      <c r="R132" s="226">
        <f>Q132*H132</f>
        <v>0</v>
      </c>
      <c r="S132" s="226">
        <v>0</v>
      </c>
      <c r="T132" s="227">
        <f>S132*H132</f>
        <v>0</v>
      </c>
      <c r="AR132" s="17" t="s">
        <v>215</v>
      </c>
      <c r="AT132" s="17" t="s">
        <v>198</v>
      </c>
      <c r="AU132" s="17" t="s">
        <v>86</v>
      </c>
      <c r="AY132" s="17" t="s">
        <v>195</v>
      </c>
      <c r="BE132" s="228">
        <f>IF(N132="základní",J132,0)</f>
        <v>0</v>
      </c>
      <c r="BF132" s="228">
        <f>IF(N132="snížená",J132,0)</f>
        <v>0</v>
      </c>
      <c r="BG132" s="228">
        <f>IF(N132="zákl. přenesená",J132,0)</f>
        <v>0</v>
      </c>
      <c r="BH132" s="228">
        <f>IF(N132="sníž. přenesená",J132,0)</f>
        <v>0</v>
      </c>
      <c r="BI132" s="228">
        <f>IF(N132="nulová",J132,0)</f>
        <v>0</v>
      </c>
      <c r="BJ132" s="17" t="s">
        <v>84</v>
      </c>
      <c r="BK132" s="228">
        <f>ROUND(I132*H132,2)</f>
        <v>0</v>
      </c>
      <c r="BL132" s="17" t="s">
        <v>215</v>
      </c>
      <c r="BM132" s="17" t="s">
        <v>2468</v>
      </c>
    </row>
    <row r="133" s="12" customFormat="1">
      <c r="B133" s="235"/>
      <c r="C133" s="236"/>
      <c r="D133" s="229" t="s">
        <v>299</v>
      </c>
      <c r="E133" s="237" t="s">
        <v>1</v>
      </c>
      <c r="F133" s="238" t="s">
        <v>2469</v>
      </c>
      <c r="G133" s="236"/>
      <c r="H133" s="239">
        <v>92</v>
      </c>
      <c r="I133" s="240"/>
      <c r="J133" s="236"/>
      <c r="K133" s="236"/>
      <c r="L133" s="241"/>
      <c r="M133" s="242"/>
      <c r="N133" s="243"/>
      <c r="O133" s="243"/>
      <c r="P133" s="243"/>
      <c r="Q133" s="243"/>
      <c r="R133" s="243"/>
      <c r="S133" s="243"/>
      <c r="T133" s="244"/>
      <c r="AT133" s="245" t="s">
        <v>299</v>
      </c>
      <c r="AU133" s="245" t="s">
        <v>86</v>
      </c>
      <c r="AV133" s="12" t="s">
        <v>86</v>
      </c>
      <c r="AW133" s="12" t="s">
        <v>38</v>
      </c>
      <c r="AX133" s="12" t="s">
        <v>77</v>
      </c>
      <c r="AY133" s="245" t="s">
        <v>195</v>
      </c>
    </row>
    <row r="134" s="12" customFormat="1">
      <c r="B134" s="235"/>
      <c r="C134" s="236"/>
      <c r="D134" s="229" t="s">
        <v>299</v>
      </c>
      <c r="E134" s="237" t="s">
        <v>1</v>
      </c>
      <c r="F134" s="238" t="s">
        <v>2470</v>
      </c>
      <c r="G134" s="236"/>
      <c r="H134" s="239">
        <v>217.19999999999999</v>
      </c>
      <c r="I134" s="240"/>
      <c r="J134" s="236"/>
      <c r="K134" s="236"/>
      <c r="L134" s="241"/>
      <c r="M134" s="242"/>
      <c r="N134" s="243"/>
      <c r="O134" s="243"/>
      <c r="P134" s="243"/>
      <c r="Q134" s="243"/>
      <c r="R134" s="243"/>
      <c r="S134" s="243"/>
      <c r="T134" s="244"/>
      <c r="AT134" s="245" t="s">
        <v>299</v>
      </c>
      <c r="AU134" s="245" t="s">
        <v>86</v>
      </c>
      <c r="AV134" s="12" t="s">
        <v>86</v>
      </c>
      <c r="AW134" s="12" t="s">
        <v>38</v>
      </c>
      <c r="AX134" s="12" t="s">
        <v>77</v>
      </c>
      <c r="AY134" s="245" t="s">
        <v>195</v>
      </c>
    </row>
    <row r="135" s="12" customFormat="1">
      <c r="B135" s="235"/>
      <c r="C135" s="236"/>
      <c r="D135" s="229" t="s">
        <v>299</v>
      </c>
      <c r="E135" s="237" t="s">
        <v>1</v>
      </c>
      <c r="F135" s="238" t="s">
        <v>2471</v>
      </c>
      <c r="G135" s="236"/>
      <c r="H135" s="239">
        <v>12.4</v>
      </c>
      <c r="I135" s="240"/>
      <c r="J135" s="236"/>
      <c r="K135" s="236"/>
      <c r="L135" s="241"/>
      <c r="M135" s="242"/>
      <c r="N135" s="243"/>
      <c r="O135" s="243"/>
      <c r="P135" s="243"/>
      <c r="Q135" s="243"/>
      <c r="R135" s="243"/>
      <c r="S135" s="243"/>
      <c r="T135" s="244"/>
      <c r="AT135" s="245" t="s">
        <v>299</v>
      </c>
      <c r="AU135" s="245" t="s">
        <v>86</v>
      </c>
      <c r="AV135" s="12" t="s">
        <v>86</v>
      </c>
      <c r="AW135" s="12" t="s">
        <v>38</v>
      </c>
      <c r="AX135" s="12" t="s">
        <v>77</v>
      </c>
      <c r="AY135" s="245" t="s">
        <v>195</v>
      </c>
    </row>
    <row r="136" s="14" customFormat="1">
      <c r="B136" s="257"/>
      <c r="C136" s="258"/>
      <c r="D136" s="229" t="s">
        <v>299</v>
      </c>
      <c r="E136" s="259" t="s">
        <v>1</v>
      </c>
      <c r="F136" s="260" t="s">
        <v>317</v>
      </c>
      <c r="G136" s="258"/>
      <c r="H136" s="261">
        <v>321.60000000000002</v>
      </c>
      <c r="I136" s="262"/>
      <c r="J136" s="258"/>
      <c r="K136" s="258"/>
      <c r="L136" s="263"/>
      <c r="M136" s="264"/>
      <c r="N136" s="265"/>
      <c r="O136" s="265"/>
      <c r="P136" s="265"/>
      <c r="Q136" s="265"/>
      <c r="R136" s="265"/>
      <c r="S136" s="265"/>
      <c r="T136" s="266"/>
      <c r="AT136" s="267" t="s">
        <v>299</v>
      </c>
      <c r="AU136" s="267" t="s">
        <v>86</v>
      </c>
      <c r="AV136" s="14" t="s">
        <v>210</v>
      </c>
      <c r="AW136" s="14" t="s">
        <v>38</v>
      </c>
      <c r="AX136" s="14" t="s">
        <v>77</v>
      </c>
      <c r="AY136" s="267" t="s">
        <v>195</v>
      </c>
    </row>
    <row r="137" s="12" customFormat="1">
      <c r="B137" s="235"/>
      <c r="C137" s="236"/>
      <c r="D137" s="229" t="s">
        <v>299</v>
      </c>
      <c r="E137" s="237" t="s">
        <v>1</v>
      </c>
      <c r="F137" s="238" t="s">
        <v>2472</v>
      </c>
      <c r="G137" s="236"/>
      <c r="H137" s="239">
        <v>115</v>
      </c>
      <c r="I137" s="240"/>
      <c r="J137" s="236"/>
      <c r="K137" s="236"/>
      <c r="L137" s="241"/>
      <c r="M137" s="242"/>
      <c r="N137" s="243"/>
      <c r="O137" s="243"/>
      <c r="P137" s="243"/>
      <c r="Q137" s="243"/>
      <c r="R137" s="243"/>
      <c r="S137" s="243"/>
      <c r="T137" s="244"/>
      <c r="AT137" s="245" t="s">
        <v>299</v>
      </c>
      <c r="AU137" s="245" t="s">
        <v>86</v>
      </c>
      <c r="AV137" s="12" t="s">
        <v>86</v>
      </c>
      <c r="AW137" s="12" t="s">
        <v>38</v>
      </c>
      <c r="AX137" s="12" t="s">
        <v>77</v>
      </c>
      <c r="AY137" s="245" t="s">
        <v>195</v>
      </c>
    </row>
    <row r="138" s="12" customFormat="1">
      <c r="B138" s="235"/>
      <c r="C138" s="236"/>
      <c r="D138" s="229" t="s">
        <v>299</v>
      </c>
      <c r="E138" s="237" t="s">
        <v>1</v>
      </c>
      <c r="F138" s="238" t="s">
        <v>2473</v>
      </c>
      <c r="G138" s="236"/>
      <c r="H138" s="239">
        <v>271.5</v>
      </c>
      <c r="I138" s="240"/>
      <c r="J138" s="236"/>
      <c r="K138" s="236"/>
      <c r="L138" s="241"/>
      <c r="M138" s="242"/>
      <c r="N138" s="243"/>
      <c r="O138" s="243"/>
      <c r="P138" s="243"/>
      <c r="Q138" s="243"/>
      <c r="R138" s="243"/>
      <c r="S138" s="243"/>
      <c r="T138" s="244"/>
      <c r="AT138" s="245" t="s">
        <v>299</v>
      </c>
      <c r="AU138" s="245" t="s">
        <v>86</v>
      </c>
      <c r="AV138" s="12" t="s">
        <v>86</v>
      </c>
      <c r="AW138" s="12" t="s">
        <v>38</v>
      </c>
      <c r="AX138" s="12" t="s">
        <v>77</v>
      </c>
      <c r="AY138" s="245" t="s">
        <v>195</v>
      </c>
    </row>
    <row r="139" s="12" customFormat="1">
      <c r="B139" s="235"/>
      <c r="C139" s="236"/>
      <c r="D139" s="229" t="s">
        <v>299</v>
      </c>
      <c r="E139" s="237" t="s">
        <v>1</v>
      </c>
      <c r="F139" s="238" t="s">
        <v>2474</v>
      </c>
      <c r="G139" s="236"/>
      <c r="H139" s="239">
        <v>9.3000000000000007</v>
      </c>
      <c r="I139" s="240"/>
      <c r="J139" s="236"/>
      <c r="K139" s="236"/>
      <c r="L139" s="241"/>
      <c r="M139" s="242"/>
      <c r="N139" s="243"/>
      <c r="O139" s="243"/>
      <c r="P139" s="243"/>
      <c r="Q139" s="243"/>
      <c r="R139" s="243"/>
      <c r="S139" s="243"/>
      <c r="T139" s="244"/>
      <c r="AT139" s="245" t="s">
        <v>299</v>
      </c>
      <c r="AU139" s="245" t="s">
        <v>86</v>
      </c>
      <c r="AV139" s="12" t="s">
        <v>86</v>
      </c>
      <c r="AW139" s="12" t="s">
        <v>38</v>
      </c>
      <c r="AX139" s="12" t="s">
        <v>77</v>
      </c>
      <c r="AY139" s="245" t="s">
        <v>195</v>
      </c>
    </row>
    <row r="140" s="14" customFormat="1">
      <c r="B140" s="257"/>
      <c r="C140" s="258"/>
      <c r="D140" s="229" t="s">
        <v>299</v>
      </c>
      <c r="E140" s="259" t="s">
        <v>1</v>
      </c>
      <c r="F140" s="260" t="s">
        <v>317</v>
      </c>
      <c r="G140" s="258"/>
      <c r="H140" s="261">
        <v>395.80000000000001</v>
      </c>
      <c r="I140" s="262"/>
      <c r="J140" s="258"/>
      <c r="K140" s="258"/>
      <c r="L140" s="263"/>
      <c r="M140" s="264"/>
      <c r="N140" s="265"/>
      <c r="O140" s="265"/>
      <c r="P140" s="265"/>
      <c r="Q140" s="265"/>
      <c r="R140" s="265"/>
      <c r="S140" s="265"/>
      <c r="T140" s="266"/>
      <c r="AT140" s="267" t="s">
        <v>299</v>
      </c>
      <c r="AU140" s="267" t="s">
        <v>86</v>
      </c>
      <c r="AV140" s="14" t="s">
        <v>210</v>
      </c>
      <c r="AW140" s="14" t="s">
        <v>38</v>
      </c>
      <c r="AX140" s="14" t="s">
        <v>77</v>
      </c>
      <c r="AY140" s="267" t="s">
        <v>195</v>
      </c>
    </row>
    <row r="141" s="13" customFormat="1">
      <c r="B141" s="246"/>
      <c r="C141" s="247"/>
      <c r="D141" s="229" t="s">
        <v>299</v>
      </c>
      <c r="E141" s="248" t="s">
        <v>1</v>
      </c>
      <c r="F141" s="249" t="s">
        <v>301</v>
      </c>
      <c r="G141" s="247"/>
      <c r="H141" s="250">
        <v>717.39999999999998</v>
      </c>
      <c r="I141" s="251"/>
      <c r="J141" s="247"/>
      <c r="K141" s="247"/>
      <c r="L141" s="252"/>
      <c r="M141" s="253"/>
      <c r="N141" s="254"/>
      <c r="O141" s="254"/>
      <c r="P141" s="254"/>
      <c r="Q141" s="254"/>
      <c r="R141" s="254"/>
      <c r="S141" s="254"/>
      <c r="T141" s="255"/>
      <c r="AT141" s="256" t="s">
        <v>299</v>
      </c>
      <c r="AU141" s="256" t="s">
        <v>86</v>
      </c>
      <c r="AV141" s="13" t="s">
        <v>215</v>
      </c>
      <c r="AW141" s="13" t="s">
        <v>38</v>
      </c>
      <c r="AX141" s="13" t="s">
        <v>84</v>
      </c>
      <c r="AY141" s="256" t="s">
        <v>195</v>
      </c>
    </row>
    <row r="142" s="1" customFormat="1" ht="16.5" customHeight="1">
      <c r="B142" s="39"/>
      <c r="C142" s="217" t="s">
        <v>7</v>
      </c>
      <c r="D142" s="217" t="s">
        <v>198</v>
      </c>
      <c r="E142" s="218" t="s">
        <v>2475</v>
      </c>
      <c r="F142" s="219" t="s">
        <v>2476</v>
      </c>
      <c r="G142" s="220" t="s">
        <v>309</v>
      </c>
      <c r="H142" s="221">
        <v>142.08000000000001</v>
      </c>
      <c r="I142" s="222"/>
      <c r="J142" s="223">
        <f>ROUND(I142*H142,2)</f>
        <v>0</v>
      </c>
      <c r="K142" s="219" t="s">
        <v>202</v>
      </c>
      <c r="L142" s="44"/>
      <c r="M142" s="224" t="s">
        <v>1</v>
      </c>
      <c r="N142" s="225" t="s">
        <v>48</v>
      </c>
      <c r="O142" s="80"/>
      <c r="P142" s="226">
        <f>O142*H142</f>
        <v>0</v>
      </c>
      <c r="Q142" s="226">
        <v>0</v>
      </c>
      <c r="R142" s="226">
        <f>Q142*H142</f>
        <v>0</v>
      </c>
      <c r="S142" s="226">
        <v>0</v>
      </c>
      <c r="T142" s="227">
        <f>S142*H142</f>
        <v>0</v>
      </c>
      <c r="AR142" s="17" t="s">
        <v>215</v>
      </c>
      <c r="AT142" s="17" t="s">
        <v>198</v>
      </c>
      <c r="AU142" s="17" t="s">
        <v>86</v>
      </c>
      <c r="AY142" s="17" t="s">
        <v>195</v>
      </c>
      <c r="BE142" s="228">
        <f>IF(N142="základní",J142,0)</f>
        <v>0</v>
      </c>
      <c r="BF142" s="228">
        <f>IF(N142="snížená",J142,0)</f>
        <v>0</v>
      </c>
      <c r="BG142" s="228">
        <f>IF(N142="zákl. přenesená",J142,0)</f>
        <v>0</v>
      </c>
      <c r="BH142" s="228">
        <f>IF(N142="sníž. přenesená",J142,0)</f>
        <v>0</v>
      </c>
      <c r="BI142" s="228">
        <f>IF(N142="nulová",J142,0)</f>
        <v>0</v>
      </c>
      <c r="BJ142" s="17" t="s">
        <v>84</v>
      </c>
      <c r="BK142" s="228">
        <f>ROUND(I142*H142,2)</f>
        <v>0</v>
      </c>
      <c r="BL142" s="17" t="s">
        <v>215</v>
      </c>
      <c r="BM142" s="17" t="s">
        <v>2477</v>
      </c>
    </row>
    <row r="143" s="12" customFormat="1">
      <c r="B143" s="235"/>
      <c r="C143" s="236"/>
      <c r="D143" s="229" t="s">
        <v>299</v>
      </c>
      <c r="E143" s="237" t="s">
        <v>1</v>
      </c>
      <c r="F143" s="238" t="s">
        <v>2478</v>
      </c>
      <c r="G143" s="236"/>
      <c r="H143" s="239">
        <v>20.879999999999999</v>
      </c>
      <c r="I143" s="240"/>
      <c r="J143" s="236"/>
      <c r="K143" s="236"/>
      <c r="L143" s="241"/>
      <c r="M143" s="242"/>
      <c r="N143" s="243"/>
      <c r="O143" s="243"/>
      <c r="P143" s="243"/>
      <c r="Q143" s="243"/>
      <c r="R143" s="243"/>
      <c r="S143" s="243"/>
      <c r="T143" s="244"/>
      <c r="AT143" s="245" t="s">
        <v>299</v>
      </c>
      <c r="AU143" s="245" t="s">
        <v>86</v>
      </c>
      <c r="AV143" s="12" t="s">
        <v>86</v>
      </c>
      <c r="AW143" s="12" t="s">
        <v>38</v>
      </c>
      <c r="AX143" s="12" t="s">
        <v>77</v>
      </c>
      <c r="AY143" s="245" t="s">
        <v>195</v>
      </c>
    </row>
    <row r="144" s="14" customFormat="1">
      <c r="B144" s="257"/>
      <c r="C144" s="258"/>
      <c r="D144" s="229" t="s">
        <v>299</v>
      </c>
      <c r="E144" s="259" t="s">
        <v>1</v>
      </c>
      <c r="F144" s="260" t="s">
        <v>317</v>
      </c>
      <c r="G144" s="258"/>
      <c r="H144" s="261">
        <v>20.879999999999999</v>
      </c>
      <c r="I144" s="262"/>
      <c r="J144" s="258"/>
      <c r="K144" s="258"/>
      <c r="L144" s="263"/>
      <c r="M144" s="264"/>
      <c r="N144" s="265"/>
      <c r="O144" s="265"/>
      <c r="P144" s="265"/>
      <c r="Q144" s="265"/>
      <c r="R144" s="265"/>
      <c r="S144" s="265"/>
      <c r="T144" s="266"/>
      <c r="AT144" s="267" t="s">
        <v>299</v>
      </c>
      <c r="AU144" s="267" t="s">
        <v>86</v>
      </c>
      <c r="AV144" s="14" t="s">
        <v>210</v>
      </c>
      <c r="AW144" s="14" t="s">
        <v>38</v>
      </c>
      <c r="AX144" s="14" t="s">
        <v>77</v>
      </c>
      <c r="AY144" s="267" t="s">
        <v>195</v>
      </c>
    </row>
    <row r="145" s="12" customFormat="1">
      <c r="B145" s="235"/>
      <c r="C145" s="236"/>
      <c r="D145" s="229" t="s">
        <v>299</v>
      </c>
      <c r="E145" s="237" t="s">
        <v>1</v>
      </c>
      <c r="F145" s="238" t="s">
        <v>2479</v>
      </c>
      <c r="G145" s="236"/>
      <c r="H145" s="239">
        <v>121.2</v>
      </c>
      <c r="I145" s="240"/>
      <c r="J145" s="236"/>
      <c r="K145" s="236"/>
      <c r="L145" s="241"/>
      <c r="M145" s="242"/>
      <c r="N145" s="243"/>
      <c r="O145" s="243"/>
      <c r="P145" s="243"/>
      <c r="Q145" s="243"/>
      <c r="R145" s="243"/>
      <c r="S145" s="243"/>
      <c r="T145" s="244"/>
      <c r="AT145" s="245" t="s">
        <v>299</v>
      </c>
      <c r="AU145" s="245" t="s">
        <v>86</v>
      </c>
      <c r="AV145" s="12" t="s">
        <v>86</v>
      </c>
      <c r="AW145" s="12" t="s">
        <v>38</v>
      </c>
      <c r="AX145" s="12" t="s">
        <v>77</v>
      </c>
      <c r="AY145" s="245" t="s">
        <v>195</v>
      </c>
    </row>
    <row r="146" s="13" customFormat="1">
      <c r="B146" s="246"/>
      <c r="C146" s="247"/>
      <c r="D146" s="229" t="s">
        <v>299</v>
      </c>
      <c r="E146" s="248" t="s">
        <v>1</v>
      </c>
      <c r="F146" s="249" t="s">
        <v>301</v>
      </c>
      <c r="G146" s="247"/>
      <c r="H146" s="250">
        <v>142.08000000000001</v>
      </c>
      <c r="I146" s="251"/>
      <c r="J146" s="247"/>
      <c r="K146" s="247"/>
      <c r="L146" s="252"/>
      <c r="M146" s="253"/>
      <c r="N146" s="254"/>
      <c r="O146" s="254"/>
      <c r="P146" s="254"/>
      <c r="Q146" s="254"/>
      <c r="R146" s="254"/>
      <c r="S146" s="254"/>
      <c r="T146" s="255"/>
      <c r="AT146" s="256" t="s">
        <v>299</v>
      </c>
      <c r="AU146" s="256" t="s">
        <v>86</v>
      </c>
      <c r="AV146" s="13" t="s">
        <v>215</v>
      </c>
      <c r="AW146" s="13" t="s">
        <v>38</v>
      </c>
      <c r="AX146" s="13" t="s">
        <v>84</v>
      </c>
      <c r="AY146" s="256" t="s">
        <v>195</v>
      </c>
    </row>
    <row r="147" s="1" customFormat="1" ht="16.5" customHeight="1">
      <c r="B147" s="39"/>
      <c r="C147" s="217" t="s">
        <v>407</v>
      </c>
      <c r="D147" s="217" t="s">
        <v>198</v>
      </c>
      <c r="E147" s="218" t="s">
        <v>327</v>
      </c>
      <c r="F147" s="219" t="s">
        <v>328</v>
      </c>
      <c r="G147" s="220" t="s">
        <v>309</v>
      </c>
      <c r="H147" s="221">
        <v>72.719999999999999</v>
      </c>
      <c r="I147" s="222"/>
      <c r="J147" s="223">
        <f>ROUND(I147*H147,2)</f>
        <v>0</v>
      </c>
      <c r="K147" s="219" t="s">
        <v>202</v>
      </c>
      <c r="L147" s="44"/>
      <c r="M147" s="224" t="s">
        <v>1</v>
      </c>
      <c r="N147" s="225" t="s">
        <v>48</v>
      </c>
      <c r="O147" s="80"/>
      <c r="P147" s="226">
        <f>O147*H147</f>
        <v>0</v>
      </c>
      <c r="Q147" s="226">
        <v>0</v>
      </c>
      <c r="R147" s="226">
        <f>Q147*H147</f>
        <v>0</v>
      </c>
      <c r="S147" s="226">
        <v>0</v>
      </c>
      <c r="T147" s="227">
        <f>S147*H147</f>
        <v>0</v>
      </c>
      <c r="AR147" s="17" t="s">
        <v>215</v>
      </c>
      <c r="AT147" s="17" t="s">
        <v>198</v>
      </c>
      <c r="AU147" s="17" t="s">
        <v>86</v>
      </c>
      <c r="AY147" s="17" t="s">
        <v>195</v>
      </c>
      <c r="BE147" s="228">
        <f>IF(N147="základní",J147,0)</f>
        <v>0</v>
      </c>
      <c r="BF147" s="228">
        <f>IF(N147="snížená",J147,0)</f>
        <v>0</v>
      </c>
      <c r="BG147" s="228">
        <f>IF(N147="zákl. přenesená",J147,0)</f>
        <v>0</v>
      </c>
      <c r="BH147" s="228">
        <f>IF(N147="sníž. přenesená",J147,0)</f>
        <v>0</v>
      </c>
      <c r="BI147" s="228">
        <f>IF(N147="nulová",J147,0)</f>
        <v>0</v>
      </c>
      <c r="BJ147" s="17" t="s">
        <v>84</v>
      </c>
      <c r="BK147" s="228">
        <f>ROUND(I147*H147,2)</f>
        <v>0</v>
      </c>
      <c r="BL147" s="17" t="s">
        <v>215</v>
      </c>
      <c r="BM147" s="17" t="s">
        <v>2480</v>
      </c>
    </row>
    <row r="148" s="1" customFormat="1">
      <c r="B148" s="39"/>
      <c r="C148" s="40"/>
      <c r="D148" s="229" t="s">
        <v>205</v>
      </c>
      <c r="E148" s="40"/>
      <c r="F148" s="230" t="s">
        <v>330</v>
      </c>
      <c r="G148" s="40"/>
      <c r="H148" s="40"/>
      <c r="I148" s="144"/>
      <c r="J148" s="40"/>
      <c r="K148" s="40"/>
      <c r="L148" s="44"/>
      <c r="M148" s="231"/>
      <c r="N148" s="80"/>
      <c r="O148" s="80"/>
      <c r="P148" s="80"/>
      <c r="Q148" s="80"/>
      <c r="R148" s="80"/>
      <c r="S148" s="80"/>
      <c r="T148" s="81"/>
      <c r="AT148" s="17" t="s">
        <v>205</v>
      </c>
      <c r="AU148" s="17" t="s">
        <v>86</v>
      </c>
    </row>
    <row r="149" s="12" customFormat="1">
      <c r="B149" s="235"/>
      <c r="C149" s="236"/>
      <c r="D149" s="229" t="s">
        <v>299</v>
      </c>
      <c r="E149" s="236"/>
      <c r="F149" s="238" t="s">
        <v>2481</v>
      </c>
      <c r="G149" s="236"/>
      <c r="H149" s="239">
        <v>72.719999999999999</v>
      </c>
      <c r="I149" s="240"/>
      <c r="J149" s="236"/>
      <c r="K149" s="236"/>
      <c r="L149" s="241"/>
      <c r="M149" s="242"/>
      <c r="N149" s="243"/>
      <c r="O149" s="243"/>
      <c r="P149" s="243"/>
      <c r="Q149" s="243"/>
      <c r="R149" s="243"/>
      <c r="S149" s="243"/>
      <c r="T149" s="244"/>
      <c r="AT149" s="245" t="s">
        <v>299</v>
      </c>
      <c r="AU149" s="245" t="s">
        <v>86</v>
      </c>
      <c r="AV149" s="12" t="s">
        <v>86</v>
      </c>
      <c r="AW149" s="12" t="s">
        <v>4</v>
      </c>
      <c r="AX149" s="12" t="s">
        <v>84</v>
      </c>
      <c r="AY149" s="245" t="s">
        <v>195</v>
      </c>
    </row>
    <row r="150" s="1" customFormat="1" ht="16.5" customHeight="1">
      <c r="B150" s="39"/>
      <c r="C150" s="217" t="s">
        <v>411</v>
      </c>
      <c r="D150" s="217" t="s">
        <v>198</v>
      </c>
      <c r="E150" s="218" t="s">
        <v>332</v>
      </c>
      <c r="F150" s="219" t="s">
        <v>333</v>
      </c>
      <c r="G150" s="220" t="s">
        <v>309</v>
      </c>
      <c r="H150" s="221">
        <v>500.62</v>
      </c>
      <c r="I150" s="222"/>
      <c r="J150" s="223">
        <f>ROUND(I150*H150,2)</f>
        <v>0</v>
      </c>
      <c r="K150" s="219" t="s">
        <v>202</v>
      </c>
      <c r="L150" s="44"/>
      <c r="M150" s="224" t="s">
        <v>1</v>
      </c>
      <c r="N150" s="225" t="s">
        <v>48</v>
      </c>
      <c r="O150" s="80"/>
      <c r="P150" s="226">
        <f>O150*H150</f>
        <v>0</v>
      </c>
      <c r="Q150" s="226">
        <v>0</v>
      </c>
      <c r="R150" s="226">
        <f>Q150*H150</f>
        <v>0</v>
      </c>
      <c r="S150" s="226">
        <v>0</v>
      </c>
      <c r="T150" s="227">
        <f>S150*H150</f>
        <v>0</v>
      </c>
      <c r="AR150" s="17" t="s">
        <v>215</v>
      </c>
      <c r="AT150" s="17" t="s">
        <v>198</v>
      </c>
      <c r="AU150" s="17" t="s">
        <v>86</v>
      </c>
      <c r="AY150" s="17" t="s">
        <v>195</v>
      </c>
      <c r="BE150" s="228">
        <f>IF(N150="základní",J150,0)</f>
        <v>0</v>
      </c>
      <c r="BF150" s="228">
        <f>IF(N150="snížená",J150,0)</f>
        <v>0</v>
      </c>
      <c r="BG150" s="228">
        <f>IF(N150="zákl. přenesená",J150,0)</f>
        <v>0</v>
      </c>
      <c r="BH150" s="228">
        <f>IF(N150="sníž. přenesená",J150,0)</f>
        <v>0</v>
      </c>
      <c r="BI150" s="228">
        <f>IF(N150="nulová",J150,0)</f>
        <v>0</v>
      </c>
      <c r="BJ150" s="17" t="s">
        <v>84</v>
      </c>
      <c r="BK150" s="228">
        <f>ROUND(I150*H150,2)</f>
        <v>0</v>
      </c>
      <c r="BL150" s="17" t="s">
        <v>215</v>
      </c>
      <c r="BM150" s="17" t="s">
        <v>2482</v>
      </c>
    </row>
    <row r="151" s="12" customFormat="1">
      <c r="B151" s="235"/>
      <c r="C151" s="236"/>
      <c r="D151" s="229" t="s">
        <v>299</v>
      </c>
      <c r="E151" s="237" t="s">
        <v>1</v>
      </c>
      <c r="F151" s="238" t="s">
        <v>2483</v>
      </c>
      <c r="G151" s="236"/>
      <c r="H151" s="239">
        <v>738.27999999999997</v>
      </c>
      <c r="I151" s="240"/>
      <c r="J151" s="236"/>
      <c r="K151" s="236"/>
      <c r="L151" s="241"/>
      <c r="M151" s="242"/>
      <c r="N151" s="243"/>
      <c r="O151" s="243"/>
      <c r="P151" s="243"/>
      <c r="Q151" s="243"/>
      <c r="R151" s="243"/>
      <c r="S151" s="243"/>
      <c r="T151" s="244"/>
      <c r="AT151" s="245" t="s">
        <v>299</v>
      </c>
      <c r="AU151" s="245" t="s">
        <v>86</v>
      </c>
      <c r="AV151" s="12" t="s">
        <v>86</v>
      </c>
      <c r="AW151" s="12" t="s">
        <v>38</v>
      </c>
      <c r="AX151" s="12" t="s">
        <v>77</v>
      </c>
      <c r="AY151" s="245" t="s">
        <v>195</v>
      </c>
    </row>
    <row r="152" s="12" customFormat="1">
      <c r="B152" s="235"/>
      <c r="C152" s="236"/>
      <c r="D152" s="229" t="s">
        <v>299</v>
      </c>
      <c r="E152" s="237" t="s">
        <v>1</v>
      </c>
      <c r="F152" s="238" t="s">
        <v>2484</v>
      </c>
      <c r="G152" s="236"/>
      <c r="H152" s="239">
        <v>84.840000000000003</v>
      </c>
      <c r="I152" s="240"/>
      <c r="J152" s="236"/>
      <c r="K152" s="236"/>
      <c r="L152" s="241"/>
      <c r="M152" s="242"/>
      <c r="N152" s="243"/>
      <c r="O152" s="243"/>
      <c r="P152" s="243"/>
      <c r="Q152" s="243"/>
      <c r="R152" s="243"/>
      <c r="S152" s="243"/>
      <c r="T152" s="244"/>
      <c r="AT152" s="245" t="s">
        <v>299</v>
      </c>
      <c r="AU152" s="245" t="s">
        <v>86</v>
      </c>
      <c r="AV152" s="12" t="s">
        <v>86</v>
      </c>
      <c r="AW152" s="12" t="s">
        <v>38</v>
      </c>
      <c r="AX152" s="12" t="s">
        <v>77</v>
      </c>
      <c r="AY152" s="245" t="s">
        <v>195</v>
      </c>
    </row>
    <row r="153" s="14" customFormat="1">
      <c r="B153" s="257"/>
      <c r="C153" s="258"/>
      <c r="D153" s="229" t="s">
        <v>299</v>
      </c>
      <c r="E153" s="259" t="s">
        <v>1</v>
      </c>
      <c r="F153" s="260" t="s">
        <v>317</v>
      </c>
      <c r="G153" s="258"/>
      <c r="H153" s="261">
        <v>823.12</v>
      </c>
      <c r="I153" s="262"/>
      <c r="J153" s="258"/>
      <c r="K153" s="258"/>
      <c r="L153" s="263"/>
      <c r="M153" s="264"/>
      <c r="N153" s="265"/>
      <c r="O153" s="265"/>
      <c r="P153" s="265"/>
      <c r="Q153" s="265"/>
      <c r="R153" s="265"/>
      <c r="S153" s="265"/>
      <c r="T153" s="266"/>
      <c r="AT153" s="267" t="s">
        <v>299</v>
      </c>
      <c r="AU153" s="267" t="s">
        <v>86</v>
      </c>
      <c r="AV153" s="14" t="s">
        <v>210</v>
      </c>
      <c r="AW153" s="14" t="s">
        <v>38</v>
      </c>
      <c r="AX153" s="14" t="s">
        <v>77</v>
      </c>
      <c r="AY153" s="267" t="s">
        <v>195</v>
      </c>
    </row>
    <row r="154" s="12" customFormat="1">
      <c r="B154" s="235"/>
      <c r="C154" s="236"/>
      <c r="D154" s="229" t="s">
        <v>299</v>
      </c>
      <c r="E154" s="237" t="s">
        <v>1</v>
      </c>
      <c r="F154" s="238" t="s">
        <v>2485</v>
      </c>
      <c r="G154" s="236"/>
      <c r="H154" s="239">
        <v>-322.5</v>
      </c>
      <c r="I154" s="240"/>
      <c r="J154" s="236"/>
      <c r="K154" s="236"/>
      <c r="L154" s="241"/>
      <c r="M154" s="242"/>
      <c r="N154" s="243"/>
      <c r="O154" s="243"/>
      <c r="P154" s="243"/>
      <c r="Q154" s="243"/>
      <c r="R154" s="243"/>
      <c r="S154" s="243"/>
      <c r="T154" s="244"/>
      <c r="AT154" s="245" t="s">
        <v>299</v>
      </c>
      <c r="AU154" s="245" t="s">
        <v>86</v>
      </c>
      <c r="AV154" s="12" t="s">
        <v>86</v>
      </c>
      <c r="AW154" s="12" t="s">
        <v>38</v>
      </c>
      <c r="AX154" s="12" t="s">
        <v>77</v>
      </c>
      <c r="AY154" s="245" t="s">
        <v>195</v>
      </c>
    </row>
    <row r="155" s="13" customFormat="1">
      <c r="B155" s="246"/>
      <c r="C155" s="247"/>
      <c r="D155" s="229" t="s">
        <v>299</v>
      </c>
      <c r="E155" s="248" t="s">
        <v>1</v>
      </c>
      <c r="F155" s="249" t="s">
        <v>301</v>
      </c>
      <c r="G155" s="247"/>
      <c r="H155" s="250">
        <v>500.62</v>
      </c>
      <c r="I155" s="251"/>
      <c r="J155" s="247"/>
      <c r="K155" s="247"/>
      <c r="L155" s="252"/>
      <c r="M155" s="253"/>
      <c r="N155" s="254"/>
      <c r="O155" s="254"/>
      <c r="P155" s="254"/>
      <c r="Q155" s="254"/>
      <c r="R155" s="254"/>
      <c r="S155" s="254"/>
      <c r="T155" s="255"/>
      <c r="AT155" s="256" t="s">
        <v>299</v>
      </c>
      <c r="AU155" s="256" t="s">
        <v>86</v>
      </c>
      <c r="AV155" s="13" t="s">
        <v>215</v>
      </c>
      <c r="AW155" s="13" t="s">
        <v>38</v>
      </c>
      <c r="AX155" s="13" t="s">
        <v>84</v>
      </c>
      <c r="AY155" s="256" t="s">
        <v>195</v>
      </c>
    </row>
    <row r="156" s="1" customFormat="1" ht="16.5" customHeight="1">
      <c r="B156" s="39"/>
      <c r="C156" s="217" t="s">
        <v>416</v>
      </c>
      <c r="D156" s="217" t="s">
        <v>198</v>
      </c>
      <c r="E156" s="218" t="s">
        <v>341</v>
      </c>
      <c r="F156" s="219" t="s">
        <v>342</v>
      </c>
      <c r="G156" s="220" t="s">
        <v>309</v>
      </c>
      <c r="H156" s="221">
        <v>2503.0999999999999</v>
      </c>
      <c r="I156" s="222"/>
      <c r="J156" s="223">
        <f>ROUND(I156*H156,2)</f>
        <v>0</v>
      </c>
      <c r="K156" s="219" t="s">
        <v>202</v>
      </c>
      <c r="L156" s="44"/>
      <c r="M156" s="224" t="s">
        <v>1</v>
      </c>
      <c r="N156" s="225" t="s">
        <v>48</v>
      </c>
      <c r="O156" s="80"/>
      <c r="P156" s="226">
        <f>O156*H156</f>
        <v>0</v>
      </c>
      <c r="Q156" s="226">
        <v>0</v>
      </c>
      <c r="R156" s="226">
        <f>Q156*H156</f>
        <v>0</v>
      </c>
      <c r="S156" s="226">
        <v>0</v>
      </c>
      <c r="T156" s="227">
        <f>S156*H156</f>
        <v>0</v>
      </c>
      <c r="AR156" s="17" t="s">
        <v>215</v>
      </c>
      <c r="AT156" s="17" t="s">
        <v>198</v>
      </c>
      <c r="AU156" s="17" t="s">
        <v>86</v>
      </c>
      <c r="AY156" s="17" t="s">
        <v>195</v>
      </c>
      <c r="BE156" s="228">
        <f>IF(N156="základní",J156,0)</f>
        <v>0</v>
      </c>
      <c r="BF156" s="228">
        <f>IF(N156="snížená",J156,0)</f>
        <v>0</v>
      </c>
      <c r="BG156" s="228">
        <f>IF(N156="zákl. přenesená",J156,0)</f>
        <v>0</v>
      </c>
      <c r="BH156" s="228">
        <f>IF(N156="sníž. přenesená",J156,0)</f>
        <v>0</v>
      </c>
      <c r="BI156" s="228">
        <f>IF(N156="nulová",J156,0)</f>
        <v>0</v>
      </c>
      <c r="BJ156" s="17" t="s">
        <v>84</v>
      </c>
      <c r="BK156" s="228">
        <f>ROUND(I156*H156,2)</f>
        <v>0</v>
      </c>
      <c r="BL156" s="17" t="s">
        <v>215</v>
      </c>
      <c r="BM156" s="17" t="s">
        <v>2486</v>
      </c>
    </row>
    <row r="157" s="12" customFormat="1">
      <c r="B157" s="235"/>
      <c r="C157" s="236"/>
      <c r="D157" s="229" t="s">
        <v>299</v>
      </c>
      <c r="E157" s="236"/>
      <c r="F157" s="238" t="s">
        <v>2487</v>
      </c>
      <c r="G157" s="236"/>
      <c r="H157" s="239">
        <v>2503.0999999999999</v>
      </c>
      <c r="I157" s="240"/>
      <c r="J157" s="236"/>
      <c r="K157" s="236"/>
      <c r="L157" s="241"/>
      <c r="M157" s="242"/>
      <c r="N157" s="243"/>
      <c r="O157" s="243"/>
      <c r="P157" s="243"/>
      <c r="Q157" s="243"/>
      <c r="R157" s="243"/>
      <c r="S157" s="243"/>
      <c r="T157" s="244"/>
      <c r="AT157" s="245" t="s">
        <v>299</v>
      </c>
      <c r="AU157" s="245" t="s">
        <v>86</v>
      </c>
      <c r="AV157" s="12" t="s">
        <v>86</v>
      </c>
      <c r="AW157" s="12" t="s">
        <v>4</v>
      </c>
      <c r="AX157" s="12" t="s">
        <v>84</v>
      </c>
      <c r="AY157" s="245" t="s">
        <v>195</v>
      </c>
    </row>
    <row r="158" s="1" customFormat="1" ht="16.5" customHeight="1">
      <c r="B158" s="39"/>
      <c r="C158" s="217" t="s">
        <v>421</v>
      </c>
      <c r="D158" s="217" t="s">
        <v>198</v>
      </c>
      <c r="E158" s="218" t="s">
        <v>2488</v>
      </c>
      <c r="F158" s="219" t="s">
        <v>2489</v>
      </c>
      <c r="G158" s="220" t="s">
        <v>309</v>
      </c>
      <c r="H158" s="221">
        <v>135</v>
      </c>
      <c r="I158" s="222"/>
      <c r="J158" s="223">
        <f>ROUND(I158*H158,2)</f>
        <v>0</v>
      </c>
      <c r="K158" s="219" t="s">
        <v>202</v>
      </c>
      <c r="L158" s="44"/>
      <c r="M158" s="224" t="s">
        <v>1</v>
      </c>
      <c r="N158" s="225" t="s">
        <v>48</v>
      </c>
      <c r="O158" s="80"/>
      <c r="P158" s="226">
        <f>O158*H158</f>
        <v>0</v>
      </c>
      <c r="Q158" s="226">
        <v>0</v>
      </c>
      <c r="R158" s="226">
        <f>Q158*H158</f>
        <v>0</v>
      </c>
      <c r="S158" s="226">
        <v>0</v>
      </c>
      <c r="T158" s="227">
        <f>S158*H158</f>
        <v>0</v>
      </c>
      <c r="AR158" s="17" t="s">
        <v>215</v>
      </c>
      <c r="AT158" s="17" t="s">
        <v>198</v>
      </c>
      <c r="AU158" s="17" t="s">
        <v>86</v>
      </c>
      <c r="AY158" s="17" t="s">
        <v>195</v>
      </c>
      <c r="BE158" s="228">
        <f>IF(N158="základní",J158,0)</f>
        <v>0</v>
      </c>
      <c r="BF158" s="228">
        <f>IF(N158="snížená",J158,0)</f>
        <v>0</v>
      </c>
      <c r="BG158" s="228">
        <f>IF(N158="zákl. přenesená",J158,0)</f>
        <v>0</v>
      </c>
      <c r="BH158" s="228">
        <f>IF(N158="sníž. přenesená",J158,0)</f>
        <v>0</v>
      </c>
      <c r="BI158" s="228">
        <f>IF(N158="nulová",J158,0)</f>
        <v>0</v>
      </c>
      <c r="BJ158" s="17" t="s">
        <v>84</v>
      </c>
      <c r="BK158" s="228">
        <f>ROUND(I158*H158,2)</f>
        <v>0</v>
      </c>
      <c r="BL158" s="17" t="s">
        <v>215</v>
      </c>
      <c r="BM158" s="17" t="s">
        <v>2490</v>
      </c>
    </row>
    <row r="159" s="12" customFormat="1">
      <c r="B159" s="235"/>
      <c r="C159" s="236"/>
      <c r="D159" s="229" t="s">
        <v>299</v>
      </c>
      <c r="E159" s="237" t="s">
        <v>1</v>
      </c>
      <c r="F159" s="238" t="s">
        <v>2491</v>
      </c>
      <c r="G159" s="236"/>
      <c r="H159" s="239">
        <v>135</v>
      </c>
      <c r="I159" s="240"/>
      <c r="J159" s="236"/>
      <c r="K159" s="236"/>
      <c r="L159" s="241"/>
      <c r="M159" s="242"/>
      <c r="N159" s="243"/>
      <c r="O159" s="243"/>
      <c r="P159" s="243"/>
      <c r="Q159" s="243"/>
      <c r="R159" s="243"/>
      <c r="S159" s="243"/>
      <c r="T159" s="244"/>
      <c r="AT159" s="245" t="s">
        <v>299</v>
      </c>
      <c r="AU159" s="245" t="s">
        <v>86</v>
      </c>
      <c r="AV159" s="12" t="s">
        <v>86</v>
      </c>
      <c r="AW159" s="12" t="s">
        <v>38</v>
      </c>
      <c r="AX159" s="12" t="s">
        <v>77</v>
      </c>
      <c r="AY159" s="245" t="s">
        <v>195</v>
      </c>
    </row>
    <row r="160" s="13" customFormat="1">
      <c r="B160" s="246"/>
      <c r="C160" s="247"/>
      <c r="D160" s="229" t="s">
        <v>299</v>
      </c>
      <c r="E160" s="248" t="s">
        <v>1</v>
      </c>
      <c r="F160" s="249" t="s">
        <v>301</v>
      </c>
      <c r="G160" s="247"/>
      <c r="H160" s="250">
        <v>135</v>
      </c>
      <c r="I160" s="251"/>
      <c r="J160" s="247"/>
      <c r="K160" s="247"/>
      <c r="L160" s="252"/>
      <c r="M160" s="253"/>
      <c r="N160" s="254"/>
      <c r="O160" s="254"/>
      <c r="P160" s="254"/>
      <c r="Q160" s="254"/>
      <c r="R160" s="254"/>
      <c r="S160" s="254"/>
      <c r="T160" s="255"/>
      <c r="AT160" s="256" t="s">
        <v>299</v>
      </c>
      <c r="AU160" s="256" t="s">
        <v>86</v>
      </c>
      <c r="AV160" s="13" t="s">
        <v>215</v>
      </c>
      <c r="AW160" s="13" t="s">
        <v>38</v>
      </c>
      <c r="AX160" s="13" t="s">
        <v>84</v>
      </c>
      <c r="AY160" s="256" t="s">
        <v>195</v>
      </c>
    </row>
    <row r="161" s="1" customFormat="1" ht="16.5" customHeight="1">
      <c r="B161" s="39"/>
      <c r="C161" s="217" t="s">
        <v>426</v>
      </c>
      <c r="D161" s="217" t="s">
        <v>198</v>
      </c>
      <c r="E161" s="218" t="s">
        <v>2492</v>
      </c>
      <c r="F161" s="219" t="s">
        <v>2493</v>
      </c>
      <c r="G161" s="220" t="s">
        <v>321</v>
      </c>
      <c r="H161" s="221">
        <v>425</v>
      </c>
      <c r="I161" s="222"/>
      <c r="J161" s="223">
        <f>ROUND(I161*H161,2)</f>
        <v>0</v>
      </c>
      <c r="K161" s="219" t="s">
        <v>202</v>
      </c>
      <c r="L161" s="44"/>
      <c r="M161" s="224" t="s">
        <v>1</v>
      </c>
      <c r="N161" s="225" t="s">
        <v>48</v>
      </c>
      <c r="O161" s="80"/>
      <c r="P161" s="226">
        <f>O161*H161</f>
        <v>0</v>
      </c>
      <c r="Q161" s="226">
        <v>0</v>
      </c>
      <c r="R161" s="226">
        <f>Q161*H161</f>
        <v>0</v>
      </c>
      <c r="S161" s="226">
        <v>0</v>
      </c>
      <c r="T161" s="227">
        <f>S161*H161</f>
        <v>0</v>
      </c>
      <c r="AR161" s="17" t="s">
        <v>215</v>
      </c>
      <c r="AT161" s="17" t="s">
        <v>198</v>
      </c>
      <c r="AU161" s="17" t="s">
        <v>86</v>
      </c>
      <c r="AY161" s="17" t="s">
        <v>195</v>
      </c>
      <c r="BE161" s="228">
        <f>IF(N161="základní",J161,0)</f>
        <v>0</v>
      </c>
      <c r="BF161" s="228">
        <f>IF(N161="snížená",J161,0)</f>
        <v>0</v>
      </c>
      <c r="BG161" s="228">
        <f>IF(N161="zákl. přenesená",J161,0)</f>
        <v>0</v>
      </c>
      <c r="BH161" s="228">
        <f>IF(N161="sníž. přenesená",J161,0)</f>
        <v>0</v>
      </c>
      <c r="BI161" s="228">
        <f>IF(N161="nulová",J161,0)</f>
        <v>0</v>
      </c>
      <c r="BJ161" s="17" t="s">
        <v>84</v>
      </c>
      <c r="BK161" s="228">
        <f>ROUND(I161*H161,2)</f>
        <v>0</v>
      </c>
      <c r="BL161" s="17" t="s">
        <v>215</v>
      </c>
      <c r="BM161" s="17" t="s">
        <v>2494</v>
      </c>
    </row>
    <row r="162" s="12" customFormat="1">
      <c r="B162" s="235"/>
      <c r="C162" s="236"/>
      <c r="D162" s="229" t="s">
        <v>299</v>
      </c>
      <c r="E162" s="237" t="s">
        <v>1</v>
      </c>
      <c r="F162" s="238" t="s">
        <v>2495</v>
      </c>
      <c r="G162" s="236"/>
      <c r="H162" s="239">
        <v>425</v>
      </c>
      <c r="I162" s="240"/>
      <c r="J162" s="236"/>
      <c r="K162" s="236"/>
      <c r="L162" s="241"/>
      <c r="M162" s="242"/>
      <c r="N162" s="243"/>
      <c r="O162" s="243"/>
      <c r="P162" s="243"/>
      <c r="Q162" s="243"/>
      <c r="R162" s="243"/>
      <c r="S162" s="243"/>
      <c r="T162" s="244"/>
      <c r="AT162" s="245" t="s">
        <v>299</v>
      </c>
      <c r="AU162" s="245" t="s">
        <v>86</v>
      </c>
      <c r="AV162" s="12" t="s">
        <v>86</v>
      </c>
      <c r="AW162" s="12" t="s">
        <v>38</v>
      </c>
      <c r="AX162" s="12" t="s">
        <v>77</v>
      </c>
      <c r="AY162" s="245" t="s">
        <v>195</v>
      </c>
    </row>
    <row r="163" s="13" customFormat="1">
      <c r="B163" s="246"/>
      <c r="C163" s="247"/>
      <c r="D163" s="229" t="s">
        <v>299</v>
      </c>
      <c r="E163" s="248" t="s">
        <v>1</v>
      </c>
      <c r="F163" s="249" t="s">
        <v>301</v>
      </c>
      <c r="G163" s="247"/>
      <c r="H163" s="250">
        <v>425</v>
      </c>
      <c r="I163" s="251"/>
      <c r="J163" s="247"/>
      <c r="K163" s="247"/>
      <c r="L163" s="252"/>
      <c r="M163" s="253"/>
      <c r="N163" s="254"/>
      <c r="O163" s="254"/>
      <c r="P163" s="254"/>
      <c r="Q163" s="254"/>
      <c r="R163" s="254"/>
      <c r="S163" s="254"/>
      <c r="T163" s="255"/>
      <c r="AT163" s="256" t="s">
        <v>299</v>
      </c>
      <c r="AU163" s="256" t="s">
        <v>86</v>
      </c>
      <c r="AV163" s="13" t="s">
        <v>215</v>
      </c>
      <c r="AW163" s="13" t="s">
        <v>38</v>
      </c>
      <c r="AX163" s="13" t="s">
        <v>84</v>
      </c>
      <c r="AY163" s="256" t="s">
        <v>195</v>
      </c>
    </row>
    <row r="164" s="1" customFormat="1" ht="16.5" customHeight="1">
      <c r="B164" s="39"/>
      <c r="C164" s="217" t="s">
        <v>431</v>
      </c>
      <c r="D164" s="217" t="s">
        <v>198</v>
      </c>
      <c r="E164" s="218" t="s">
        <v>2496</v>
      </c>
      <c r="F164" s="219" t="s">
        <v>2497</v>
      </c>
      <c r="G164" s="220" t="s">
        <v>321</v>
      </c>
      <c r="H164" s="221">
        <v>205</v>
      </c>
      <c r="I164" s="222"/>
      <c r="J164" s="223">
        <f>ROUND(I164*H164,2)</f>
        <v>0</v>
      </c>
      <c r="K164" s="219" t="s">
        <v>202</v>
      </c>
      <c r="L164" s="44"/>
      <c r="M164" s="224" t="s">
        <v>1</v>
      </c>
      <c r="N164" s="225" t="s">
        <v>48</v>
      </c>
      <c r="O164" s="80"/>
      <c r="P164" s="226">
        <f>O164*H164</f>
        <v>0</v>
      </c>
      <c r="Q164" s="226">
        <v>0</v>
      </c>
      <c r="R164" s="226">
        <f>Q164*H164</f>
        <v>0</v>
      </c>
      <c r="S164" s="226">
        <v>0</v>
      </c>
      <c r="T164" s="227">
        <f>S164*H164</f>
        <v>0</v>
      </c>
      <c r="AR164" s="17" t="s">
        <v>215</v>
      </c>
      <c r="AT164" s="17" t="s">
        <v>198</v>
      </c>
      <c r="AU164" s="17" t="s">
        <v>86</v>
      </c>
      <c r="AY164" s="17" t="s">
        <v>195</v>
      </c>
      <c r="BE164" s="228">
        <f>IF(N164="základní",J164,0)</f>
        <v>0</v>
      </c>
      <c r="BF164" s="228">
        <f>IF(N164="snížená",J164,0)</f>
        <v>0</v>
      </c>
      <c r="BG164" s="228">
        <f>IF(N164="zákl. přenesená",J164,0)</f>
        <v>0</v>
      </c>
      <c r="BH164" s="228">
        <f>IF(N164="sníž. přenesená",J164,0)</f>
        <v>0</v>
      </c>
      <c r="BI164" s="228">
        <f>IF(N164="nulová",J164,0)</f>
        <v>0</v>
      </c>
      <c r="BJ164" s="17" t="s">
        <v>84</v>
      </c>
      <c r="BK164" s="228">
        <f>ROUND(I164*H164,2)</f>
        <v>0</v>
      </c>
      <c r="BL164" s="17" t="s">
        <v>215</v>
      </c>
      <c r="BM164" s="17" t="s">
        <v>2498</v>
      </c>
    </row>
    <row r="165" s="12" customFormat="1">
      <c r="B165" s="235"/>
      <c r="C165" s="236"/>
      <c r="D165" s="229" t="s">
        <v>299</v>
      </c>
      <c r="E165" s="237" t="s">
        <v>1</v>
      </c>
      <c r="F165" s="238" t="s">
        <v>2499</v>
      </c>
      <c r="G165" s="236"/>
      <c r="H165" s="239">
        <v>205</v>
      </c>
      <c r="I165" s="240"/>
      <c r="J165" s="236"/>
      <c r="K165" s="236"/>
      <c r="L165" s="241"/>
      <c r="M165" s="242"/>
      <c r="N165" s="243"/>
      <c r="O165" s="243"/>
      <c r="P165" s="243"/>
      <c r="Q165" s="243"/>
      <c r="R165" s="243"/>
      <c r="S165" s="243"/>
      <c r="T165" s="244"/>
      <c r="AT165" s="245" t="s">
        <v>299</v>
      </c>
      <c r="AU165" s="245" t="s">
        <v>86</v>
      </c>
      <c r="AV165" s="12" t="s">
        <v>86</v>
      </c>
      <c r="AW165" s="12" t="s">
        <v>38</v>
      </c>
      <c r="AX165" s="12" t="s">
        <v>77</v>
      </c>
      <c r="AY165" s="245" t="s">
        <v>195</v>
      </c>
    </row>
    <row r="166" s="13" customFormat="1">
      <c r="B166" s="246"/>
      <c r="C166" s="247"/>
      <c r="D166" s="229" t="s">
        <v>299</v>
      </c>
      <c r="E166" s="248" t="s">
        <v>1</v>
      </c>
      <c r="F166" s="249" t="s">
        <v>301</v>
      </c>
      <c r="G166" s="247"/>
      <c r="H166" s="250">
        <v>205</v>
      </c>
      <c r="I166" s="251"/>
      <c r="J166" s="247"/>
      <c r="K166" s="247"/>
      <c r="L166" s="252"/>
      <c r="M166" s="253"/>
      <c r="N166" s="254"/>
      <c r="O166" s="254"/>
      <c r="P166" s="254"/>
      <c r="Q166" s="254"/>
      <c r="R166" s="254"/>
      <c r="S166" s="254"/>
      <c r="T166" s="255"/>
      <c r="AT166" s="256" t="s">
        <v>299</v>
      </c>
      <c r="AU166" s="256" t="s">
        <v>86</v>
      </c>
      <c r="AV166" s="13" t="s">
        <v>215</v>
      </c>
      <c r="AW166" s="13" t="s">
        <v>38</v>
      </c>
      <c r="AX166" s="13" t="s">
        <v>84</v>
      </c>
      <c r="AY166" s="256" t="s">
        <v>195</v>
      </c>
    </row>
    <row r="167" s="1" customFormat="1" ht="16.5" customHeight="1">
      <c r="B167" s="39"/>
      <c r="C167" s="217" t="s">
        <v>436</v>
      </c>
      <c r="D167" s="217" t="s">
        <v>198</v>
      </c>
      <c r="E167" s="218" t="s">
        <v>345</v>
      </c>
      <c r="F167" s="219" t="s">
        <v>346</v>
      </c>
      <c r="G167" s="220" t="s">
        <v>309</v>
      </c>
      <c r="H167" s="221">
        <v>500.62</v>
      </c>
      <c r="I167" s="222"/>
      <c r="J167" s="223">
        <f>ROUND(I167*H167,2)</f>
        <v>0</v>
      </c>
      <c r="K167" s="219" t="s">
        <v>202</v>
      </c>
      <c r="L167" s="44"/>
      <c r="M167" s="224" t="s">
        <v>1</v>
      </c>
      <c r="N167" s="225" t="s">
        <v>48</v>
      </c>
      <c r="O167" s="80"/>
      <c r="P167" s="226">
        <f>O167*H167</f>
        <v>0</v>
      </c>
      <c r="Q167" s="226">
        <v>0</v>
      </c>
      <c r="R167" s="226">
        <f>Q167*H167</f>
        <v>0</v>
      </c>
      <c r="S167" s="226">
        <v>0</v>
      </c>
      <c r="T167" s="227">
        <f>S167*H167</f>
        <v>0</v>
      </c>
      <c r="AR167" s="17" t="s">
        <v>215</v>
      </c>
      <c r="AT167" s="17" t="s">
        <v>198</v>
      </c>
      <c r="AU167" s="17" t="s">
        <v>86</v>
      </c>
      <c r="AY167" s="17" t="s">
        <v>195</v>
      </c>
      <c r="BE167" s="228">
        <f>IF(N167="základní",J167,0)</f>
        <v>0</v>
      </c>
      <c r="BF167" s="228">
        <f>IF(N167="snížená",J167,0)</f>
        <v>0</v>
      </c>
      <c r="BG167" s="228">
        <f>IF(N167="zákl. přenesená",J167,0)</f>
        <v>0</v>
      </c>
      <c r="BH167" s="228">
        <f>IF(N167="sníž. přenesená",J167,0)</f>
        <v>0</v>
      </c>
      <c r="BI167" s="228">
        <f>IF(N167="nulová",J167,0)</f>
        <v>0</v>
      </c>
      <c r="BJ167" s="17" t="s">
        <v>84</v>
      </c>
      <c r="BK167" s="228">
        <f>ROUND(I167*H167,2)</f>
        <v>0</v>
      </c>
      <c r="BL167" s="17" t="s">
        <v>215</v>
      </c>
      <c r="BM167" s="17" t="s">
        <v>2500</v>
      </c>
    </row>
    <row r="168" s="1" customFormat="1" ht="16.5" customHeight="1">
      <c r="B168" s="39"/>
      <c r="C168" s="217" t="s">
        <v>441</v>
      </c>
      <c r="D168" s="217" t="s">
        <v>198</v>
      </c>
      <c r="E168" s="218" t="s">
        <v>348</v>
      </c>
      <c r="F168" s="219" t="s">
        <v>349</v>
      </c>
      <c r="G168" s="220" t="s">
        <v>350</v>
      </c>
      <c r="H168" s="221">
        <v>901.11599999999999</v>
      </c>
      <c r="I168" s="222"/>
      <c r="J168" s="223">
        <f>ROUND(I168*H168,2)</f>
        <v>0</v>
      </c>
      <c r="K168" s="219" t="s">
        <v>202</v>
      </c>
      <c r="L168" s="44"/>
      <c r="M168" s="224" t="s">
        <v>1</v>
      </c>
      <c r="N168" s="225" t="s">
        <v>48</v>
      </c>
      <c r="O168" s="80"/>
      <c r="P168" s="226">
        <f>O168*H168</f>
        <v>0</v>
      </c>
      <c r="Q168" s="226">
        <v>0</v>
      </c>
      <c r="R168" s="226">
        <f>Q168*H168</f>
        <v>0</v>
      </c>
      <c r="S168" s="226">
        <v>0</v>
      </c>
      <c r="T168" s="227">
        <f>S168*H168</f>
        <v>0</v>
      </c>
      <c r="AR168" s="17" t="s">
        <v>215</v>
      </c>
      <c r="AT168" s="17" t="s">
        <v>198</v>
      </c>
      <c r="AU168" s="17" t="s">
        <v>86</v>
      </c>
      <c r="AY168" s="17" t="s">
        <v>195</v>
      </c>
      <c r="BE168" s="228">
        <f>IF(N168="základní",J168,0)</f>
        <v>0</v>
      </c>
      <c r="BF168" s="228">
        <f>IF(N168="snížená",J168,0)</f>
        <v>0</v>
      </c>
      <c r="BG168" s="228">
        <f>IF(N168="zákl. přenesená",J168,0)</f>
        <v>0</v>
      </c>
      <c r="BH168" s="228">
        <f>IF(N168="sníž. přenesená",J168,0)</f>
        <v>0</v>
      </c>
      <c r="BI168" s="228">
        <f>IF(N168="nulová",J168,0)</f>
        <v>0</v>
      </c>
      <c r="BJ168" s="17" t="s">
        <v>84</v>
      </c>
      <c r="BK168" s="228">
        <f>ROUND(I168*H168,2)</f>
        <v>0</v>
      </c>
      <c r="BL168" s="17" t="s">
        <v>215</v>
      </c>
      <c r="BM168" s="17" t="s">
        <v>2501</v>
      </c>
    </row>
    <row r="169" s="12" customFormat="1">
      <c r="B169" s="235"/>
      <c r="C169" s="236"/>
      <c r="D169" s="229" t="s">
        <v>299</v>
      </c>
      <c r="E169" s="236"/>
      <c r="F169" s="238" t="s">
        <v>2502</v>
      </c>
      <c r="G169" s="236"/>
      <c r="H169" s="239">
        <v>901.11599999999999</v>
      </c>
      <c r="I169" s="240"/>
      <c r="J169" s="236"/>
      <c r="K169" s="236"/>
      <c r="L169" s="241"/>
      <c r="M169" s="242"/>
      <c r="N169" s="243"/>
      <c r="O169" s="243"/>
      <c r="P169" s="243"/>
      <c r="Q169" s="243"/>
      <c r="R169" s="243"/>
      <c r="S169" s="243"/>
      <c r="T169" s="244"/>
      <c r="AT169" s="245" t="s">
        <v>299</v>
      </c>
      <c r="AU169" s="245" t="s">
        <v>86</v>
      </c>
      <c r="AV169" s="12" t="s">
        <v>86</v>
      </c>
      <c r="AW169" s="12" t="s">
        <v>4</v>
      </c>
      <c r="AX169" s="12" t="s">
        <v>84</v>
      </c>
      <c r="AY169" s="245" t="s">
        <v>195</v>
      </c>
    </row>
    <row r="170" s="1" customFormat="1" ht="16.5" customHeight="1">
      <c r="B170" s="39"/>
      <c r="C170" s="217" t="s">
        <v>446</v>
      </c>
      <c r="D170" s="217" t="s">
        <v>198</v>
      </c>
      <c r="E170" s="218" t="s">
        <v>354</v>
      </c>
      <c r="F170" s="219" t="s">
        <v>355</v>
      </c>
      <c r="G170" s="220" t="s">
        <v>309</v>
      </c>
      <c r="H170" s="221">
        <v>36.359999999999999</v>
      </c>
      <c r="I170" s="222"/>
      <c r="J170" s="223">
        <f>ROUND(I170*H170,2)</f>
        <v>0</v>
      </c>
      <c r="K170" s="219" t="s">
        <v>202</v>
      </c>
      <c r="L170" s="44"/>
      <c r="M170" s="224" t="s">
        <v>1</v>
      </c>
      <c r="N170" s="225" t="s">
        <v>48</v>
      </c>
      <c r="O170" s="80"/>
      <c r="P170" s="226">
        <f>O170*H170</f>
        <v>0</v>
      </c>
      <c r="Q170" s="226">
        <v>0</v>
      </c>
      <c r="R170" s="226">
        <f>Q170*H170</f>
        <v>0</v>
      </c>
      <c r="S170" s="226">
        <v>0</v>
      </c>
      <c r="T170" s="227">
        <f>S170*H170</f>
        <v>0</v>
      </c>
      <c r="AR170" s="17" t="s">
        <v>215</v>
      </c>
      <c r="AT170" s="17" t="s">
        <v>198</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215</v>
      </c>
      <c r="BM170" s="17" t="s">
        <v>2503</v>
      </c>
    </row>
    <row r="171" s="12" customFormat="1">
      <c r="B171" s="235"/>
      <c r="C171" s="236"/>
      <c r="D171" s="229" t="s">
        <v>299</v>
      </c>
      <c r="E171" s="237" t="s">
        <v>1</v>
      </c>
      <c r="F171" s="238" t="s">
        <v>2504</v>
      </c>
      <c r="G171" s="236"/>
      <c r="H171" s="239">
        <v>36.359999999999999</v>
      </c>
      <c r="I171" s="240"/>
      <c r="J171" s="236"/>
      <c r="K171" s="236"/>
      <c r="L171" s="241"/>
      <c r="M171" s="242"/>
      <c r="N171" s="243"/>
      <c r="O171" s="243"/>
      <c r="P171" s="243"/>
      <c r="Q171" s="243"/>
      <c r="R171" s="243"/>
      <c r="S171" s="243"/>
      <c r="T171" s="244"/>
      <c r="AT171" s="245" t="s">
        <v>299</v>
      </c>
      <c r="AU171" s="245" t="s">
        <v>86</v>
      </c>
      <c r="AV171" s="12" t="s">
        <v>86</v>
      </c>
      <c r="AW171" s="12" t="s">
        <v>38</v>
      </c>
      <c r="AX171" s="12" t="s">
        <v>77</v>
      </c>
      <c r="AY171" s="245" t="s">
        <v>195</v>
      </c>
    </row>
    <row r="172" s="13" customFormat="1">
      <c r="B172" s="246"/>
      <c r="C172" s="247"/>
      <c r="D172" s="229" t="s">
        <v>299</v>
      </c>
      <c r="E172" s="248" t="s">
        <v>1</v>
      </c>
      <c r="F172" s="249" t="s">
        <v>301</v>
      </c>
      <c r="G172" s="247"/>
      <c r="H172" s="250">
        <v>36.359999999999999</v>
      </c>
      <c r="I172" s="251"/>
      <c r="J172" s="247"/>
      <c r="K172" s="247"/>
      <c r="L172" s="252"/>
      <c r="M172" s="253"/>
      <c r="N172" s="254"/>
      <c r="O172" s="254"/>
      <c r="P172" s="254"/>
      <c r="Q172" s="254"/>
      <c r="R172" s="254"/>
      <c r="S172" s="254"/>
      <c r="T172" s="255"/>
      <c r="AT172" s="256" t="s">
        <v>299</v>
      </c>
      <c r="AU172" s="256" t="s">
        <v>86</v>
      </c>
      <c r="AV172" s="13" t="s">
        <v>215</v>
      </c>
      <c r="AW172" s="13" t="s">
        <v>38</v>
      </c>
      <c r="AX172" s="13" t="s">
        <v>84</v>
      </c>
      <c r="AY172" s="256" t="s">
        <v>195</v>
      </c>
    </row>
    <row r="173" s="1" customFormat="1" ht="16.5" customHeight="1">
      <c r="B173" s="39"/>
      <c r="C173" s="217" t="s">
        <v>451</v>
      </c>
      <c r="D173" s="217" t="s">
        <v>198</v>
      </c>
      <c r="E173" s="218" t="s">
        <v>382</v>
      </c>
      <c r="F173" s="219" t="s">
        <v>383</v>
      </c>
      <c r="G173" s="220" t="s">
        <v>309</v>
      </c>
      <c r="H173" s="221">
        <v>20.879999999999999</v>
      </c>
      <c r="I173" s="222"/>
      <c r="J173" s="223">
        <f>ROUND(I173*H173,2)</f>
        <v>0</v>
      </c>
      <c r="K173" s="219" t="s">
        <v>202</v>
      </c>
      <c r="L173" s="44"/>
      <c r="M173" s="224" t="s">
        <v>1</v>
      </c>
      <c r="N173" s="225" t="s">
        <v>48</v>
      </c>
      <c r="O173" s="80"/>
      <c r="P173" s="226">
        <f>O173*H173</f>
        <v>0</v>
      </c>
      <c r="Q173" s="226">
        <v>0</v>
      </c>
      <c r="R173" s="226">
        <f>Q173*H173</f>
        <v>0</v>
      </c>
      <c r="S173" s="226">
        <v>0</v>
      </c>
      <c r="T173" s="227">
        <f>S173*H173</f>
        <v>0</v>
      </c>
      <c r="AR173" s="17" t="s">
        <v>215</v>
      </c>
      <c r="AT173" s="17" t="s">
        <v>198</v>
      </c>
      <c r="AU173" s="17" t="s">
        <v>86</v>
      </c>
      <c r="AY173" s="17" t="s">
        <v>195</v>
      </c>
      <c r="BE173" s="228">
        <f>IF(N173="základní",J173,0)</f>
        <v>0</v>
      </c>
      <c r="BF173" s="228">
        <f>IF(N173="snížená",J173,0)</f>
        <v>0</v>
      </c>
      <c r="BG173" s="228">
        <f>IF(N173="zákl. přenesená",J173,0)</f>
        <v>0</v>
      </c>
      <c r="BH173" s="228">
        <f>IF(N173="sníž. přenesená",J173,0)</f>
        <v>0</v>
      </c>
      <c r="BI173" s="228">
        <f>IF(N173="nulová",J173,0)</f>
        <v>0</v>
      </c>
      <c r="BJ173" s="17" t="s">
        <v>84</v>
      </c>
      <c r="BK173" s="228">
        <f>ROUND(I173*H173,2)</f>
        <v>0</v>
      </c>
      <c r="BL173" s="17" t="s">
        <v>215</v>
      </c>
      <c r="BM173" s="17" t="s">
        <v>2505</v>
      </c>
    </row>
    <row r="174" s="12" customFormat="1">
      <c r="B174" s="235"/>
      <c r="C174" s="236"/>
      <c r="D174" s="229" t="s">
        <v>299</v>
      </c>
      <c r="E174" s="237" t="s">
        <v>1</v>
      </c>
      <c r="F174" s="238" t="s">
        <v>2506</v>
      </c>
      <c r="G174" s="236"/>
      <c r="H174" s="239">
        <v>20.879999999999999</v>
      </c>
      <c r="I174" s="240"/>
      <c r="J174" s="236"/>
      <c r="K174" s="236"/>
      <c r="L174" s="241"/>
      <c r="M174" s="242"/>
      <c r="N174" s="243"/>
      <c r="O174" s="243"/>
      <c r="P174" s="243"/>
      <c r="Q174" s="243"/>
      <c r="R174" s="243"/>
      <c r="S174" s="243"/>
      <c r="T174" s="244"/>
      <c r="AT174" s="245" t="s">
        <v>299</v>
      </c>
      <c r="AU174" s="245" t="s">
        <v>86</v>
      </c>
      <c r="AV174" s="12" t="s">
        <v>86</v>
      </c>
      <c r="AW174" s="12" t="s">
        <v>38</v>
      </c>
      <c r="AX174" s="12" t="s">
        <v>77</v>
      </c>
      <c r="AY174" s="245" t="s">
        <v>195</v>
      </c>
    </row>
    <row r="175" s="13" customFormat="1">
      <c r="B175" s="246"/>
      <c r="C175" s="247"/>
      <c r="D175" s="229" t="s">
        <v>299</v>
      </c>
      <c r="E175" s="248" t="s">
        <v>1</v>
      </c>
      <c r="F175" s="249" t="s">
        <v>301</v>
      </c>
      <c r="G175" s="247"/>
      <c r="H175" s="250">
        <v>20.879999999999999</v>
      </c>
      <c r="I175" s="251"/>
      <c r="J175" s="247"/>
      <c r="K175" s="247"/>
      <c r="L175" s="252"/>
      <c r="M175" s="253"/>
      <c r="N175" s="254"/>
      <c r="O175" s="254"/>
      <c r="P175" s="254"/>
      <c r="Q175" s="254"/>
      <c r="R175" s="254"/>
      <c r="S175" s="254"/>
      <c r="T175" s="255"/>
      <c r="AT175" s="256" t="s">
        <v>299</v>
      </c>
      <c r="AU175" s="256" t="s">
        <v>86</v>
      </c>
      <c r="AV175" s="13" t="s">
        <v>215</v>
      </c>
      <c r="AW175" s="13" t="s">
        <v>38</v>
      </c>
      <c r="AX175" s="13" t="s">
        <v>84</v>
      </c>
      <c r="AY175" s="256" t="s">
        <v>195</v>
      </c>
    </row>
    <row r="176" s="1" customFormat="1" ht="16.5" customHeight="1">
      <c r="B176" s="39"/>
      <c r="C176" s="278" t="s">
        <v>455</v>
      </c>
      <c r="D176" s="278" t="s">
        <v>366</v>
      </c>
      <c r="E176" s="279" t="s">
        <v>387</v>
      </c>
      <c r="F176" s="280" t="s">
        <v>388</v>
      </c>
      <c r="G176" s="281" t="s">
        <v>350</v>
      </c>
      <c r="H176" s="282">
        <v>41.759999999999998</v>
      </c>
      <c r="I176" s="283"/>
      <c r="J176" s="284">
        <f>ROUND(I176*H176,2)</f>
        <v>0</v>
      </c>
      <c r="K176" s="280" t="s">
        <v>202</v>
      </c>
      <c r="L176" s="285"/>
      <c r="M176" s="286" t="s">
        <v>1</v>
      </c>
      <c r="N176" s="287" t="s">
        <v>48</v>
      </c>
      <c r="O176" s="80"/>
      <c r="P176" s="226">
        <f>O176*H176</f>
        <v>0</v>
      </c>
      <c r="Q176" s="226">
        <v>1</v>
      </c>
      <c r="R176" s="226">
        <f>Q176*H176</f>
        <v>41.759999999999998</v>
      </c>
      <c r="S176" s="226">
        <v>0</v>
      </c>
      <c r="T176" s="227">
        <f>S176*H176</f>
        <v>0</v>
      </c>
      <c r="AR176" s="17" t="s">
        <v>238</v>
      </c>
      <c r="AT176" s="17" t="s">
        <v>366</v>
      </c>
      <c r="AU176" s="17" t="s">
        <v>86</v>
      </c>
      <c r="AY176" s="17" t="s">
        <v>195</v>
      </c>
      <c r="BE176" s="228">
        <f>IF(N176="základní",J176,0)</f>
        <v>0</v>
      </c>
      <c r="BF176" s="228">
        <f>IF(N176="snížená",J176,0)</f>
        <v>0</v>
      </c>
      <c r="BG176" s="228">
        <f>IF(N176="zákl. přenesená",J176,0)</f>
        <v>0</v>
      </c>
      <c r="BH176" s="228">
        <f>IF(N176="sníž. přenesená",J176,0)</f>
        <v>0</v>
      </c>
      <c r="BI176" s="228">
        <f>IF(N176="nulová",J176,0)</f>
        <v>0</v>
      </c>
      <c r="BJ176" s="17" t="s">
        <v>84</v>
      </c>
      <c r="BK176" s="228">
        <f>ROUND(I176*H176,2)</f>
        <v>0</v>
      </c>
      <c r="BL176" s="17" t="s">
        <v>215</v>
      </c>
      <c r="BM176" s="17" t="s">
        <v>2507</v>
      </c>
    </row>
    <row r="177" s="12" customFormat="1">
      <c r="B177" s="235"/>
      <c r="C177" s="236"/>
      <c r="D177" s="229" t="s">
        <v>299</v>
      </c>
      <c r="E177" s="236"/>
      <c r="F177" s="238" t="s">
        <v>2508</v>
      </c>
      <c r="G177" s="236"/>
      <c r="H177" s="239">
        <v>41.759999999999998</v>
      </c>
      <c r="I177" s="240"/>
      <c r="J177" s="236"/>
      <c r="K177" s="236"/>
      <c r="L177" s="241"/>
      <c r="M177" s="242"/>
      <c r="N177" s="243"/>
      <c r="O177" s="243"/>
      <c r="P177" s="243"/>
      <c r="Q177" s="243"/>
      <c r="R177" s="243"/>
      <c r="S177" s="243"/>
      <c r="T177" s="244"/>
      <c r="AT177" s="245" t="s">
        <v>299</v>
      </c>
      <c r="AU177" s="245" t="s">
        <v>86</v>
      </c>
      <c r="AV177" s="12" t="s">
        <v>86</v>
      </c>
      <c r="AW177" s="12" t="s">
        <v>4</v>
      </c>
      <c r="AX177" s="12" t="s">
        <v>84</v>
      </c>
      <c r="AY177" s="245" t="s">
        <v>195</v>
      </c>
    </row>
    <row r="178" s="1" customFormat="1" ht="16.5" customHeight="1">
      <c r="B178" s="39"/>
      <c r="C178" s="217" t="s">
        <v>460</v>
      </c>
      <c r="D178" s="217" t="s">
        <v>198</v>
      </c>
      <c r="E178" s="218" t="s">
        <v>2509</v>
      </c>
      <c r="F178" s="219" t="s">
        <v>2510</v>
      </c>
      <c r="G178" s="220" t="s">
        <v>321</v>
      </c>
      <c r="H178" s="221">
        <v>804</v>
      </c>
      <c r="I178" s="222"/>
      <c r="J178" s="223">
        <f>ROUND(I178*H178,2)</f>
        <v>0</v>
      </c>
      <c r="K178" s="219" t="s">
        <v>202</v>
      </c>
      <c r="L178" s="44"/>
      <c r="M178" s="224" t="s">
        <v>1</v>
      </c>
      <c r="N178" s="225" t="s">
        <v>48</v>
      </c>
      <c r="O178" s="80"/>
      <c r="P178" s="226">
        <f>O178*H178</f>
        <v>0</v>
      </c>
      <c r="Q178" s="226">
        <v>0</v>
      </c>
      <c r="R178" s="226">
        <f>Q178*H178</f>
        <v>0</v>
      </c>
      <c r="S178" s="226">
        <v>0</v>
      </c>
      <c r="T178" s="227">
        <f>S178*H178</f>
        <v>0</v>
      </c>
      <c r="AR178" s="17" t="s">
        <v>215</v>
      </c>
      <c r="AT178" s="17" t="s">
        <v>198</v>
      </c>
      <c r="AU178" s="17" t="s">
        <v>86</v>
      </c>
      <c r="AY178" s="17" t="s">
        <v>195</v>
      </c>
      <c r="BE178" s="228">
        <f>IF(N178="základní",J178,0)</f>
        <v>0</v>
      </c>
      <c r="BF178" s="228">
        <f>IF(N178="snížená",J178,0)</f>
        <v>0</v>
      </c>
      <c r="BG178" s="228">
        <f>IF(N178="zákl. přenesená",J178,0)</f>
        <v>0</v>
      </c>
      <c r="BH178" s="228">
        <f>IF(N178="sníž. přenesená",J178,0)</f>
        <v>0</v>
      </c>
      <c r="BI178" s="228">
        <f>IF(N178="nulová",J178,0)</f>
        <v>0</v>
      </c>
      <c r="BJ178" s="17" t="s">
        <v>84</v>
      </c>
      <c r="BK178" s="228">
        <f>ROUND(I178*H178,2)</f>
        <v>0</v>
      </c>
      <c r="BL178" s="17" t="s">
        <v>215</v>
      </c>
      <c r="BM178" s="17" t="s">
        <v>2511</v>
      </c>
    </row>
    <row r="179" s="15" customFormat="1">
      <c r="B179" s="268"/>
      <c r="C179" s="269"/>
      <c r="D179" s="229" t="s">
        <v>299</v>
      </c>
      <c r="E179" s="270" t="s">
        <v>1</v>
      </c>
      <c r="F179" s="271" t="s">
        <v>2512</v>
      </c>
      <c r="G179" s="269"/>
      <c r="H179" s="270" t="s">
        <v>1</v>
      </c>
      <c r="I179" s="272"/>
      <c r="J179" s="269"/>
      <c r="K179" s="269"/>
      <c r="L179" s="273"/>
      <c r="M179" s="274"/>
      <c r="N179" s="275"/>
      <c r="O179" s="275"/>
      <c r="P179" s="275"/>
      <c r="Q179" s="275"/>
      <c r="R179" s="275"/>
      <c r="S179" s="275"/>
      <c r="T179" s="276"/>
      <c r="AT179" s="277" t="s">
        <v>299</v>
      </c>
      <c r="AU179" s="277" t="s">
        <v>86</v>
      </c>
      <c r="AV179" s="15" t="s">
        <v>84</v>
      </c>
      <c r="AW179" s="15" t="s">
        <v>38</v>
      </c>
      <c r="AX179" s="15" t="s">
        <v>77</v>
      </c>
      <c r="AY179" s="277" t="s">
        <v>195</v>
      </c>
    </row>
    <row r="180" s="12" customFormat="1">
      <c r="B180" s="235"/>
      <c r="C180" s="236"/>
      <c r="D180" s="229" t="s">
        <v>299</v>
      </c>
      <c r="E180" s="237" t="s">
        <v>1</v>
      </c>
      <c r="F180" s="238" t="s">
        <v>2513</v>
      </c>
      <c r="G180" s="236"/>
      <c r="H180" s="239">
        <v>804</v>
      </c>
      <c r="I180" s="240"/>
      <c r="J180" s="236"/>
      <c r="K180" s="236"/>
      <c r="L180" s="241"/>
      <c r="M180" s="242"/>
      <c r="N180" s="243"/>
      <c r="O180" s="243"/>
      <c r="P180" s="243"/>
      <c r="Q180" s="243"/>
      <c r="R180" s="243"/>
      <c r="S180" s="243"/>
      <c r="T180" s="244"/>
      <c r="AT180" s="245" t="s">
        <v>299</v>
      </c>
      <c r="AU180" s="245" t="s">
        <v>86</v>
      </c>
      <c r="AV180" s="12" t="s">
        <v>86</v>
      </c>
      <c r="AW180" s="12" t="s">
        <v>38</v>
      </c>
      <c r="AX180" s="12" t="s">
        <v>77</v>
      </c>
      <c r="AY180" s="245" t="s">
        <v>195</v>
      </c>
    </row>
    <row r="181" s="13" customFormat="1">
      <c r="B181" s="246"/>
      <c r="C181" s="247"/>
      <c r="D181" s="229" t="s">
        <v>299</v>
      </c>
      <c r="E181" s="248" t="s">
        <v>1</v>
      </c>
      <c r="F181" s="249" t="s">
        <v>301</v>
      </c>
      <c r="G181" s="247"/>
      <c r="H181" s="250">
        <v>804</v>
      </c>
      <c r="I181" s="251"/>
      <c r="J181" s="247"/>
      <c r="K181" s="247"/>
      <c r="L181" s="252"/>
      <c r="M181" s="253"/>
      <c r="N181" s="254"/>
      <c r="O181" s="254"/>
      <c r="P181" s="254"/>
      <c r="Q181" s="254"/>
      <c r="R181" s="254"/>
      <c r="S181" s="254"/>
      <c r="T181" s="255"/>
      <c r="AT181" s="256" t="s">
        <v>299</v>
      </c>
      <c r="AU181" s="256" t="s">
        <v>86</v>
      </c>
      <c r="AV181" s="13" t="s">
        <v>215</v>
      </c>
      <c r="AW181" s="13" t="s">
        <v>38</v>
      </c>
      <c r="AX181" s="13" t="s">
        <v>84</v>
      </c>
      <c r="AY181" s="256" t="s">
        <v>195</v>
      </c>
    </row>
    <row r="182" s="1" customFormat="1" ht="16.5" customHeight="1">
      <c r="B182" s="39"/>
      <c r="C182" s="217" t="s">
        <v>467</v>
      </c>
      <c r="D182" s="217" t="s">
        <v>198</v>
      </c>
      <c r="E182" s="218" t="s">
        <v>392</v>
      </c>
      <c r="F182" s="219" t="s">
        <v>393</v>
      </c>
      <c r="G182" s="220" t="s">
        <v>321</v>
      </c>
      <c r="H182" s="221">
        <v>1556.8</v>
      </c>
      <c r="I182" s="222"/>
      <c r="J182" s="223">
        <f>ROUND(I182*H182,2)</f>
        <v>0</v>
      </c>
      <c r="K182" s="219" t="s">
        <v>202</v>
      </c>
      <c r="L182" s="44"/>
      <c r="M182" s="224" t="s">
        <v>1</v>
      </c>
      <c r="N182" s="225" t="s">
        <v>48</v>
      </c>
      <c r="O182" s="80"/>
      <c r="P182" s="226">
        <f>O182*H182</f>
        <v>0</v>
      </c>
      <c r="Q182" s="226">
        <v>0</v>
      </c>
      <c r="R182" s="226">
        <f>Q182*H182</f>
        <v>0</v>
      </c>
      <c r="S182" s="226">
        <v>0</v>
      </c>
      <c r="T182" s="227">
        <f>S182*H182</f>
        <v>0</v>
      </c>
      <c r="AR182" s="17" t="s">
        <v>215</v>
      </c>
      <c r="AT182" s="17" t="s">
        <v>198</v>
      </c>
      <c r="AU182" s="17" t="s">
        <v>86</v>
      </c>
      <c r="AY182" s="17" t="s">
        <v>195</v>
      </c>
      <c r="BE182" s="228">
        <f>IF(N182="základní",J182,0)</f>
        <v>0</v>
      </c>
      <c r="BF182" s="228">
        <f>IF(N182="snížená",J182,0)</f>
        <v>0</v>
      </c>
      <c r="BG182" s="228">
        <f>IF(N182="zákl. přenesená",J182,0)</f>
        <v>0</v>
      </c>
      <c r="BH182" s="228">
        <f>IF(N182="sníž. přenesená",J182,0)</f>
        <v>0</v>
      </c>
      <c r="BI182" s="228">
        <f>IF(N182="nulová",J182,0)</f>
        <v>0</v>
      </c>
      <c r="BJ182" s="17" t="s">
        <v>84</v>
      </c>
      <c r="BK182" s="228">
        <f>ROUND(I182*H182,2)</f>
        <v>0</v>
      </c>
      <c r="BL182" s="17" t="s">
        <v>215</v>
      </c>
      <c r="BM182" s="17" t="s">
        <v>2514</v>
      </c>
    </row>
    <row r="183" s="15" customFormat="1">
      <c r="B183" s="268"/>
      <c r="C183" s="269"/>
      <c r="D183" s="229" t="s">
        <v>299</v>
      </c>
      <c r="E183" s="270" t="s">
        <v>1</v>
      </c>
      <c r="F183" s="271" t="s">
        <v>2512</v>
      </c>
      <c r="G183" s="269"/>
      <c r="H183" s="270" t="s">
        <v>1</v>
      </c>
      <c r="I183" s="272"/>
      <c r="J183" s="269"/>
      <c r="K183" s="269"/>
      <c r="L183" s="273"/>
      <c r="M183" s="274"/>
      <c r="N183" s="275"/>
      <c r="O183" s="275"/>
      <c r="P183" s="275"/>
      <c r="Q183" s="275"/>
      <c r="R183" s="275"/>
      <c r="S183" s="275"/>
      <c r="T183" s="276"/>
      <c r="AT183" s="277" t="s">
        <v>299</v>
      </c>
      <c r="AU183" s="277" t="s">
        <v>86</v>
      </c>
      <c r="AV183" s="15" t="s">
        <v>84</v>
      </c>
      <c r="AW183" s="15" t="s">
        <v>38</v>
      </c>
      <c r="AX183" s="15" t="s">
        <v>77</v>
      </c>
      <c r="AY183" s="277" t="s">
        <v>195</v>
      </c>
    </row>
    <row r="184" s="12" customFormat="1">
      <c r="B184" s="235"/>
      <c r="C184" s="236"/>
      <c r="D184" s="229" t="s">
        <v>299</v>
      </c>
      <c r="E184" s="237" t="s">
        <v>1</v>
      </c>
      <c r="F184" s="238" t="s">
        <v>2515</v>
      </c>
      <c r="G184" s="236"/>
      <c r="H184" s="239">
        <v>415</v>
      </c>
      <c r="I184" s="240"/>
      <c r="J184" s="236"/>
      <c r="K184" s="236"/>
      <c r="L184" s="241"/>
      <c r="M184" s="242"/>
      <c r="N184" s="243"/>
      <c r="O184" s="243"/>
      <c r="P184" s="243"/>
      <c r="Q184" s="243"/>
      <c r="R184" s="243"/>
      <c r="S184" s="243"/>
      <c r="T184" s="244"/>
      <c r="AT184" s="245" t="s">
        <v>299</v>
      </c>
      <c r="AU184" s="245" t="s">
        <v>86</v>
      </c>
      <c r="AV184" s="12" t="s">
        <v>86</v>
      </c>
      <c r="AW184" s="12" t="s">
        <v>38</v>
      </c>
      <c r="AX184" s="12" t="s">
        <v>77</v>
      </c>
      <c r="AY184" s="245" t="s">
        <v>195</v>
      </c>
    </row>
    <row r="185" s="12" customFormat="1">
      <c r="B185" s="235"/>
      <c r="C185" s="236"/>
      <c r="D185" s="229" t="s">
        <v>299</v>
      </c>
      <c r="E185" s="237" t="s">
        <v>1</v>
      </c>
      <c r="F185" s="238" t="s">
        <v>2516</v>
      </c>
      <c r="G185" s="236"/>
      <c r="H185" s="239">
        <v>230</v>
      </c>
      <c r="I185" s="240"/>
      <c r="J185" s="236"/>
      <c r="K185" s="236"/>
      <c r="L185" s="241"/>
      <c r="M185" s="242"/>
      <c r="N185" s="243"/>
      <c r="O185" s="243"/>
      <c r="P185" s="243"/>
      <c r="Q185" s="243"/>
      <c r="R185" s="243"/>
      <c r="S185" s="243"/>
      <c r="T185" s="244"/>
      <c r="AT185" s="245" t="s">
        <v>299</v>
      </c>
      <c r="AU185" s="245" t="s">
        <v>86</v>
      </c>
      <c r="AV185" s="12" t="s">
        <v>86</v>
      </c>
      <c r="AW185" s="12" t="s">
        <v>38</v>
      </c>
      <c r="AX185" s="12" t="s">
        <v>77</v>
      </c>
      <c r="AY185" s="245" t="s">
        <v>195</v>
      </c>
    </row>
    <row r="186" s="12" customFormat="1">
      <c r="B186" s="235"/>
      <c r="C186" s="236"/>
      <c r="D186" s="229" t="s">
        <v>299</v>
      </c>
      <c r="E186" s="237" t="s">
        <v>1</v>
      </c>
      <c r="F186" s="238" t="s">
        <v>2517</v>
      </c>
      <c r="G186" s="236"/>
      <c r="H186" s="239">
        <v>543</v>
      </c>
      <c r="I186" s="240"/>
      <c r="J186" s="236"/>
      <c r="K186" s="236"/>
      <c r="L186" s="241"/>
      <c r="M186" s="242"/>
      <c r="N186" s="243"/>
      <c r="O186" s="243"/>
      <c r="P186" s="243"/>
      <c r="Q186" s="243"/>
      <c r="R186" s="243"/>
      <c r="S186" s="243"/>
      <c r="T186" s="244"/>
      <c r="AT186" s="245" t="s">
        <v>299</v>
      </c>
      <c r="AU186" s="245" t="s">
        <v>86</v>
      </c>
      <c r="AV186" s="12" t="s">
        <v>86</v>
      </c>
      <c r="AW186" s="12" t="s">
        <v>38</v>
      </c>
      <c r="AX186" s="12" t="s">
        <v>77</v>
      </c>
      <c r="AY186" s="245" t="s">
        <v>195</v>
      </c>
    </row>
    <row r="187" s="12" customFormat="1">
      <c r="B187" s="235"/>
      <c r="C187" s="236"/>
      <c r="D187" s="229" t="s">
        <v>299</v>
      </c>
      <c r="E187" s="237" t="s">
        <v>1</v>
      </c>
      <c r="F187" s="238" t="s">
        <v>2518</v>
      </c>
      <c r="G187" s="236"/>
      <c r="H187" s="239">
        <v>31</v>
      </c>
      <c r="I187" s="240"/>
      <c r="J187" s="236"/>
      <c r="K187" s="236"/>
      <c r="L187" s="241"/>
      <c r="M187" s="242"/>
      <c r="N187" s="243"/>
      <c r="O187" s="243"/>
      <c r="P187" s="243"/>
      <c r="Q187" s="243"/>
      <c r="R187" s="243"/>
      <c r="S187" s="243"/>
      <c r="T187" s="244"/>
      <c r="AT187" s="245" t="s">
        <v>299</v>
      </c>
      <c r="AU187" s="245" t="s">
        <v>86</v>
      </c>
      <c r="AV187" s="12" t="s">
        <v>86</v>
      </c>
      <c r="AW187" s="12" t="s">
        <v>38</v>
      </c>
      <c r="AX187" s="12" t="s">
        <v>77</v>
      </c>
      <c r="AY187" s="245" t="s">
        <v>195</v>
      </c>
    </row>
    <row r="188" s="14" customFormat="1">
      <c r="B188" s="257"/>
      <c r="C188" s="258"/>
      <c r="D188" s="229" t="s">
        <v>299</v>
      </c>
      <c r="E188" s="259" t="s">
        <v>1</v>
      </c>
      <c r="F188" s="260" t="s">
        <v>317</v>
      </c>
      <c r="G188" s="258"/>
      <c r="H188" s="261">
        <v>1219</v>
      </c>
      <c r="I188" s="262"/>
      <c r="J188" s="258"/>
      <c r="K188" s="258"/>
      <c r="L188" s="263"/>
      <c r="M188" s="264"/>
      <c r="N188" s="265"/>
      <c r="O188" s="265"/>
      <c r="P188" s="265"/>
      <c r="Q188" s="265"/>
      <c r="R188" s="265"/>
      <c r="S188" s="265"/>
      <c r="T188" s="266"/>
      <c r="AT188" s="267" t="s">
        <v>299</v>
      </c>
      <c r="AU188" s="267" t="s">
        <v>86</v>
      </c>
      <c r="AV188" s="14" t="s">
        <v>210</v>
      </c>
      <c r="AW188" s="14" t="s">
        <v>38</v>
      </c>
      <c r="AX188" s="14" t="s">
        <v>77</v>
      </c>
      <c r="AY188" s="267" t="s">
        <v>195</v>
      </c>
    </row>
    <row r="189" s="12" customFormat="1">
      <c r="B189" s="235"/>
      <c r="C189" s="236"/>
      <c r="D189" s="229" t="s">
        <v>299</v>
      </c>
      <c r="E189" s="237" t="s">
        <v>1</v>
      </c>
      <c r="F189" s="238" t="s">
        <v>2519</v>
      </c>
      <c r="G189" s="236"/>
      <c r="H189" s="239">
        <v>34.799999999999997</v>
      </c>
      <c r="I189" s="240"/>
      <c r="J189" s="236"/>
      <c r="K189" s="236"/>
      <c r="L189" s="241"/>
      <c r="M189" s="242"/>
      <c r="N189" s="243"/>
      <c r="O189" s="243"/>
      <c r="P189" s="243"/>
      <c r="Q189" s="243"/>
      <c r="R189" s="243"/>
      <c r="S189" s="243"/>
      <c r="T189" s="244"/>
      <c r="AT189" s="245" t="s">
        <v>299</v>
      </c>
      <c r="AU189" s="245" t="s">
        <v>86</v>
      </c>
      <c r="AV189" s="12" t="s">
        <v>86</v>
      </c>
      <c r="AW189" s="12" t="s">
        <v>38</v>
      </c>
      <c r="AX189" s="12" t="s">
        <v>77</v>
      </c>
      <c r="AY189" s="245" t="s">
        <v>195</v>
      </c>
    </row>
    <row r="190" s="12" customFormat="1">
      <c r="B190" s="235"/>
      <c r="C190" s="236"/>
      <c r="D190" s="229" t="s">
        <v>299</v>
      </c>
      <c r="E190" s="237" t="s">
        <v>1</v>
      </c>
      <c r="F190" s="238" t="s">
        <v>2520</v>
      </c>
      <c r="G190" s="236"/>
      <c r="H190" s="239">
        <v>303</v>
      </c>
      <c r="I190" s="240"/>
      <c r="J190" s="236"/>
      <c r="K190" s="236"/>
      <c r="L190" s="241"/>
      <c r="M190" s="242"/>
      <c r="N190" s="243"/>
      <c r="O190" s="243"/>
      <c r="P190" s="243"/>
      <c r="Q190" s="243"/>
      <c r="R190" s="243"/>
      <c r="S190" s="243"/>
      <c r="T190" s="244"/>
      <c r="AT190" s="245" t="s">
        <v>299</v>
      </c>
      <c r="AU190" s="245" t="s">
        <v>86</v>
      </c>
      <c r="AV190" s="12" t="s">
        <v>86</v>
      </c>
      <c r="AW190" s="12" t="s">
        <v>38</v>
      </c>
      <c r="AX190" s="12" t="s">
        <v>77</v>
      </c>
      <c r="AY190" s="245" t="s">
        <v>195</v>
      </c>
    </row>
    <row r="191" s="13" customFormat="1">
      <c r="B191" s="246"/>
      <c r="C191" s="247"/>
      <c r="D191" s="229" t="s">
        <v>299</v>
      </c>
      <c r="E191" s="248" t="s">
        <v>1</v>
      </c>
      <c r="F191" s="249" t="s">
        <v>301</v>
      </c>
      <c r="G191" s="247"/>
      <c r="H191" s="250">
        <v>1556.8</v>
      </c>
      <c r="I191" s="251"/>
      <c r="J191" s="247"/>
      <c r="K191" s="247"/>
      <c r="L191" s="252"/>
      <c r="M191" s="253"/>
      <c r="N191" s="254"/>
      <c r="O191" s="254"/>
      <c r="P191" s="254"/>
      <c r="Q191" s="254"/>
      <c r="R191" s="254"/>
      <c r="S191" s="254"/>
      <c r="T191" s="255"/>
      <c r="AT191" s="256" t="s">
        <v>299</v>
      </c>
      <c r="AU191" s="256" t="s">
        <v>86</v>
      </c>
      <c r="AV191" s="13" t="s">
        <v>215</v>
      </c>
      <c r="AW191" s="13" t="s">
        <v>38</v>
      </c>
      <c r="AX191" s="13" t="s">
        <v>84</v>
      </c>
      <c r="AY191" s="256" t="s">
        <v>195</v>
      </c>
    </row>
    <row r="192" s="1" customFormat="1" ht="16.5" customHeight="1">
      <c r="B192" s="39"/>
      <c r="C192" s="217" t="s">
        <v>478</v>
      </c>
      <c r="D192" s="217" t="s">
        <v>198</v>
      </c>
      <c r="E192" s="218" t="s">
        <v>2521</v>
      </c>
      <c r="F192" s="219" t="s">
        <v>2522</v>
      </c>
      <c r="G192" s="220" t="s">
        <v>321</v>
      </c>
      <c r="H192" s="221">
        <v>92</v>
      </c>
      <c r="I192" s="222"/>
      <c r="J192" s="223">
        <f>ROUND(I192*H192,2)</f>
        <v>0</v>
      </c>
      <c r="K192" s="219" t="s">
        <v>202</v>
      </c>
      <c r="L192" s="44"/>
      <c r="M192" s="224" t="s">
        <v>1</v>
      </c>
      <c r="N192" s="225" t="s">
        <v>48</v>
      </c>
      <c r="O192" s="80"/>
      <c r="P192" s="226">
        <f>O192*H192</f>
        <v>0</v>
      </c>
      <c r="Q192" s="226">
        <v>0</v>
      </c>
      <c r="R192" s="226">
        <f>Q192*H192</f>
        <v>0</v>
      </c>
      <c r="S192" s="226">
        <v>0</v>
      </c>
      <c r="T192" s="227">
        <f>S192*H192</f>
        <v>0</v>
      </c>
      <c r="AR192" s="17" t="s">
        <v>215</v>
      </c>
      <c r="AT192" s="17" t="s">
        <v>198</v>
      </c>
      <c r="AU192" s="17" t="s">
        <v>86</v>
      </c>
      <c r="AY192" s="17" t="s">
        <v>195</v>
      </c>
      <c r="BE192" s="228">
        <f>IF(N192="základní",J192,0)</f>
        <v>0</v>
      </c>
      <c r="BF192" s="228">
        <f>IF(N192="snížená",J192,0)</f>
        <v>0</v>
      </c>
      <c r="BG192" s="228">
        <f>IF(N192="zákl. přenesená",J192,0)</f>
        <v>0</v>
      </c>
      <c r="BH192" s="228">
        <f>IF(N192="sníž. přenesená",J192,0)</f>
        <v>0</v>
      </c>
      <c r="BI192" s="228">
        <f>IF(N192="nulová",J192,0)</f>
        <v>0</v>
      </c>
      <c r="BJ192" s="17" t="s">
        <v>84</v>
      </c>
      <c r="BK192" s="228">
        <f>ROUND(I192*H192,2)</f>
        <v>0</v>
      </c>
      <c r="BL192" s="17" t="s">
        <v>215</v>
      </c>
      <c r="BM192" s="17" t="s">
        <v>2523</v>
      </c>
    </row>
    <row r="193" s="12" customFormat="1">
      <c r="B193" s="235"/>
      <c r="C193" s="236"/>
      <c r="D193" s="229" t="s">
        <v>299</v>
      </c>
      <c r="E193" s="237" t="s">
        <v>1</v>
      </c>
      <c r="F193" s="238" t="s">
        <v>2524</v>
      </c>
      <c r="G193" s="236"/>
      <c r="H193" s="239">
        <v>92</v>
      </c>
      <c r="I193" s="240"/>
      <c r="J193" s="236"/>
      <c r="K193" s="236"/>
      <c r="L193" s="241"/>
      <c r="M193" s="242"/>
      <c r="N193" s="243"/>
      <c r="O193" s="243"/>
      <c r="P193" s="243"/>
      <c r="Q193" s="243"/>
      <c r="R193" s="243"/>
      <c r="S193" s="243"/>
      <c r="T193" s="244"/>
      <c r="AT193" s="245" t="s">
        <v>299</v>
      </c>
      <c r="AU193" s="245" t="s">
        <v>86</v>
      </c>
      <c r="AV193" s="12" t="s">
        <v>86</v>
      </c>
      <c r="AW193" s="12" t="s">
        <v>38</v>
      </c>
      <c r="AX193" s="12" t="s">
        <v>77</v>
      </c>
      <c r="AY193" s="245" t="s">
        <v>195</v>
      </c>
    </row>
    <row r="194" s="13" customFormat="1">
      <c r="B194" s="246"/>
      <c r="C194" s="247"/>
      <c r="D194" s="229" t="s">
        <v>299</v>
      </c>
      <c r="E194" s="248" t="s">
        <v>1</v>
      </c>
      <c r="F194" s="249" t="s">
        <v>301</v>
      </c>
      <c r="G194" s="247"/>
      <c r="H194" s="250">
        <v>92</v>
      </c>
      <c r="I194" s="251"/>
      <c r="J194" s="247"/>
      <c r="K194" s="247"/>
      <c r="L194" s="252"/>
      <c r="M194" s="253"/>
      <c r="N194" s="254"/>
      <c r="O194" s="254"/>
      <c r="P194" s="254"/>
      <c r="Q194" s="254"/>
      <c r="R194" s="254"/>
      <c r="S194" s="254"/>
      <c r="T194" s="255"/>
      <c r="AT194" s="256" t="s">
        <v>299</v>
      </c>
      <c r="AU194" s="256" t="s">
        <v>86</v>
      </c>
      <c r="AV194" s="13" t="s">
        <v>215</v>
      </c>
      <c r="AW194" s="13" t="s">
        <v>38</v>
      </c>
      <c r="AX194" s="13" t="s">
        <v>84</v>
      </c>
      <c r="AY194" s="256" t="s">
        <v>195</v>
      </c>
    </row>
    <row r="195" s="1" customFormat="1" ht="16.5" customHeight="1">
      <c r="B195" s="39"/>
      <c r="C195" s="217" t="s">
        <v>489</v>
      </c>
      <c r="D195" s="217" t="s">
        <v>198</v>
      </c>
      <c r="E195" s="218" t="s">
        <v>397</v>
      </c>
      <c r="F195" s="219" t="s">
        <v>398</v>
      </c>
      <c r="G195" s="220" t="s">
        <v>309</v>
      </c>
      <c r="H195" s="221">
        <v>36.359999999999999</v>
      </c>
      <c r="I195" s="222"/>
      <c r="J195" s="223">
        <f>ROUND(I195*H195,2)</f>
        <v>0</v>
      </c>
      <c r="K195" s="219" t="s">
        <v>202</v>
      </c>
      <c r="L195" s="44"/>
      <c r="M195" s="224" t="s">
        <v>1</v>
      </c>
      <c r="N195" s="225" t="s">
        <v>48</v>
      </c>
      <c r="O195" s="80"/>
      <c r="P195" s="226">
        <f>O195*H195</f>
        <v>0</v>
      </c>
      <c r="Q195" s="226">
        <v>0</v>
      </c>
      <c r="R195" s="226">
        <f>Q195*H195</f>
        <v>0</v>
      </c>
      <c r="S195" s="226">
        <v>0</v>
      </c>
      <c r="T195" s="227">
        <f>S195*H195</f>
        <v>0</v>
      </c>
      <c r="AR195" s="17" t="s">
        <v>399</v>
      </c>
      <c r="AT195" s="17" t="s">
        <v>198</v>
      </c>
      <c r="AU195" s="17" t="s">
        <v>86</v>
      </c>
      <c r="AY195" s="17" t="s">
        <v>195</v>
      </c>
      <c r="BE195" s="228">
        <f>IF(N195="základní",J195,0)</f>
        <v>0</v>
      </c>
      <c r="BF195" s="228">
        <f>IF(N195="snížená",J195,0)</f>
        <v>0</v>
      </c>
      <c r="BG195" s="228">
        <f>IF(N195="zákl. přenesená",J195,0)</f>
        <v>0</v>
      </c>
      <c r="BH195" s="228">
        <f>IF(N195="sníž. přenesená",J195,0)</f>
        <v>0</v>
      </c>
      <c r="BI195" s="228">
        <f>IF(N195="nulová",J195,0)</f>
        <v>0</v>
      </c>
      <c r="BJ195" s="17" t="s">
        <v>84</v>
      </c>
      <c r="BK195" s="228">
        <f>ROUND(I195*H195,2)</f>
        <v>0</v>
      </c>
      <c r="BL195" s="17" t="s">
        <v>399</v>
      </c>
      <c r="BM195" s="17" t="s">
        <v>2525</v>
      </c>
    </row>
    <row r="196" s="11" customFormat="1" ht="20.88" customHeight="1">
      <c r="B196" s="201"/>
      <c r="C196" s="202"/>
      <c r="D196" s="203" t="s">
        <v>76</v>
      </c>
      <c r="E196" s="215" t="s">
        <v>386</v>
      </c>
      <c r="F196" s="215" t="s">
        <v>2526</v>
      </c>
      <c r="G196" s="202"/>
      <c r="H196" s="202"/>
      <c r="I196" s="205"/>
      <c r="J196" s="216">
        <f>BK196</f>
        <v>0</v>
      </c>
      <c r="K196" s="202"/>
      <c r="L196" s="207"/>
      <c r="M196" s="208"/>
      <c r="N196" s="209"/>
      <c r="O196" s="209"/>
      <c r="P196" s="210">
        <f>SUM(P197:P238)</f>
        <v>0</v>
      </c>
      <c r="Q196" s="209"/>
      <c r="R196" s="210">
        <f>SUM(R197:R238)</f>
        <v>168.33240000000001</v>
      </c>
      <c r="S196" s="209"/>
      <c r="T196" s="211">
        <f>SUM(T197:T238)</f>
        <v>0</v>
      </c>
      <c r="AR196" s="212" t="s">
        <v>84</v>
      </c>
      <c r="AT196" s="213" t="s">
        <v>76</v>
      </c>
      <c r="AU196" s="213" t="s">
        <v>86</v>
      </c>
      <c r="AY196" s="212" t="s">
        <v>195</v>
      </c>
      <c r="BK196" s="214">
        <f>SUM(BK197:BK238)</f>
        <v>0</v>
      </c>
    </row>
    <row r="197" s="1" customFormat="1" ht="16.5" customHeight="1">
      <c r="B197" s="39"/>
      <c r="C197" s="217" t="s">
        <v>493</v>
      </c>
      <c r="D197" s="217" t="s">
        <v>198</v>
      </c>
      <c r="E197" s="218" t="s">
        <v>2527</v>
      </c>
      <c r="F197" s="219" t="s">
        <v>2528</v>
      </c>
      <c r="G197" s="220" t="s">
        <v>321</v>
      </c>
      <c r="H197" s="221">
        <v>680</v>
      </c>
      <c r="I197" s="222"/>
      <c r="J197" s="223">
        <f>ROUND(I197*H197,2)</f>
        <v>0</v>
      </c>
      <c r="K197" s="219" t="s">
        <v>202</v>
      </c>
      <c r="L197" s="44"/>
      <c r="M197" s="224" t="s">
        <v>1</v>
      </c>
      <c r="N197" s="225" t="s">
        <v>48</v>
      </c>
      <c r="O197" s="80"/>
      <c r="P197" s="226">
        <f>O197*H197</f>
        <v>0</v>
      </c>
      <c r="Q197" s="226">
        <v>0</v>
      </c>
      <c r="R197" s="226">
        <f>Q197*H197</f>
        <v>0</v>
      </c>
      <c r="S197" s="226">
        <v>0</v>
      </c>
      <c r="T197" s="227">
        <f>S197*H197</f>
        <v>0</v>
      </c>
      <c r="AR197" s="17" t="s">
        <v>215</v>
      </c>
      <c r="AT197" s="17" t="s">
        <v>198</v>
      </c>
      <c r="AU197" s="17" t="s">
        <v>210</v>
      </c>
      <c r="AY197" s="17" t="s">
        <v>195</v>
      </c>
      <c r="BE197" s="228">
        <f>IF(N197="základní",J197,0)</f>
        <v>0</v>
      </c>
      <c r="BF197" s="228">
        <f>IF(N197="snížená",J197,0)</f>
        <v>0</v>
      </c>
      <c r="BG197" s="228">
        <f>IF(N197="zákl. přenesená",J197,0)</f>
        <v>0</v>
      </c>
      <c r="BH197" s="228">
        <f>IF(N197="sníž. přenesená",J197,0)</f>
        <v>0</v>
      </c>
      <c r="BI197" s="228">
        <f>IF(N197="nulová",J197,0)</f>
        <v>0</v>
      </c>
      <c r="BJ197" s="17" t="s">
        <v>84</v>
      </c>
      <c r="BK197" s="228">
        <f>ROUND(I197*H197,2)</f>
        <v>0</v>
      </c>
      <c r="BL197" s="17" t="s">
        <v>215</v>
      </c>
      <c r="BM197" s="17" t="s">
        <v>2529</v>
      </c>
    </row>
    <row r="198" s="12" customFormat="1">
      <c r="B198" s="235"/>
      <c r="C198" s="236"/>
      <c r="D198" s="229" t="s">
        <v>299</v>
      </c>
      <c r="E198" s="237" t="s">
        <v>1</v>
      </c>
      <c r="F198" s="238" t="s">
        <v>2530</v>
      </c>
      <c r="G198" s="236"/>
      <c r="H198" s="239">
        <v>680</v>
      </c>
      <c r="I198" s="240"/>
      <c r="J198" s="236"/>
      <c r="K198" s="236"/>
      <c r="L198" s="241"/>
      <c r="M198" s="242"/>
      <c r="N198" s="243"/>
      <c r="O198" s="243"/>
      <c r="P198" s="243"/>
      <c r="Q198" s="243"/>
      <c r="R198" s="243"/>
      <c r="S198" s="243"/>
      <c r="T198" s="244"/>
      <c r="AT198" s="245" t="s">
        <v>299</v>
      </c>
      <c r="AU198" s="245" t="s">
        <v>210</v>
      </c>
      <c r="AV198" s="12" t="s">
        <v>86</v>
      </c>
      <c r="AW198" s="12" t="s">
        <v>38</v>
      </c>
      <c r="AX198" s="12" t="s">
        <v>77</v>
      </c>
      <c r="AY198" s="245" t="s">
        <v>195</v>
      </c>
    </row>
    <row r="199" s="13" customFormat="1">
      <c r="B199" s="246"/>
      <c r="C199" s="247"/>
      <c r="D199" s="229" t="s">
        <v>299</v>
      </c>
      <c r="E199" s="248" t="s">
        <v>1</v>
      </c>
      <c r="F199" s="249" t="s">
        <v>301</v>
      </c>
      <c r="G199" s="247"/>
      <c r="H199" s="250">
        <v>680</v>
      </c>
      <c r="I199" s="251"/>
      <c r="J199" s="247"/>
      <c r="K199" s="247"/>
      <c r="L199" s="252"/>
      <c r="M199" s="253"/>
      <c r="N199" s="254"/>
      <c r="O199" s="254"/>
      <c r="P199" s="254"/>
      <c r="Q199" s="254"/>
      <c r="R199" s="254"/>
      <c r="S199" s="254"/>
      <c r="T199" s="255"/>
      <c r="AT199" s="256" t="s">
        <v>299</v>
      </c>
      <c r="AU199" s="256" t="s">
        <v>210</v>
      </c>
      <c r="AV199" s="13" t="s">
        <v>215</v>
      </c>
      <c r="AW199" s="13" t="s">
        <v>38</v>
      </c>
      <c r="AX199" s="13" t="s">
        <v>84</v>
      </c>
      <c r="AY199" s="256" t="s">
        <v>195</v>
      </c>
    </row>
    <row r="200" s="1" customFormat="1" ht="16.5" customHeight="1">
      <c r="B200" s="39"/>
      <c r="C200" s="217" t="s">
        <v>499</v>
      </c>
      <c r="D200" s="217" t="s">
        <v>198</v>
      </c>
      <c r="E200" s="218" t="s">
        <v>2531</v>
      </c>
      <c r="F200" s="219" t="s">
        <v>2532</v>
      </c>
      <c r="G200" s="220" t="s">
        <v>321</v>
      </c>
      <c r="H200" s="221">
        <v>680</v>
      </c>
      <c r="I200" s="222"/>
      <c r="J200" s="223">
        <f>ROUND(I200*H200,2)</f>
        <v>0</v>
      </c>
      <c r="K200" s="219" t="s">
        <v>202</v>
      </c>
      <c r="L200" s="44"/>
      <c r="M200" s="224" t="s">
        <v>1</v>
      </c>
      <c r="N200" s="225" t="s">
        <v>48</v>
      </c>
      <c r="O200" s="80"/>
      <c r="P200" s="226">
        <f>O200*H200</f>
        <v>0</v>
      </c>
      <c r="Q200" s="226">
        <v>0</v>
      </c>
      <c r="R200" s="226">
        <f>Q200*H200</f>
        <v>0</v>
      </c>
      <c r="S200" s="226">
        <v>0</v>
      </c>
      <c r="T200" s="227">
        <f>S200*H200</f>
        <v>0</v>
      </c>
      <c r="AR200" s="17" t="s">
        <v>215</v>
      </c>
      <c r="AT200" s="17" t="s">
        <v>198</v>
      </c>
      <c r="AU200" s="17" t="s">
        <v>210</v>
      </c>
      <c r="AY200" s="17" t="s">
        <v>195</v>
      </c>
      <c r="BE200" s="228">
        <f>IF(N200="základní",J200,0)</f>
        <v>0</v>
      </c>
      <c r="BF200" s="228">
        <f>IF(N200="snížená",J200,0)</f>
        <v>0</v>
      </c>
      <c r="BG200" s="228">
        <f>IF(N200="zákl. přenesená",J200,0)</f>
        <v>0</v>
      </c>
      <c r="BH200" s="228">
        <f>IF(N200="sníž. přenesená",J200,0)</f>
        <v>0</v>
      </c>
      <c r="BI200" s="228">
        <f>IF(N200="nulová",J200,0)</f>
        <v>0</v>
      </c>
      <c r="BJ200" s="17" t="s">
        <v>84</v>
      </c>
      <c r="BK200" s="228">
        <f>ROUND(I200*H200,2)</f>
        <v>0</v>
      </c>
      <c r="BL200" s="17" t="s">
        <v>215</v>
      </c>
      <c r="BM200" s="17" t="s">
        <v>2533</v>
      </c>
    </row>
    <row r="201" s="12" customFormat="1">
      <c r="B201" s="235"/>
      <c r="C201" s="236"/>
      <c r="D201" s="229" t="s">
        <v>299</v>
      </c>
      <c r="E201" s="237" t="s">
        <v>1</v>
      </c>
      <c r="F201" s="238" t="s">
        <v>2530</v>
      </c>
      <c r="G201" s="236"/>
      <c r="H201" s="239">
        <v>680</v>
      </c>
      <c r="I201" s="240"/>
      <c r="J201" s="236"/>
      <c r="K201" s="236"/>
      <c r="L201" s="241"/>
      <c r="M201" s="242"/>
      <c r="N201" s="243"/>
      <c r="O201" s="243"/>
      <c r="P201" s="243"/>
      <c r="Q201" s="243"/>
      <c r="R201" s="243"/>
      <c r="S201" s="243"/>
      <c r="T201" s="244"/>
      <c r="AT201" s="245" t="s">
        <v>299</v>
      </c>
      <c r="AU201" s="245" t="s">
        <v>210</v>
      </c>
      <c r="AV201" s="12" t="s">
        <v>86</v>
      </c>
      <c r="AW201" s="12" t="s">
        <v>38</v>
      </c>
      <c r="AX201" s="12" t="s">
        <v>77</v>
      </c>
      <c r="AY201" s="245" t="s">
        <v>195</v>
      </c>
    </row>
    <row r="202" s="13" customFormat="1">
      <c r="B202" s="246"/>
      <c r="C202" s="247"/>
      <c r="D202" s="229" t="s">
        <v>299</v>
      </c>
      <c r="E202" s="248" t="s">
        <v>1</v>
      </c>
      <c r="F202" s="249" t="s">
        <v>301</v>
      </c>
      <c r="G202" s="247"/>
      <c r="H202" s="250">
        <v>680</v>
      </c>
      <c r="I202" s="251"/>
      <c r="J202" s="247"/>
      <c r="K202" s="247"/>
      <c r="L202" s="252"/>
      <c r="M202" s="253"/>
      <c r="N202" s="254"/>
      <c r="O202" s="254"/>
      <c r="P202" s="254"/>
      <c r="Q202" s="254"/>
      <c r="R202" s="254"/>
      <c r="S202" s="254"/>
      <c r="T202" s="255"/>
      <c r="AT202" s="256" t="s">
        <v>299</v>
      </c>
      <c r="AU202" s="256" t="s">
        <v>210</v>
      </c>
      <c r="AV202" s="13" t="s">
        <v>215</v>
      </c>
      <c r="AW202" s="13" t="s">
        <v>38</v>
      </c>
      <c r="AX202" s="13" t="s">
        <v>84</v>
      </c>
      <c r="AY202" s="256" t="s">
        <v>195</v>
      </c>
    </row>
    <row r="203" s="1" customFormat="1" ht="16.5" customHeight="1">
      <c r="B203" s="39"/>
      <c r="C203" s="278" t="s">
        <v>504</v>
      </c>
      <c r="D203" s="278" t="s">
        <v>366</v>
      </c>
      <c r="E203" s="279" t="s">
        <v>2534</v>
      </c>
      <c r="F203" s="280" t="s">
        <v>2535</v>
      </c>
      <c r="G203" s="281" t="s">
        <v>350</v>
      </c>
      <c r="H203" s="282">
        <v>168.30000000000001</v>
      </c>
      <c r="I203" s="283"/>
      <c r="J203" s="284">
        <f>ROUND(I203*H203,2)</f>
        <v>0</v>
      </c>
      <c r="K203" s="280" t="s">
        <v>2536</v>
      </c>
      <c r="L203" s="285"/>
      <c r="M203" s="286" t="s">
        <v>1</v>
      </c>
      <c r="N203" s="287" t="s">
        <v>48</v>
      </c>
      <c r="O203" s="80"/>
      <c r="P203" s="226">
        <f>O203*H203</f>
        <v>0</v>
      </c>
      <c r="Q203" s="226">
        <v>1</v>
      </c>
      <c r="R203" s="226">
        <f>Q203*H203</f>
        <v>168.30000000000001</v>
      </c>
      <c r="S203" s="226">
        <v>0</v>
      </c>
      <c r="T203" s="227">
        <f>S203*H203</f>
        <v>0</v>
      </c>
      <c r="AR203" s="17" t="s">
        <v>238</v>
      </c>
      <c r="AT203" s="17" t="s">
        <v>366</v>
      </c>
      <c r="AU203" s="17" t="s">
        <v>210</v>
      </c>
      <c r="AY203" s="17" t="s">
        <v>195</v>
      </c>
      <c r="BE203" s="228">
        <f>IF(N203="základní",J203,0)</f>
        <v>0</v>
      </c>
      <c r="BF203" s="228">
        <f>IF(N203="snížená",J203,0)</f>
        <v>0</v>
      </c>
      <c r="BG203" s="228">
        <f>IF(N203="zákl. přenesená",J203,0)</f>
        <v>0</v>
      </c>
      <c r="BH203" s="228">
        <f>IF(N203="sníž. přenesená",J203,0)</f>
        <v>0</v>
      </c>
      <c r="BI203" s="228">
        <f>IF(N203="nulová",J203,0)</f>
        <v>0</v>
      </c>
      <c r="BJ203" s="17" t="s">
        <v>84</v>
      </c>
      <c r="BK203" s="228">
        <f>ROUND(I203*H203,2)</f>
        <v>0</v>
      </c>
      <c r="BL203" s="17" t="s">
        <v>215</v>
      </c>
      <c r="BM203" s="17" t="s">
        <v>2537</v>
      </c>
    </row>
    <row r="204" s="1" customFormat="1">
      <c r="B204" s="39"/>
      <c r="C204" s="40"/>
      <c r="D204" s="229" t="s">
        <v>205</v>
      </c>
      <c r="E204" s="40"/>
      <c r="F204" s="230" t="s">
        <v>2538</v>
      </c>
      <c r="G204" s="40"/>
      <c r="H204" s="40"/>
      <c r="I204" s="144"/>
      <c r="J204" s="40"/>
      <c r="K204" s="40"/>
      <c r="L204" s="44"/>
      <c r="M204" s="231"/>
      <c r="N204" s="80"/>
      <c r="O204" s="80"/>
      <c r="P204" s="80"/>
      <c r="Q204" s="80"/>
      <c r="R204" s="80"/>
      <c r="S204" s="80"/>
      <c r="T204" s="81"/>
      <c r="AT204" s="17" t="s">
        <v>205</v>
      </c>
      <c r="AU204" s="17" t="s">
        <v>210</v>
      </c>
    </row>
    <row r="205" s="12" customFormat="1">
      <c r="B205" s="235"/>
      <c r="C205" s="236"/>
      <c r="D205" s="229" t="s">
        <v>299</v>
      </c>
      <c r="E205" s="236"/>
      <c r="F205" s="238" t="s">
        <v>2539</v>
      </c>
      <c r="G205" s="236"/>
      <c r="H205" s="239">
        <v>168.30000000000001</v>
      </c>
      <c r="I205" s="240"/>
      <c r="J205" s="236"/>
      <c r="K205" s="236"/>
      <c r="L205" s="241"/>
      <c r="M205" s="242"/>
      <c r="N205" s="243"/>
      <c r="O205" s="243"/>
      <c r="P205" s="243"/>
      <c r="Q205" s="243"/>
      <c r="R205" s="243"/>
      <c r="S205" s="243"/>
      <c r="T205" s="244"/>
      <c r="AT205" s="245" t="s">
        <v>299</v>
      </c>
      <c r="AU205" s="245" t="s">
        <v>210</v>
      </c>
      <c r="AV205" s="12" t="s">
        <v>86</v>
      </c>
      <c r="AW205" s="12" t="s">
        <v>4</v>
      </c>
      <c r="AX205" s="12" t="s">
        <v>84</v>
      </c>
      <c r="AY205" s="245" t="s">
        <v>195</v>
      </c>
    </row>
    <row r="206" s="1" customFormat="1" ht="16.5" customHeight="1">
      <c r="B206" s="39"/>
      <c r="C206" s="217" t="s">
        <v>510</v>
      </c>
      <c r="D206" s="217" t="s">
        <v>198</v>
      </c>
      <c r="E206" s="218" t="s">
        <v>2540</v>
      </c>
      <c r="F206" s="219" t="s">
        <v>2541</v>
      </c>
      <c r="G206" s="220" t="s">
        <v>321</v>
      </c>
      <c r="H206" s="221">
        <v>680</v>
      </c>
      <c r="I206" s="222"/>
      <c r="J206" s="223">
        <f>ROUND(I206*H206,2)</f>
        <v>0</v>
      </c>
      <c r="K206" s="219" t="s">
        <v>202</v>
      </c>
      <c r="L206" s="44"/>
      <c r="M206" s="224" t="s">
        <v>1</v>
      </c>
      <c r="N206" s="225" t="s">
        <v>48</v>
      </c>
      <c r="O206" s="80"/>
      <c r="P206" s="226">
        <f>O206*H206</f>
        <v>0</v>
      </c>
      <c r="Q206" s="226">
        <v>0</v>
      </c>
      <c r="R206" s="226">
        <f>Q206*H206</f>
        <v>0</v>
      </c>
      <c r="S206" s="226">
        <v>0</v>
      </c>
      <c r="T206" s="227">
        <f>S206*H206</f>
        <v>0</v>
      </c>
      <c r="AR206" s="17" t="s">
        <v>215</v>
      </c>
      <c r="AT206" s="17" t="s">
        <v>198</v>
      </c>
      <c r="AU206" s="17" t="s">
        <v>210</v>
      </c>
      <c r="AY206" s="17" t="s">
        <v>195</v>
      </c>
      <c r="BE206" s="228">
        <f>IF(N206="základní",J206,0)</f>
        <v>0</v>
      </c>
      <c r="BF206" s="228">
        <f>IF(N206="snížená",J206,0)</f>
        <v>0</v>
      </c>
      <c r="BG206" s="228">
        <f>IF(N206="zákl. přenesená",J206,0)</f>
        <v>0</v>
      </c>
      <c r="BH206" s="228">
        <f>IF(N206="sníž. přenesená",J206,0)</f>
        <v>0</v>
      </c>
      <c r="BI206" s="228">
        <f>IF(N206="nulová",J206,0)</f>
        <v>0</v>
      </c>
      <c r="BJ206" s="17" t="s">
        <v>84</v>
      </c>
      <c r="BK206" s="228">
        <f>ROUND(I206*H206,2)</f>
        <v>0</v>
      </c>
      <c r="BL206" s="17" t="s">
        <v>215</v>
      </c>
      <c r="BM206" s="17" t="s">
        <v>2542</v>
      </c>
    </row>
    <row r="207" s="12" customFormat="1">
      <c r="B207" s="235"/>
      <c r="C207" s="236"/>
      <c r="D207" s="229" t="s">
        <v>299</v>
      </c>
      <c r="E207" s="237" t="s">
        <v>1</v>
      </c>
      <c r="F207" s="238" t="s">
        <v>2530</v>
      </c>
      <c r="G207" s="236"/>
      <c r="H207" s="239">
        <v>680</v>
      </c>
      <c r="I207" s="240"/>
      <c r="J207" s="236"/>
      <c r="K207" s="236"/>
      <c r="L207" s="241"/>
      <c r="M207" s="242"/>
      <c r="N207" s="243"/>
      <c r="O207" s="243"/>
      <c r="P207" s="243"/>
      <c r="Q207" s="243"/>
      <c r="R207" s="243"/>
      <c r="S207" s="243"/>
      <c r="T207" s="244"/>
      <c r="AT207" s="245" t="s">
        <v>299</v>
      </c>
      <c r="AU207" s="245" t="s">
        <v>210</v>
      </c>
      <c r="AV207" s="12" t="s">
        <v>86</v>
      </c>
      <c r="AW207" s="12" t="s">
        <v>38</v>
      </c>
      <c r="AX207" s="12" t="s">
        <v>77</v>
      </c>
      <c r="AY207" s="245" t="s">
        <v>195</v>
      </c>
    </row>
    <row r="208" s="13" customFormat="1">
      <c r="B208" s="246"/>
      <c r="C208" s="247"/>
      <c r="D208" s="229" t="s">
        <v>299</v>
      </c>
      <c r="E208" s="248" t="s">
        <v>1</v>
      </c>
      <c r="F208" s="249" t="s">
        <v>301</v>
      </c>
      <c r="G208" s="247"/>
      <c r="H208" s="250">
        <v>680</v>
      </c>
      <c r="I208" s="251"/>
      <c r="J208" s="247"/>
      <c r="K208" s="247"/>
      <c r="L208" s="252"/>
      <c r="M208" s="253"/>
      <c r="N208" s="254"/>
      <c r="O208" s="254"/>
      <c r="P208" s="254"/>
      <c r="Q208" s="254"/>
      <c r="R208" s="254"/>
      <c r="S208" s="254"/>
      <c r="T208" s="255"/>
      <c r="AT208" s="256" t="s">
        <v>299</v>
      </c>
      <c r="AU208" s="256" t="s">
        <v>210</v>
      </c>
      <c r="AV208" s="13" t="s">
        <v>215</v>
      </c>
      <c r="AW208" s="13" t="s">
        <v>38</v>
      </c>
      <c r="AX208" s="13" t="s">
        <v>84</v>
      </c>
      <c r="AY208" s="256" t="s">
        <v>195</v>
      </c>
    </row>
    <row r="209" s="1" customFormat="1" ht="16.5" customHeight="1">
      <c r="B209" s="39"/>
      <c r="C209" s="278" t="s">
        <v>514</v>
      </c>
      <c r="D209" s="278" t="s">
        <v>366</v>
      </c>
      <c r="E209" s="279" t="s">
        <v>2543</v>
      </c>
      <c r="F209" s="280" t="s">
        <v>2544</v>
      </c>
      <c r="G209" s="281" t="s">
        <v>1504</v>
      </c>
      <c r="H209" s="282">
        <v>17</v>
      </c>
      <c r="I209" s="283"/>
      <c r="J209" s="284">
        <f>ROUND(I209*H209,2)</f>
        <v>0</v>
      </c>
      <c r="K209" s="280" t="s">
        <v>202</v>
      </c>
      <c r="L209" s="285"/>
      <c r="M209" s="286" t="s">
        <v>1</v>
      </c>
      <c r="N209" s="287" t="s">
        <v>48</v>
      </c>
      <c r="O209" s="80"/>
      <c r="P209" s="226">
        <f>O209*H209</f>
        <v>0</v>
      </c>
      <c r="Q209" s="226">
        <v>0.001</v>
      </c>
      <c r="R209" s="226">
        <f>Q209*H209</f>
        <v>0.017000000000000001</v>
      </c>
      <c r="S209" s="226">
        <v>0</v>
      </c>
      <c r="T209" s="227">
        <f>S209*H209</f>
        <v>0</v>
      </c>
      <c r="AR209" s="17" t="s">
        <v>238</v>
      </c>
      <c r="AT209" s="17" t="s">
        <v>366</v>
      </c>
      <c r="AU209" s="17" t="s">
        <v>210</v>
      </c>
      <c r="AY209" s="17" t="s">
        <v>195</v>
      </c>
      <c r="BE209" s="228">
        <f>IF(N209="základní",J209,0)</f>
        <v>0</v>
      </c>
      <c r="BF209" s="228">
        <f>IF(N209="snížená",J209,0)</f>
        <v>0</v>
      </c>
      <c r="BG209" s="228">
        <f>IF(N209="zákl. přenesená",J209,0)</f>
        <v>0</v>
      </c>
      <c r="BH209" s="228">
        <f>IF(N209="sníž. přenesená",J209,0)</f>
        <v>0</v>
      </c>
      <c r="BI209" s="228">
        <f>IF(N209="nulová",J209,0)</f>
        <v>0</v>
      </c>
      <c r="BJ209" s="17" t="s">
        <v>84</v>
      </c>
      <c r="BK209" s="228">
        <f>ROUND(I209*H209,2)</f>
        <v>0</v>
      </c>
      <c r="BL209" s="17" t="s">
        <v>215</v>
      </c>
      <c r="BM209" s="17" t="s">
        <v>2545</v>
      </c>
    </row>
    <row r="210" s="12" customFormat="1">
      <c r="B210" s="235"/>
      <c r="C210" s="236"/>
      <c r="D210" s="229" t="s">
        <v>299</v>
      </c>
      <c r="E210" s="236"/>
      <c r="F210" s="238" t="s">
        <v>2546</v>
      </c>
      <c r="G210" s="236"/>
      <c r="H210" s="239">
        <v>17</v>
      </c>
      <c r="I210" s="240"/>
      <c r="J210" s="236"/>
      <c r="K210" s="236"/>
      <c r="L210" s="241"/>
      <c r="M210" s="242"/>
      <c r="N210" s="243"/>
      <c r="O210" s="243"/>
      <c r="P210" s="243"/>
      <c r="Q210" s="243"/>
      <c r="R210" s="243"/>
      <c r="S210" s="243"/>
      <c r="T210" s="244"/>
      <c r="AT210" s="245" t="s">
        <v>299</v>
      </c>
      <c r="AU210" s="245" t="s">
        <v>210</v>
      </c>
      <c r="AV210" s="12" t="s">
        <v>86</v>
      </c>
      <c r="AW210" s="12" t="s">
        <v>4</v>
      </c>
      <c r="AX210" s="12" t="s">
        <v>84</v>
      </c>
      <c r="AY210" s="245" t="s">
        <v>195</v>
      </c>
    </row>
    <row r="211" s="1" customFormat="1" ht="16.5" customHeight="1">
      <c r="B211" s="39"/>
      <c r="C211" s="217" t="s">
        <v>521</v>
      </c>
      <c r="D211" s="217" t="s">
        <v>198</v>
      </c>
      <c r="E211" s="218" t="s">
        <v>2547</v>
      </c>
      <c r="F211" s="219" t="s">
        <v>2548</v>
      </c>
      <c r="G211" s="220" t="s">
        <v>321</v>
      </c>
      <c r="H211" s="221">
        <v>680</v>
      </c>
      <c r="I211" s="222"/>
      <c r="J211" s="223">
        <f>ROUND(I211*H211,2)</f>
        <v>0</v>
      </c>
      <c r="K211" s="219" t="s">
        <v>202</v>
      </c>
      <c r="L211" s="44"/>
      <c r="M211" s="224" t="s">
        <v>1</v>
      </c>
      <c r="N211" s="225" t="s">
        <v>48</v>
      </c>
      <c r="O211" s="80"/>
      <c r="P211" s="226">
        <f>O211*H211</f>
        <v>0</v>
      </c>
      <c r="Q211" s="226">
        <v>0</v>
      </c>
      <c r="R211" s="226">
        <f>Q211*H211</f>
        <v>0</v>
      </c>
      <c r="S211" s="226">
        <v>0</v>
      </c>
      <c r="T211" s="227">
        <f>S211*H211</f>
        <v>0</v>
      </c>
      <c r="AR211" s="17" t="s">
        <v>215</v>
      </c>
      <c r="AT211" s="17" t="s">
        <v>198</v>
      </c>
      <c r="AU211" s="17" t="s">
        <v>210</v>
      </c>
      <c r="AY211" s="17" t="s">
        <v>195</v>
      </c>
      <c r="BE211" s="228">
        <f>IF(N211="základní",J211,0)</f>
        <v>0</v>
      </c>
      <c r="BF211" s="228">
        <f>IF(N211="snížená",J211,0)</f>
        <v>0</v>
      </c>
      <c r="BG211" s="228">
        <f>IF(N211="zákl. přenesená",J211,0)</f>
        <v>0</v>
      </c>
      <c r="BH211" s="228">
        <f>IF(N211="sníž. přenesená",J211,0)</f>
        <v>0</v>
      </c>
      <c r="BI211" s="228">
        <f>IF(N211="nulová",J211,0)</f>
        <v>0</v>
      </c>
      <c r="BJ211" s="17" t="s">
        <v>84</v>
      </c>
      <c r="BK211" s="228">
        <f>ROUND(I211*H211,2)</f>
        <v>0</v>
      </c>
      <c r="BL211" s="17" t="s">
        <v>215</v>
      </c>
      <c r="BM211" s="17" t="s">
        <v>2549</v>
      </c>
    </row>
    <row r="212" s="12" customFormat="1">
      <c r="B212" s="235"/>
      <c r="C212" s="236"/>
      <c r="D212" s="229" t="s">
        <v>299</v>
      </c>
      <c r="E212" s="237" t="s">
        <v>1</v>
      </c>
      <c r="F212" s="238" t="s">
        <v>2530</v>
      </c>
      <c r="G212" s="236"/>
      <c r="H212" s="239">
        <v>680</v>
      </c>
      <c r="I212" s="240"/>
      <c r="J212" s="236"/>
      <c r="K212" s="236"/>
      <c r="L212" s="241"/>
      <c r="M212" s="242"/>
      <c r="N212" s="243"/>
      <c r="O212" s="243"/>
      <c r="P212" s="243"/>
      <c r="Q212" s="243"/>
      <c r="R212" s="243"/>
      <c r="S212" s="243"/>
      <c r="T212" s="244"/>
      <c r="AT212" s="245" t="s">
        <v>299</v>
      </c>
      <c r="AU212" s="245" t="s">
        <v>210</v>
      </c>
      <c r="AV212" s="12" t="s">
        <v>86</v>
      </c>
      <c r="AW212" s="12" t="s">
        <v>38</v>
      </c>
      <c r="AX212" s="12" t="s">
        <v>77</v>
      </c>
      <c r="AY212" s="245" t="s">
        <v>195</v>
      </c>
    </row>
    <row r="213" s="13" customFormat="1">
      <c r="B213" s="246"/>
      <c r="C213" s="247"/>
      <c r="D213" s="229" t="s">
        <v>299</v>
      </c>
      <c r="E213" s="248" t="s">
        <v>1</v>
      </c>
      <c r="F213" s="249" t="s">
        <v>301</v>
      </c>
      <c r="G213" s="247"/>
      <c r="H213" s="250">
        <v>680</v>
      </c>
      <c r="I213" s="251"/>
      <c r="J213" s="247"/>
      <c r="K213" s="247"/>
      <c r="L213" s="252"/>
      <c r="M213" s="253"/>
      <c r="N213" s="254"/>
      <c r="O213" s="254"/>
      <c r="P213" s="254"/>
      <c r="Q213" s="254"/>
      <c r="R213" s="254"/>
      <c r="S213" s="254"/>
      <c r="T213" s="255"/>
      <c r="AT213" s="256" t="s">
        <v>299</v>
      </c>
      <c r="AU213" s="256" t="s">
        <v>210</v>
      </c>
      <c r="AV213" s="13" t="s">
        <v>215</v>
      </c>
      <c r="AW213" s="13" t="s">
        <v>38</v>
      </c>
      <c r="AX213" s="13" t="s">
        <v>84</v>
      </c>
      <c r="AY213" s="256" t="s">
        <v>195</v>
      </c>
    </row>
    <row r="214" s="1" customFormat="1" ht="16.5" customHeight="1">
      <c r="B214" s="39"/>
      <c r="C214" s="217" t="s">
        <v>526</v>
      </c>
      <c r="D214" s="217" t="s">
        <v>198</v>
      </c>
      <c r="E214" s="218" t="s">
        <v>2550</v>
      </c>
      <c r="F214" s="219" t="s">
        <v>2551</v>
      </c>
      <c r="G214" s="220" t="s">
        <v>321</v>
      </c>
      <c r="H214" s="221">
        <v>680</v>
      </c>
      <c r="I214" s="222"/>
      <c r="J214" s="223">
        <f>ROUND(I214*H214,2)</f>
        <v>0</v>
      </c>
      <c r="K214" s="219" t="s">
        <v>202</v>
      </c>
      <c r="L214" s="44"/>
      <c r="M214" s="224" t="s">
        <v>1</v>
      </c>
      <c r="N214" s="225" t="s">
        <v>48</v>
      </c>
      <c r="O214" s="80"/>
      <c r="P214" s="226">
        <f>O214*H214</f>
        <v>0</v>
      </c>
      <c r="Q214" s="226">
        <v>0</v>
      </c>
      <c r="R214" s="226">
        <f>Q214*H214</f>
        <v>0</v>
      </c>
      <c r="S214" s="226">
        <v>0</v>
      </c>
      <c r="T214" s="227">
        <f>S214*H214</f>
        <v>0</v>
      </c>
      <c r="AR214" s="17" t="s">
        <v>215</v>
      </c>
      <c r="AT214" s="17" t="s">
        <v>198</v>
      </c>
      <c r="AU214" s="17" t="s">
        <v>210</v>
      </c>
      <c r="AY214" s="17" t="s">
        <v>195</v>
      </c>
      <c r="BE214" s="228">
        <f>IF(N214="základní",J214,0)</f>
        <v>0</v>
      </c>
      <c r="BF214" s="228">
        <f>IF(N214="snížená",J214,0)</f>
        <v>0</v>
      </c>
      <c r="BG214" s="228">
        <f>IF(N214="zákl. přenesená",J214,0)</f>
        <v>0</v>
      </c>
      <c r="BH214" s="228">
        <f>IF(N214="sníž. přenesená",J214,0)</f>
        <v>0</v>
      </c>
      <c r="BI214" s="228">
        <f>IF(N214="nulová",J214,0)</f>
        <v>0</v>
      </c>
      <c r="BJ214" s="17" t="s">
        <v>84</v>
      </c>
      <c r="BK214" s="228">
        <f>ROUND(I214*H214,2)</f>
        <v>0</v>
      </c>
      <c r="BL214" s="17" t="s">
        <v>215</v>
      </c>
      <c r="BM214" s="17" t="s">
        <v>2552</v>
      </c>
    </row>
    <row r="215" s="12" customFormat="1">
      <c r="B215" s="235"/>
      <c r="C215" s="236"/>
      <c r="D215" s="229" t="s">
        <v>299</v>
      </c>
      <c r="E215" s="237" t="s">
        <v>1</v>
      </c>
      <c r="F215" s="238" t="s">
        <v>2530</v>
      </c>
      <c r="G215" s="236"/>
      <c r="H215" s="239">
        <v>680</v>
      </c>
      <c r="I215" s="240"/>
      <c r="J215" s="236"/>
      <c r="K215" s="236"/>
      <c r="L215" s="241"/>
      <c r="M215" s="242"/>
      <c r="N215" s="243"/>
      <c r="O215" s="243"/>
      <c r="P215" s="243"/>
      <c r="Q215" s="243"/>
      <c r="R215" s="243"/>
      <c r="S215" s="243"/>
      <c r="T215" s="244"/>
      <c r="AT215" s="245" t="s">
        <v>299</v>
      </c>
      <c r="AU215" s="245" t="s">
        <v>210</v>
      </c>
      <c r="AV215" s="12" t="s">
        <v>86</v>
      </c>
      <c r="AW215" s="12" t="s">
        <v>38</v>
      </c>
      <c r="AX215" s="12" t="s">
        <v>77</v>
      </c>
      <c r="AY215" s="245" t="s">
        <v>195</v>
      </c>
    </row>
    <row r="216" s="13" customFormat="1">
      <c r="B216" s="246"/>
      <c r="C216" s="247"/>
      <c r="D216" s="229" t="s">
        <v>299</v>
      </c>
      <c r="E216" s="248" t="s">
        <v>1</v>
      </c>
      <c r="F216" s="249" t="s">
        <v>301</v>
      </c>
      <c r="G216" s="247"/>
      <c r="H216" s="250">
        <v>680</v>
      </c>
      <c r="I216" s="251"/>
      <c r="J216" s="247"/>
      <c r="K216" s="247"/>
      <c r="L216" s="252"/>
      <c r="M216" s="253"/>
      <c r="N216" s="254"/>
      <c r="O216" s="254"/>
      <c r="P216" s="254"/>
      <c r="Q216" s="254"/>
      <c r="R216" s="254"/>
      <c r="S216" s="254"/>
      <c r="T216" s="255"/>
      <c r="AT216" s="256" t="s">
        <v>299</v>
      </c>
      <c r="AU216" s="256" t="s">
        <v>210</v>
      </c>
      <c r="AV216" s="13" t="s">
        <v>215</v>
      </c>
      <c r="AW216" s="13" t="s">
        <v>38</v>
      </c>
      <c r="AX216" s="13" t="s">
        <v>84</v>
      </c>
      <c r="AY216" s="256" t="s">
        <v>195</v>
      </c>
    </row>
    <row r="217" s="1" customFormat="1" ht="16.5" customHeight="1">
      <c r="B217" s="39"/>
      <c r="C217" s="217" t="s">
        <v>533</v>
      </c>
      <c r="D217" s="217" t="s">
        <v>198</v>
      </c>
      <c r="E217" s="218" t="s">
        <v>2553</v>
      </c>
      <c r="F217" s="219" t="s">
        <v>2554</v>
      </c>
      <c r="G217" s="220" t="s">
        <v>321</v>
      </c>
      <c r="H217" s="221">
        <v>680</v>
      </c>
      <c r="I217" s="222"/>
      <c r="J217" s="223">
        <f>ROUND(I217*H217,2)</f>
        <v>0</v>
      </c>
      <c r="K217" s="219" t="s">
        <v>202</v>
      </c>
      <c r="L217" s="44"/>
      <c r="M217" s="224" t="s">
        <v>1</v>
      </c>
      <c r="N217" s="225" t="s">
        <v>48</v>
      </c>
      <c r="O217" s="80"/>
      <c r="P217" s="226">
        <f>O217*H217</f>
        <v>0</v>
      </c>
      <c r="Q217" s="226">
        <v>0</v>
      </c>
      <c r="R217" s="226">
        <f>Q217*H217</f>
        <v>0</v>
      </c>
      <c r="S217" s="226">
        <v>0</v>
      </c>
      <c r="T217" s="227">
        <f>S217*H217</f>
        <v>0</v>
      </c>
      <c r="AR217" s="17" t="s">
        <v>215</v>
      </c>
      <c r="AT217" s="17" t="s">
        <v>198</v>
      </c>
      <c r="AU217" s="17" t="s">
        <v>210</v>
      </c>
      <c r="AY217" s="17" t="s">
        <v>195</v>
      </c>
      <c r="BE217" s="228">
        <f>IF(N217="základní",J217,0)</f>
        <v>0</v>
      </c>
      <c r="BF217" s="228">
        <f>IF(N217="snížená",J217,0)</f>
        <v>0</v>
      </c>
      <c r="BG217" s="228">
        <f>IF(N217="zákl. přenesená",J217,0)</f>
        <v>0</v>
      </c>
      <c r="BH217" s="228">
        <f>IF(N217="sníž. přenesená",J217,0)</f>
        <v>0</v>
      </c>
      <c r="BI217" s="228">
        <f>IF(N217="nulová",J217,0)</f>
        <v>0</v>
      </c>
      <c r="BJ217" s="17" t="s">
        <v>84</v>
      </c>
      <c r="BK217" s="228">
        <f>ROUND(I217*H217,2)</f>
        <v>0</v>
      </c>
      <c r="BL217" s="17" t="s">
        <v>215</v>
      </c>
      <c r="BM217" s="17" t="s">
        <v>2555</v>
      </c>
    </row>
    <row r="218" s="12" customFormat="1">
      <c r="B218" s="235"/>
      <c r="C218" s="236"/>
      <c r="D218" s="229" t="s">
        <v>299</v>
      </c>
      <c r="E218" s="237" t="s">
        <v>1</v>
      </c>
      <c r="F218" s="238" t="s">
        <v>2530</v>
      </c>
      <c r="G218" s="236"/>
      <c r="H218" s="239">
        <v>680</v>
      </c>
      <c r="I218" s="240"/>
      <c r="J218" s="236"/>
      <c r="K218" s="236"/>
      <c r="L218" s="241"/>
      <c r="M218" s="242"/>
      <c r="N218" s="243"/>
      <c r="O218" s="243"/>
      <c r="P218" s="243"/>
      <c r="Q218" s="243"/>
      <c r="R218" s="243"/>
      <c r="S218" s="243"/>
      <c r="T218" s="244"/>
      <c r="AT218" s="245" t="s">
        <v>299</v>
      </c>
      <c r="AU218" s="245" t="s">
        <v>210</v>
      </c>
      <c r="AV218" s="12" t="s">
        <v>86</v>
      </c>
      <c r="AW218" s="12" t="s">
        <v>38</v>
      </c>
      <c r="AX218" s="12" t="s">
        <v>77</v>
      </c>
      <c r="AY218" s="245" t="s">
        <v>195</v>
      </c>
    </row>
    <row r="219" s="13" customFormat="1">
      <c r="B219" s="246"/>
      <c r="C219" s="247"/>
      <c r="D219" s="229" t="s">
        <v>299</v>
      </c>
      <c r="E219" s="248" t="s">
        <v>1</v>
      </c>
      <c r="F219" s="249" t="s">
        <v>301</v>
      </c>
      <c r="G219" s="247"/>
      <c r="H219" s="250">
        <v>680</v>
      </c>
      <c r="I219" s="251"/>
      <c r="J219" s="247"/>
      <c r="K219" s="247"/>
      <c r="L219" s="252"/>
      <c r="M219" s="253"/>
      <c r="N219" s="254"/>
      <c r="O219" s="254"/>
      <c r="P219" s="254"/>
      <c r="Q219" s="254"/>
      <c r="R219" s="254"/>
      <c r="S219" s="254"/>
      <c r="T219" s="255"/>
      <c r="AT219" s="256" t="s">
        <v>299</v>
      </c>
      <c r="AU219" s="256" t="s">
        <v>210</v>
      </c>
      <c r="AV219" s="13" t="s">
        <v>215</v>
      </c>
      <c r="AW219" s="13" t="s">
        <v>38</v>
      </c>
      <c r="AX219" s="13" t="s">
        <v>84</v>
      </c>
      <c r="AY219" s="256" t="s">
        <v>195</v>
      </c>
    </row>
    <row r="220" s="1" customFormat="1" ht="16.5" customHeight="1">
      <c r="B220" s="39"/>
      <c r="C220" s="217" t="s">
        <v>539</v>
      </c>
      <c r="D220" s="217" t="s">
        <v>198</v>
      </c>
      <c r="E220" s="218" t="s">
        <v>2556</v>
      </c>
      <c r="F220" s="219" t="s">
        <v>2557</v>
      </c>
      <c r="G220" s="220" t="s">
        <v>321</v>
      </c>
      <c r="H220" s="221">
        <v>680</v>
      </c>
      <c r="I220" s="222"/>
      <c r="J220" s="223">
        <f>ROUND(I220*H220,2)</f>
        <v>0</v>
      </c>
      <c r="K220" s="219" t="s">
        <v>202</v>
      </c>
      <c r="L220" s="44"/>
      <c r="M220" s="224" t="s">
        <v>1</v>
      </c>
      <c r="N220" s="225" t="s">
        <v>48</v>
      </c>
      <c r="O220" s="80"/>
      <c r="P220" s="226">
        <f>O220*H220</f>
        <v>0</v>
      </c>
      <c r="Q220" s="226">
        <v>0</v>
      </c>
      <c r="R220" s="226">
        <f>Q220*H220</f>
        <v>0</v>
      </c>
      <c r="S220" s="226">
        <v>0</v>
      </c>
      <c r="T220" s="227">
        <f>S220*H220</f>
        <v>0</v>
      </c>
      <c r="AR220" s="17" t="s">
        <v>215</v>
      </c>
      <c r="AT220" s="17" t="s">
        <v>198</v>
      </c>
      <c r="AU220" s="17" t="s">
        <v>210</v>
      </c>
      <c r="AY220" s="17" t="s">
        <v>195</v>
      </c>
      <c r="BE220" s="228">
        <f>IF(N220="základní",J220,0)</f>
        <v>0</v>
      </c>
      <c r="BF220" s="228">
        <f>IF(N220="snížená",J220,0)</f>
        <v>0</v>
      </c>
      <c r="BG220" s="228">
        <f>IF(N220="zákl. přenesená",J220,0)</f>
        <v>0</v>
      </c>
      <c r="BH220" s="228">
        <f>IF(N220="sníž. přenesená",J220,0)</f>
        <v>0</v>
      </c>
      <c r="BI220" s="228">
        <f>IF(N220="nulová",J220,0)</f>
        <v>0</v>
      </c>
      <c r="BJ220" s="17" t="s">
        <v>84</v>
      </c>
      <c r="BK220" s="228">
        <f>ROUND(I220*H220,2)</f>
        <v>0</v>
      </c>
      <c r="BL220" s="17" t="s">
        <v>215</v>
      </c>
      <c r="BM220" s="17" t="s">
        <v>2558</v>
      </c>
    </row>
    <row r="221" s="12" customFormat="1">
      <c r="B221" s="235"/>
      <c r="C221" s="236"/>
      <c r="D221" s="229" t="s">
        <v>299</v>
      </c>
      <c r="E221" s="237" t="s">
        <v>1</v>
      </c>
      <c r="F221" s="238" t="s">
        <v>2530</v>
      </c>
      <c r="G221" s="236"/>
      <c r="H221" s="239">
        <v>680</v>
      </c>
      <c r="I221" s="240"/>
      <c r="J221" s="236"/>
      <c r="K221" s="236"/>
      <c r="L221" s="241"/>
      <c r="M221" s="242"/>
      <c r="N221" s="243"/>
      <c r="O221" s="243"/>
      <c r="P221" s="243"/>
      <c r="Q221" s="243"/>
      <c r="R221" s="243"/>
      <c r="S221" s="243"/>
      <c r="T221" s="244"/>
      <c r="AT221" s="245" t="s">
        <v>299</v>
      </c>
      <c r="AU221" s="245" t="s">
        <v>210</v>
      </c>
      <c r="AV221" s="12" t="s">
        <v>86</v>
      </c>
      <c r="AW221" s="12" t="s">
        <v>38</v>
      </c>
      <c r="AX221" s="12" t="s">
        <v>77</v>
      </c>
      <c r="AY221" s="245" t="s">
        <v>195</v>
      </c>
    </row>
    <row r="222" s="13" customFormat="1">
      <c r="B222" s="246"/>
      <c r="C222" s="247"/>
      <c r="D222" s="229" t="s">
        <v>299</v>
      </c>
      <c r="E222" s="248" t="s">
        <v>1</v>
      </c>
      <c r="F222" s="249" t="s">
        <v>301</v>
      </c>
      <c r="G222" s="247"/>
      <c r="H222" s="250">
        <v>680</v>
      </c>
      <c r="I222" s="251"/>
      <c r="J222" s="247"/>
      <c r="K222" s="247"/>
      <c r="L222" s="252"/>
      <c r="M222" s="253"/>
      <c r="N222" s="254"/>
      <c r="O222" s="254"/>
      <c r="P222" s="254"/>
      <c r="Q222" s="254"/>
      <c r="R222" s="254"/>
      <c r="S222" s="254"/>
      <c r="T222" s="255"/>
      <c r="AT222" s="256" t="s">
        <v>299</v>
      </c>
      <c r="AU222" s="256" t="s">
        <v>210</v>
      </c>
      <c r="AV222" s="13" t="s">
        <v>215</v>
      </c>
      <c r="AW222" s="13" t="s">
        <v>38</v>
      </c>
      <c r="AX222" s="13" t="s">
        <v>84</v>
      </c>
      <c r="AY222" s="256" t="s">
        <v>195</v>
      </c>
    </row>
    <row r="223" s="1" customFormat="1" ht="16.5" customHeight="1">
      <c r="B223" s="39"/>
      <c r="C223" s="217" t="s">
        <v>545</v>
      </c>
      <c r="D223" s="217" t="s">
        <v>198</v>
      </c>
      <c r="E223" s="218" t="s">
        <v>2559</v>
      </c>
      <c r="F223" s="219" t="s">
        <v>2560</v>
      </c>
      <c r="G223" s="220" t="s">
        <v>350</v>
      </c>
      <c r="H223" s="221">
        <v>0.014</v>
      </c>
      <c r="I223" s="222"/>
      <c r="J223" s="223">
        <f>ROUND(I223*H223,2)</f>
        <v>0</v>
      </c>
      <c r="K223" s="219" t="s">
        <v>202</v>
      </c>
      <c r="L223" s="44"/>
      <c r="M223" s="224" t="s">
        <v>1</v>
      </c>
      <c r="N223" s="225" t="s">
        <v>48</v>
      </c>
      <c r="O223" s="80"/>
      <c r="P223" s="226">
        <f>O223*H223</f>
        <v>0</v>
      </c>
      <c r="Q223" s="226">
        <v>0</v>
      </c>
      <c r="R223" s="226">
        <f>Q223*H223</f>
        <v>0</v>
      </c>
      <c r="S223" s="226">
        <v>0</v>
      </c>
      <c r="T223" s="227">
        <f>S223*H223</f>
        <v>0</v>
      </c>
      <c r="AR223" s="17" t="s">
        <v>215</v>
      </c>
      <c r="AT223" s="17" t="s">
        <v>198</v>
      </c>
      <c r="AU223" s="17" t="s">
        <v>210</v>
      </c>
      <c r="AY223" s="17" t="s">
        <v>195</v>
      </c>
      <c r="BE223" s="228">
        <f>IF(N223="základní",J223,0)</f>
        <v>0</v>
      </c>
      <c r="BF223" s="228">
        <f>IF(N223="snížená",J223,0)</f>
        <v>0</v>
      </c>
      <c r="BG223" s="228">
        <f>IF(N223="zákl. přenesená",J223,0)</f>
        <v>0</v>
      </c>
      <c r="BH223" s="228">
        <f>IF(N223="sníž. přenesená",J223,0)</f>
        <v>0</v>
      </c>
      <c r="BI223" s="228">
        <f>IF(N223="nulová",J223,0)</f>
        <v>0</v>
      </c>
      <c r="BJ223" s="17" t="s">
        <v>84</v>
      </c>
      <c r="BK223" s="228">
        <f>ROUND(I223*H223,2)</f>
        <v>0</v>
      </c>
      <c r="BL223" s="17" t="s">
        <v>215</v>
      </c>
      <c r="BM223" s="17" t="s">
        <v>2561</v>
      </c>
    </row>
    <row r="224" s="12" customFormat="1">
      <c r="B224" s="235"/>
      <c r="C224" s="236"/>
      <c r="D224" s="229" t="s">
        <v>299</v>
      </c>
      <c r="E224" s="237" t="s">
        <v>1</v>
      </c>
      <c r="F224" s="238" t="s">
        <v>2562</v>
      </c>
      <c r="G224" s="236"/>
      <c r="H224" s="239">
        <v>0.014</v>
      </c>
      <c r="I224" s="240"/>
      <c r="J224" s="236"/>
      <c r="K224" s="236"/>
      <c r="L224" s="241"/>
      <c r="M224" s="242"/>
      <c r="N224" s="243"/>
      <c r="O224" s="243"/>
      <c r="P224" s="243"/>
      <c r="Q224" s="243"/>
      <c r="R224" s="243"/>
      <c r="S224" s="243"/>
      <c r="T224" s="244"/>
      <c r="AT224" s="245" t="s">
        <v>299</v>
      </c>
      <c r="AU224" s="245" t="s">
        <v>210</v>
      </c>
      <c r="AV224" s="12" t="s">
        <v>86</v>
      </c>
      <c r="AW224" s="12" t="s">
        <v>38</v>
      </c>
      <c r="AX224" s="12" t="s">
        <v>77</v>
      </c>
      <c r="AY224" s="245" t="s">
        <v>195</v>
      </c>
    </row>
    <row r="225" s="13" customFormat="1">
      <c r="B225" s="246"/>
      <c r="C225" s="247"/>
      <c r="D225" s="229" t="s">
        <v>299</v>
      </c>
      <c r="E225" s="248" t="s">
        <v>1</v>
      </c>
      <c r="F225" s="249" t="s">
        <v>301</v>
      </c>
      <c r="G225" s="247"/>
      <c r="H225" s="250">
        <v>0.014</v>
      </c>
      <c r="I225" s="251"/>
      <c r="J225" s="247"/>
      <c r="K225" s="247"/>
      <c r="L225" s="252"/>
      <c r="M225" s="253"/>
      <c r="N225" s="254"/>
      <c r="O225" s="254"/>
      <c r="P225" s="254"/>
      <c r="Q225" s="254"/>
      <c r="R225" s="254"/>
      <c r="S225" s="254"/>
      <c r="T225" s="255"/>
      <c r="AT225" s="256" t="s">
        <v>299</v>
      </c>
      <c r="AU225" s="256" t="s">
        <v>210</v>
      </c>
      <c r="AV225" s="13" t="s">
        <v>215</v>
      </c>
      <c r="AW225" s="13" t="s">
        <v>38</v>
      </c>
      <c r="AX225" s="13" t="s">
        <v>84</v>
      </c>
      <c r="AY225" s="256" t="s">
        <v>195</v>
      </c>
    </row>
    <row r="226" s="1" customFormat="1" ht="16.5" customHeight="1">
      <c r="B226" s="39"/>
      <c r="C226" s="278" t="s">
        <v>550</v>
      </c>
      <c r="D226" s="278" t="s">
        <v>366</v>
      </c>
      <c r="E226" s="279" t="s">
        <v>2563</v>
      </c>
      <c r="F226" s="280" t="s">
        <v>2564</v>
      </c>
      <c r="G226" s="281" t="s">
        <v>1504</v>
      </c>
      <c r="H226" s="282">
        <v>15.4</v>
      </c>
      <c r="I226" s="283"/>
      <c r="J226" s="284">
        <f>ROUND(I226*H226,2)</f>
        <v>0</v>
      </c>
      <c r="K226" s="280" t="s">
        <v>202</v>
      </c>
      <c r="L226" s="285"/>
      <c r="M226" s="286" t="s">
        <v>1</v>
      </c>
      <c r="N226" s="287" t="s">
        <v>48</v>
      </c>
      <c r="O226" s="80"/>
      <c r="P226" s="226">
        <f>O226*H226</f>
        <v>0</v>
      </c>
      <c r="Q226" s="226">
        <v>0.001</v>
      </c>
      <c r="R226" s="226">
        <f>Q226*H226</f>
        <v>0.015400000000000001</v>
      </c>
      <c r="S226" s="226">
        <v>0</v>
      </c>
      <c r="T226" s="227">
        <f>S226*H226</f>
        <v>0</v>
      </c>
      <c r="AR226" s="17" t="s">
        <v>238</v>
      </c>
      <c r="AT226" s="17" t="s">
        <v>366</v>
      </c>
      <c r="AU226" s="17" t="s">
        <v>210</v>
      </c>
      <c r="AY226" s="17" t="s">
        <v>195</v>
      </c>
      <c r="BE226" s="228">
        <f>IF(N226="základní",J226,0)</f>
        <v>0</v>
      </c>
      <c r="BF226" s="228">
        <f>IF(N226="snížená",J226,0)</f>
        <v>0</v>
      </c>
      <c r="BG226" s="228">
        <f>IF(N226="zákl. přenesená",J226,0)</f>
        <v>0</v>
      </c>
      <c r="BH226" s="228">
        <f>IF(N226="sníž. přenesená",J226,0)</f>
        <v>0</v>
      </c>
      <c r="BI226" s="228">
        <f>IF(N226="nulová",J226,0)</f>
        <v>0</v>
      </c>
      <c r="BJ226" s="17" t="s">
        <v>84</v>
      </c>
      <c r="BK226" s="228">
        <f>ROUND(I226*H226,2)</f>
        <v>0</v>
      </c>
      <c r="BL226" s="17" t="s">
        <v>215</v>
      </c>
      <c r="BM226" s="17" t="s">
        <v>2565</v>
      </c>
    </row>
    <row r="227" s="12" customFormat="1">
      <c r="B227" s="235"/>
      <c r="C227" s="236"/>
      <c r="D227" s="229" t="s">
        <v>299</v>
      </c>
      <c r="E227" s="236"/>
      <c r="F227" s="238" t="s">
        <v>2566</v>
      </c>
      <c r="G227" s="236"/>
      <c r="H227" s="239">
        <v>15.4</v>
      </c>
      <c r="I227" s="240"/>
      <c r="J227" s="236"/>
      <c r="K227" s="236"/>
      <c r="L227" s="241"/>
      <c r="M227" s="242"/>
      <c r="N227" s="243"/>
      <c r="O227" s="243"/>
      <c r="P227" s="243"/>
      <c r="Q227" s="243"/>
      <c r="R227" s="243"/>
      <c r="S227" s="243"/>
      <c r="T227" s="244"/>
      <c r="AT227" s="245" t="s">
        <v>299</v>
      </c>
      <c r="AU227" s="245" t="s">
        <v>210</v>
      </c>
      <c r="AV227" s="12" t="s">
        <v>86</v>
      </c>
      <c r="AW227" s="12" t="s">
        <v>4</v>
      </c>
      <c r="AX227" s="12" t="s">
        <v>84</v>
      </c>
      <c r="AY227" s="245" t="s">
        <v>195</v>
      </c>
    </row>
    <row r="228" s="1" customFormat="1" ht="16.5" customHeight="1">
      <c r="B228" s="39"/>
      <c r="C228" s="217" t="s">
        <v>555</v>
      </c>
      <c r="D228" s="217" t="s">
        <v>198</v>
      </c>
      <c r="E228" s="218" t="s">
        <v>2567</v>
      </c>
      <c r="F228" s="219" t="s">
        <v>2568</v>
      </c>
      <c r="G228" s="220" t="s">
        <v>321</v>
      </c>
      <c r="H228" s="221">
        <v>680</v>
      </c>
      <c r="I228" s="222"/>
      <c r="J228" s="223">
        <f>ROUND(I228*H228,2)</f>
        <v>0</v>
      </c>
      <c r="K228" s="219" t="s">
        <v>1255</v>
      </c>
      <c r="L228" s="44"/>
      <c r="M228" s="224" t="s">
        <v>1</v>
      </c>
      <c r="N228" s="225" t="s">
        <v>48</v>
      </c>
      <c r="O228" s="80"/>
      <c r="P228" s="226">
        <f>O228*H228</f>
        <v>0</v>
      </c>
      <c r="Q228" s="226">
        <v>0</v>
      </c>
      <c r="R228" s="226">
        <f>Q228*H228</f>
        <v>0</v>
      </c>
      <c r="S228" s="226">
        <v>0</v>
      </c>
      <c r="T228" s="227">
        <f>S228*H228</f>
        <v>0</v>
      </c>
      <c r="AR228" s="17" t="s">
        <v>215</v>
      </c>
      <c r="AT228" s="17" t="s">
        <v>198</v>
      </c>
      <c r="AU228" s="17" t="s">
        <v>210</v>
      </c>
      <c r="AY228" s="17" t="s">
        <v>195</v>
      </c>
      <c r="BE228" s="228">
        <f>IF(N228="základní",J228,0)</f>
        <v>0</v>
      </c>
      <c r="BF228" s="228">
        <f>IF(N228="snížená",J228,0)</f>
        <v>0</v>
      </c>
      <c r="BG228" s="228">
        <f>IF(N228="zákl. přenesená",J228,0)</f>
        <v>0</v>
      </c>
      <c r="BH228" s="228">
        <f>IF(N228="sníž. přenesená",J228,0)</f>
        <v>0</v>
      </c>
      <c r="BI228" s="228">
        <f>IF(N228="nulová",J228,0)</f>
        <v>0</v>
      </c>
      <c r="BJ228" s="17" t="s">
        <v>84</v>
      </c>
      <c r="BK228" s="228">
        <f>ROUND(I228*H228,2)</f>
        <v>0</v>
      </c>
      <c r="BL228" s="17" t="s">
        <v>215</v>
      </c>
      <c r="BM228" s="17" t="s">
        <v>2569</v>
      </c>
    </row>
    <row r="229" s="12" customFormat="1">
      <c r="B229" s="235"/>
      <c r="C229" s="236"/>
      <c r="D229" s="229" t="s">
        <v>299</v>
      </c>
      <c r="E229" s="237" t="s">
        <v>1</v>
      </c>
      <c r="F229" s="238" t="s">
        <v>2530</v>
      </c>
      <c r="G229" s="236"/>
      <c r="H229" s="239">
        <v>680</v>
      </c>
      <c r="I229" s="240"/>
      <c r="J229" s="236"/>
      <c r="K229" s="236"/>
      <c r="L229" s="241"/>
      <c r="M229" s="242"/>
      <c r="N229" s="243"/>
      <c r="O229" s="243"/>
      <c r="P229" s="243"/>
      <c r="Q229" s="243"/>
      <c r="R229" s="243"/>
      <c r="S229" s="243"/>
      <c r="T229" s="244"/>
      <c r="AT229" s="245" t="s">
        <v>299</v>
      </c>
      <c r="AU229" s="245" t="s">
        <v>210</v>
      </c>
      <c r="AV229" s="12" t="s">
        <v>86</v>
      </c>
      <c r="AW229" s="12" t="s">
        <v>38</v>
      </c>
      <c r="AX229" s="12" t="s">
        <v>77</v>
      </c>
      <c r="AY229" s="245" t="s">
        <v>195</v>
      </c>
    </row>
    <row r="230" s="13" customFormat="1">
      <c r="B230" s="246"/>
      <c r="C230" s="247"/>
      <c r="D230" s="229" t="s">
        <v>299</v>
      </c>
      <c r="E230" s="248" t="s">
        <v>1</v>
      </c>
      <c r="F230" s="249" t="s">
        <v>301</v>
      </c>
      <c r="G230" s="247"/>
      <c r="H230" s="250">
        <v>680</v>
      </c>
      <c r="I230" s="251"/>
      <c r="J230" s="247"/>
      <c r="K230" s="247"/>
      <c r="L230" s="252"/>
      <c r="M230" s="253"/>
      <c r="N230" s="254"/>
      <c r="O230" s="254"/>
      <c r="P230" s="254"/>
      <c r="Q230" s="254"/>
      <c r="R230" s="254"/>
      <c r="S230" s="254"/>
      <c r="T230" s="255"/>
      <c r="AT230" s="256" t="s">
        <v>299</v>
      </c>
      <c r="AU230" s="256" t="s">
        <v>210</v>
      </c>
      <c r="AV230" s="13" t="s">
        <v>215</v>
      </c>
      <c r="AW230" s="13" t="s">
        <v>38</v>
      </c>
      <c r="AX230" s="13" t="s">
        <v>84</v>
      </c>
      <c r="AY230" s="256" t="s">
        <v>195</v>
      </c>
    </row>
    <row r="231" s="1" customFormat="1" ht="16.5" customHeight="1">
      <c r="B231" s="39"/>
      <c r="C231" s="217" t="s">
        <v>559</v>
      </c>
      <c r="D231" s="217" t="s">
        <v>198</v>
      </c>
      <c r="E231" s="218" t="s">
        <v>2570</v>
      </c>
      <c r="F231" s="219" t="s">
        <v>2571</v>
      </c>
      <c r="G231" s="220" t="s">
        <v>1497</v>
      </c>
      <c r="H231" s="221">
        <v>1</v>
      </c>
      <c r="I231" s="222"/>
      <c r="J231" s="223">
        <f>ROUND(I231*H231,2)</f>
        <v>0</v>
      </c>
      <c r="K231" s="219" t="s">
        <v>1255</v>
      </c>
      <c r="L231" s="44"/>
      <c r="M231" s="224" t="s">
        <v>1</v>
      </c>
      <c r="N231" s="225" t="s">
        <v>48</v>
      </c>
      <c r="O231" s="80"/>
      <c r="P231" s="226">
        <f>O231*H231</f>
        <v>0</v>
      </c>
      <c r="Q231" s="226">
        <v>0</v>
      </c>
      <c r="R231" s="226">
        <f>Q231*H231</f>
        <v>0</v>
      </c>
      <c r="S231" s="226">
        <v>0</v>
      </c>
      <c r="T231" s="227">
        <f>S231*H231</f>
        <v>0</v>
      </c>
      <c r="AR231" s="17" t="s">
        <v>215</v>
      </c>
      <c r="AT231" s="17" t="s">
        <v>198</v>
      </c>
      <c r="AU231" s="17" t="s">
        <v>210</v>
      </c>
      <c r="AY231" s="17" t="s">
        <v>195</v>
      </c>
      <c r="BE231" s="228">
        <f>IF(N231="základní",J231,0)</f>
        <v>0</v>
      </c>
      <c r="BF231" s="228">
        <f>IF(N231="snížená",J231,0)</f>
        <v>0</v>
      </c>
      <c r="BG231" s="228">
        <f>IF(N231="zákl. přenesená",J231,0)</f>
        <v>0</v>
      </c>
      <c r="BH231" s="228">
        <f>IF(N231="sníž. přenesená",J231,0)</f>
        <v>0</v>
      </c>
      <c r="BI231" s="228">
        <f>IF(N231="nulová",J231,0)</f>
        <v>0</v>
      </c>
      <c r="BJ231" s="17" t="s">
        <v>84</v>
      </c>
      <c r="BK231" s="228">
        <f>ROUND(I231*H231,2)</f>
        <v>0</v>
      </c>
      <c r="BL231" s="17" t="s">
        <v>215</v>
      </c>
      <c r="BM231" s="17" t="s">
        <v>2572</v>
      </c>
    </row>
    <row r="232" s="1" customFormat="1">
      <c r="B232" s="39"/>
      <c r="C232" s="40"/>
      <c r="D232" s="229" t="s">
        <v>205</v>
      </c>
      <c r="E232" s="40"/>
      <c r="F232" s="230" t="s">
        <v>2573</v>
      </c>
      <c r="G232" s="40"/>
      <c r="H232" s="40"/>
      <c r="I232" s="144"/>
      <c r="J232" s="40"/>
      <c r="K232" s="40"/>
      <c r="L232" s="44"/>
      <c r="M232" s="231"/>
      <c r="N232" s="80"/>
      <c r="O232" s="80"/>
      <c r="P232" s="80"/>
      <c r="Q232" s="80"/>
      <c r="R232" s="80"/>
      <c r="S232" s="80"/>
      <c r="T232" s="81"/>
      <c r="AT232" s="17" t="s">
        <v>205</v>
      </c>
      <c r="AU232" s="17" t="s">
        <v>210</v>
      </c>
    </row>
    <row r="233" s="12" customFormat="1">
      <c r="B233" s="235"/>
      <c r="C233" s="236"/>
      <c r="D233" s="229" t="s">
        <v>299</v>
      </c>
      <c r="E233" s="237" t="s">
        <v>1</v>
      </c>
      <c r="F233" s="238" t="s">
        <v>710</v>
      </c>
      <c r="G233" s="236"/>
      <c r="H233" s="239">
        <v>1</v>
      </c>
      <c r="I233" s="240"/>
      <c r="J233" s="236"/>
      <c r="K233" s="236"/>
      <c r="L233" s="241"/>
      <c r="M233" s="242"/>
      <c r="N233" s="243"/>
      <c r="O233" s="243"/>
      <c r="P233" s="243"/>
      <c r="Q233" s="243"/>
      <c r="R233" s="243"/>
      <c r="S233" s="243"/>
      <c r="T233" s="244"/>
      <c r="AT233" s="245" t="s">
        <v>299</v>
      </c>
      <c r="AU233" s="245" t="s">
        <v>210</v>
      </c>
      <c r="AV233" s="12" t="s">
        <v>86</v>
      </c>
      <c r="AW233" s="12" t="s">
        <v>38</v>
      </c>
      <c r="AX233" s="12" t="s">
        <v>77</v>
      </c>
      <c r="AY233" s="245" t="s">
        <v>195</v>
      </c>
    </row>
    <row r="234" s="13" customFormat="1">
      <c r="B234" s="246"/>
      <c r="C234" s="247"/>
      <c r="D234" s="229" t="s">
        <v>299</v>
      </c>
      <c r="E234" s="248" t="s">
        <v>1</v>
      </c>
      <c r="F234" s="249" t="s">
        <v>301</v>
      </c>
      <c r="G234" s="247"/>
      <c r="H234" s="250">
        <v>1</v>
      </c>
      <c r="I234" s="251"/>
      <c r="J234" s="247"/>
      <c r="K234" s="247"/>
      <c r="L234" s="252"/>
      <c r="M234" s="253"/>
      <c r="N234" s="254"/>
      <c r="O234" s="254"/>
      <c r="P234" s="254"/>
      <c r="Q234" s="254"/>
      <c r="R234" s="254"/>
      <c r="S234" s="254"/>
      <c r="T234" s="255"/>
      <c r="AT234" s="256" t="s">
        <v>299</v>
      </c>
      <c r="AU234" s="256" t="s">
        <v>210</v>
      </c>
      <c r="AV234" s="13" t="s">
        <v>215</v>
      </c>
      <c r="AW234" s="13" t="s">
        <v>38</v>
      </c>
      <c r="AX234" s="13" t="s">
        <v>84</v>
      </c>
      <c r="AY234" s="256" t="s">
        <v>195</v>
      </c>
    </row>
    <row r="235" s="1" customFormat="1" ht="16.5" customHeight="1">
      <c r="B235" s="39"/>
      <c r="C235" s="217" t="s">
        <v>563</v>
      </c>
      <c r="D235" s="217" t="s">
        <v>198</v>
      </c>
      <c r="E235" s="218" t="s">
        <v>2574</v>
      </c>
      <c r="F235" s="219" t="s">
        <v>2575</v>
      </c>
      <c r="G235" s="220" t="s">
        <v>1497</v>
      </c>
      <c r="H235" s="221">
        <v>1</v>
      </c>
      <c r="I235" s="222"/>
      <c r="J235" s="223">
        <f>ROUND(I235*H235,2)</f>
        <v>0</v>
      </c>
      <c r="K235" s="219" t="s">
        <v>1</v>
      </c>
      <c r="L235" s="44"/>
      <c r="M235" s="224" t="s">
        <v>1</v>
      </c>
      <c r="N235" s="225" t="s">
        <v>48</v>
      </c>
      <c r="O235" s="80"/>
      <c r="P235" s="226">
        <f>O235*H235</f>
        <v>0</v>
      </c>
      <c r="Q235" s="226">
        <v>0</v>
      </c>
      <c r="R235" s="226">
        <f>Q235*H235</f>
        <v>0</v>
      </c>
      <c r="S235" s="226">
        <v>0</v>
      </c>
      <c r="T235" s="227">
        <f>S235*H235</f>
        <v>0</v>
      </c>
      <c r="AR235" s="17" t="s">
        <v>215</v>
      </c>
      <c r="AT235" s="17" t="s">
        <v>198</v>
      </c>
      <c r="AU235" s="17" t="s">
        <v>210</v>
      </c>
      <c r="AY235" s="17" t="s">
        <v>195</v>
      </c>
      <c r="BE235" s="228">
        <f>IF(N235="základní",J235,0)</f>
        <v>0</v>
      </c>
      <c r="BF235" s="228">
        <f>IF(N235="snížená",J235,0)</f>
        <v>0</v>
      </c>
      <c r="BG235" s="228">
        <f>IF(N235="zákl. přenesená",J235,0)</f>
        <v>0</v>
      </c>
      <c r="BH235" s="228">
        <f>IF(N235="sníž. přenesená",J235,0)</f>
        <v>0</v>
      </c>
      <c r="BI235" s="228">
        <f>IF(N235="nulová",J235,0)</f>
        <v>0</v>
      </c>
      <c r="BJ235" s="17" t="s">
        <v>84</v>
      </c>
      <c r="BK235" s="228">
        <f>ROUND(I235*H235,2)</f>
        <v>0</v>
      </c>
      <c r="BL235" s="17" t="s">
        <v>215</v>
      </c>
      <c r="BM235" s="17" t="s">
        <v>2576</v>
      </c>
    </row>
    <row r="236" s="1" customFormat="1">
      <c r="B236" s="39"/>
      <c r="C236" s="40"/>
      <c r="D236" s="229" t="s">
        <v>205</v>
      </c>
      <c r="E236" s="40"/>
      <c r="F236" s="230" t="s">
        <v>2577</v>
      </c>
      <c r="G236" s="40"/>
      <c r="H236" s="40"/>
      <c r="I236" s="144"/>
      <c r="J236" s="40"/>
      <c r="K236" s="40"/>
      <c r="L236" s="44"/>
      <c r="M236" s="231"/>
      <c r="N236" s="80"/>
      <c r="O236" s="80"/>
      <c r="P236" s="80"/>
      <c r="Q236" s="80"/>
      <c r="R236" s="80"/>
      <c r="S236" s="80"/>
      <c r="T236" s="81"/>
      <c r="AT236" s="17" t="s">
        <v>205</v>
      </c>
      <c r="AU236" s="17" t="s">
        <v>210</v>
      </c>
    </row>
    <row r="237" s="12" customFormat="1">
      <c r="B237" s="235"/>
      <c r="C237" s="236"/>
      <c r="D237" s="229" t="s">
        <v>299</v>
      </c>
      <c r="E237" s="237" t="s">
        <v>1</v>
      </c>
      <c r="F237" s="238" t="s">
        <v>710</v>
      </c>
      <c r="G237" s="236"/>
      <c r="H237" s="239">
        <v>1</v>
      </c>
      <c r="I237" s="240"/>
      <c r="J237" s="236"/>
      <c r="K237" s="236"/>
      <c r="L237" s="241"/>
      <c r="M237" s="242"/>
      <c r="N237" s="243"/>
      <c r="O237" s="243"/>
      <c r="P237" s="243"/>
      <c r="Q237" s="243"/>
      <c r="R237" s="243"/>
      <c r="S237" s="243"/>
      <c r="T237" s="244"/>
      <c r="AT237" s="245" t="s">
        <v>299</v>
      </c>
      <c r="AU237" s="245" t="s">
        <v>210</v>
      </c>
      <c r="AV237" s="12" t="s">
        <v>86</v>
      </c>
      <c r="AW237" s="12" t="s">
        <v>38</v>
      </c>
      <c r="AX237" s="12" t="s">
        <v>77</v>
      </c>
      <c r="AY237" s="245" t="s">
        <v>195</v>
      </c>
    </row>
    <row r="238" s="13" customFormat="1">
      <c r="B238" s="246"/>
      <c r="C238" s="247"/>
      <c r="D238" s="229" t="s">
        <v>299</v>
      </c>
      <c r="E238" s="248" t="s">
        <v>1</v>
      </c>
      <c r="F238" s="249" t="s">
        <v>301</v>
      </c>
      <c r="G238" s="247"/>
      <c r="H238" s="250">
        <v>1</v>
      </c>
      <c r="I238" s="251"/>
      <c r="J238" s="247"/>
      <c r="K238" s="247"/>
      <c r="L238" s="252"/>
      <c r="M238" s="253"/>
      <c r="N238" s="254"/>
      <c r="O238" s="254"/>
      <c r="P238" s="254"/>
      <c r="Q238" s="254"/>
      <c r="R238" s="254"/>
      <c r="S238" s="254"/>
      <c r="T238" s="255"/>
      <c r="AT238" s="256" t="s">
        <v>299</v>
      </c>
      <c r="AU238" s="256" t="s">
        <v>210</v>
      </c>
      <c r="AV238" s="13" t="s">
        <v>215</v>
      </c>
      <c r="AW238" s="13" t="s">
        <v>38</v>
      </c>
      <c r="AX238" s="13" t="s">
        <v>84</v>
      </c>
      <c r="AY238" s="256" t="s">
        <v>195</v>
      </c>
    </row>
    <row r="239" s="11" customFormat="1" ht="22.8" customHeight="1">
      <c r="B239" s="201"/>
      <c r="C239" s="202"/>
      <c r="D239" s="203" t="s">
        <v>76</v>
      </c>
      <c r="E239" s="215" t="s">
        <v>86</v>
      </c>
      <c r="F239" s="215" t="s">
        <v>401</v>
      </c>
      <c r="G239" s="202"/>
      <c r="H239" s="202"/>
      <c r="I239" s="205"/>
      <c r="J239" s="216">
        <f>BK239</f>
        <v>0</v>
      </c>
      <c r="K239" s="202"/>
      <c r="L239" s="207"/>
      <c r="M239" s="208"/>
      <c r="N239" s="209"/>
      <c r="O239" s="209"/>
      <c r="P239" s="210">
        <f>SUM(P240:P246)</f>
        <v>0</v>
      </c>
      <c r="Q239" s="209"/>
      <c r="R239" s="210">
        <f>SUM(R240:R246)</f>
        <v>0.333538</v>
      </c>
      <c r="S239" s="209"/>
      <c r="T239" s="211">
        <f>SUM(T240:T246)</f>
        <v>0</v>
      </c>
      <c r="AR239" s="212" t="s">
        <v>84</v>
      </c>
      <c r="AT239" s="213" t="s">
        <v>76</v>
      </c>
      <c r="AU239" s="213" t="s">
        <v>84</v>
      </c>
      <c r="AY239" s="212" t="s">
        <v>195</v>
      </c>
      <c r="BK239" s="214">
        <f>SUM(BK240:BK246)</f>
        <v>0</v>
      </c>
    </row>
    <row r="240" s="1" customFormat="1" ht="16.5" customHeight="1">
      <c r="B240" s="39"/>
      <c r="C240" s="217" t="s">
        <v>567</v>
      </c>
      <c r="D240" s="217" t="s">
        <v>198</v>
      </c>
      <c r="E240" s="218" t="s">
        <v>402</v>
      </c>
      <c r="F240" s="219" t="s">
        <v>403</v>
      </c>
      <c r="G240" s="220" t="s">
        <v>404</v>
      </c>
      <c r="H240" s="221">
        <v>58</v>
      </c>
      <c r="I240" s="222"/>
      <c r="J240" s="223">
        <f>ROUND(I240*H240,2)</f>
        <v>0</v>
      </c>
      <c r="K240" s="219" t="s">
        <v>202</v>
      </c>
      <c r="L240" s="44"/>
      <c r="M240" s="224" t="s">
        <v>1</v>
      </c>
      <c r="N240" s="225" t="s">
        <v>48</v>
      </c>
      <c r="O240" s="80"/>
      <c r="P240" s="226">
        <f>O240*H240</f>
        <v>0</v>
      </c>
      <c r="Q240" s="226">
        <v>0.00048999999999999998</v>
      </c>
      <c r="R240" s="226">
        <f>Q240*H240</f>
        <v>0.028420000000000001</v>
      </c>
      <c r="S240" s="226">
        <v>0</v>
      </c>
      <c r="T240" s="227">
        <f>S240*H240</f>
        <v>0</v>
      </c>
      <c r="AR240" s="17" t="s">
        <v>215</v>
      </c>
      <c r="AT240" s="17" t="s">
        <v>198</v>
      </c>
      <c r="AU240" s="17" t="s">
        <v>86</v>
      </c>
      <c r="AY240" s="17" t="s">
        <v>195</v>
      </c>
      <c r="BE240" s="228">
        <f>IF(N240="základní",J240,0)</f>
        <v>0</v>
      </c>
      <c r="BF240" s="228">
        <f>IF(N240="snížená",J240,0)</f>
        <v>0</v>
      </c>
      <c r="BG240" s="228">
        <f>IF(N240="zákl. přenesená",J240,0)</f>
        <v>0</v>
      </c>
      <c r="BH240" s="228">
        <f>IF(N240="sníž. přenesená",J240,0)</f>
        <v>0</v>
      </c>
      <c r="BI240" s="228">
        <f>IF(N240="nulová",J240,0)</f>
        <v>0</v>
      </c>
      <c r="BJ240" s="17" t="s">
        <v>84</v>
      </c>
      <c r="BK240" s="228">
        <f>ROUND(I240*H240,2)</f>
        <v>0</v>
      </c>
      <c r="BL240" s="17" t="s">
        <v>215</v>
      </c>
      <c r="BM240" s="17" t="s">
        <v>2578</v>
      </c>
    </row>
    <row r="241" s="1" customFormat="1" ht="16.5" customHeight="1">
      <c r="B241" s="39"/>
      <c r="C241" s="217" t="s">
        <v>571</v>
      </c>
      <c r="D241" s="217" t="s">
        <v>198</v>
      </c>
      <c r="E241" s="218" t="s">
        <v>408</v>
      </c>
      <c r="F241" s="219" t="s">
        <v>409</v>
      </c>
      <c r="G241" s="220" t="s">
        <v>321</v>
      </c>
      <c r="H241" s="221">
        <v>804</v>
      </c>
      <c r="I241" s="222"/>
      <c r="J241" s="223">
        <f>ROUND(I241*H241,2)</f>
        <v>0</v>
      </c>
      <c r="K241" s="219" t="s">
        <v>202</v>
      </c>
      <c r="L241" s="44"/>
      <c r="M241" s="224" t="s">
        <v>1</v>
      </c>
      <c r="N241" s="225" t="s">
        <v>48</v>
      </c>
      <c r="O241" s="80"/>
      <c r="P241" s="226">
        <f>O241*H241</f>
        <v>0</v>
      </c>
      <c r="Q241" s="226">
        <v>0</v>
      </c>
      <c r="R241" s="226">
        <f>Q241*H241</f>
        <v>0</v>
      </c>
      <c r="S241" s="226">
        <v>0</v>
      </c>
      <c r="T241" s="227">
        <f>S241*H241</f>
        <v>0</v>
      </c>
      <c r="AR241" s="17" t="s">
        <v>215</v>
      </c>
      <c r="AT241" s="17" t="s">
        <v>198</v>
      </c>
      <c r="AU241" s="17" t="s">
        <v>86</v>
      </c>
      <c r="AY241" s="17" t="s">
        <v>195</v>
      </c>
      <c r="BE241" s="228">
        <f>IF(N241="základní",J241,0)</f>
        <v>0</v>
      </c>
      <c r="BF241" s="228">
        <f>IF(N241="snížená",J241,0)</f>
        <v>0</v>
      </c>
      <c r="BG241" s="228">
        <f>IF(N241="zákl. přenesená",J241,0)</f>
        <v>0</v>
      </c>
      <c r="BH241" s="228">
        <f>IF(N241="sníž. přenesená",J241,0)</f>
        <v>0</v>
      </c>
      <c r="BI241" s="228">
        <f>IF(N241="nulová",J241,0)</f>
        <v>0</v>
      </c>
      <c r="BJ241" s="17" t="s">
        <v>84</v>
      </c>
      <c r="BK241" s="228">
        <f>ROUND(I241*H241,2)</f>
        <v>0</v>
      </c>
      <c r="BL241" s="17" t="s">
        <v>215</v>
      </c>
      <c r="BM241" s="17" t="s">
        <v>2579</v>
      </c>
    </row>
    <row r="242" s="12" customFormat="1">
      <c r="B242" s="235"/>
      <c r="C242" s="236"/>
      <c r="D242" s="229" t="s">
        <v>299</v>
      </c>
      <c r="E242" s="237" t="s">
        <v>1</v>
      </c>
      <c r="F242" s="238" t="s">
        <v>2580</v>
      </c>
      <c r="G242" s="236"/>
      <c r="H242" s="239">
        <v>804</v>
      </c>
      <c r="I242" s="240"/>
      <c r="J242" s="236"/>
      <c r="K242" s="236"/>
      <c r="L242" s="241"/>
      <c r="M242" s="242"/>
      <c r="N242" s="243"/>
      <c r="O242" s="243"/>
      <c r="P242" s="243"/>
      <c r="Q242" s="243"/>
      <c r="R242" s="243"/>
      <c r="S242" s="243"/>
      <c r="T242" s="244"/>
      <c r="AT242" s="245" t="s">
        <v>299</v>
      </c>
      <c r="AU242" s="245" t="s">
        <v>86</v>
      </c>
      <c r="AV242" s="12" t="s">
        <v>86</v>
      </c>
      <c r="AW242" s="12" t="s">
        <v>38</v>
      </c>
      <c r="AX242" s="12" t="s">
        <v>77</v>
      </c>
      <c r="AY242" s="245" t="s">
        <v>195</v>
      </c>
    </row>
    <row r="243" s="13" customFormat="1">
      <c r="B243" s="246"/>
      <c r="C243" s="247"/>
      <c r="D243" s="229" t="s">
        <v>299</v>
      </c>
      <c r="E243" s="248" t="s">
        <v>1</v>
      </c>
      <c r="F243" s="249" t="s">
        <v>301</v>
      </c>
      <c r="G243" s="247"/>
      <c r="H243" s="250">
        <v>804</v>
      </c>
      <c r="I243" s="251"/>
      <c r="J243" s="247"/>
      <c r="K243" s="247"/>
      <c r="L243" s="252"/>
      <c r="M243" s="253"/>
      <c r="N243" s="254"/>
      <c r="O243" s="254"/>
      <c r="P243" s="254"/>
      <c r="Q243" s="254"/>
      <c r="R243" s="254"/>
      <c r="S243" s="254"/>
      <c r="T243" s="255"/>
      <c r="AT243" s="256" t="s">
        <v>299</v>
      </c>
      <c r="AU243" s="256" t="s">
        <v>86</v>
      </c>
      <c r="AV243" s="13" t="s">
        <v>215</v>
      </c>
      <c r="AW243" s="13" t="s">
        <v>38</v>
      </c>
      <c r="AX243" s="13" t="s">
        <v>84</v>
      </c>
      <c r="AY243" s="256" t="s">
        <v>195</v>
      </c>
    </row>
    <row r="244" s="1" customFormat="1" ht="16.5" customHeight="1">
      <c r="B244" s="39"/>
      <c r="C244" s="278" t="s">
        <v>575</v>
      </c>
      <c r="D244" s="278" t="s">
        <v>366</v>
      </c>
      <c r="E244" s="279" t="s">
        <v>2581</v>
      </c>
      <c r="F244" s="280" t="s">
        <v>2582</v>
      </c>
      <c r="G244" s="281" t="s">
        <v>321</v>
      </c>
      <c r="H244" s="282">
        <v>924.60000000000002</v>
      </c>
      <c r="I244" s="283"/>
      <c r="J244" s="284">
        <f>ROUND(I244*H244,2)</f>
        <v>0</v>
      </c>
      <c r="K244" s="280" t="s">
        <v>1255</v>
      </c>
      <c r="L244" s="285"/>
      <c r="M244" s="286" t="s">
        <v>1</v>
      </c>
      <c r="N244" s="287" t="s">
        <v>48</v>
      </c>
      <c r="O244" s="80"/>
      <c r="P244" s="226">
        <f>O244*H244</f>
        <v>0</v>
      </c>
      <c r="Q244" s="226">
        <v>0.00033</v>
      </c>
      <c r="R244" s="226">
        <f>Q244*H244</f>
        <v>0.305118</v>
      </c>
      <c r="S244" s="226">
        <v>0</v>
      </c>
      <c r="T244" s="227">
        <f>S244*H244</f>
        <v>0</v>
      </c>
      <c r="AR244" s="17" t="s">
        <v>238</v>
      </c>
      <c r="AT244" s="17" t="s">
        <v>366</v>
      </c>
      <c r="AU244" s="17" t="s">
        <v>86</v>
      </c>
      <c r="AY244" s="17" t="s">
        <v>195</v>
      </c>
      <c r="BE244" s="228">
        <f>IF(N244="základní",J244,0)</f>
        <v>0</v>
      </c>
      <c r="BF244" s="228">
        <f>IF(N244="snížená",J244,0)</f>
        <v>0</v>
      </c>
      <c r="BG244" s="228">
        <f>IF(N244="zákl. přenesená",J244,0)</f>
        <v>0</v>
      </c>
      <c r="BH244" s="228">
        <f>IF(N244="sníž. přenesená",J244,0)</f>
        <v>0</v>
      </c>
      <c r="BI244" s="228">
        <f>IF(N244="nulová",J244,0)</f>
        <v>0</v>
      </c>
      <c r="BJ244" s="17" t="s">
        <v>84</v>
      </c>
      <c r="BK244" s="228">
        <f>ROUND(I244*H244,2)</f>
        <v>0</v>
      </c>
      <c r="BL244" s="17" t="s">
        <v>215</v>
      </c>
      <c r="BM244" s="17" t="s">
        <v>2583</v>
      </c>
    </row>
    <row r="245" s="1" customFormat="1">
      <c r="B245" s="39"/>
      <c r="C245" s="40"/>
      <c r="D245" s="229" t="s">
        <v>205</v>
      </c>
      <c r="E245" s="40"/>
      <c r="F245" s="230" t="s">
        <v>2584</v>
      </c>
      <c r="G245" s="40"/>
      <c r="H245" s="40"/>
      <c r="I245" s="144"/>
      <c r="J245" s="40"/>
      <c r="K245" s="40"/>
      <c r="L245" s="44"/>
      <c r="M245" s="231"/>
      <c r="N245" s="80"/>
      <c r="O245" s="80"/>
      <c r="P245" s="80"/>
      <c r="Q245" s="80"/>
      <c r="R245" s="80"/>
      <c r="S245" s="80"/>
      <c r="T245" s="81"/>
      <c r="AT245" s="17" t="s">
        <v>205</v>
      </c>
      <c r="AU245" s="17" t="s">
        <v>86</v>
      </c>
    </row>
    <row r="246" s="12" customFormat="1">
      <c r="B246" s="235"/>
      <c r="C246" s="236"/>
      <c r="D246" s="229" t="s">
        <v>299</v>
      </c>
      <c r="E246" s="236"/>
      <c r="F246" s="238" t="s">
        <v>2585</v>
      </c>
      <c r="G246" s="236"/>
      <c r="H246" s="239">
        <v>924.60000000000002</v>
      </c>
      <c r="I246" s="240"/>
      <c r="J246" s="236"/>
      <c r="K246" s="236"/>
      <c r="L246" s="241"/>
      <c r="M246" s="242"/>
      <c r="N246" s="243"/>
      <c r="O246" s="243"/>
      <c r="P246" s="243"/>
      <c r="Q246" s="243"/>
      <c r="R246" s="243"/>
      <c r="S246" s="243"/>
      <c r="T246" s="244"/>
      <c r="AT246" s="245" t="s">
        <v>299</v>
      </c>
      <c r="AU246" s="245" t="s">
        <v>86</v>
      </c>
      <c r="AV246" s="12" t="s">
        <v>86</v>
      </c>
      <c r="AW246" s="12" t="s">
        <v>4</v>
      </c>
      <c r="AX246" s="12" t="s">
        <v>84</v>
      </c>
      <c r="AY246" s="245" t="s">
        <v>195</v>
      </c>
    </row>
    <row r="247" s="11" customFormat="1" ht="22.8" customHeight="1">
      <c r="B247" s="201"/>
      <c r="C247" s="202"/>
      <c r="D247" s="203" t="s">
        <v>76</v>
      </c>
      <c r="E247" s="215" t="s">
        <v>194</v>
      </c>
      <c r="F247" s="215" t="s">
        <v>2586</v>
      </c>
      <c r="G247" s="202"/>
      <c r="H247" s="202"/>
      <c r="I247" s="205"/>
      <c r="J247" s="216">
        <f>BK247</f>
        <v>0</v>
      </c>
      <c r="K247" s="202"/>
      <c r="L247" s="207"/>
      <c r="M247" s="208"/>
      <c r="N247" s="209"/>
      <c r="O247" s="209"/>
      <c r="P247" s="210">
        <f>SUM(P248:P306)</f>
        <v>0</v>
      </c>
      <c r="Q247" s="209"/>
      <c r="R247" s="210">
        <f>SUM(R248:R306)</f>
        <v>1564.8659900000002</v>
      </c>
      <c r="S247" s="209"/>
      <c r="T247" s="211">
        <f>SUM(T248:T306)</f>
        <v>0</v>
      </c>
      <c r="AR247" s="212" t="s">
        <v>84</v>
      </c>
      <c r="AT247" s="213" t="s">
        <v>76</v>
      </c>
      <c r="AU247" s="213" t="s">
        <v>84</v>
      </c>
      <c r="AY247" s="212" t="s">
        <v>195</v>
      </c>
      <c r="BK247" s="214">
        <f>SUM(BK248:BK306)</f>
        <v>0</v>
      </c>
    </row>
    <row r="248" s="1" customFormat="1" ht="16.5" customHeight="1">
      <c r="B248" s="39"/>
      <c r="C248" s="217" t="s">
        <v>579</v>
      </c>
      <c r="D248" s="217" t="s">
        <v>198</v>
      </c>
      <c r="E248" s="218" t="s">
        <v>2587</v>
      </c>
      <c r="F248" s="219" t="s">
        <v>2588</v>
      </c>
      <c r="G248" s="220" t="s">
        <v>321</v>
      </c>
      <c r="H248" s="221">
        <v>574</v>
      </c>
      <c r="I248" s="222"/>
      <c r="J248" s="223">
        <f>ROUND(I248*H248,2)</f>
        <v>0</v>
      </c>
      <c r="K248" s="219" t="s">
        <v>202</v>
      </c>
      <c r="L248" s="44"/>
      <c r="M248" s="224" t="s">
        <v>1</v>
      </c>
      <c r="N248" s="225" t="s">
        <v>48</v>
      </c>
      <c r="O248" s="80"/>
      <c r="P248" s="226">
        <f>O248*H248</f>
        <v>0</v>
      </c>
      <c r="Q248" s="226">
        <v>0.080960000000000004</v>
      </c>
      <c r="R248" s="226">
        <f>Q248*H248</f>
        <v>46.471040000000002</v>
      </c>
      <c r="S248" s="226">
        <v>0</v>
      </c>
      <c r="T248" s="227">
        <f>S248*H248</f>
        <v>0</v>
      </c>
      <c r="AR248" s="17" t="s">
        <v>215</v>
      </c>
      <c r="AT248" s="17" t="s">
        <v>198</v>
      </c>
      <c r="AU248" s="17" t="s">
        <v>86</v>
      </c>
      <c r="AY248" s="17" t="s">
        <v>195</v>
      </c>
      <c r="BE248" s="228">
        <f>IF(N248="základní",J248,0)</f>
        <v>0</v>
      </c>
      <c r="BF248" s="228">
        <f>IF(N248="snížená",J248,0)</f>
        <v>0</v>
      </c>
      <c r="BG248" s="228">
        <f>IF(N248="zákl. přenesená",J248,0)</f>
        <v>0</v>
      </c>
      <c r="BH248" s="228">
        <f>IF(N248="sníž. přenesená",J248,0)</f>
        <v>0</v>
      </c>
      <c r="BI248" s="228">
        <f>IF(N248="nulová",J248,0)</f>
        <v>0</v>
      </c>
      <c r="BJ248" s="17" t="s">
        <v>84</v>
      </c>
      <c r="BK248" s="228">
        <f>ROUND(I248*H248,2)</f>
        <v>0</v>
      </c>
      <c r="BL248" s="17" t="s">
        <v>215</v>
      </c>
      <c r="BM248" s="17" t="s">
        <v>2589</v>
      </c>
    </row>
    <row r="249" s="15" customFormat="1">
      <c r="B249" s="268"/>
      <c r="C249" s="269"/>
      <c r="D249" s="229" t="s">
        <v>299</v>
      </c>
      <c r="E249" s="270" t="s">
        <v>1</v>
      </c>
      <c r="F249" s="271" t="s">
        <v>2512</v>
      </c>
      <c r="G249" s="269"/>
      <c r="H249" s="270" t="s">
        <v>1</v>
      </c>
      <c r="I249" s="272"/>
      <c r="J249" s="269"/>
      <c r="K249" s="269"/>
      <c r="L249" s="273"/>
      <c r="M249" s="274"/>
      <c r="N249" s="275"/>
      <c r="O249" s="275"/>
      <c r="P249" s="275"/>
      <c r="Q249" s="275"/>
      <c r="R249" s="275"/>
      <c r="S249" s="275"/>
      <c r="T249" s="276"/>
      <c r="AT249" s="277" t="s">
        <v>299</v>
      </c>
      <c r="AU249" s="277" t="s">
        <v>86</v>
      </c>
      <c r="AV249" s="15" t="s">
        <v>84</v>
      </c>
      <c r="AW249" s="15" t="s">
        <v>38</v>
      </c>
      <c r="AX249" s="15" t="s">
        <v>77</v>
      </c>
      <c r="AY249" s="277" t="s">
        <v>195</v>
      </c>
    </row>
    <row r="250" s="12" customFormat="1">
      <c r="B250" s="235"/>
      <c r="C250" s="236"/>
      <c r="D250" s="229" t="s">
        <v>299</v>
      </c>
      <c r="E250" s="237" t="s">
        <v>1</v>
      </c>
      <c r="F250" s="238" t="s">
        <v>2517</v>
      </c>
      <c r="G250" s="236"/>
      <c r="H250" s="239">
        <v>543</v>
      </c>
      <c r="I250" s="240"/>
      <c r="J250" s="236"/>
      <c r="K250" s="236"/>
      <c r="L250" s="241"/>
      <c r="M250" s="242"/>
      <c r="N250" s="243"/>
      <c r="O250" s="243"/>
      <c r="P250" s="243"/>
      <c r="Q250" s="243"/>
      <c r="R250" s="243"/>
      <c r="S250" s="243"/>
      <c r="T250" s="244"/>
      <c r="AT250" s="245" t="s">
        <v>299</v>
      </c>
      <c r="AU250" s="245" t="s">
        <v>86</v>
      </c>
      <c r="AV250" s="12" t="s">
        <v>86</v>
      </c>
      <c r="AW250" s="12" t="s">
        <v>38</v>
      </c>
      <c r="AX250" s="12" t="s">
        <v>77</v>
      </c>
      <c r="AY250" s="245" t="s">
        <v>195</v>
      </c>
    </row>
    <row r="251" s="12" customFormat="1">
      <c r="B251" s="235"/>
      <c r="C251" s="236"/>
      <c r="D251" s="229" t="s">
        <v>299</v>
      </c>
      <c r="E251" s="237" t="s">
        <v>1</v>
      </c>
      <c r="F251" s="238" t="s">
        <v>2518</v>
      </c>
      <c r="G251" s="236"/>
      <c r="H251" s="239">
        <v>31</v>
      </c>
      <c r="I251" s="240"/>
      <c r="J251" s="236"/>
      <c r="K251" s="236"/>
      <c r="L251" s="241"/>
      <c r="M251" s="242"/>
      <c r="N251" s="243"/>
      <c r="O251" s="243"/>
      <c r="P251" s="243"/>
      <c r="Q251" s="243"/>
      <c r="R251" s="243"/>
      <c r="S251" s="243"/>
      <c r="T251" s="244"/>
      <c r="AT251" s="245" t="s">
        <v>299</v>
      </c>
      <c r="AU251" s="245" t="s">
        <v>86</v>
      </c>
      <c r="AV251" s="12" t="s">
        <v>86</v>
      </c>
      <c r="AW251" s="12" t="s">
        <v>38</v>
      </c>
      <c r="AX251" s="12" t="s">
        <v>77</v>
      </c>
      <c r="AY251" s="245" t="s">
        <v>195</v>
      </c>
    </row>
    <row r="252" s="13" customFormat="1">
      <c r="B252" s="246"/>
      <c r="C252" s="247"/>
      <c r="D252" s="229" t="s">
        <v>299</v>
      </c>
      <c r="E252" s="248" t="s">
        <v>1</v>
      </c>
      <c r="F252" s="249" t="s">
        <v>301</v>
      </c>
      <c r="G252" s="247"/>
      <c r="H252" s="250">
        <v>574</v>
      </c>
      <c r="I252" s="251"/>
      <c r="J252" s="247"/>
      <c r="K252" s="247"/>
      <c r="L252" s="252"/>
      <c r="M252" s="253"/>
      <c r="N252" s="254"/>
      <c r="O252" s="254"/>
      <c r="P252" s="254"/>
      <c r="Q252" s="254"/>
      <c r="R252" s="254"/>
      <c r="S252" s="254"/>
      <c r="T252" s="255"/>
      <c r="AT252" s="256" t="s">
        <v>299</v>
      </c>
      <c r="AU252" s="256" t="s">
        <v>86</v>
      </c>
      <c r="AV252" s="13" t="s">
        <v>215</v>
      </c>
      <c r="AW252" s="13" t="s">
        <v>38</v>
      </c>
      <c r="AX252" s="13" t="s">
        <v>84</v>
      </c>
      <c r="AY252" s="256" t="s">
        <v>195</v>
      </c>
    </row>
    <row r="253" s="1" customFormat="1" ht="16.5" customHeight="1">
      <c r="B253" s="39"/>
      <c r="C253" s="217" t="s">
        <v>583</v>
      </c>
      <c r="D253" s="217" t="s">
        <v>198</v>
      </c>
      <c r="E253" s="218" t="s">
        <v>2590</v>
      </c>
      <c r="F253" s="219" t="s">
        <v>2591</v>
      </c>
      <c r="G253" s="220" t="s">
        <v>321</v>
      </c>
      <c r="H253" s="221">
        <v>415</v>
      </c>
      <c r="I253" s="222"/>
      <c r="J253" s="223">
        <f>ROUND(I253*H253,2)</f>
        <v>0</v>
      </c>
      <c r="K253" s="219" t="s">
        <v>202</v>
      </c>
      <c r="L253" s="44"/>
      <c r="M253" s="224" t="s">
        <v>1</v>
      </c>
      <c r="N253" s="225" t="s">
        <v>48</v>
      </c>
      <c r="O253" s="80"/>
      <c r="P253" s="226">
        <f>O253*H253</f>
        <v>0</v>
      </c>
      <c r="Q253" s="226">
        <v>0.098199999999999996</v>
      </c>
      <c r="R253" s="226">
        <f>Q253*H253</f>
        <v>40.753</v>
      </c>
      <c r="S253" s="226">
        <v>0</v>
      </c>
      <c r="T253" s="227">
        <f>S253*H253</f>
        <v>0</v>
      </c>
      <c r="AR253" s="17" t="s">
        <v>215</v>
      </c>
      <c r="AT253" s="17" t="s">
        <v>198</v>
      </c>
      <c r="AU253" s="17" t="s">
        <v>86</v>
      </c>
      <c r="AY253" s="17" t="s">
        <v>195</v>
      </c>
      <c r="BE253" s="228">
        <f>IF(N253="základní",J253,0)</f>
        <v>0</v>
      </c>
      <c r="BF253" s="228">
        <f>IF(N253="snížená",J253,0)</f>
        <v>0</v>
      </c>
      <c r="BG253" s="228">
        <f>IF(N253="zákl. přenesená",J253,0)</f>
        <v>0</v>
      </c>
      <c r="BH253" s="228">
        <f>IF(N253="sníž. přenesená",J253,0)</f>
        <v>0</v>
      </c>
      <c r="BI253" s="228">
        <f>IF(N253="nulová",J253,0)</f>
        <v>0</v>
      </c>
      <c r="BJ253" s="17" t="s">
        <v>84</v>
      </c>
      <c r="BK253" s="228">
        <f>ROUND(I253*H253,2)</f>
        <v>0</v>
      </c>
      <c r="BL253" s="17" t="s">
        <v>215</v>
      </c>
      <c r="BM253" s="17" t="s">
        <v>2592</v>
      </c>
    </row>
    <row r="254" s="12" customFormat="1">
      <c r="B254" s="235"/>
      <c r="C254" s="236"/>
      <c r="D254" s="229" t="s">
        <v>299</v>
      </c>
      <c r="E254" s="237" t="s">
        <v>1</v>
      </c>
      <c r="F254" s="238" t="s">
        <v>2515</v>
      </c>
      <c r="G254" s="236"/>
      <c r="H254" s="239">
        <v>415</v>
      </c>
      <c r="I254" s="240"/>
      <c r="J254" s="236"/>
      <c r="K254" s="236"/>
      <c r="L254" s="241"/>
      <c r="M254" s="242"/>
      <c r="N254" s="243"/>
      <c r="O254" s="243"/>
      <c r="P254" s="243"/>
      <c r="Q254" s="243"/>
      <c r="R254" s="243"/>
      <c r="S254" s="243"/>
      <c r="T254" s="244"/>
      <c r="AT254" s="245" t="s">
        <v>299</v>
      </c>
      <c r="AU254" s="245" t="s">
        <v>86</v>
      </c>
      <c r="AV254" s="12" t="s">
        <v>86</v>
      </c>
      <c r="AW254" s="12" t="s">
        <v>38</v>
      </c>
      <c r="AX254" s="12" t="s">
        <v>77</v>
      </c>
      <c r="AY254" s="245" t="s">
        <v>195</v>
      </c>
    </row>
    <row r="255" s="13" customFormat="1">
      <c r="B255" s="246"/>
      <c r="C255" s="247"/>
      <c r="D255" s="229" t="s">
        <v>299</v>
      </c>
      <c r="E255" s="248" t="s">
        <v>1</v>
      </c>
      <c r="F255" s="249" t="s">
        <v>301</v>
      </c>
      <c r="G255" s="247"/>
      <c r="H255" s="250">
        <v>415</v>
      </c>
      <c r="I255" s="251"/>
      <c r="J255" s="247"/>
      <c r="K255" s="247"/>
      <c r="L255" s="252"/>
      <c r="M255" s="253"/>
      <c r="N255" s="254"/>
      <c r="O255" s="254"/>
      <c r="P255" s="254"/>
      <c r="Q255" s="254"/>
      <c r="R255" s="254"/>
      <c r="S255" s="254"/>
      <c r="T255" s="255"/>
      <c r="AT255" s="256" t="s">
        <v>299</v>
      </c>
      <c r="AU255" s="256" t="s">
        <v>86</v>
      </c>
      <c r="AV255" s="13" t="s">
        <v>215</v>
      </c>
      <c r="AW255" s="13" t="s">
        <v>38</v>
      </c>
      <c r="AX255" s="13" t="s">
        <v>84</v>
      </c>
      <c r="AY255" s="256" t="s">
        <v>195</v>
      </c>
    </row>
    <row r="256" s="1" customFormat="1" ht="16.5" customHeight="1">
      <c r="B256" s="39"/>
      <c r="C256" s="217" t="s">
        <v>588</v>
      </c>
      <c r="D256" s="217" t="s">
        <v>198</v>
      </c>
      <c r="E256" s="218" t="s">
        <v>2593</v>
      </c>
      <c r="F256" s="219" t="s">
        <v>2594</v>
      </c>
      <c r="G256" s="220" t="s">
        <v>321</v>
      </c>
      <c r="H256" s="221">
        <v>1979</v>
      </c>
      <c r="I256" s="222"/>
      <c r="J256" s="223">
        <f>ROUND(I256*H256,2)</f>
        <v>0</v>
      </c>
      <c r="K256" s="219" t="s">
        <v>202</v>
      </c>
      <c r="L256" s="44"/>
      <c r="M256" s="224" t="s">
        <v>1</v>
      </c>
      <c r="N256" s="225" t="s">
        <v>48</v>
      </c>
      <c r="O256" s="80"/>
      <c r="P256" s="226">
        <f>O256*H256</f>
        <v>0</v>
      </c>
      <c r="Q256" s="226">
        <v>0.378</v>
      </c>
      <c r="R256" s="226">
        <f>Q256*H256</f>
        <v>748.06200000000001</v>
      </c>
      <c r="S256" s="226">
        <v>0</v>
      </c>
      <c r="T256" s="227">
        <f>S256*H256</f>
        <v>0</v>
      </c>
      <c r="AR256" s="17" t="s">
        <v>215</v>
      </c>
      <c r="AT256" s="17" t="s">
        <v>198</v>
      </c>
      <c r="AU256" s="17" t="s">
        <v>86</v>
      </c>
      <c r="AY256" s="17" t="s">
        <v>195</v>
      </c>
      <c r="BE256" s="228">
        <f>IF(N256="základní",J256,0)</f>
        <v>0</v>
      </c>
      <c r="BF256" s="228">
        <f>IF(N256="snížená",J256,0)</f>
        <v>0</v>
      </c>
      <c r="BG256" s="228">
        <f>IF(N256="zákl. přenesená",J256,0)</f>
        <v>0</v>
      </c>
      <c r="BH256" s="228">
        <f>IF(N256="sníž. přenesená",J256,0)</f>
        <v>0</v>
      </c>
      <c r="BI256" s="228">
        <f>IF(N256="nulová",J256,0)</f>
        <v>0</v>
      </c>
      <c r="BJ256" s="17" t="s">
        <v>84</v>
      </c>
      <c r="BK256" s="228">
        <f>ROUND(I256*H256,2)</f>
        <v>0</v>
      </c>
      <c r="BL256" s="17" t="s">
        <v>215</v>
      </c>
      <c r="BM256" s="17" t="s">
        <v>2595</v>
      </c>
    </row>
    <row r="257" s="15" customFormat="1">
      <c r="B257" s="268"/>
      <c r="C257" s="269"/>
      <c r="D257" s="229" t="s">
        <v>299</v>
      </c>
      <c r="E257" s="270" t="s">
        <v>1</v>
      </c>
      <c r="F257" s="271" t="s">
        <v>2512</v>
      </c>
      <c r="G257" s="269"/>
      <c r="H257" s="270" t="s">
        <v>1</v>
      </c>
      <c r="I257" s="272"/>
      <c r="J257" s="269"/>
      <c r="K257" s="269"/>
      <c r="L257" s="273"/>
      <c r="M257" s="274"/>
      <c r="N257" s="275"/>
      <c r="O257" s="275"/>
      <c r="P257" s="275"/>
      <c r="Q257" s="275"/>
      <c r="R257" s="275"/>
      <c r="S257" s="275"/>
      <c r="T257" s="276"/>
      <c r="AT257" s="277" t="s">
        <v>299</v>
      </c>
      <c r="AU257" s="277" t="s">
        <v>86</v>
      </c>
      <c r="AV257" s="15" t="s">
        <v>84</v>
      </c>
      <c r="AW257" s="15" t="s">
        <v>38</v>
      </c>
      <c r="AX257" s="15" t="s">
        <v>77</v>
      </c>
      <c r="AY257" s="277" t="s">
        <v>195</v>
      </c>
    </row>
    <row r="258" s="12" customFormat="1">
      <c r="B258" s="235"/>
      <c r="C258" s="236"/>
      <c r="D258" s="229" t="s">
        <v>299</v>
      </c>
      <c r="E258" s="237" t="s">
        <v>1</v>
      </c>
      <c r="F258" s="238" t="s">
        <v>2596</v>
      </c>
      <c r="G258" s="236"/>
      <c r="H258" s="239">
        <v>575</v>
      </c>
      <c r="I258" s="240"/>
      <c r="J258" s="236"/>
      <c r="K258" s="236"/>
      <c r="L258" s="241"/>
      <c r="M258" s="242"/>
      <c r="N258" s="243"/>
      <c r="O258" s="243"/>
      <c r="P258" s="243"/>
      <c r="Q258" s="243"/>
      <c r="R258" s="243"/>
      <c r="S258" s="243"/>
      <c r="T258" s="244"/>
      <c r="AT258" s="245" t="s">
        <v>299</v>
      </c>
      <c r="AU258" s="245" t="s">
        <v>86</v>
      </c>
      <c r="AV258" s="12" t="s">
        <v>86</v>
      </c>
      <c r="AW258" s="12" t="s">
        <v>38</v>
      </c>
      <c r="AX258" s="12" t="s">
        <v>77</v>
      </c>
      <c r="AY258" s="245" t="s">
        <v>195</v>
      </c>
    </row>
    <row r="259" s="12" customFormat="1">
      <c r="B259" s="235"/>
      <c r="C259" s="236"/>
      <c r="D259" s="229" t="s">
        <v>299</v>
      </c>
      <c r="E259" s="237" t="s">
        <v>1</v>
      </c>
      <c r="F259" s="238" t="s">
        <v>2597</v>
      </c>
      <c r="G259" s="236"/>
      <c r="H259" s="239">
        <v>1357.5</v>
      </c>
      <c r="I259" s="240"/>
      <c r="J259" s="236"/>
      <c r="K259" s="236"/>
      <c r="L259" s="241"/>
      <c r="M259" s="242"/>
      <c r="N259" s="243"/>
      <c r="O259" s="243"/>
      <c r="P259" s="243"/>
      <c r="Q259" s="243"/>
      <c r="R259" s="243"/>
      <c r="S259" s="243"/>
      <c r="T259" s="244"/>
      <c r="AT259" s="245" t="s">
        <v>299</v>
      </c>
      <c r="AU259" s="245" t="s">
        <v>86</v>
      </c>
      <c r="AV259" s="12" t="s">
        <v>86</v>
      </c>
      <c r="AW259" s="12" t="s">
        <v>38</v>
      </c>
      <c r="AX259" s="12" t="s">
        <v>77</v>
      </c>
      <c r="AY259" s="245" t="s">
        <v>195</v>
      </c>
    </row>
    <row r="260" s="12" customFormat="1">
      <c r="B260" s="235"/>
      <c r="C260" s="236"/>
      <c r="D260" s="229" t="s">
        <v>299</v>
      </c>
      <c r="E260" s="237" t="s">
        <v>1</v>
      </c>
      <c r="F260" s="238" t="s">
        <v>2598</v>
      </c>
      <c r="G260" s="236"/>
      <c r="H260" s="239">
        <v>46.5</v>
      </c>
      <c r="I260" s="240"/>
      <c r="J260" s="236"/>
      <c r="K260" s="236"/>
      <c r="L260" s="241"/>
      <c r="M260" s="242"/>
      <c r="N260" s="243"/>
      <c r="O260" s="243"/>
      <c r="P260" s="243"/>
      <c r="Q260" s="243"/>
      <c r="R260" s="243"/>
      <c r="S260" s="243"/>
      <c r="T260" s="244"/>
      <c r="AT260" s="245" t="s">
        <v>299</v>
      </c>
      <c r="AU260" s="245" t="s">
        <v>86</v>
      </c>
      <c r="AV260" s="12" t="s">
        <v>86</v>
      </c>
      <c r="AW260" s="12" t="s">
        <v>38</v>
      </c>
      <c r="AX260" s="12" t="s">
        <v>77</v>
      </c>
      <c r="AY260" s="245" t="s">
        <v>195</v>
      </c>
    </row>
    <row r="261" s="13" customFormat="1">
      <c r="B261" s="246"/>
      <c r="C261" s="247"/>
      <c r="D261" s="229" t="s">
        <v>299</v>
      </c>
      <c r="E261" s="248" t="s">
        <v>1</v>
      </c>
      <c r="F261" s="249" t="s">
        <v>301</v>
      </c>
      <c r="G261" s="247"/>
      <c r="H261" s="250">
        <v>1979</v>
      </c>
      <c r="I261" s="251"/>
      <c r="J261" s="247"/>
      <c r="K261" s="247"/>
      <c r="L261" s="252"/>
      <c r="M261" s="253"/>
      <c r="N261" s="254"/>
      <c r="O261" s="254"/>
      <c r="P261" s="254"/>
      <c r="Q261" s="254"/>
      <c r="R261" s="254"/>
      <c r="S261" s="254"/>
      <c r="T261" s="255"/>
      <c r="AT261" s="256" t="s">
        <v>299</v>
      </c>
      <c r="AU261" s="256" t="s">
        <v>86</v>
      </c>
      <c r="AV261" s="13" t="s">
        <v>215</v>
      </c>
      <c r="AW261" s="13" t="s">
        <v>38</v>
      </c>
      <c r="AX261" s="13" t="s">
        <v>84</v>
      </c>
      <c r="AY261" s="256" t="s">
        <v>195</v>
      </c>
    </row>
    <row r="262" s="1" customFormat="1" ht="16.5" customHeight="1">
      <c r="B262" s="39"/>
      <c r="C262" s="217" t="s">
        <v>594</v>
      </c>
      <c r="D262" s="217" t="s">
        <v>198</v>
      </c>
      <c r="E262" s="218" t="s">
        <v>2599</v>
      </c>
      <c r="F262" s="219" t="s">
        <v>2600</v>
      </c>
      <c r="G262" s="220" t="s">
        <v>321</v>
      </c>
      <c r="H262" s="221">
        <v>804</v>
      </c>
      <c r="I262" s="222"/>
      <c r="J262" s="223">
        <f>ROUND(I262*H262,2)</f>
        <v>0</v>
      </c>
      <c r="K262" s="219" t="s">
        <v>202</v>
      </c>
      <c r="L262" s="44"/>
      <c r="M262" s="224" t="s">
        <v>1</v>
      </c>
      <c r="N262" s="225" t="s">
        <v>48</v>
      </c>
      <c r="O262" s="80"/>
      <c r="P262" s="226">
        <f>O262*H262</f>
        <v>0</v>
      </c>
      <c r="Q262" s="226">
        <v>0.47260000000000002</v>
      </c>
      <c r="R262" s="226">
        <f>Q262*H262</f>
        <v>379.97040000000004</v>
      </c>
      <c r="S262" s="226">
        <v>0</v>
      </c>
      <c r="T262" s="227">
        <f>S262*H262</f>
        <v>0</v>
      </c>
      <c r="AR262" s="17" t="s">
        <v>215</v>
      </c>
      <c r="AT262" s="17" t="s">
        <v>198</v>
      </c>
      <c r="AU262" s="17" t="s">
        <v>86</v>
      </c>
      <c r="AY262" s="17" t="s">
        <v>195</v>
      </c>
      <c r="BE262" s="228">
        <f>IF(N262="základní",J262,0)</f>
        <v>0</v>
      </c>
      <c r="BF262" s="228">
        <f>IF(N262="snížená",J262,0)</f>
        <v>0</v>
      </c>
      <c r="BG262" s="228">
        <f>IF(N262="zákl. přenesená",J262,0)</f>
        <v>0</v>
      </c>
      <c r="BH262" s="228">
        <f>IF(N262="sníž. přenesená",J262,0)</f>
        <v>0</v>
      </c>
      <c r="BI262" s="228">
        <f>IF(N262="nulová",J262,0)</f>
        <v>0</v>
      </c>
      <c r="BJ262" s="17" t="s">
        <v>84</v>
      </c>
      <c r="BK262" s="228">
        <f>ROUND(I262*H262,2)</f>
        <v>0</v>
      </c>
      <c r="BL262" s="17" t="s">
        <v>215</v>
      </c>
      <c r="BM262" s="17" t="s">
        <v>2601</v>
      </c>
    </row>
    <row r="263" s="15" customFormat="1">
      <c r="B263" s="268"/>
      <c r="C263" s="269"/>
      <c r="D263" s="229" t="s">
        <v>299</v>
      </c>
      <c r="E263" s="270" t="s">
        <v>1</v>
      </c>
      <c r="F263" s="271" t="s">
        <v>2512</v>
      </c>
      <c r="G263" s="269"/>
      <c r="H263" s="270" t="s">
        <v>1</v>
      </c>
      <c r="I263" s="272"/>
      <c r="J263" s="269"/>
      <c r="K263" s="269"/>
      <c r="L263" s="273"/>
      <c r="M263" s="274"/>
      <c r="N263" s="275"/>
      <c r="O263" s="275"/>
      <c r="P263" s="275"/>
      <c r="Q263" s="275"/>
      <c r="R263" s="275"/>
      <c r="S263" s="275"/>
      <c r="T263" s="276"/>
      <c r="AT263" s="277" t="s">
        <v>299</v>
      </c>
      <c r="AU263" s="277" t="s">
        <v>86</v>
      </c>
      <c r="AV263" s="15" t="s">
        <v>84</v>
      </c>
      <c r="AW263" s="15" t="s">
        <v>38</v>
      </c>
      <c r="AX263" s="15" t="s">
        <v>77</v>
      </c>
      <c r="AY263" s="277" t="s">
        <v>195</v>
      </c>
    </row>
    <row r="264" s="12" customFormat="1">
      <c r="B264" s="235"/>
      <c r="C264" s="236"/>
      <c r="D264" s="229" t="s">
        <v>299</v>
      </c>
      <c r="E264" s="237" t="s">
        <v>1</v>
      </c>
      <c r="F264" s="238" t="s">
        <v>2516</v>
      </c>
      <c r="G264" s="236"/>
      <c r="H264" s="239">
        <v>230</v>
      </c>
      <c r="I264" s="240"/>
      <c r="J264" s="236"/>
      <c r="K264" s="236"/>
      <c r="L264" s="241"/>
      <c r="M264" s="242"/>
      <c r="N264" s="243"/>
      <c r="O264" s="243"/>
      <c r="P264" s="243"/>
      <c r="Q264" s="243"/>
      <c r="R264" s="243"/>
      <c r="S264" s="243"/>
      <c r="T264" s="244"/>
      <c r="AT264" s="245" t="s">
        <v>299</v>
      </c>
      <c r="AU264" s="245" t="s">
        <v>86</v>
      </c>
      <c r="AV264" s="12" t="s">
        <v>86</v>
      </c>
      <c r="AW264" s="12" t="s">
        <v>38</v>
      </c>
      <c r="AX264" s="12" t="s">
        <v>77</v>
      </c>
      <c r="AY264" s="245" t="s">
        <v>195</v>
      </c>
    </row>
    <row r="265" s="12" customFormat="1">
      <c r="B265" s="235"/>
      <c r="C265" s="236"/>
      <c r="D265" s="229" t="s">
        <v>299</v>
      </c>
      <c r="E265" s="237" t="s">
        <v>1</v>
      </c>
      <c r="F265" s="238" t="s">
        <v>2517</v>
      </c>
      <c r="G265" s="236"/>
      <c r="H265" s="239">
        <v>543</v>
      </c>
      <c r="I265" s="240"/>
      <c r="J265" s="236"/>
      <c r="K265" s="236"/>
      <c r="L265" s="241"/>
      <c r="M265" s="242"/>
      <c r="N265" s="243"/>
      <c r="O265" s="243"/>
      <c r="P265" s="243"/>
      <c r="Q265" s="243"/>
      <c r="R265" s="243"/>
      <c r="S265" s="243"/>
      <c r="T265" s="244"/>
      <c r="AT265" s="245" t="s">
        <v>299</v>
      </c>
      <c r="AU265" s="245" t="s">
        <v>86</v>
      </c>
      <c r="AV265" s="12" t="s">
        <v>86</v>
      </c>
      <c r="AW265" s="12" t="s">
        <v>38</v>
      </c>
      <c r="AX265" s="12" t="s">
        <v>77</v>
      </c>
      <c r="AY265" s="245" t="s">
        <v>195</v>
      </c>
    </row>
    <row r="266" s="12" customFormat="1">
      <c r="B266" s="235"/>
      <c r="C266" s="236"/>
      <c r="D266" s="229" t="s">
        <v>299</v>
      </c>
      <c r="E266" s="237" t="s">
        <v>1</v>
      </c>
      <c r="F266" s="238" t="s">
        <v>2518</v>
      </c>
      <c r="G266" s="236"/>
      <c r="H266" s="239">
        <v>31</v>
      </c>
      <c r="I266" s="240"/>
      <c r="J266" s="236"/>
      <c r="K266" s="236"/>
      <c r="L266" s="241"/>
      <c r="M266" s="242"/>
      <c r="N266" s="243"/>
      <c r="O266" s="243"/>
      <c r="P266" s="243"/>
      <c r="Q266" s="243"/>
      <c r="R266" s="243"/>
      <c r="S266" s="243"/>
      <c r="T266" s="244"/>
      <c r="AT266" s="245" t="s">
        <v>299</v>
      </c>
      <c r="AU266" s="245" t="s">
        <v>86</v>
      </c>
      <c r="AV266" s="12" t="s">
        <v>86</v>
      </c>
      <c r="AW266" s="12" t="s">
        <v>38</v>
      </c>
      <c r="AX266" s="12" t="s">
        <v>77</v>
      </c>
      <c r="AY266" s="245" t="s">
        <v>195</v>
      </c>
    </row>
    <row r="267" s="13" customFormat="1">
      <c r="B267" s="246"/>
      <c r="C267" s="247"/>
      <c r="D267" s="229" t="s">
        <v>299</v>
      </c>
      <c r="E267" s="248" t="s">
        <v>1</v>
      </c>
      <c r="F267" s="249" t="s">
        <v>301</v>
      </c>
      <c r="G267" s="247"/>
      <c r="H267" s="250">
        <v>804</v>
      </c>
      <c r="I267" s="251"/>
      <c r="J267" s="247"/>
      <c r="K267" s="247"/>
      <c r="L267" s="252"/>
      <c r="M267" s="253"/>
      <c r="N267" s="254"/>
      <c r="O267" s="254"/>
      <c r="P267" s="254"/>
      <c r="Q267" s="254"/>
      <c r="R267" s="254"/>
      <c r="S267" s="254"/>
      <c r="T267" s="255"/>
      <c r="AT267" s="256" t="s">
        <v>299</v>
      </c>
      <c r="AU267" s="256" t="s">
        <v>86</v>
      </c>
      <c r="AV267" s="13" t="s">
        <v>215</v>
      </c>
      <c r="AW267" s="13" t="s">
        <v>38</v>
      </c>
      <c r="AX267" s="13" t="s">
        <v>84</v>
      </c>
      <c r="AY267" s="256" t="s">
        <v>195</v>
      </c>
    </row>
    <row r="268" s="1" customFormat="1" ht="16.5" customHeight="1">
      <c r="B268" s="39"/>
      <c r="C268" s="217" t="s">
        <v>601</v>
      </c>
      <c r="D268" s="217" t="s">
        <v>198</v>
      </c>
      <c r="E268" s="218" t="s">
        <v>2602</v>
      </c>
      <c r="F268" s="219" t="s">
        <v>2603</v>
      </c>
      <c r="G268" s="220" t="s">
        <v>321</v>
      </c>
      <c r="H268" s="221">
        <v>415</v>
      </c>
      <c r="I268" s="222"/>
      <c r="J268" s="223">
        <f>ROUND(I268*H268,2)</f>
        <v>0</v>
      </c>
      <c r="K268" s="219" t="s">
        <v>202</v>
      </c>
      <c r="L268" s="44"/>
      <c r="M268" s="224" t="s">
        <v>1</v>
      </c>
      <c r="N268" s="225" t="s">
        <v>48</v>
      </c>
      <c r="O268" s="80"/>
      <c r="P268" s="226">
        <f>O268*H268</f>
        <v>0</v>
      </c>
      <c r="Q268" s="226">
        <v>0.108</v>
      </c>
      <c r="R268" s="226">
        <f>Q268*H268</f>
        <v>44.82</v>
      </c>
      <c r="S268" s="226">
        <v>0</v>
      </c>
      <c r="T268" s="227">
        <f>S268*H268</f>
        <v>0</v>
      </c>
      <c r="AR268" s="17" t="s">
        <v>215</v>
      </c>
      <c r="AT268" s="17" t="s">
        <v>198</v>
      </c>
      <c r="AU268" s="17" t="s">
        <v>86</v>
      </c>
      <c r="AY268" s="17" t="s">
        <v>195</v>
      </c>
      <c r="BE268" s="228">
        <f>IF(N268="základní",J268,0)</f>
        <v>0</v>
      </c>
      <c r="BF268" s="228">
        <f>IF(N268="snížená",J268,0)</f>
        <v>0</v>
      </c>
      <c r="BG268" s="228">
        <f>IF(N268="zákl. přenesená",J268,0)</f>
        <v>0</v>
      </c>
      <c r="BH268" s="228">
        <f>IF(N268="sníž. přenesená",J268,0)</f>
        <v>0</v>
      </c>
      <c r="BI268" s="228">
        <f>IF(N268="nulová",J268,0)</f>
        <v>0</v>
      </c>
      <c r="BJ268" s="17" t="s">
        <v>84</v>
      </c>
      <c r="BK268" s="228">
        <f>ROUND(I268*H268,2)</f>
        <v>0</v>
      </c>
      <c r="BL268" s="17" t="s">
        <v>215</v>
      </c>
      <c r="BM268" s="17" t="s">
        <v>2604</v>
      </c>
    </row>
    <row r="269" s="12" customFormat="1">
      <c r="B269" s="235"/>
      <c r="C269" s="236"/>
      <c r="D269" s="229" t="s">
        <v>299</v>
      </c>
      <c r="E269" s="237" t="s">
        <v>1</v>
      </c>
      <c r="F269" s="238" t="s">
        <v>2515</v>
      </c>
      <c r="G269" s="236"/>
      <c r="H269" s="239">
        <v>415</v>
      </c>
      <c r="I269" s="240"/>
      <c r="J269" s="236"/>
      <c r="K269" s="236"/>
      <c r="L269" s="241"/>
      <c r="M269" s="242"/>
      <c r="N269" s="243"/>
      <c r="O269" s="243"/>
      <c r="P269" s="243"/>
      <c r="Q269" s="243"/>
      <c r="R269" s="243"/>
      <c r="S269" s="243"/>
      <c r="T269" s="244"/>
      <c r="AT269" s="245" t="s">
        <v>299</v>
      </c>
      <c r="AU269" s="245" t="s">
        <v>86</v>
      </c>
      <c r="AV269" s="12" t="s">
        <v>86</v>
      </c>
      <c r="AW269" s="12" t="s">
        <v>38</v>
      </c>
      <c r="AX269" s="12" t="s">
        <v>77</v>
      </c>
      <c r="AY269" s="245" t="s">
        <v>195</v>
      </c>
    </row>
    <row r="270" s="13" customFormat="1">
      <c r="B270" s="246"/>
      <c r="C270" s="247"/>
      <c r="D270" s="229" t="s">
        <v>299</v>
      </c>
      <c r="E270" s="248" t="s">
        <v>1</v>
      </c>
      <c r="F270" s="249" t="s">
        <v>301</v>
      </c>
      <c r="G270" s="247"/>
      <c r="H270" s="250">
        <v>415</v>
      </c>
      <c r="I270" s="251"/>
      <c r="J270" s="247"/>
      <c r="K270" s="247"/>
      <c r="L270" s="252"/>
      <c r="M270" s="253"/>
      <c r="N270" s="254"/>
      <c r="O270" s="254"/>
      <c r="P270" s="254"/>
      <c r="Q270" s="254"/>
      <c r="R270" s="254"/>
      <c r="S270" s="254"/>
      <c r="T270" s="255"/>
      <c r="AT270" s="256" t="s">
        <v>299</v>
      </c>
      <c r="AU270" s="256" t="s">
        <v>86</v>
      </c>
      <c r="AV270" s="13" t="s">
        <v>215</v>
      </c>
      <c r="AW270" s="13" t="s">
        <v>38</v>
      </c>
      <c r="AX270" s="13" t="s">
        <v>84</v>
      </c>
      <c r="AY270" s="256" t="s">
        <v>195</v>
      </c>
    </row>
    <row r="271" s="1" customFormat="1" ht="16.5" customHeight="1">
      <c r="B271" s="39"/>
      <c r="C271" s="217" t="s">
        <v>608</v>
      </c>
      <c r="D271" s="217" t="s">
        <v>198</v>
      </c>
      <c r="E271" s="218" t="s">
        <v>2605</v>
      </c>
      <c r="F271" s="219" t="s">
        <v>2606</v>
      </c>
      <c r="G271" s="220" t="s">
        <v>321</v>
      </c>
      <c r="H271" s="221">
        <v>230</v>
      </c>
      <c r="I271" s="222"/>
      <c r="J271" s="223">
        <f>ROUND(I271*H271,2)</f>
        <v>0</v>
      </c>
      <c r="K271" s="219" t="s">
        <v>202</v>
      </c>
      <c r="L271" s="44"/>
      <c r="M271" s="224" t="s">
        <v>1</v>
      </c>
      <c r="N271" s="225" t="s">
        <v>48</v>
      </c>
      <c r="O271" s="80"/>
      <c r="P271" s="226">
        <f>O271*H271</f>
        <v>0</v>
      </c>
      <c r="Q271" s="226">
        <v>0.13</v>
      </c>
      <c r="R271" s="226">
        <f>Q271*H271</f>
        <v>29.900000000000002</v>
      </c>
      <c r="S271" s="226">
        <v>0</v>
      </c>
      <c r="T271" s="227">
        <f>S271*H271</f>
        <v>0</v>
      </c>
      <c r="AR271" s="17" t="s">
        <v>215</v>
      </c>
      <c r="AT271" s="17" t="s">
        <v>198</v>
      </c>
      <c r="AU271" s="17" t="s">
        <v>86</v>
      </c>
      <c r="AY271" s="17" t="s">
        <v>195</v>
      </c>
      <c r="BE271" s="228">
        <f>IF(N271="základní",J271,0)</f>
        <v>0</v>
      </c>
      <c r="BF271" s="228">
        <f>IF(N271="snížená",J271,0)</f>
        <v>0</v>
      </c>
      <c r="BG271" s="228">
        <f>IF(N271="zákl. přenesená",J271,0)</f>
        <v>0</v>
      </c>
      <c r="BH271" s="228">
        <f>IF(N271="sníž. přenesená",J271,0)</f>
        <v>0</v>
      </c>
      <c r="BI271" s="228">
        <f>IF(N271="nulová",J271,0)</f>
        <v>0</v>
      </c>
      <c r="BJ271" s="17" t="s">
        <v>84</v>
      </c>
      <c r="BK271" s="228">
        <f>ROUND(I271*H271,2)</f>
        <v>0</v>
      </c>
      <c r="BL271" s="17" t="s">
        <v>215</v>
      </c>
      <c r="BM271" s="17" t="s">
        <v>2607</v>
      </c>
    </row>
    <row r="272" s="15" customFormat="1">
      <c r="B272" s="268"/>
      <c r="C272" s="269"/>
      <c r="D272" s="229" t="s">
        <v>299</v>
      </c>
      <c r="E272" s="270" t="s">
        <v>1</v>
      </c>
      <c r="F272" s="271" t="s">
        <v>2512</v>
      </c>
      <c r="G272" s="269"/>
      <c r="H272" s="270" t="s">
        <v>1</v>
      </c>
      <c r="I272" s="272"/>
      <c r="J272" s="269"/>
      <c r="K272" s="269"/>
      <c r="L272" s="273"/>
      <c r="M272" s="274"/>
      <c r="N272" s="275"/>
      <c r="O272" s="275"/>
      <c r="P272" s="275"/>
      <c r="Q272" s="275"/>
      <c r="R272" s="275"/>
      <c r="S272" s="275"/>
      <c r="T272" s="276"/>
      <c r="AT272" s="277" t="s">
        <v>299</v>
      </c>
      <c r="AU272" s="277" t="s">
        <v>86</v>
      </c>
      <c r="AV272" s="15" t="s">
        <v>84</v>
      </c>
      <c r="AW272" s="15" t="s">
        <v>38</v>
      </c>
      <c r="AX272" s="15" t="s">
        <v>77</v>
      </c>
      <c r="AY272" s="277" t="s">
        <v>195</v>
      </c>
    </row>
    <row r="273" s="12" customFormat="1">
      <c r="B273" s="235"/>
      <c r="C273" s="236"/>
      <c r="D273" s="229" t="s">
        <v>299</v>
      </c>
      <c r="E273" s="237" t="s">
        <v>1</v>
      </c>
      <c r="F273" s="238" t="s">
        <v>2516</v>
      </c>
      <c r="G273" s="236"/>
      <c r="H273" s="239">
        <v>230</v>
      </c>
      <c r="I273" s="240"/>
      <c r="J273" s="236"/>
      <c r="K273" s="236"/>
      <c r="L273" s="241"/>
      <c r="M273" s="242"/>
      <c r="N273" s="243"/>
      <c r="O273" s="243"/>
      <c r="P273" s="243"/>
      <c r="Q273" s="243"/>
      <c r="R273" s="243"/>
      <c r="S273" s="243"/>
      <c r="T273" s="244"/>
      <c r="AT273" s="245" t="s">
        <v>299</v>
      </c>
      <c r="AU273" s="245" t="s">
        <v>86</v>
      </c>
      <c r="AV273" s="12" t="s">
        <v>86</v>
      </c>
      <c r="AW273" s="12" t="s">
        <v>38</v>
      </c>
      <c r="AX273" s="12" t="s">
        <v>77</v>
      </c>
      <c r="AY273" s="245" t="s">
        <v>195</v>
      </c>
    </row>
    <row r="274" s="13" customFormat="1">
      <c r="B274" s="246"/>
      <c r="C274" s="247"/>
      <c r="D274" s="229" t="s">
        <v>299</v>
      </c>
      <c r="E274" s="248" t="s">
        <v>1</v>
      </c>
      <c r="F274" s="249" t="s">
        <v>301</v>
      </c>
      <c r="G274" s="247"/>
      <c r="H274" s="250">
        <v>230</v>
      </c>
      <c r="I274" s="251"/>
      <c r="J274" s="247"/>
      <c r="K274" s="247"/>
      <c r="L274" s="252"/>
      <c r="M274" s="253"/>
      <c r="N274" s="254"/>
      <c r="O274" s="254"/>
      <c r="P274" s="254"/>
      <c r="Q274" s="254"/>
      <c r="R274" s="254"/>
      <c r="S274" s="254"/>
      <c r="T274" s="255"/>
      <c r="AT274" s="256" t="s">
        <v>299</v>
      </c>
      <c r="AU274" s="256" t="s">
        <v>86</v>
      </c>
      <c r="AV274" s="13" t="s">
        <v>215</v>
      </c>
      <c r="AW274" s="13" t="s">
        <v>38</v>
      </c>
      <c r="AX274" s="13" t="s">
        <v>84</v>
      </c>
      <c r="AY274" s="256" t="s">
        <v>195</v>
      </c>
    </row>
    <row r="275" s="1" customFormat="1" ht="16.5" customHeight="1">
      <c r="B275" s="39"/>
      <c r="C275" s="217" t="s">
        <v>614</v>
      </c>
      <c r="D275" s="217" t="s">
        <v>198</v>
      </c>
      <c r="E275" s="218" t="s">
        <v>2608</v>
      </c>
      <c r="F275" s="219" t="s">
        <v>2609</v>
      </c>
      <c r="G275" s="220" t="s">
        <v>321</v>
      </c>
      <c r="H275" s="221">
        <v>645</v>
      </c>
      <c r="I275" s="222"/>
      <c r="J275" s="223">
        <f>ROUND(I275*H275,2)</f>
        <v>0</v>
      </c>
      <c r="K275" s="219" t="s">
        <v>202</v>
      </c>
      <c r="L275" s="44"/>
      <c r="M275" s="224" t="s">
        <v>1</v>
      </c>
      <c r="N275" s="225" t="s">
        <v>48</v>
      </c>
      <c r="O275" s="80"/>
      <c r="P275" s="226">
        <f>O275*H275</f>
        <v>0</v>
      </c>
      <c r="Q275" s="226">
        <v>0.0060099999999999997</v>
      </c>
      <c r="R275" s="226">
        <f>Q275*H275</f>
        <v>3.8764499999999997</v>
      </c>
      <c r="S275" s="226">
        <v>0</v>
      </c>
      <c r="T275" s="227">
        <f>S275*H275</f>
        <v>0</v>
      </c>
      <c r="AR275" s="17" t="s">
        <v>215</v>
      </c>
      <c r="AT275" s="17" t="s">
        <v>198</v>
      </c>
      <c r="AU275" s="17" t="s">
        <v>86</v>
      </c>
      <c r="AY275" s="17" t="s">
        <v>195</v>
      </c>
      <c r="BE275" s="228">
        <f>IF(N275="základní",J275,0)</f>
        <v>0</v>
      </c>
      <c r="BF275" s="228">
        <f>IF(N275="snížená",J275,0)</f>
        <v>0</v>
      </c>
      <c r="BG275" s="228">
        <f>IF(N275="zákl. přenesená",J275,0)</f>
        <v>0</v>
      </c>
      <c r="BH275" s="228">
        <f>IF(N275="sníž. přenesená",J275,0)</f>
        <v>0</v>
      </c>
      <c r="BI275" s="228">
        <f>IF(N275="nulová",J275,0)</f>
        <v>0</v>
      </c>
      <c r="BJ275" s="17" t="s">
        <v>84</v>
      </c>
      <c r="BK275" s="228">
        <f>ROUND(I275*H275,2)</f>
        <v>0</v>
      </c>
      <c r="BL275" s="17" t="s">
        <v>215</v>
      </c>
      <c r="BM275" s="17" t="s">
        <v>2610</v>
      </c>
    </row>
    <row r="276" s="15" customFormat="1">
      <c r="B276" s="268"/>
      <c r="C276" s="269"/>
      <c r="D276" s="229" t="s">
        <v>299</v>
      </c>
      <c r="E276" s="270" t="s">
        <v>1</v>
      </c>
      <c r="F276" s="271" t="s">
        <v>2512</v>
      </c>
      <c r="G276" s="269"/>
      <c r="H276" s="270" t="s">
        <v>1</v>
      </c>
      <c r="I276" s="272"/>
      <c r="J276" s="269"/>
      <c r="K276" s="269"/>
      <c r="L276" s="273"/>
      <c r="M276" s="274"/>
      <c r="N276" s="275"/>
      <c r="O276" s="275"/>
      <c r="P276" s="275"/>
      <c r="Q276" s="275"/>
      <c r="R276" s="275"/>
      <c r="S276" s="275"/>
      <c r="T276" s="276"/>
      <c r="AT276" s="277" t="s">
        <v>299</v>
      </c>
      <c r="AU276" s="277" t="s">
        <v>86</v>
      </c>
      <c r="AV276" s="15" t="s">
        <v>84</v>
      </c>
      <c r="AW276" s="15" t="s">
        <v>38</v>
      </c>
      <c r="AX276" s="15" t="s">
        <v>77</v>
      </c>
      <c r="AY276" s="277" t="s">
        <v>195</v>
      </c>
    </row>
    <row r="277" s="12" customFormat="1">
      <c r="B277" s="235"/>
      <c r="C277" s="236"/>
      <c r="D277" s="229" t="s">
        <v>299</v>
      </c>
      <c r="E277" s="237" t="s">
        <v>1</v>
      </c>
      <c r="F277" s="238" t="s">
        <v>2515</v>
      </c>
      <c r="G277" s="236"/>
      <c r="H277" s="239">
        <v>415</v>
      </c>
      <c r="I277" s="240"/>
      <c r="J277" s="236"/>
      <c r="K277" s="236"/>
      <c r="L277" s="241"/>
      <c r="M277" s="242"/>
      <c r="N277" s="243"/>
      <c r="O277" s="243"/>
      <c r="P277" s="243"/>
      <c r="Q277" s="243"/>
      <c r="R277" s="243"/>
      <c r="S277" s="243"/>
      <c r="T277" s="244"/>
      <c r="AT277" s="245" t="s">
        <v>299</v>
      </c>
      <c r="AU277" s="245" t="s">
        <v>86</v>
      </c>
      <c r="AV277" s="12" t="s">
        <v>86</v>
      </c>
      <c r="AW277" s="12" t="s">
        <v>38</v>
      </c>
      <c r="AX277" s="12" t="s">
        <v>77</v>
      </c>
      <c r="AY277" s="245" t="s">
        <v>195</v>
      </c>
    </row>
    <row r="278" s="12" customFormat="1">
      <c r="B278" s="235"/>
      <c r="C278" s="236"/>
      <c r="D278" s="229" t="s">
        <v>299</v>
      </c>
      <c r="E278" s="237" t="s">
        <v>1</v>
      </c>
      <c r="F278" s="238" t="s">
        <v>2516</v>
      </c>
      <c r="G278" s="236"/>
      <c r="H278" s="239">
        <v>230</v>
      </c>
      <c r="I278" s="240"/>
      <c r="J278" s="236"/>
      <c r="K278" s="236"/>
      <c r="L278" s="241"/>
      <c r="M278" s="242"/>
      <c r="N278" s="243"/>
      <c r="O278" s="243"/>
      <c r="P278" s="243"/>
      <c r="Q278" s="243"/>
      <c r="R278" s="243"/>
      <c r="S278" s="243"/>
      <c r="T278" s="244"/>
      <c r="AT278" s="245" t="s">
        <v>299</v>
      </c>
      <c r="AU278" s="245" t="s">
        <v>86</v>
      </c>
      <c r="AV278" s="12" t="s">
        <v>86</v>
      </c>
      <c r="AW278" s="12" t="s">
        <v>38</v>
      </c>
      <c r="AX278" s="12" t="s">
        <v>77</v>
      </c>
      <c r="AY278" s="245" t="s">
        <v>195</v>
      </c>
    </row>
    <row r="279" s="13" customFormat="1">
      <c r="B279" s="246"/>
      <c r="C279" s="247"/>
      <c r="D279" s="229" t="s">
        <v>299</v>
      </c>
      <c r="E279" s="248" t="s">
        <v>1</v>
      </c>
      <c r="F279" s="249" t="s">
        <v>301</v>
      </c>
      <c r="G279" s="247"/>
      <c r="H279" s="250">
        <v>645</v>
      </c>
      <c r="I279" s="251"/>
      <c r="J279" s="247"/>
      <c r="K279" s="247"/>
      <c r="L279" s="252"/>
      <c r="M279" s="253"/>
      <c r="N279" s="254"/>
      <c r="O279" s="254"/>
      <c r="P279" s="254"/>
      <c r="Q279" s="254"/>
      <c r="R279" s="254"/>
      <c r="S279" s="254"/>
      <c r="T279" s="255"/>
      <c r="AT279" s="256" t="s">
        <v>299</v>
      </c>
      <c r="AU279" s="256" t="s">
        <v>86</v>
      </c>
      <c r="AV279" s="13" t="s">
        <v>215</v>
      </c>
      <c r="AW279" s="13" t="s">
        <v>38</v>
      </c>
      <c r="AX279" s="13" t="s">
        <v>84</v>
      </c>
      <c r="AY279" s="256" t="s">
        <v>195</v>
      </c>
    </row>
    <row r="280" s="1" customFormat="1" ht="16.5" customHeight="1">
      <c r="B280" s="39"/>
      <c r="C280" s="217" t="s">
        <v>625</v>
      </c>
      <c r="D280" s="217" t="s">
        <v>198</v>
      </c>
      <c r="E280" s="218" t="s">
        <v>2611</v>
      </c>
      <c r="F280" s="219" t="s">
        <v>2612</v>
      </c>
      <c r="G280" s="220" t="s">
        <v>321</v>
      </c>
      <c r="H280" s="221">
        <v>645</v>
      </c>
      <c r="I280" s="222"/>
      <c r="J280" s="223">
        <f>ROUND(I280*H280,2)</f>
        <v>0</v>
      </c>
      <c r="K280" s="219" t="s">
        <v>202</v>
      </c>
      <c r="L280" s="44"/>
      <c r="M280" s="224" t="s">
        <v>1</v>
      </c>
      <c r="N280" s="225" t="s">
        <v>48</v>
      </c>
      <c r="O280" s="80"/>
      <c r="P280" s="226">
        <f>O280*H280</f>
        <v>0</v>
      </c>
      <c r="Q280" s="226">
        <v>0.00031</v>
      </c>
      <c r="R280" s="226">
        <f>Q280*H280</f>
        <v>0.19994999999999999</v>
      </c>
      <c r="S280" s="226">
        <v>0</v>
      </c>
      <c r="T280" s="227">
        <f>S280*H280</f>
        <v>0</v>
      </c>
      <c r="AR280" s="17" t="s">
        <v>215</v>
      </c>
      <c r="AT280" s="17" t="s">
        <v>198</v>
      </c>
      <c r="AU280" s="17" t="s">
        <v>86</v>
      </c>
      <c r="AY280" s="17" t="s">
        <v>195</v>
      </c>
      <c r="BE280" s="228">
        <f>IF(N280="základní",J280,0)</f>
        <v>0</v>
      </c>
      <c r="BF280" s="228">
        <f>IF(N280="snížená",J280,0)</f>
        <v>0</v>
      </c>
      <c r="BG280" s="228">
        <f>IF(N280="zákl. přenesená",J280,0)</f>
        <v>0</v>
      </c>
      <c r="BH280" s="228">
        <f>IF(N280="sníž. přenesená",J280,0)</f>
        <v>0</v>
      </c>
      <c r="BI280" s="228">
        <f>IF(N280="nulová",J280,0)</f>
        <v>0</v>
      </c>
      <c r="BJ280" s="17" t="s">
        <v>84</v>
      </c>
      <c r="BK280" s="228">
        <f>ROUND(I280*H280,2)</f>
        <v>0</v>
      </c>
      <c r="BL280" s="17" t="s">
        <v>215</v>
      </c>
      <c r="BM280" s="17" t="s">
        <v>2613</v>
      </c>
    </row>
    <row r="281" s="15" customFormat="1">
      <c r="B281" s="268"/>
      <c r="C281" s="269"/>
      <c r="D281" s="229" t="s">
        <v>299</v>
      </c>
      <c r="E281" s="270" t="s">
        <v>1</v>
      </c>
      <c r="F281" s="271" t="s">
        <v>2512</v>
      </c>
      <c r="G281" s="269"/>
      <c r="H281" s="270" t="s">
        <v>1</v>
      </c>
      <c r="I281" s="272"/>
      <c r="J281" s="269"/>
      <c r="K281" s="269"/>
      <c r="L281" s="273"/>
      <c r="M281" s="274"/>
      <c r="N281" s="275"/>
      <c r="O281" s="275"/>
      <c r="P281" s="275"/>
      <c r="Q281" s="275"/>
      <c r="R281" s="275"/>
      <c r="S281" s="275"/>
      <c r="T281" s="276"/>
      <c r="AT281" s="277" t="s">
        <v>299</v>
      </c>
      <c r="AU281" s="277" t="s">
        <v>86</v>
      </c>
      <c r="AV281" s="15" t="s">
        <v>84</v>
      </c>
      <c r="AW281" s="15" t="s">
        <v>38</v>
      </c>
      <c r="AX281" s="15" t="s">
        <v>77</v>
      </c>
      <c r="AY281" s="277" t="s">
        <v>195</v>
      </c>
    </row>
    <row r="282" s="12" customFormat="1">
      <c r="B282" s="235"/>
      <c r="C282" s="236"/>
      <c r="D282" s="229" t="s">
        <v>299</v>
      </c>
      <c r="E282" s="237" t="s">
        <v>1</v>
      </c>
      <c r="F282" s="238" t="s">
        <v>2515</v>
      </c>
      <c r="G282" s="236"/>
      <c r="H282" s="239">
        <v>415</v>
      </c>
      <c r="I282" s="240"/>
      <c r="J282" s="236"/>
      <c r="K282" s="236"/>
      <c r="L282" s="241"/>
      <c r="M282" s="242"/>
      <c r="N282" s="243"/>
      <c r="O282" s="243"/>
      <c r="P282" s="243"/>
      <c r="Q282" s="243"/>
      <c r="R282" s="243"/>
      <c r="S282" s="243"/>
      <c r="T282" s="244"/>
      <c r="AT282" s="245" t="s">
        <v>299</v>
      </c>
      <c r="AU282" s="245" t="s">
        <v>86</v>
      </c>
      <c r="AV282" s="12" t="s">
        <v>86</v>
      </c>
      <c r="AW282" s="12" t="s">
        <v>38</v>
      </c>
      <c r="AX282" s="12" t="s">
        <v>77</v>
      </c>
      <c r="AY282" s="245" t="s">
        <v>195</v>
      </c>
    </row>
    <row r="283" s="12" customFormat="1">
      <c r="B283" s="235"/>
      <c r="C283" s="236"/>
      <c r="D283" s="229" t="s">
        <v>299</v>
      </c>
      <c r="E283" s="237" t="s">
        <v>1</v>
      </c>
      <c r="F283" s="238" t="s">
        <v>2516</v>
      </c>
      <c r="G283" s="236"/>
      <c r="H283" s="239">
        <v>230</v>
      </c>
      <c r="I283" s="240"/>
      <c r="J283" s="236"/>
      <c r="K283" s="236"/>
      <c r="L283" s="241"/>
      <c r="M283" s="242"/>
      <c r="N283" s="243"/>
      <c r="O283" s="243"/>
      <c r="P283" s="243"/>
      <c r="Q283" s="243"/>
      <c r="R283" s="243"/>
      <c r="S283" s="243"/>
      <c r="T283" s="244"/>
      <c r="AT283" s="245" t="s">
        <v>299</v>
      </c>
      <c r="AU283" s="245" t="s">
        <v>86</v>
      </c>
      <c r="AV283" s="12" t="s">
        <v>86</v>
      </c>
      <c r="AW283" s="12" t="s">
        <v>38</v>
      </c>
      <c r="AX283" s="12" t="s">
        <v>77</v>
      </c>
      <c r="AY283" s="245" t="s">
        <v>195</v>
      </c>
    </row>
    <row r="284" s="13" customFormat="1">
      <c r="B284" s="246"/>
      <c r="C284" s="247"/>
      <c r="D284" s="229" t="s">
        <v>299</v>
      </c>
      <c r="E284" s="248" t="s">
        <v>1</v>
      </c>
      <c r="F284" s="249" t="s">
        <v>301</v>
      </c>
      <c r="G284" s="247"/>
      <c r="H284" s="250">
        <v>645</v>
      </c>
      <c r="I284" s="251"/>
      <c r="J284" s="247"/>
      <c r="K284" s="247"/>
      <c r="L284" s="252"/>
      <c r="M284" s="253"/>
      <c r="N284" s="254"/>
      <c r="O284" s="254"/>
      <c r="P284" s="254"/>
      <c r="Q284" s="254"/>
      <c r="R284" s="254"/>
      <c r="S284" s="254"/>
      <c r="T284" s="255"/>
      <c r="AT284" s="256" t="s">
        <v>299</v>
      </c>
      <c r="AU284" s="256" t="s">
        <v>86</v>
      </c>
      <c r="AV284" s="13" t="s">
        <v>215</v>
      </c>
      <c r="AW284" s="13" t="s">
        <v>38</v>
      </c>
      <c r="AX284" s="13" t="s">
        <v>84</v>
      </c>
      <c r="AY284" s="256" t="s">
        <v>195</v>
      </c>
    </row>
    <row r="285" s="1" customFormat="1" ht="16.5" customHeight="1">
      <c r="B285" s="39"/>
      <c r="C285" s="217" t="s">
        <v>633</v>
      </c>
      <c r="D285" s="217" t="s">
        <v>198</v>
      </c>
      <c r="E285" s="218" t="s">
        <v>2614</v>
      </c>
      <c r="F285" s="219" t="s">
        <v>2615</v>
      </c>
      <c r="G285" s="220" t="s">
        <v>321</v>
      </c>
      <c r="H285" s="221">
        <v>230</v>
      </c>
      <c r="I285" s="222"/>
      <c r="J285" s="223">
        <f>ROUND(I285*H285,2)</f>
        <v>0</v>
      </c>
      <c r="K285" s="219" t="s">
        <v>202</v>
      </c>
      <c r="L285" s="44"/>
      <c r="M285" s="224" t="s">
        <v>1</v>
      </c>
      <c r="N285" s="225" t="s">
        <v>48</v>
      </c>
      <c r="O285" s="80"/>
      <c r="P285" s="226">
        <f>O285*H285</f>
        <v>0</v>
      </c>
      <c r="Q285" s="226">
        <v>0.15559000000000001</v>
      </c>
      <c r="R285" s="226">
        <f>Q285*H285</f>
        <v>35.785699999999999</v>
      </c>
      <c r="S285" s="226">
        <v>0</v>
      </c>
      <c r="T285" s="227">
        <f>S285*H285</f>
        <v>0</v>
      </c>
      <c r="AR285" s="17" t="s">
        <v>215</v>
      </c>
      <c r="AT285" s="17" t="s">
        <v>198</v>
      </c>
      <c r="AU285" s="17" t="s">
        <v>86</v>
      </c>
      <c r="AY285" s="17" t="s">
        <v>195</v>
      </c>
      <c r="BE285" s="228">
        <f>IF(N285="základní",J285,0)</f>
        <v>0</v>
      </c>
      <c r="BF285" s="228">
        <f>IF(N285="snížená",J285,0)</f>
        <v>0</v>
      </c>
      <c r="BG285" s="228">
        <f>IF(N285="zákl. přenesená",J285,0)</f>
        <v>0</v>
      </c>
      <c r="BH285" s="228">
        <f>IF(N285="sníž. přenesená",J285,0)</f>
        <v>0</v>
      </c>
      <c r="BI285" s="228">
        <f>IF(N285="nulová",J285,0)</f>
        <v>0</v>
      </c>
      <c r="BJ285" s="17" t="s">
        <v>84</v>
      </c>
      <c r="BK285" s="228">
        <f>ROUND(I285*H285,2)</f>
        <v>0</v>
      </c>
      <c r="BL285" s="17" t="s">
        <v>215</v>
      </c>
      <c r="BM285" s="17" t="s">
        <v>2616</v>
      </c>
    </row>
    <row r="286" s="15" customFormat="1">
      <c r="B286" s="268"/>
      <c r="C286" s="269"/>
      <c r="D286" s="229" t="s">
        <v>299</v>
      </c>
      <c r="E286" s="270" t="s">
        <v>1</v>
      </c>
      <c r="F286" s="271" t="s">
        <v>2512</v>
      </c>
      <c r="G286" s="269"/>
      <c r="H286" s="270" t="s">
        <v>1</v>
      </c>
      <c r="I286" s="272"/>
      <c r="J286" s="269"/>
      <c r="K286" s="269"/>
      <c r="L286" s="273"/>
      <c r="M286" s="274"/>
      <c r="N286" s="275"/>
      <c r="O286" s="275"/>
      <c r="P286" s="275"/>
      <c r="Q286" s="275"/>
      <c r="R286" s="275"/>
      <c r="S286" s="275"/>
      <c r="T286" s="276"/>
      <c r="AT286" s="277" t="s">
        <v>299</v>
      </c>
      <c r="AU286" s="277" t="s">
        <v>86</v>
      </c>
      <c r="AV286" s="15" t="s">
        <v>84</v>
      </c>
      <c r="AW286" s="15" t="s">
        <v>38</v>
      </c>
      <c r="AX286" s="15" t="s">
        <v>77</v>
      </c>
      <c r="AY286" s="277" t="s">
        <v>195</v>
      </c>
    </row>
    <row r="287" s="12" customFormat="1">
      <c r="B287" s="235"/>
      <c r="C287" s="236"/>
      <c r="D287" s="229" t="s">
        <v>299</v>
      </c>
      <c r="E287" s="237" t="s">
        <v>1</v>
      </c>
      <c r="F287" s="238" t="s">
        <v>2516</v>
      </c>
      <c r="G287" s="236"/>
      <c r="H287" s="239">
        <v>230</v>
      </c>
      <c r="I287" s="240"/>
      <c r="J287" s="236"/>
      <c r="K287" s="236"/>
      <c r="L287" s="241"/>
      <c r="M287" s="242"/>
      <c r="N287" s="243"/>
      <c r="O287" s="243"/>
      <c r="P287" s="243"/>
      <c r="Q287" s="243"/>
      <c r="R287" s="243"/>
      <c r="S287" s="243"/>
      <c r="T287" s="244"/>
      <c r="AT287" s="245" t="s">
        <v>299</v>
      </c>
      <c r="AU287" s="245" t="s">
        <v>86</v>
      </c>
      <c r="AV287" s="12" t="s">
        <v>86</v>
      </c>
      <c r="AW287" s="12" t="s">
        <v>38</v>
      </c>
      <c r="AX287" s="12" t="s">
        <v>77</v>
      </c>
      <c r="AY287" s="245" t="s">
        <v>195</v>
      </c>
    </row>
    <row r="288" s="13" customFormat="1">
      <c r="B288" s="246"/>
      <c r="C288" s="247"/>
      <c r="D288" s="229" t="s">
        <v>299</v>
      </c>
      <c r="E288" s="248" t="s">
        <v>1</v>
      </c>
      <c r="F288" s="249" t="s">
        <v>301</v>
      </c>
      <c r="G288" s="247"/>
      <c r="H288" s="250">
        <v>230</v>
      </c>
      <c r="I288" s="251"/>
      <c r="J288" s="247"/>
      <c r="K288" s="247"/>
      <c r="L288" s="252"/>
      <c r="M288" s="253"/>
      <c r="N288" s="254"/>
      <c r="O288" s="254"/>
      <c r="P288" s="254"/>
      <c r="Q288" s="254"/>
      <c r="R288" s="254"/>
      <c r="S288" s="254"/>
      <c r="T288" s="255"/>
      <c r="AT288" s="256" t="s">
        <v>299</v>
      </c>
      <c r="AU288" s="256" t="s">
        <v>86</v>
      </c>
      <c r="AV288" s="13" t="s">
        <v>215</v>
      </c>
      <c r="AW288" s="13" t="s">
        <v>38</v>
      </c>
      <c r="AX288" s="13" t="s">
        <v>84</v>
      </c>
      <c r="AY288" s="256" t="s">
        <v>195</v>
      </c>
    </row>
    <row r="289" s="1" customFormat="1" ht="16.5" customHeight="1">
      <c r="B289" s="39"/>
      <c r="C289" s="217" t="s">
        <v>637</v>
      </c>
      <c r="D289" s="217" t="s">
        <v>198</v>
      </c>
      <c r="E289" s="218" t="s">
        <v>2617</v>
      </c>
      <c r="F289" s="219" t="s">
        <v>2618</v>
      </c>
      <c r="G289" s="220" t="s">
        <v>321</v>
      </c>
      <c r="H289" s="221">
        <v>415</v>
      </c>
      <c r="I289" s="222"/>
      <c r="J289" s="223">
        <f>ROUND(I289*H289,2)</f>
        <v>0</v>
      </c>
      <c r="K289" s="219" t="s">
        <v>202</v>
      </c>
      <c r="L289" s="44"/>
      <c r="M289" s="224" t="s">
        <v>1</v>
      </c>
      <c r="N289" s="225" t="s">
        <v>48</v>
      </c>
      <c r="O289" s="80"/>
      <c r="P289" s="226">
        <f>O289*H289</f>
        <v>0</v>
      </c>
      <c r="Q289" s="226">
        <v>0.15559000000000001</v>
      </c>
      <c r="R289" s="226">
        <f>Q289*H289</f>
        <v>64.569850000000002</v>
      </c>
      <c r="S289" s="226">
        <v>0</v>
      </c>
      <c r="T289" s="227">
        <f>S289*H289</f>
        <v>0</v>
      </c>
      <c r="AR289" s="17" t="s">
        <v>215</v>
      </c>
      <c r="AT289" s="17" t="s">
        <v>198</v>
      </c>
      <c r="AU289" s="17" t="s">
        <v>86</v>
      </c>
      <c r="AY289" s="17" t="s">
        <v>195</v>
      </c>
      <c r="BE289" s="228">
        <f>IF(N289="základní",J289,0)</f>
        <v>0</v>
      </c>
      <c r="BF289" s="228">
        <f>IF(N289="snížená",J289,0)</f>
        <v>0</v>
      </c>
      <c r="BG289" s="228">
        <f>IF(N289="zákl. přenesená",J289,0)</f>
        <v>0</v>
      </c>
      <c r="BH289" s="228">
        <f>IF(N289="sníž. přenesená",J289,0)</f>
        <v>0</v>
      </c>
      <c r="BI289" s="228">
        <f>IF(N289="nulová",J289,0)</f>
        <v>0</v>
      </c>
      <c r="BJ289" s="17" t="s">
        <v>84</v>
      </c>
      <c r="BK289" s="228">
        <f>ROUND(I289*H289,2)</f>
        <v>0</v>
      </c>
      <c r="BL289" s="17" t="s">
        <v>215</v>
      </c>
      <c r="BM289" s="17" t="s">
        <v>2619</v>
      </c>
    </row>
    <row r="290" s="12" customFormat="1">
      <c r="B290" s="235"/>
      <c r="C290" s="236"/>
      <c r="D290" s="229" t="s">
        <v>299</v>
      </c>
      <c r="E290" s="237" t="s">
        <v>1</v>
      </c>
      <c r="F290" s="238" t="s">
        <v>2515</v>
      </c>
      <c r="G290" s="236"/>
      <c r="H290" s="239">
        <v>415</v>
      </c>
      <c r="I290" s="240"/>
      <c r="J290" s="236"/>
      <c r="K290" s="236"/>
      <c r="L290" s="241"/>
      <c r="M290" s="242"/>
      <c r="N290" s="243"/>
      <c r="O290" s="243"/>
      <c r="P290" s="243"/>
      <c r="Q290" s="243"/>
      <c r="R290" s="243"/>
      <c r="S290" s="243"/>
      <c r="T290" s="244"/>
      <c r="AT290" s="245" t="s">
        <v>299</v>
      </c>
      <c r="AU290" s="245" t="s">
        <v>86</v>
      </c>
      <c r="AV290" s="12" t="s">
        <v>86</v>
      </c>
      <c r="AW290" s="12" t="s">
        <v>38</v>
      </c>
      <c r="AX290" s="12" t="s">
        <v>77</v>
      </c>
      <c r="AY290" s="245" t="s">
        <v>195</v>
      </c>
    </row>
    <row r="291" s="13" customFormat="1">
      <c r="B291" s="246"/>
      <c r="C291" s="247"/>
      <c r="D291" s="229" t="s">
        <v>299</v>
      </c>
      <c r="E291" s="248" t="s">
        <v>1</v>
      </c>
      <c r="F291" s="249" t="s">
        <v>301</v>
      </c>
      <c r="G291" s="247"/>
      <c r="H291" s="250">
        <v>415</v>
      </c>
      <c r="I291" s="251"/>
      <c r="J291" s="247"/>
      <c r="K291" s="247"/>
      <c r="L291" s="252"/>
      <c r="M291" s="253"/>
      <c r="N291" s="254"/>
      <c r="O291" s="254"/>
      <c r="P291" s="254"/>
      <c r="Q291" s="254"/>
      <c r="R291" s="254"/>
      <c r="S291" s="254"/>
      <c r="T291" s="255"/>
      <c r="AT291" s="256" t="s">
        <v>299</v>
      </c>
      <c r="AU291" s="256" t="s">
        <v>86</v>
      </c>
      <c r="AV291" s="13" t="s">
        <v>215</v>
      </c>
      <c r="AW291" s="13" t="s">
        <v>38</v>
      </c>
      <c r="AX291" s="13" t="s">
        <v>84</v>
      </c>
      <c r="AY291" s="256" t="s">
        <v>195</v>
      </c>
    </row>
    <row r="292" s="1" customFormat="1" ht="16.5" customHeight="1">
      <c r="B292" s="39"/>
      <c r="C292" s="217" t="s">
        <v>399</v>
      </c>
      <c r="D292" s="217" t="s">
        <v>198</v>
      </c>
      <c r="E292" s="218" t="s">
        <v>2620</v>
      </c>
      <c r="F292" s="219" t="s">
        <v>2621</v>
      </c>
      <c r="G292" s="220" t="s">
        <v>321</v>
      </c>
      <c r="H292" s="221">
        <v>31</v>
      </c>
      <c r="I292" s="222"/>
      <c r="J292" s="223">
        <f>ROUND(I292*H292,2)</f>
        <v>0</v>
      </c>
      <c r="K292" s="219" t="s">
        <v>202</v>
      </c>
      <c r="L292" s="44"/>
      <c r="M292" s="224" t="s">
        <v>1</v>
      </c>
      <c r="N292" s="225" t="s">
        <v>48</v>
      </c>
      <c r="O292" s="80"/>
      <c r="P292" s="226">
        <f>O292*H292</f>
        <v>0</v>
      </c>
      <c r="Q292" s="226">
        <v>0.10100000000000001</v>
      </c>
      <c r="R292" s="226">
        <f>Q292*H292</f>
        <v>3.1310000000000002</v>
      </c>
      <c r="S292" s="226">
        <v>0</v>
      </c>
      <c r="T292" s="227">
        <f>S292*H292</f>
        <v>0</v>
      </c>
      <c r="AR292" s="17" t="s">
        <v>215</v>
      </c>
      <c r="AT292" s="17" t="s">
        <v>198</v>
      </c>
      <c r="AU292" s="17" t="s">
        <v>86</v>
      </c>
      <c r="AY292" s="17" t="s">
        <v>195</v>
      </c>
      <c r="BE292" s="228">
        <f>IF(N292="základní",J292,0)</f>
        <v>0</v>
      </c>
      <c r="BF292" s="228">
        <f>IF(N292="snížená",J292,0)</f>
        <v>0</v>
      </c>
      <c r="BG292" s="228">
        <f>IF(N292="zákl. přenesená",J292,0)</f>
        <v>0</v>
      </c>
      <c r="BH292" s="228">
        <f>IF(N292="sníž. přenesená",J292,0)</f>
        <v>0</v>
      </c>
      <c r="BI292" s="228">
        <f>IF(N292="nulová",J292,0)</f>
        <v>0</v>
      </c>
      <c r="BJ292" s="17" t="s">
        <v>84</v>
      </c>
      <c r="BK292" s="228">
        <f>ROUND(I292*H292,2)</f>
        <v>0</v>
      </c>
      <c r="BL292" s="17" t="s">
        <v>215</v>
      </c>
      <c r="BM292" s="17" t="s">
        <v>2622</v>
      </c>
    </row>
    <row r="293" s="15" customFormat="1">
      <c r="B293" s="268"/>
      <c r="C293" s="269"/>
      <c r="D293" s="229" t="s">
        <v>299</v>
      </c>
      <c r="E293" s="270" t="s">
        <v>1</v>
      </c>
      <c r="F293" s="271" t="s">
        <v>2512</v>
      </c>
      <c r="G293" s="269"/>
      <c r="H293" s="270" t="s">
        <v>1</v>
      </c>
      <c r="I293" s="272"/>
      <c r="J293" s="269"/>
      <c r="K293" s="269"/>
      <c r="L293" s="273"/>
      <c r="M293" s="274"/>
      <c r="N293" s="275"/>
      <c r="O293" s="275"/>
      <c r="P293" s="275"/>
      <c r="Q293" s="275"/>
      <c r="R293" s="275"/>
      <c r="S293" s="275"/>
      <c r="T293" s="276"/>
      <c r="AT293" s="277" t="s">
        <v>299</v>
      </c>
      <c r="AU293" s="277" t="s">
        <v>86</v>
      </c>
      <c r="AV293" s="15" t="s">
        <v>84</v>
      </c>
      <c r="AW293" s="15" t="s">
        <v>38</v>
      </c>
      <c r="AX293" s="15" t="s">
        <v>77</v>
      </c>
      <c r="AY293" s="277" t="s">
        <v>195</v>
      </c>
    </row>
    <row r="294" s="12" customFormat="1">
      <c r="B294" s="235"/>
      <c r="C294" s="236"/>
      <c r="D294" s="229" t="s">
        <v>299</v>
      </c>
      <c r="E294" s="237" t="s">
        <v>1</v>
      </c>
      <c r="F294" s="238" t="s">
        <v>2518</v>
      </c>
      <c r="G294" s="236"/>
      <c r="H294" s="239">
        <v>31</v>
      </c>
      <c r="I294" s="240"/>
      <c r="J294" s="236"/>
      <c r="K294" s="236"/>
      <c r="L294" s="241"/>
      <c r="M294" s="242"/>
      <c r="N294" s="243"/>
      <c r="O294" s="243"/>
      <c r="P294" s="243"/>
      <c r="Q294" s="243"/>
      <c r="R294" s="243"/>
      <c r="S294" s="243"/>
      <c r="T294" s="244"/>
      <c r="AT294" s="245" t="s">
        <v>299</v>
      </c>
      <c r="AU294" s="245" t="s">
        <v>86</v>
      </c>
      <c r="AV294" s="12" t="s">
        <v>86</v>
      </c>
      <c r="AW294" s="12" t="s">
        <v>38</v>
      </c>
      <c r="AX294" s="12" t="s">
        <v>77</v>
      </c>
      <c r="AY294" s="245" t="s">
        <v>195</v>
      </c>
    </row>
    <row r="295" s="13" customFormat="1">
      <c r="B295" s="246"/>
      <c r="C295" s="247"/>
      <c r="D295" s="229" t="s">
        <v>299</v>
      </c>
      <c r="E295" s="248" t="s">
        <v>1</v>
      </c>
      <c r="F295" s="249" t="s">
        <v>301</v>
      </c>
      <c r="G295" s="247"/>
      <c r="H295" s="250">
        <v>31</v>
      </c>
      <c r="I295" s="251"/>
      <c r="J295" s="247"/>
      <c r="K295" s="247"/>
      <c r="L295" s="252"/>
      <c r="M295" s="253"/>
      <c r="N295" s="254"/>
      <c r="O295" s="254"/>
      <c r="P295" s="254"/>
      <c r="Q295" s="254"/>
      <c r="R295" s="254"/>
      <c r="S295" s="254"/>
      <c r="T295" s="255"/>
      <c r="AT295" s="256" t="s">
        <v>299</v>
      </c>
      <c r="AU295" s="256" t="s">
        <v>86</v>
      </c>
      <c r="AV295" s="13" t="s">
        <v>215</v>
      </c>
      <c r="AW295" s="13" t="s">
        <v>38</v>
      </c>
      <c r="AX295" s="13" t="s">
        <v>84</v>
      </c>
      <c r="AY295" s="256" t="s">
        <v>195</v>
      </c>
    </row>
    <row r="296" s="1" customFormat="1" ht="16.5" customHeight="1">
      <c r="B296" s="39"/>
      <c r="C296" s="278" t="s">
        <v>648</v>
      </c>
      <c r="D296" s="278" t="s">
        <v>366</v>
      </c>
      <c r="E296" s="279" t="s">
        <v>2623</v>
      </c>
      <c r="F296" s="280" t="s">
        <v>2624</v>
      </c>
      <c r="G296" s="281" t="s">
        <v>321</v>
      </c>
      <c r="H296" s="282">
        <v>34.100000000000001</v>
      </c>
      <c r="I296" s="283"/>
      <c r="J296" s="284">
        <f>ROUND(I296*H296,2)</f>
        <v>0</v>
      </c>
      <c r="K296" s="280" t="s">
        <v>1255</v>
      </c>
      <c r="L296" s="285"/>
      <c r="M296" s="286" t="s">
        <v>1</v>
      </c>
      <c r="N296" s="287" t="s">
        <v>48</v>
      </c>
      <c r="O296" s="80"/>
      <c r="P296" s="226">
        <f>O296*H296</f>
        <v>0</v>
      </c>
      <c r="Q296" s="226">
        <v>0.17599999999999999</v>
      </c>
      <c r="R296" s="226">
        <f>Q296*H296</f>
        <v>6.0015999999999998</v>
      </c>
      <c r="S296" s="226">
        <v>0</v>
      </c>
      <c r="T296" s="227">
        <f>S296*H296</f>
        <v>0</v>
      </c>
      <c r="AR296" s="17" t="s">
        <v>238</v>
      </c>
      <c r="AT296" s="17" t="s">
        <v>366</v>
      </c>
      <c r="AU296" s="17" t="s">
        <v>86</v>
      </c>
      <c r="AY296" s="17" t="s">
        <v>195</v>
      </c>
      <c r="BE296" s="228">
        <f>IF(N296="základní",J296,0)</f>
        <v>0</v>
      </c>
      <c r="BF296" s="228">
        <f>IF(N296="snížená",J296,0)</f>
        <v>0</v>
      </c>
      <c r="BG296" s="228">
        <f>IF(N296="zákl. přenesená",J296,0)</f>
        <v>0</v>
      </c>
      <c r="BH296" s="228">
        <f>IF(N296="sníž. přenesená",J296,0)</f>
        <v>0</v>
      </c>
      <c r="BI296" s="228">
        <f>IF(N296="nulová",J296,0)</f>
        <v>0</v>
      </c>
      <c r="BJ296" s="17" t="s">
        <v>84</v>
      </c>
      <c r="BK296" s="228">
        <f>ROUND(I296*H296,2)</f>
        <v>0</v>
      </c>
      <c r="BL296" s="17" t="s">
        <v>215</v>
      </c>
      <c r="BM296" s="17" t="s">
        <v>2625</v>
      </c>
    </row>
    <row r="297" s="12" customFormat="1">
      <c r="B297" s="235"/>
      <c r="C297" s="236"/>
      <c r="D297" s="229" t="s">
        <v>299</v>
      </c>
      <c r="E297" s="236"/>
      <c r="F297" s="238" t="s">
        <v>2626</v>
      </c>
      <c r="G297" s="236"/>
      <c r="H297" s="239">
        <v>34.100000000000001</v>
      </c>
      <c r="I297" s="240"/>
      <c r="J297" s="236"/>
      <c r="K297" s="236"/>
      <c r="L297" s="241"/>
      <c r="M297" s="242"/>
      <c r="N297" s="243"/>
      <c r="O297" s="243"/>
      <c r="P297" s="243"/>
      <c r="Q297" s="243"/>
      <c r="R297" s="243"/>
      <c r="S297" s="243"/>
      <c r="T297" s="244"/>
      <c r="AT297" s="245" t="s">
        <v>299</v>
      </c>
      <c r="AU297" s="245" t="s">
        <v>86</v>
      </c>
      <c r="AV297" s="12" t="s">
        <v>86</v>
      </c>
      <c r="AW297" s="12" t="s">
        <v>4</v>
      </c>
      <c r="AX297" s="12" t="s">
        <v>84</v>
      </c>
      <c r="AY297" s="245" t="s">
        <v>195</v>
      </c>
    </row>
    <row r="298" s="1" customFormat="1" ht="16.5" customHeight="1">
      <c r="B298" s="39"/>
      <c r="C298" s="217" t="s">
        <v>658</v>
      </c>
      <c r="D298" s="217" t="s">
        <v>198</v>
      </c>
      <c r="E298" s="218" t="s">
        <v>2627</v>
      </c>
      <c r="F298" s="219" t="s">
        <v>2628</v>
      </c>
      <c r="G298" s="220" t="s">
        <v>321</v>
      </c>
      <c r="H298" s="221">
        <v>543</v>
      </c>
      <c r="I298" s="222"/>
      <c r="J298" s="223">
        <f>ROUND(I298*H298,2)</f>
        <v>0</v>
      </c>
      <c r="K298" s="219" t="s">
        <v>202</v>
      </c>
      <c r="L298" s="44"/>
      <c r="M298" s="224" t="s">
        <v>1</v>
      </c>
      <c r="N298" s="225" t="s">
        <v>48</v>
      </c>
      <c r="O298" s="80"/>
      <c r="P298" s="226">
        <f>O298*H298</f>
        <v>0</v>
      </c>
      <c r="Q298" s="226">
        <v>0.10100000000000001</v>
      </c>
      <c r="R298" s="226">
        <f>Q298*H298</f>
        <v>54.843000000000004</v>
      </c>
      <c r="S298" s="226">
        <v>0</v>
      </c>
      <c r="T298" s="227">
        <f>S298*H298</f>
        <v>0</v>
      </c>
      <c r="AR298" s="17" t="s">
        <v>215</v>
      </c>
      <c r="AT298" s="17" t="s">
        <v>198</v>
      </c>
      <c r="AU298" s="17" t="s">
        <v>86</v>
      </c>
      <c r="AY298" s="17" t="s">
        <v>195</v>
      </c>
      <c r="BE298" s="228">
        <f>IF(N298="základní",J298,0)</f>
        <v>0</v>
      </c>
      <c r="BF298" s="228">
        <f>IF(N298="snížená",J298,0)</f>
        <v>0</v>
      </c>
      <c r="BG298" s="228">
        <f>IF(N298="zákl. přenesená",J298,0)</f>
        <v>0</v>
      </c>
      <c r="BH298" s="228">
        <f>IF(N298="sníž. přenesená",J298,0)</f>
        <v>0</v>
      </c>
      <c r="BI298" s="228">
        <f>IF(N298="nulová",J298,0)</f>
        <v>0</v>
      </c>
      <c r="BJ298" s="17" t="s">
        <v>84</v>
      </c>
      <c r="BK298" s="228">
        <f>ROUND(I298*H298,2)</f>
        <v>0</v>
      </c>
      <c r="BL298" s="17" t="s">
        <v>215</v>
      </c>
      <c r="BM298" s="17" t="s">
        <v>2629</v>
      </c>
    </row>
    <row r="299" s="15" customFormat="1">
      <c r="B299" s="268"/>
      <c r="C299" s="269"/>
      <c r="D299" s="229" t="s">
        <v>299</v>
      </c>
      <c r="E299" s="270" t="s">
        <v>1</v>
      </c>
      <c r="F299" s="271" t="s">
        <v>2512</v>
      </c>
      <c r="G299" s="269"/>
      <c r="H299" s="270" t="s">
        <v>1</v>
      </c>
      <c r="I299" s="272"/>
      <c r="J299" s="269"/>
      <c r="K299" s="269"/>
      <c r="L299" s="273"/>
      <c r="M299" s="274"/>
      <c r="N299" s="275"/>
      <c r="O299" s="275"/>
      <c r="P299" s="275"/>
      <c r="Q299" s="275"/>
      <c r="R299" s="275"/>
      <c r="S299" s="275"/>
      <c r="T299" s="276"/>
      <c r="AT299" s="277" t="s">
        <v>299</v>
      </c>
      <c r="AU299" s="277" t="s">
        <v>86</v>
      </c>
      <c r="AV299" s="15" t="s">
        <v>84</v>
      </c>
      <c r="AW299" s="15" t="s">
        <v>38</v>
      </c>
      <c r="AX299" s="15" t="s">
        <v>77</v>
      </c>
      <c r="AY299" s="277" t="s">
        <v>195</v>
      </c>
    </row>
    <row r="300" s="12" customFormat="1">
      <c r="B300" s="235"/>
      <c r="C300" s="236"/>
      <c r="D300" s="229" t="s">
        <v>299</v>
      </c>
      <c r="E300" s="237" t="s">
        <v>1</v>
      </c>
      <c r="F300" s="238" t="s">
        <v>2517</v>
      </c>
      <c r="G300" s="236"/>
      <c r="H300" s="239">
        <v>543</v>
      </c>
      <c r="I300" s="240"/>
      <c r="J300" s="236"/>
      <c r="K300" s="236"/>
      <c r="L300" s="241"/>
      <c r="M300" s="242"/>
      <c r="N300" s="243"/>
      <c r="O300" s="243"/>
      <c r="P300" s="243"/>
      <c r="Q300" s="243"/>
      <c r="R300" s="243"/>
      <c r="S300" s="243"/>
      <c r="T300" s="244"/>
      <c r="AT300" s="245" t="s">
        <v>299</v>
      </c>
      <c r="AU300" s="245" t="s">
        <v>86</v>
      </c>
      <c r="AV300" s="12" t="s">
        <v>86</v>
      </c>
      <c r="AW300" s="12" t="s">
        <v>38</v>
      </c>
      <c r="AX300" s="12" t="s">
        <v>77</v>
      </c>
      <c r="AY300" s="245" t="s">
        <v>195</v>
      </c>
    </row>
    <row r="301" s="13" customFormat="1">
      <c r="B301" s="246"/>
      <c r="C301" s="247"/>
      <c r="D301" s="229" t="s">
        <v>299</v>
      </c>
      <c r="E301" s="248" t="s">
        <v>1</v>
      </c>
      <c r="F301" s="249" t="s">
        <v>301</v>
      </c>
      <c r="G301" s="247"/>
      <c r="H301" s="250">
        <v>543</v>
      </c>
      <c r="I301" s="251"/>
      <c r="J301" s="247"/>
      <c r="K301" s="247"/>
      <c r="L301" s="252"/>
      <c r="M301" s="253"/>
      <c r="N301" s="254"/>
      <c r="O301" s="254"/>
      <c r="P301" s="254"/>
      <c r="Q301" s="254"/>
      <c r="R301" s="254"/>
      <c r="S301" s="254"/>
      <c r="T301" s="255"/>
      <c r="AT301" s="256" t="s">
        <v>299</v>
      </c>
      <c r="AU301" s="256" t="s">
        <v>86</v>
      </c>
      <c r="AV301" s="13" t="s">
        <v>215</v>
      </c>
      <c r="AW301" s="13" t="s">
        <v>38</v>
      </c>
      <c r="AX301" s="13" t="s">
        <v>84</v>
      </c>
      <c r="AY301" s="256" t="s">
        <v>195</v>
      </c>
    </row>
    <row r="302" s="1" customFormat="1" ht="16.5" customHeight="1">
      <c r="B302" s="39"/>
      <c r="C302" s="278" t="s">
        <v>673</v>
      </c>
      <c r="D302" s="278" t="s">
        <v>366</v>
      </c>
      <c r="E302" s="279" t="s">
        <v>2623</v>
      </c>
      <c r="F302" s="280" t="s">
        <v>2624</v>
      </c>
      <c r="G302" s="281" t="s">
        <v>321</v>
      </c>
      <c r="H302" s="282">
        <v>597.29999999999995</v>
      </c>
      <c r="I302" s="283"/>
      <c r="J302" s="284">
        <f>ROUND(I302*H302,2)</f>
        <v>0</v>
      </c>
      <c r="K302" s="280" t="s">
        <v>1255</v>
      </c>
      <c r="L302" s="285"/>
      <c r="M302" s="286" t="s">
        <v>1</v>
      </c>
      <c r="N302" s="287" t="s">
        <v>48</v>
      </c>
      <c r="O302" s="80"/>
      <c r="P302" s="226">
        <f>O302*H302</f>
        <v>0</v>
      </c>
      <c r="Q302" s="226">
        <v>0.17599999999999999</v>
      </c>
      <c r="R302" s="226">
        <f>Q302*H302</f>
        <v>105.12479999999998</v>
      </c>
      <c r="S302" s="226">
        <v>0</v>
      </c>
      <c r="T302" s="227">
        <f>S302*H302</f>
        <v>0</v>
      </c>
      <c r="AR302" s="17" t="s">
        <v>238</v>
      </c>
      <c r="AT302" s="17" t="s">
        <v>366</v>
      </c>
      <c r="AU302" s="17" t="s">
        <v>86</v>
      </c>
      <c r="AY302" s="17" t="s">
        <v>195</v>
      </c>
      <c r="BE302" s="228">
        <f>IF(N302="základní",J302,0)</f>
        <v>0</v>
      </c>
      <c r="BF302" s="228">
        <f>IF(N302="snížená",J302,0)</f>
        <v>0</v>
      </c>
      <c r="BG302" s="228">
        <f>IF(N302="zákl. přenesená",J302,0)</f>
        <v>0</v>
      </c>
      <c r="BH302" s="228">
        <f>IF(N302="sníž. přenesená",J302,0)</f>
        <v>0</v>
      </c>
      <c r="BI302" s="228">
        <f>IF(N302="nulová",J302,0)</f>
        <v>0</v>
      </c>
      <c r="BJ302" s="17" t="s">
        <v>84</v>
      </c>
      <c r="BK302" s="228">
        <f>ROUND(I302*H302,2)</f>
        <v>0</v>
      </c>
      <c r="BL302" s="17" t="s">
        <v>215</v>
      </c>
      <c r="BM302" s="17" t="s">
        <v>2630</v>
      </c>
    </row>
    <row r="303" s="12" customFormat="1">
      <c r="B303" s="235"/>
      <c r="C303" s="236"/>
      <c r="D303" s="229" t="s">
        <v>299</v>
      </c>
      <c r="E303" s="236"/>
      <c r="F303" s="238" t="s">
        <v>2631</v>
      </c>
      <c r="G303" s="236"/>
      <c r="H303" s="239">
        <v>597.29999999999995</v>
      </c>
      <c r="I303" s="240"/>
      <c r="J303" s="236"/>
      <c r="K303" s="236"/>
      <c r="L303" s="241"/>
      <c r="M303" s="242"/>
      <c r="N303" s="243"/>
      <c r="O303" s="243"/>
      <c r="P303" s="243"/>
      <c r="Q303" s="243"/>
      <c r="R303" s="243"/>
      <c r="S303" s="243"/>
      <c r="T303" s="244"/>
      <c r="AT303" s="245" t="s">
        <v>299</v>
      </c>
      <c r="AU303" s="245" t="s">
        <v>86</v>
      </c>
      <c r="AV303" s="12" t="s">
        <v>86</v>
      </c>
      <c r="AW303" s="12" t="s">
        <v>4</v>
      </c>
      <c r="AX303" s="12" t="s">
        <v>84</v>
      </c>
      <c r="AY303" s="245" t="s">
        <v>195</v>
      </c>
    </row>
    <row r="304" s="1" customFormat="1" ht="16.5" customHeight="1">
      <c r="B304" s="39"/>
      <c r="C304" s="217" t="s">
        <v>693</v>
      </c>
      <c r="D304" s="217" t="s">
        <v>198</v>
      </c>
      <c r="E304" s="218" t="s">
        <v>2632</v>
      </c>
      <c r="F304" s="219" t="s">
        <v>2633</v>
      </c>
      <c r="G304" s="220" t="s">
        <v>404</v>
      </c>
      <c r="H304" s="221">
        <v>377</v>
      </c>
      <c r="I304" s="222"/>
      <c r="J304" s="223">
        <f>ROUND(I304*H304,2)</f>
        <v>0</v>
      </c>
      <c r="K304" s="219" t="s">
        <v>202</v>
      </c>
      <c r="L304" s="44"/>
      <c r="M304" s="224" t="s">
        <v>1</v>
      </c>
      <c r="N304" s="225" t="s">
        <v>48</v>
      </c>
      <c r="O304" s="80"/>
      <c r="P304" s="226">
        <f>O304*H304</f>
        <v>0</v>
      </c>
      <c r="Q304" s="226">
        <v>0.0035999999999999999</v>
      </c>
      <c r="R304" s="226">
        <f>Q304*H304</f>
        <v>1.3572</v>
      </c>
      <c r="S304" s="226">
        <v>0</v>
      </c>
      <c r="T304" s="227">
        <f>S304*H304</f>
        <v>0</v>
      </c>
      <c r="AR304" s="17" t="s">
        <v>215</v>
      </c>
      <c r="AT304" s="17" t="s">
        <v>198</v>
      </c>
      <c r="AU304" s="17" t="s">
        <v>86</v>
      </c>
      <c r="AY304" s="17" t="s">
        <v>195</v>
      </c>
      <c r="BE304" s="228">
        <f>IF(N304="základní",J304,0)</f>
        <v>0</v>
      </c>
      <c r="BF304" s="228">
        <f>IF(N304="snížená",J304,0)</f>
        <v>0</v>
      </c>
      <c r="BG304" s="228">
        <f>IF(N304="zákl. přenesená",J304,0)</f>
        <v>0</v>
      </c>
      <c r="BH304" s="228">
        <f>IF(N304="sníž. přenesená",J304,0)</f>
        <v>0</v>
      </c>
      <c r="BI304" s="228">
        <f>IF(N304="nulová",J304,0)</f>
        <v>0</v>
      </c>
      <c r="BJ304" s="17" t="s">
        <v>84</v>
      </c>
      <c r="BK304" s="228">
        <f>ROUND(I304*H304,2)</f>
        <v>0</v>
      </c>
      <c r="BL304" s="17" t="s">
        <v>215</v>
      </c>
      <c r="BM304" s="17" t="s">
        <v>2634</v>
      </c>
    </row>
    <row r="305" s="12" customFormat="1">
      <c r="B305" s="235"/>
      <c r="C305" s="236"/>
      <c r="D305" s="229" t="s">
        <v>299</v>
      </c>
      <c r="E305" s="237" t="s">
        <v>1</v>
      </c>
      <c r="F305" s="238" t="s">
        <v>2635</v>
      </c>
      <c r="G305" s="236"/>
      <c r="H305" s="239">
        <v>377</v>
      </c>
      <c r="I305" s="240"/>
      <c r="J305" s="236"/>
      <c r="K305" s="236"/>
      <c r="L305" s="241"/>
      <c r="M305" s="242"/>
      <c r="N305" s="243"/>
      <c r="O305" s="243"/>
      <c r="P305" s="243"/>
      <c r="Q305" s="243"/>
      <c r="R305" s="243"/>
      <c r="S305" s="243"/>
      <c r="T305" s="244"/>
      <c r="AT305" s="245" t="s">
        <v>299</v>
      </c>
      <c r="AU305" s="245" t="s">
        <v>86</v>
      </c>
      <c r="AV305" s="12" t="s">
        <v>86</v>
      </c>
      <c r="AW305" s="12" t="s">
        <v>38</v>
      </c>
      <c r="AX305" s="12" t="s">
        <v>77</v>
      </c>
      <c r="AY305" s="245" t="s">
        <v>195</v>
      </c>
    </row>
    <row r="306" s="13" customFormat="1">
      <c r="B306" s="246"/>
      <c r="C306" s="247"/>
      <c r="D306" s="229" t="s">
        <v>299</v>
      </c>
      <c r="E306" s="248" t="s">
        <v>1</v>
      </c>
      <c r="F306" s="249" t="s">
        <v>301</v>
      </c>
      <c r="G306" s="247"/>
      <c r="H306" s="250">
        <v>377</v>
      </c>
      <c r="I306" s="251"/>
      <c r="J306" s="247"/>
      <c r="K306" s="247"/>
      <c r="L306" s="252"/>
      <c r="M306" s="253"/>
      <c r="N306" s="254"/>
      <c r="O306" s="254"/>
      <c r="P306" s="254"/>
      <c r="Q306" s="254"/>
      <c r="R306" s="254"/>
      <c r="S306" s="254"/>
      <c r="T306" s="255"/>
      <c r="AT306" s="256" t="s">
        <v>299</v>
      </c>
      <c r="AU306" s="256" t="s">
        <v>86</v>
      </c>
      <c r="AV306" s="13" t="s">
        <v>215</v>
      </c>
      <c r="AW306" s="13" t="s">
        <v>38</v>
      </c>
      <c r="AX306" s="13" t="s">
        <v>84</v>
      </c>
      <c r="AY306" s="256" t="s">
        <v>195</v>
      </c>
    </row>
    <row r="307" s="11" customFormat="1" ht="22.8" customHeight="1">
      <c r="B307" s="201"/>
      <c r="C307" s="202"/>
      <c r="D307" s="203" t="s">
        <v>76</v>
      </c>
      <c r="E307" s="215" t="s">
        <v>228</v>
      </c>
      <c r="F307" s="215" t="s">
        <v>722</v>
      </c>
      <c r="G307" s="202"/>
      <c r="H307" s="202"/>
      <c r="I307" s="205"/>
      <c r="J307" s="216">
        <f>BK307</f>
        <v>0</v>
      </c>
      <c r="K307" s="202"/>
      <c r="L307" s="207"/>
      <c r="M307" s="208"/>
      <c r="N307" s="209"/>
      <c r="O307" s="209"/>
      <c r="P307" s="210">
        <f>SUM(P308:P311)</f>
        <v>0</v>
      </c>
      <c r="Q307" s="209"/>
      <c r="R307" s="210">
        <f>SUM(R308:R311)</f>
        <v>16.716699999999999</v>
      </c>
      <c r="S307" s="209"/>
      <c r="T307" s="211">
        <f>SUM(T308:T311)</f>
        <v>0</v>
      </c>
      <c r="AR307" s="212" t="s">
        <v>84</v>
      </c>
      <c r="AT307" s="213" t="s">
        <v>76</v>
      </c>
      <c r="AU307" s="213" t="s">
        <v>84</v>
      </c>
      <c r="AY307" s="212" t="s">
        <v>195</v>
      </c>
      <c r="BK307" s="214">
        <f>SUM(BK308:BK311)</f>
        <v>0</v>
      </c>
    </row>
    <row r="308" s="1" customFormat="1" ht="16.5" customHeight="1">
      <c r="B308" s="39"/>
      <c r="C308" s="217" t="s">
        <v>697</v>
      </c>
      <c r="D308" s="217" t="s">
        <v>198</v>
      </c>
      <c r="E308" s="218" t="s">
        <v>2636</v>
      </c>
      <c r="F308" s="219" t="s">
        <v>2637</v>
      </c>
      <c r="G308" s="220" t="s">
        <v>321</v>
      </c>
      <c r="H308" s="221">
        <v>91</v>
      </c>
      <c r="I308" s="222"/>
      <c r="J308" s="223">
        <f>ROUND(I308*H308,2)</f>
        <v>0</v>
      </c>
      <c r="K308" s="219" t="s">
        <v>202</v>
      </c>
      <c r="L308" s="44"/>
      <c r="M308" s="224" t="s">
        <v>1</v>
      </c>
      <c r="N308" s="225" t="s">
        <v>48</v>
      </c>
      <c r="O308" s="80"/>
      <c r="P308" s="226">
        <f>O308*H308</f>
        <v>0</v>
      </c>
      <c r="Q308" s="226">
        <v>0.1837</v>
      </c>
      <c r="R308" s="226">
        <f>Q308*H308</f>
        <v>16.716699999999999</v>
      </c>
      <c r="S308" s="226">
        <v>0</v>
      </c>
      <c r="T308" s="227">
        <f>S308*H308</f>
        <v>0</v>
      </c>
      <c r="AR308" s="17" t="s">
        <v>215</v>
      </c>
      <c r="AT308" s="17" t="s">
        <v>198</v>
      </c>
      <c r="AU308" s="17" t="s">
        <v>86</v>
      </c>
      <c r="AY308" s="17" t="s">
        <v>195</v>
      </c>
      <c r="BE308" s="228">
        <f>IF(N308="základní",J308,0)</f>
        <v>0</v>
      </c>
      <c r="BF308" s="228">
        <f>IF(N308="snížená",J308,0)</f>
        <v>0</v>
      </c>
      <c r="BG308" s="228">
        <f>IF(N308="zákl. přenesená",J308,0)</f>
        <v>0</v>
      </c>
      <c r="BH308" s="228">
        <f>IF(N308="sníž. přenesená",J308,0)</f>
        <v>0</v>
      </c>
      <c r="BI308" s="228">
        <f>IF(N308="nulová",J308,0)</f>
        <v>0</v>
      </c>
      <c r="BJ308" s="17" t="s">
        <v>84</v>
      </c>
      <c r="BK308" s="228">
        <f>ROUND(I308*H308,2)</f>
        <v>0</v>
      </c>
      <c r="BL308" s="17" t="s">
        <v>215</v>
      </c>
      <c r="BM308" s="17" t="s">
        <v>2638</v>
      </c>
    </row>
    <row r="309" s="15" customFormat="1">
      <c r="B309" s="268"/>
      <c r="C309" s="269"/>
      <c r="D309" s="229" t="s">
        <v>299</v>
      </c>
      <c r="E309" s="270" t="s">
        <v>1</v>
      </c>
      <c r="F309" s="271" t="s">
        <v>2512</v>
      </c>
      <c r="G309" s="269"/>
      <c r="H309" s="270" t="s">
        <v>1</v>
      </c>
      <c r="I309" s="272"/>
      <c r="J309" s="269"/>
      <c r="K309" s="269"/>
      <c r="L309" s="273"/>
      <c r="M309" s="274"/>
      <c r="N309" s="275"/>
      <c r="O309" s="275"/>
      <c r="P309" s="275"/>
      <c r="Q309" s="275"/>
      <c r="R309" s="275"/>
      <c r="S309" s="275"/>
      <c r="T309" s="276"/>
      <c r="AT309" s="277" t="s">
        <v>299</v>
      </c>
      <c r="AU309" s="277" t="s">
        <v>86</v>
      </c>
      <c r="AV309" s="15" t="s">
        <v>84</v>
      </c>
      <c r="AW309" s="15" t="s">
        <v>38</v>
      </c>
      <c r="AX309" s="15" t="s">
        <v>77</v>
      </c>
      <c r="AY309" s="277" t="s">
        <v>195</v>
      </c>
    </row>
    <row r="310" s="12" customFormat="1">
      <c r="B310" s="235"/>
      <c r="C310" s="236"/>
      <c r="D310" s="229" t="s">
        <v>299</v>
      </c>
      <c r="E310" s="237" t="s">
        <v>1</v>
      </c>
      <c r="F310" s="238" t="s">
        <v>2639</v>
      </c>
      <c r="G310" s="236"/>
      <c r="H310" s="239">
        <v>91</v>
      </c>
      <c r="I310" s="240"/>
      <c r="J310" s="236"/>
      <c r="K310" s="236"/>
      <c r="L310" s="241"/>
      <c r="M310" s="242"/>
      <c r="N310" s="243"/>
      <c r="O310" s="243"/>
      <c r="P310" s="243"/>
      <c r="Q310" s="243"/>
      <c r="R310" s="243"/>
      <c r="S310" s="243"/>
      <c r="T310" s="244"/>
      <c r="AT310" s="245" t="s">
        <v>299</v>
      </c>
      <c r="AU310" s="245" t="s">
        <v>86</v>
      </c>
      <c r="AV310" s="12" t="s">
        <v>86</v>
      </c>
      <c r="AW310" s="12" t="s">
        <v>38</v>
      </c>
      <c r="AX310" s="12" t="s">
        <v>77</v>
      </c>
      <c r="AY310" s="245" t="s">
        <v>195</v>
      </c>
    </row>
    <row r="311" s="13" customFormat="1">
      <c r="B311" s="246"/>
      <c r="C311" s="247"/>
      <c r="D311" s="229" t="s">
        <v>299</v>
      </c>
      <c r="E311" s="248" t="s">
        <v>1</v>
      </c>
      <c r="F311" s="249" t="s">
        <v>301</v>
      </c>
      <c r="G311" s="247"/>
      <c r="H311" s="250">
        <v>91</v>
      </c>
      <c r="I311" s="251"/>
      <c r="J311" s="247"/>
      <c r="K311" s="247"/>
      <c r="L311" s="252"/>
      <c r="M311" s="253"/>
      <c r="N311" s="254"/>
      <c r="O311" s="254"/>
      <c r="P311" s="254"/>
      <c r="Q311" s="254"/>
      <c r="R311" s="254"/>
      <c r="S311" s="254"/>
      <c r="T311" s="255"/>
      <c r="AT311" s="256" t="s">
        <v>299</v>
      </c>
      <c r="AU311" s="256" t="s">
        <v>86</v>
      </c>
      <c r="AV311" s="13" t="s">
        <v>215</v>
      </c>
      <c r="AW311" s="13" t="s">
        <v>38</v>
      </c>
      <c r="AX311" s="13" t="s">
        <v>84</v>
      </c>
      <c r="AY311" s="256" t="s">
        <v>195</v>
      </c>
    </row>
    <row r="312" s="11" customFormat="1" ht="22.8" customHeight="1">
      <c r="B312" s="201"/>
      <c r="C312" s="202"/>
      <c r="D312" s="203" t="s">
        <v>76</v>
      </c>
      <c r="E312" s="215" t="s">
        <v>245</v>
      </c>
      <c r="F312" s="215" t="s">
        <v>879</v>
      </c>
      <c r="G312" s="202"/>
      <c r="H312" s="202"/>
      <c r="I312" s="205"/>
      <c r="J312" s="216">
        <f>BK312</f>
        <v>0</v>
      </c>
      <c r="K312" s="202"/>
      <c r="L312" s="207"/>
      <c r="M312" s="208"/>
      <c r="N312" s="209"/>
      <c r="O312" s="209"/>
      <c r="P312" s="210">
        <f>SUM(P313:P362)</f>
        <v>0</v>
      </c>
      <c r="Q312" s="209"/>
      <c r="R312" s="210">
        <f>SUM(R313:R362)</f>
        <v>275.86634760000004</v>
      </c>
      <c r="S312" s="209"/>
      <c r="T312" s="211">
        <f>SUM(T313:T362)</f>
        <v>94.379599999999996</v>
      </c>
      <c r="AR312" s="212" t="s">
        <v>84</v>
      </c>
      <c r="AT312" s="213" t="s">
        <v>76</v>
      </c>
      <c r="AU312" s="213" t="s">
        <v>84</v>
      </c>
      <c r="AY312" s="212" t="s">
        <v>195</v>
      </c>
      <c r="BK312" s="214">
        <f>SUM(BK313:BK362)</f>
        <v>0</v>
      </c>
    </row>
    <row r="313" s="1" customFormat="1" ht="16.5" customHeight="1">
      <c r="B313" s="39"/>
      <c r="C313" s="217" t="s">
        <v>705</v>
      </c>
      <c r="D313" s="217" t="s">
        <v>198</v>
      </c>
      <c r="E313" s="218" t="s">
        <v>2640</v>
      </c>
      <c r="F313" s="219" t="s">
        <v>2641</v>
      </c>
      <c r="G313" s="220" t="s">
        <v>404</v>
      </c>
      <c r="H313" s="221">
        <v>355</v>
      </c>
      <c r="I313" s="222"/>
      <c r="J313" s="223">
        <f>ROUND(I313*H313,2)</f>
        <v>0</v>
      </c>
      <c r="K313" s="219" t="s">
        <v>202</v>
      </c>
      <c r="L313" s="44"/>
      <c r="M313" s="224" t="s">
        <v>1</v>
      </c>
      <c r="N313" s="225" t="s">
        <v>48</v>
      </c>
      <c r="O313" s="80"/>
      <c r="P313" s="226">
        <f>O313*H313</f>
        <v>0</v>
      </c>
      <c r="Q313" s="226">
        <v>0.080879999999999994</v>
      </c>
      <c r="R313" s="226">
        <f>Q313*H313</f>
        <v>28.712399999999999</v>
      </c>
      <c r="S313" s="226">
        <v>0</v>
      </c>
      <c r="T313" s="227">
        <f>S313*H313</f>
        <v>0</v>
      </c>
      <c r="AR313" s="17" t="s">
        <v>215</v>
      </c>
      <c r="AT313" s="17" t="s">
        <v>198</v>
      </c>
      <c r="AU313" s="17" t="s">
        <v>86</v>
      </c>
      <c r="AY313" s="17" t="s">
        <v>195</v>
      </c>
      <c r="BE313" s="228">
        <f>IF(N313="základní",J313,0)</f>
        <v>0</v>
      </c>
      <c r="BF313" s="228">
        <f>IF(N313="snížená",J313,0)</f>
        <v>0</v>
      </c>
      <c r="BG313" s="228">
        <f>IF(N313="zákl. přenesená",J313,0)</f>
        <v>0</v>
      </c>
      <c r="BH313" s="228">
        <f>IF(N313="sníž. přenesená",J313,0)</f>
        <v>0</v>
      </c>
      <c r="BI313" s="228">
        <f>IF(N313="nulová",J313,0)</f>
        <v>0</v>
      </c>
      <c r="BJ313" s="17" t="s">
        <v>84</v>
      </c>
      <c r="BK313" s="228">
        <f>ROUND(I313*H313,2)</f>
        <v>0</v>
      </c>
      <c r="BL313" s="17" t="s">
        <v>215</v>
      </c>
      <c r="BM313" s="17" t="s">
        <v>2642</v>
      </c>
    </row>
    <row r="314" s="12" customFormat="1">
      <c r="B314" s="235"/>
      <c r="C314" s="236"/>
      <c r="D314" s="229" t="s">
        <v>299</v>
      </c>
      <c r="E314" s="237" t="s">
        <v>1</v>
      </c>
      <c r="F314" s="238" t="s">
        <v>2643</v>
      </c>
      <c r="G314" s="236"/>
      <c r="H314" s="239">
        <v>355</v>
      </c>
      <c r="I314" s="240"/>
      <c r="J314" s="236"/>
      <c r="K314" s="236"/>
      <c r="L314" s="241"/>
      <c r="M314" s="242"/>
      <c r="N314" s="243"/>
      <c r="O314" s="243"/>
      <c r="P314" s="243"/>
      <c r="Q314" s="243"/>
      <c r="R314" s="243"/>
      <c r="S314" s="243"/>
      <c r="T314" s="244"/>
      <c r="AT314" s="245" t="s">
        <v>299</v>
      </c>
      <c r="AU314" s="245" t="s">
        <v>86</v>
      </c>
      <c r="AV314" s="12" t="s">
        <v>86</v>
      </c>
      <c r="AW314" s="12" t="s">
        <v>38</v>
      </c>
      <c r="AX314" s="12" t="s">
        <v>77</v>
      </c>
      <c r="AY314" s="245" t="s">
        <v>195</v>
      </c>
    </row>
    <row r="315" s="13" customFormat="1">
      <c r="B315" s="246"/>
      <c r="C315" s="247"/>
      <c r="D315" s="229" t="s">
        <v>299</v>
      </c>
      <c r="E315" s="248" t="s">
        <v>1</v>
      </c>
      <c r="F315" s="249" t="s">
        <v>301</v>
      </c>
      <c r="G315" s="247"/>
      <c r="H315" s="250">
        <v>355</v>
      </c>
      <c r="I315" s="251"/>
      <c r="J315" s="247"/>
      <c r="K315" s="247"/>
      <c r="L315" s="252"/>
      <c r="M315" s="253"/>
      <c r="N315" s="254"/>
      <c r="O315" s="254"/>
      <c r="P315" s="254"/>
      <c r="Q315" s="254"/>
      <c r="R315" s="254"/>
      <c r="S315" s="254"/>
      <c r="T315" s="255"/>
      <c r="AT315" s="256" t="s">
        <v>299</v>
      </c>
      <c r="AU315" s="256" t="s">
        <v>86</v>
      </c>
      <c r="AV315" s="13" t="s">
        <v>215</v>
      </c>
      <c r="AW315" s="13" t="s">
        <v>38</v>
      </c>
      <c r="AX315" s="13" t="s">
        <v>84</v>
      </c>
      <c r="AY315" s="256" t="s">
        <v>195</v>
      </c>
    </row>
    <row r="316" s="1" customFormat="1" ht="16.5" customHeight="1">
      <c r="B316" s="39"/>
      <c r="C316" s="278" t="s">
        <v>711</v>
      </c>
      <c r="D316" s="278" t="s">
        <v>366</v>
      </c>
      <c r="E316" s="279" t="s">
        <v>2644</v>
      </c>
      <c r="F316" s="280" t="s">
        <v>2645</v>
      </c>
      <c r="G316" s="281" t="s">
        <v>553</v>
      </c>
      <c r="H316" s="282">
        <v>781</v>
      </c>
      <c r="I316" s="283"/>
      <c r="J316" s="284">
        <f>ROUND(I316*H316,2)</f>
        <v>0</v>
      </c>
      <c r="K316" s="280" t="s">
        <v>202</v>
      </c>
      <c r="L316" s="285"/>
      <c r="M316" s="286" t="s">
        <v>1</v>
      </c>
      <c r="N316" s="287" t="s">
        <v>48</v>
      </c>
      <c r="O316" s="80"/>
      <c r="P316" s="226">
        <f>O316*H316</f>
        <v>0</v>
      </c>
      <c r="Q316" s="226">
        <v>0.022200000000000001</v>
      </c>
      <c r="R316" s="226">
        <f>Q316*H316</f>
        <v>17.3382</v>
      </c>
      <c r="S316" s="226">
        <v>0</v>
      </c>
      <c r="T316" s="227">
        <f>S316*H316</f>
        <v>0</v>
      </c>
      <c r="AR316" s="17" t="s">
        <v>238</v>
      </c>
      <c r="AT316" s="17" t="s">
        <v>366</v>
      </c>
      <c r="AU316" s="17" t="s">
        <v>86</v>
      </c>
      <c r="AY316" s="17" t="s">
        <v>195</v>
      </c>
      <c r="BE316" s="228">
        <f>IF(N316="základní",J316,0)</f>
        <v>0</v>
      </c>
      <c r="BF316" s="228">
        <f>IF(N316="snížená",J316,0)</f>
        <v>0</v>
      </c>
      <c r="BG316" s="228">
        <f>IF(N316="zákl. přenesená",J316,0)</f>
        <v>0</v>
      </c>
      <c r="BH316" s="228">
        <f>IF(N316="sníž. přenesená",J316,0)</f>
        <v>0</v>
      </c>
      <c r="BI316" s="228">
        <f>IF(N316="nulová",J316,0)</f>
        <v>0</v>
      </c>
      <c r="BJ316" s="17" t="s">
        <v>84</v>
      </c>
      <c r="BK316" s="228">
        <f>ROUND(I316*H316,2)</f>
        <v>0</v>
      </c>
      <c r="BL316" s="17" t="s">
        <v>215</v>
      </c>
      <c r="BM316" s="17" t="s">
        <v>2646</v>
      </c>
    </row>
    <row r="317" s="12" customFormat="1">
      <c r="B317" s="235"/>
      <c r="C317" s="236"/>
      <c r="D317" s="229" t="s">
        <v>299</v>
      </c>
      <c r="E317" s="236"/>
      <c r="F317" s="238" t="s">
        <v>2647</v>
      </c>
      <c r="G317" s="236"/>
      <c r="H317" s="239">
        <v>781</v>
      </c>
      <c r="I317" s="240"/>
      <c r="J317" s="236"/>
      <c r="K317" s="236"/>
      <c r="L317" s="241"/>
      <c r="M317" s="242"/>
      <c r="N317" s="243"/>
      <c r="O317" s="243"/>
      <c r="P317" s="243"/>
      <c r="Q317" s="243"/>
      <c r="R317" s="243"/>
      <c r="S317" s="243"/>
      <c r="T317" s="244"/>
      <c r="AT317" s="245" t="s">
        <v>299</v>
      </c>
      <c r="AU317" s="245" t="s">
        <v>86</v>
      </c>
      <c r="AV317" s="12" t="s">
        <v>86</v>
      </c>
      <c r="AW317" s="12" t="s">
        <v>4</v>
      </c>
      <c r="AX317" s="12" t="s">
        <v>84</v>
      </c>
      <c r="AY317" s="245" t="s">
        <v>195</v>
      </c>
    </row>
    <row r="318" s="1" customFormat="1" ht="16.5" customHeight="1">
      <c r="B318" s="39"/>
      <c r="C318" s="217" t="s">
        <v>716</v>
      </c>
      <c r="D318" s="217" t="s">
        <v>198</v>
      </c>
      <c r="E318" s="218" t="s">
        <v>2648</v>
      </c>
      <c r="F318" s="219" t="s">
        <v>2649</v>
      </c>
      <c r="G318" s="220" t="s">
        <v>404</v>
      </c>
      <c r="H318" s="221">
        <v>48</v>
      </c>
      <c r="I318" s="222"/>
      <c r="J318" s="223">
        <f>ROUND(I318*H318,2)</f>
        <v>0</v>
      </c>
      <c r="K318" s="219" t="s">
        <v>202</v>
      </c>
      <c r="L318" s="44"/>
      <c r="M318" s="224" t="s">
        <v>1</v>
      </c>
      <c r="N318" s="225" t="s">
        <v>48</v>
      </c>
      <c r="O318" s="80"/>
      <c r="P318" s="226">
        <f>O318*H318</f>
        <v>0</v>
      </c>
      <c r="Q318" s="226">
        <v>0.20219000000000001</v>
      </c>
      <c r="R318" s="226">
        <f>Q318*H318</f>
        <v>9.7051200000000009</v>
      </c>
      <c r="S318" s="226">
        <v>0</v>
      </c>
      <c r="T318" s="227">
        <f>S318*H318</f>
        <v>0</v>
      </c>
      <c r="AR318" s="17" t="s">
        <v>215</v>
      </c>
      <c r="AT318" s="17" t="s">
        <v>198</v>
      </c>
      <c r="AU318" s="17" t="s">
        <v>86</v>
      </c>
      <c r="AY318" s="17" t="s">
        <v>195</v>
      </c>
      <c r="BE318" s="228">
        <f>IF(N318="základní",J318,0)</f>
        <v>0</v>
      </c>
      <c r="BF318" s="228">
        <f>IF(N318="snížená",J318,0)</f>
        <v>0</v>
      </c>
      <c r="BG318" s="228">
        <f>IF(N318="zákl. přenesená",J318,0)</f>
        <v>0</v>
      </c>
      <c r="BH318" s="228">
        <f>IF(N318="sníž. přenesená",J318,0)</f>
        <v>0</v>
      </c>
      <c r="BI318" s="228">
        <f>IF(N318="nulová",J318,0)</f>
        <v>0</v>
      </c>
      <c r="BJ318" s="17" t="s">
        <v>84</v>
      </c>
      <c r="BK318" s="228">
        <f>ROUND(I318*H318,2)</f>
        <v>0</v>
      </c>
      <c r="BL318" s="17" t="s">
        <v>215</v>
      </c>
      <c r="BM318" s="17" t="s">
        <v>2650</v>
      </c>
    </row>
    <row r="319" s="12" customFormat="1">
      <c r="B319" s="235"/>
      <c r="C319" s="236"/>
      <c r="D319" s="229" t="s">
        <v>299</v>
      </c>
      <c r="E319" s="237" t="s">
        <v>1</v>
      </c>
      <c r="F319" s="238" t="s">
        <v>2651</v>
      </c>
      <c r="G319" s="236"/>
      <c r="H319" s="239">
        <v>48</v>
      </c>
      <c r="I319" s="240"/>
      <c r="J319" s="236"/>
      <c r="K319" s="236"/>
      <c r="L319" s="241"/>
      <c r="M319" s="242"/>
      <c r="N319" s="243"/>
      <c r="O319" s="243"/>
      <c r="P319" s="243"/>
      <c r="Q319" s="243"/>
      <c r="R319" s="243"/>
      <c r="S319" s="243"/>
      <c r="T319" s="244"/>
      <c r="AT319" s="245" t="s">
        <v>299</v>
      </c>
      <c r="AU319" s="245" t="s">
        <v>86</v>
      </c>
      <c r="AV319" s="12" t="s">
        <v>86</v>
      </c>
      <c r="AW319" s="12" t="s">
        <v>38</v>
      </c>
      <c r="AX319" s="12" t="s">
        <v>77</v>
      </c>
      <c r="AY319" s="245" t="s">
        <v>195</v>
      </c>
    </row>
    <row r="320" s="13" customFormat="1">
      <c r="B320" s="246"/>
      <c r="C320" s="247"/>
      <c r="D320" s="229" t="s">
        <v>299</v>
      </c>
      <c r="E320" s="248" t="s">
        <v>1</v>
      </c>
      <c r="F320" s="249" t="s">
        <v>301</v>
      </c>
      <c r="G320" s="247"/>
      <c r="H320" s="250">
        <v>48</v>
      </c>
      <c r="I320" s="251"/>
      <c r="J320" s="247"/>
      <c r="K320" s="247"/>
      <c r="L320" s="252"/>
      <c r="M320" s="253"/>
      <c r="N320" s="254"/>
      <c r="O320" s="254"/>
      <c r="P320" s="254"/>
      <c r="Q320" s="254"/>
      <c r="R320" s="254"/>
      <c r="S320" s="254"/>
      <c r="T320" s="255"/>
      <c r="AT320" s="256" t="s">
        <v>299</v>
      </c>
      <c r="AU320" s="256" t="s">
        <v>86</v>
      </c>
      <c r="AV320" s="13" t="s">
        <v>215</v>
      </c>
      <c r="AW320" s="13" t="s">
        <v>38</v>
      </c>
      <c r="AX320" s="13" t="s">
        <v>84</v>
      </c>
      <c r="AY320" s="256" t="s">
        <v>195</v>
      </c>
    </row>
    <row r="321" s="1" customFormat="1" ht="16.5" customHeight="1">
      <c r="B321" s="39"/>
      <c r="C321" s="278" t="s">
        <v>723</v>
      </c>
      <c r="D321" s="278" t="s">
        <v>366</v>
      </c>
      <c r="E321" s="279" t="s">
        <v>2652</v>
      </c>
      <c r="F321" s="280" t="s">
        <v>2653</v>
      </c>
      <c r="G321" s="281" t="s">
        <v>404</v>
      </c>
      <c r="H321" s="282">
        <v>52.799999999999997</v>
      </c>
      <c r="I321" s="283"/>
      <c r="J321" s="284">
        <f>ROUND(I321*H321,2)</f>
        <v>0</v>
      </c>
      <c r="K321" s="280" t="s">
        <v>202</v>
      </c>
      <c r="L321" s="285"/>
      <c r="M321" s="286" t="s">
        <v>1</v>
      </c>
      <c r="N321" s="287" t="s">
        <v>48</v>
      </c>
      <c r="O321" s="80"/>
      <c r="P321" s="226">
        <f>O321*H321</f>
        <v>0</v>
      </c>
      <c r="Q321" s="226">
        <v>0.048300000000000003</v>
      </c>
      <c r="R321" s="226">
        <f>Q321*H321</f>
        <v>2.5502400000000001</v>
      </c>
      <c r="S321" s="226">
        <v>0</v>
      </c>
      <c r="T321" s="227">
        <f>S321*H321</f>
        <v>0</v>
      </c>
      <c r="AR321" s="17" t="s">
        <v>238</v>
      </c>
      <c r="AT321" s="17" t="s">
        <v>366</v>
      </c>
      <c r="AU321" s="17" t="s">
        <v>86</v>
      </c>
      <c r="AY321" s="17" t="s">
        <v>195</v>
      </c>
      <c r="BE321" s="228">
        <f>IF(N321="základní",J321,0)</f>
        <v>0</v>
      </c>
      <c r="BF321" s="228">
        <f>IF(N321="snížená",J321,0)</f>
        <v>0</v>
      </c>
      <c r="BG321" s="228">
        <f>IF(N321="zákl. přenesená",J321,0)</f>
        <v>0</v>
      </c>
      <c r="BH321" s="228">
        <f>IF(N321="sníž. přenesená",J321,0)</f>
        <v>0</v>
      </c>
      <c r="BI321" s="228">
        <f>IF(N321="nulová",J321,0)</f>
        <v>0</v>
      </c>
      <c r="BJ321" s="17" t="s">
        <v>84</v>
      </c>
      <c r="BK321" s="228">
        <f>ROUND(I321*H321,2)</f>
        <v>0</v>
      </c>
      <c r="BL321" s="17" t="s">
        <v>215</v>
      </c>
      <c r="BM321" s="17" t="s">
        <v>2654</v>
      </c>
    </row>
    <row r="322" s="12" customFormat="1">
      <c r="B322" s="235"/>
      <c r="C322" s="236"/>
      <c r="D322" s="229" t="s">
        <v>299</v>
      </c>
      <c r="E322" s="236"/>
      <c r="F322" s="238" t="s">
        <v>2655</v>
      </c>
      <c r="G322" s="236"/>
      <c r="H322" s="239">
        <v>52.799999999999997</v>
      </c>
      <c r="I322" s="240"/>
      <c r="J322" s="236"/>
      <c r="K322" s="236"/>
      <c r="L322" s="241"/>
      <c r="M322" s="242"/>
      <c r="N322" s="243"/>
      <c r="O322" s="243"/>
      <c r="P322" s="243"/>
      <c r="Q322" s="243"/>
      <c r="R322" s="243"/>
      <c r="S322" s="243"/>
      <c r="T322" s="244"/>
      <c r="AT322" s="245" t="s">
        <v>299</v>
      </c>
      <c r="AU322" s="245" t="s">
        <v>86</v>
      </c>
      <c r="AV322" s="12" t="s">
        <v>86</v>
      </c>
      <c r="AW322" s="12" t="s">
        <v>4</v>
      </c>
      <c r="AX322" s="12" t="s">
        <v>84</v>
      </c>
      <c r="AY322" s="245" t="s">
        <v>195</v>
      </c>
    </row>
    <row r="323" s="1" customFormat="1" ht="16.5" customHeight="1">
      <c r="B323" s="39"/>
      <c r="C323" s="217" t="s">
        <v>728</v>
      </c>
      <c r="D323" s="217" t="s">
        <v>198</v>
      </c>
      <c r="E323" s="218" t="s">
        <v>2656</v>
      </c>
      <c r="F323" s="219" t="s">
        <v>2657</v>
      </c>
      <c r="G323" s="220" t="s">
        <v>404</v>
      </c>
      <c r="H323" s="221">
        <v>330</v>
      </c>
      <c r="I323" s="222"/>
      <c r="J323" s="223">
        <f>ROUND(I323*H323,2)</f>
        <v>0</v>
      </c>
      <c r="K323" s="219" t="s">
        <v>202</v>
      </c>
      <c r="L323" s="44"/>
      <c r="M323" s="224" t="s">
        <v>1</v>
      </c>
      <c r="N323" s="225" t="s">
        <v>48</v>
      </c>
      <c r="O323" s="80"/>
      <c r="P323" s="226">
        <f>O323*H323</f>
        <v>0</v>
      </c>
      <c r="Q323" s="226">
        <v>0.15540000000000001</v>
      </c>
      <c r="R323" s="226">
        <f>Q323*H323</f>
        <v>51.282000000000004</v>
      </c>
      <c r="S323" s="226">
        <v>0</v>
      </c>
      <c r="T323" s="227">
        <f>S323*H323</f>
        <v>0</v>
      </c>
      <c r="AR323" s="17" t="s">
        <v>215</v>
      </c>
      <c r="AT323" s="17" t="s">
        <v>198</v>
      </c>
      <c r="AU323" s="17" t="s">
        <v>86</v>
      </c>
      <c r="AY323" s="17" t="s">
        <v>195</v>
      </c>
      <c r="BE323" s="228">
        <f>IF(N323="základní",J323,0)</f>
        <v>0</v>
      </c>
      <c r="BF323" s="228">
        <f>IF(N323="snížená",J323,0)</f>
        <v>0</v>
      </c>
      <c r="BG323" s="228">
        <f>IF(N323="zákl. přenesená",J323,0)</f>
        <v>0</v>
      </c>
      <c r="BH323" s="228">
        <f>IF(N323="sníž. přenesená",J323,0)</f>
        <v>0</v>
      </c>
      <c r="BI323" s="228">
        <f>IF(N323="nulová",J323,0)</f>
        <v>0</v>
      </c>
      <c r="BJ323" s="17" t="s">
        <v>84</v>
      </c>
      <c r="BK323" s="228">
        <f>ROUND(I323*H323,2)</f>
        <v>0</v>
      </c>
      <c r="BL323" s="17" t="s">
        <v>215</v>
      </c>
      <c r="BM323" s="17" t="s">
        <v>2658</v>
      </c>
    </row>
    <row r="324" s="12" customFormat="1">
      <c r="B324" s="235"/>
      <c r="C324" s="236"/>
      <c r="D324" s="229" t="s">
        <v>299</v>
      </c>
      <c r="E324" s="237" t="s">
        <v>1</v>
      </c>
      <c r="F324" s="238" t="s">
        <v>2659</v>
      </c>
      <c r="G324" s="236"/>
      <c r="H324" s="239">
        <v>330</v>
      </c>
      <c r="I324" s="240"/>
      <c r="J324" s="236"/>
      <c r="K324" s="236"/>
      <c r="L324" s="241"/>
      <c r="M324" s="242"/>
      <c r="N324" s="243"/>
      <c r="O324" s="243"/>
      <c r="P324" s="243"/>
      <c r="Q324" s="243"/>
      <c r="R324" s="243"/>
      <c r="S324" s="243"/>
      <c r="T324" s="244"/>
      <c r="AT324" s="245" t="s">
        <v>299</v>
      </c>
      <c r="AU324" s="245" t="s">
        <v>86</v>
      </c>
      <c r="AV324" s="12" t="s">
        <v>86</v>
      </c>
      <c r="AW324" s="12" t="s">
        <v>38</v>
      </c>
      <c r="AX324" s="12" t="s">
        <v>77</v>
      </c>
      <c r="AY324" s="245" t="s">
        <v>195</v>
      </c>
    </row>
    <row r="325" s="13" customFormat="1">
      <c r="B325" s="246"/>
      <c r="C325" s="247"/>
      <c r="D325" s="229" t="s">
        <v>299</v>
      </c>
      <c r="E325" s="248" t="s">
        <v>1</v>
      </c>
      <c r="F325" s="249" t="s">
        <v>301</v>
      </c>
      <c r="G325" s="247"/>
      <c r="H325" s="250">
        <v>330</v>
      </c>
      <c r="I325" s="251"/>
      <c r="J325" s="247"/>
      <c r="K325" s="247"/>
      <c r="L325" s="252"/>
      <c r="M325" s="253"/>
      <c r="N325" s="254"/>
      <c r="O325" s="254"/>
      <c r="P325" s="254"/>
      <c r="Q325" s="254"/>
      <c r="R325" s="254"/>
      <c r="S325" s="254"/>
      <c r="T325" s="255"/>
      <c r="AT325" s="256" t="s">
        <v>299</v>
      </c>
      <c r="AU325" s="256" t="s">
        <v>86</v>
      </c>
      <c r="AV325" s="13" t="s">
        <v>215</v>
      </c>
      <c r="AW325" s="13" t="s">
        <v>38</v>
      </c>
      <c r="AX325" s="13" t="s">
        <v>84</v>
      </c>
      <c r="AY325" s="256" t="s">
        <v>195</v>
      </c>
    </row>
    <row r="326" s="1" customFormat="1" ht="16.5" customHeight="1">
      <c r="B326" s="39"/>
      <c r="C326" s="278" t="s">
        <v>733</v>
      </c>
      <c r="D326" s="278" t="s">
        <v>366</v>
      </c>
      <c r="E326" s="279" t="s">
        <v>2660</v>
      </c>
      <c r="F326" s="280" t="s">
        <v>2661</v>
      </c>
      <c r="G326" s="281" t="s">
        <v>404</v>
      </c>
      <c r="H326" s="282">
        <v>363</v>
      </c>
      <c r="I326" s="283"/>
      <c r="J326" s="284">
        <f>ROUND(I326*H326,2)</f>
        <v>0</v>
      </c>
      <c r="K326" s="280" t="s">
        <v>202</v>
      </c>
      <c r="L326" s="285"/>
      <c r="M326" s="286" t="s">
        <v>1</v>
      </c>
      <c r="N326" s="287" t="s">
        <v>48</v>
      </c>
      <c r="O326" s="80"/>
      <c r="P326" s="226">
        <f>O326*H326</f>
        <v>0</v>
      </c>
      <c r="Q326" s="226">
        <v>0.081000000000000003</v>
      </c>
      <c r="R326" s="226">
        <f>Q326*H326</f>
        <v>29.403000000000002</v>
      </c>
      <c r="S326" s="226">
        <v>0</v>
      </c>
      <c r="T326" s="227">
        <f>S326*H326</f>
        <v>0</v>
      </c>
      <c r="AR326" s="17" t="s">
        <v>238</v>
      </c>
      <c r="AT326" s="17" t="s">
        <v>366</v>
      </c>
      <c r="AU326" s="17" t="s">
        <v>86</v>
      </c>
      <c r="AY326" s="17" t="s">
        <v>195</v>
      </c>
      <c r="BE326" s="228">
        <f>IF(N326="základní",J326,0)</f>
        <v>0</v>
      </c>
      <c r="BF326" s="228">
        <f>IF(N326="snížená",J326,0)</f>
        <v>0</v>
      </c>
      <c r="BG326" s="228">
        <f>IF(N326="zákl. přenesená",J326,0)</f>
        <v>0</v>
      </c>
      <c r="BH326" s="228">
        <f>IF(N326="sníž. přenesená",J326,0)</f>
        <v>0</v>
      </c>
      <c r="BI326" s="228">
        <f>IF(N326="nulová",J326,0)</f>
        <v>0</v>
      </c>
      <c r="BJ326" s="17" t="s">
        <v>84</v>
      </c>
      <c r="BK326" s="228">
        <f>ROUND(I326*H326,2)</f>
        <v>0</v>
      </c>
      <c r="BL326" s="17" t="s">
        <v>215</v>
      </c>
      <c r="BM326" s="17" t="s">
        <v>2662</v>
      </c>
    </row>
    <row r="327" s="12" customFormat="1">
      <c r="B327" s="235"/>
      <c r="C327" s="236"/>
      <c r="D327" s="229" t="s">
        <v>299</v>
      </c>
      <c r="E327" s="236"/>
      <c r="F327" s="238" t="s">
        <v>2663</v>
      </c>
      <c r="G327" s="236"/>
      <c r="H327" s="239">
        <v>363</v>
      </c>
      <c r="I327" s="240"/>
      <c r="J327" s="236"/>
      <c r="K327" s="236"/>
      <c r="L327" s="241"/>
      <c r="M327" s="242"/>
      <c r="N327" s="243"/>
      <c r="O327" s="243"/>
      <c r="P327" s="243"/>
      <c r="Q327" s="243"/>
      <c r="R327" s="243"/>
      <c r="S327" s="243"/>
      <c r="T327" s="244"/>
      <c r="AT327" s="245" t="s">
        <v>299</v>
      </c>
      <c r="AU327" s="245" t="s">
        <v>86</v>
      </c>
      <c r="AV327" s="12" t="s">
        <v>86</v>
      </c>
      <c r="AW327" s="12" t="s">
        <v>4</v>
      </c>
      <c r="AX327" s="12" t="s">
        <v>84</v>
      </c>
      <c r="AY327" s="245" t="s">
        <v>195</v>
      </c>
    </row>
    <row r="328" s="1" customFormat="1" ht="16.5" customHeight="1">
      <c r="B328" s="39"/>
      <c r="C328" s="217" t="s">
        <v>737</v>
      </c>
      <c r="D328" s="217" t="s">
        <v>198</v>
      </c>
      <c r="E328" s="218" t="s">
        <v>2664</v>
      </c>
      <c r="F328" s="219" t="s">
        <v>2665</v>
      </c>
      <c r="G328" s="220" t="s">
        <v>404</v>
      </c>
      <c r="H328" s="221">
        <v>228</v>
      </c>
      <c r="I328" s="222"/>
      <c r="J328" s="223">
        <f>ROUND(I328*H328,2)</f>
        <v>0</v>
      </c>
      <c r="K328" s="219" t="s">
        <v>202</v>
      </c>
      <c r="L328" s="44"/>
      <c r="M328" s="224" t="s">
        <v>1</v>
      </c>
      <c r="N328" s="225" t="s">
        <v>48</v>
      </c>
      <c r="O328" s="80"/>
      <c r="P328" s="226">
        <f>O328*H328</f>
        <v>0</v>
      </c>
      <c r="Q328" s="226">
        <v>0.10095</v>
      </c>
      <c r="R328" s="226">
        <f>Q328*H328</f>
        <v>23.0166</v>
      </c>
      <c r="S328" s="226">
        <v>0</v>
      </c>
      <c r="T328" s="227">
        <f>S328*H328</f>
        <v>0</v>
      </c>
      <c r="AR328" s="17" t="s">
        <v>215</v>
      </c>
      <c r="AT328" s="17" t="s">
        <v>198</v>
      </c>
      <c r="AU328" s="17" t="s">
        <v>86</v>
      </c>
      <c r="AY328" s="17" t="s">
        <v>195</v>
      </c>
      <c r="BE328" s="228">
        <f>IF(N328="základní",J328,0)</f>
        <v>0</v>
      </c>
      <c r="BF328" s="228">
        <f>IF(N328="snížená",J328,0)</f>
        <v>0</v>
      </c>
      <c r="BG328" s="228">
        <f>IF(N328="zákl. přenesená",J328,0)</f>
        <v>0</v>
      </c>
      <c r="BH328" s="228">
        <f>IF(N328="sníž. přenesená",J328,0)</f>
        <v>0</v>
      </c>
      <c r="BI328" s="228">
        <f>IF(N328="nulová",J328,0)</f>
        <v>0</v>
      </c>
      <c r="BJ328" s="17" t="s">
        <v>84</v>
      </c>
      <c r="BK328" s="228">
        <f>ROUND(I328*H328,2)</f>
        <v>0</v>
      </c>
      <c r="BL328" s="17" t="s">
        <v>215</v>
      </c>
      <c r="BM328" s="17" t="s">
        <v>2666</v>
      </c>
    </row>
    <row r="329" s="12" customFormat="1">
      <c r="B329" s="235"/>
      <c r="C329" s="236"/>
      <c r="D329" s="229" t="s">
        <v>299</v>
      </c>
      <c r="E329" s="237" t="s">
        <v>1</v>
      </c>
      <c r="F329" s="238" t="s">
        <v>2667</v>
      </c>
      <c r="G329" s="236"/>
      <c r="H329" s="239">
        <v>228</v>
      </c>
      <c r="I329" s="240"/>
      <c r="J329" s="236"/>
      <c r="K329" s="236"/>
      <c r="L329" s="241"/>
      <c r="M329" s="242"/>
      <c r="N329" s="243"/>
      <c r="O329" s="243"/>
      <c r="P329" s="243"/>
      <c r="Q329" s="243"/>
      <c r="R329" s="243"/>
      <c r="S329" s="243"/>
      <c r="T329" s="244"/>
      <c r="AT329" s="245" t="s">
        <v>299</v>
      </c>
      <c r="AU329" s="245" t="s">
        <v>86</v>
      </c>
      <c r="AV329" s="12" t="s">
        <v>86</v>
      </c>
      <c r="AW329" s="12" t="s">
        <v>38</v>
      </c>
      <c r="AX329" s="12" t="s">
        <v>77</v>
      </c>
      <c r="AY329" s="245" t="s">
        <v>195</v>
      </c>
    </row>
    <row r="330" s="13" customFormat="1">
      <c r="B330" s="246"/>
      <c r="C330" s="247"/>
      <c r="D330" s="229" t="s">
        <v>299</v>
      </c>
      <c r="E330" s="248" t="s">
        <v>1</v>
      </c>
      <c r="F330" s="249" t="s">
        <v>301</v>
      </c>
      <c r="G330" s="247"/>
      <c r="H330" s="250">
        <v>228</v>
      </c>
      <c r="I330" s="251"/>
      <c r="J330" s="247"/>
      <c r="K330" s="247"/>
      <c r="L330" s="252"/>
      <c r="M330" s="253"/>
      <c r="N330" s="254"/>
      <c r="O330" s="254"/>
      <c r="P330" s="254"/>
      <c r="Q330" s="254"/>
      <c r="R330" s="254"/>
      <c r="S330" s="254"/>
      <c r="T330" s="255"/>
      <c r="AT330" s="256" t="s">
        <v>299</v>
      </c>
      <c r="AU330" s="256" t="s">
        <v>86</v>
      </c>
      <c r="AV330" s="13" t="s">
        <v>215</v>
      </c>
      <c r="AW330" s="13" t="s">
        <v>38</v>
      </c>
      <c r="AX330" s="13" t="s">
        <v>84</v>
      </c>
      <c r="AY330" s="256" t="s">
        <v>195</v>
      </c>
    </row>
    <row r="331" s="1" customFormat="1" ht="16.5" customHeight="1">
      <c r="B331" s="39"/>
      <c r="C331" s="278" t="s">
        <v>741</v>
      </c>
      <c r="D331" s="278" t="s">
        <v>366</v>
      </c>
      <c r="E331" s="279" t="s">
        <v>2668</v>
      </c>
      <c r="F331" s="280" t="s">
        <v>2669</v>
      </c>
      <c r="G331" s="281" t="s">
        <v>404</v>
      </c>
      <c r="H331" s="282">
        <v>250.80000000000001</v>
      </c>
      <c r="I331" s="283"/>
      <c r="J331" s="284">
        <f>ROUND(I331*H331,2)</f>
        <v>0</v>
      </c>
      <c r="K331" s="280" t="s">
        <v>202</v>
      </c>
      <c r="L331" s="285"/>
      <c r="M331" s="286" t="s">
        <v>1</v>
      </c>
      <c r="N331" s="287" t="s">
        <v>48</v>
      </c>
      <c r="O331" s="80"/>
      <c r="P331" s="226">
        <f>O331*H331</f>
        <v>0</v>
      </c>
      <c r="Q331" s="226">
        <v>0.024</v>
      </c>
      <c r="R331" s="226">
        <f>Q331*H331</f>
        <v>6.0192000000000006</v>
      </c>
      <c r="S331" s="226">
        <v>0</v>
      </c>
      <c r="T331" s="227">
        <f>S331*H331</f>
        <v>0</v>
      </c>
      <c r="AR331" s="17" t="s">
        <v>238</v>
      </c>
      <c r="AT331" s="17" t="s">
        <v>366</v>
      </c>
      <c r="AU331" s="17" t="s">
        <v>86</v>
      </c>
      <c r="AY331" s="17" t="s">
        <v>195</v>
      </c>
      <c r="BE331" s="228">
        <f>IF(N331="základní",J331,0)</f>
        <v>0</v>
      </c>
      <c r="BF331" s="228">
        <f>IF(N331="snížená",J331,0)</f>
        <v>0</v>
      </c>
      <c r="BG331" s="228">
        <f>IF(N331="zákl. přenesená",J331,0)</f>
        <v>0</v>
      </c>
      <c r="BH331" s="228">
        <f>IF(N331="sníž. přenesená",J331,0)</f>
        <v>0</v>
      </c>
      <c r="BI331" s="228">
        <f>IF(N331="nulová",J331,0)</f>
        <v>0</v>
      </c>
      <c r="BJ331" s="17" t="s">
        <v>84</v>
      </c>
      <c r="BK331" s="228">
        <f>ROUND(I331*H331,2)</f>
        <v>0</v>
      </c>
      <c r="BL331" s="17" t="s">
        <v>215</v>
      </c>
      <c r="BM331" s="17" t="s">
        <v>2670</v>
      </c>
    </row>
    <row r="332" s="12" customFormat="1">
      <c r="B332" s="235"/>
      <c r="C332" s="236"/>
      <c r="D332" s="229" t="s">
        <v>299</v>
      </c>
      <c r="E332" s="236"/>
      <c r="F332" s="238" t="s">
        <v>2671</v>
      </c>
      <c r="G332" s="236"/>
      <c r="H332" s="239">
        <v>250.80000000000001</v>
      </c>
      <c r="I332" s="240"/>
      <c r="J332" s="236"/>
      <c r="K332" s="236"/>
      <c r="L332" s="241"/>
      <c r="M332" s="242"/>
      <c r="N332" s="243"/>
      <c r="O332" s="243"/>
      <c r="P332" s="243"/>
      <c r="Q332" s="243"/>
      <c r="R332" s="243"/>
      <c r="S332" s="243"/>
      <c r="T332" s="244"/>
      <c r="AT332" s="245" t="s">
        <v>299</v>
      </c>
      <c r="AU332" s="245" t="s">
        <v>86</v>
      </c>
      <c r="AV332" s="12" t="s">
        <v>86</v>
      </c>
      <c r="AW332" s="12" t="s">
        <v>4</v>
      </c>
      <c r="AX332" s="12" t="s">
        <v>84</v>
      </c>
      <c r="AY332" s="245" t="s">
        <v>195</v>
      </c>
    </row>
    <row r="333" s="1" customFormat="1" ht="16.5" customHeight="1">
      <c r="B333" s="39"/>
      <c r="C333" s="278" t="s">
        <v>747</v>
      </c>
      <c r="D333" s="278" t="s">
        <v>366</v>
      </c>
      <c r="E333" s="279" t="s">
        <v>2672</v>
      </c>
      <c r="F333" s="280" t="s">
        <v>2673</v>
      </c>
      <c r="G333" s="281" t="s">
        <v>309</v>
      </c>
      <c r="H333" s="282">
        <v>48.049999999999997</v>
      </c>
      <c r="I333" s="283"/>
      <c r="J333" s="284">
        <f>ROUND(I333*H333,2)</f>
        <v>0</v>
      </c>
      <c r="K333" s="280" t="s">
        <v>202</v>
      </c>
      <c r="L333" s="285"/>
      <c r="M333" s="286" t="s">
        <v>1</v>
      </c>
      <c r="N333" s="287" t="s">
        <v>48</v>
      </c>
      <c r="O333" s="80"/>
      <c r="P333" s="226">
        <f>O333*H333</f>
        <v>0</v>
      </c>
      <c r="Q333" s="226">
        <v>2.234</v>
      </c>
      <c r="R333" s="226">
        <f>Q333*H333</f>
        <v>107.3437</v>
      </c>
      <c r="S333" s="226">
        <v>0</v>
      </c>
      <c r="T333" s="227">
        <f>S333*H333</f>
        <v>0</v>
      </c>
      <c r="AR333" s="17" t="s">
        <v>238</v>
      </c>
      <c r="AT333" s="17" t="s">
        <v>366</v>
      </c>
      <c r="AU333" s="17" t="s">
        <v>86</v>
      </c>
      <c r="AY333" s="17" t="s">
        <v>195</v>
      </c>
      <c r="BE333" s="228">
        <f>IF(N333="základní",J333,0)</f>
        <v>0</v>
      </c>
      <c r="BF333" s="228">
        <f>IF(N333="snížená",J333,0)</f>
        <v>0</v>
      </c>
      <c r="BG333" s="228">
        <f>IF(N333="zákl. přenesená",J333,0)</f>
        <v>0</v>
      </c>
      <c r="BH333" s="228">
        <f>IF(N333="sníž. přenesená",J333,0)</f>
        <v>0</v>
      </c>
      <c r="BI333" s="228">
        <f>IF(N333="nulová",J333,0)</f>
        <v>0</v>
      </c>
      <c r="BJ333" s="17" t="s">
        <v>84</v>
      </c>
      <c r="BK333" s="228">
        <f>ROUND(I333*H333,2)</f>
        <v>0</v>
      </c>
      <c r="BL333" s="17" t="s">
        <v>215</v>
      </c>
      <c r="BM333" s="17" t="s">
        <v>2674</v>
      </c>
    </row>
    <row r="334" s="1" customFormat="1" ht="16.5" customHeight="1">
      <c r="B334" s="39"/>
      <c r="C334" s="217" t="s">
        <v>751</v>
      </c>
      <c r="D334" s="217" t="s">
        <v>198</v>
      </c>
      <c r="E334" s="218" t="s">
        <v>881</v>
      </c>
      <c r="F334" s="219" t="s">
        <v>882</v>
      </c>
      <c r="G334" s="220" t="s">
        <v>321</v>
      </c>
      <c r="H334" s="221">
        <v>1055.0799999999999</v>
      </c>
      <c r="I334" s="222"/>
      <c r="J334" s="223">
        <f>ROUND(I334*H334,2)</f>
        <v>0</v>
      </c>
      <c r="K334" s="219" t="s">
        <v>202</v>
      </c>
      <c r="L334" s="44"/>
      <c r="M334" s="224" t="s">
        <v>1</v>
      </c>
      <c r="N334" s="225" t="s">
        <v>48</v>
      </c>
      <c r="O334" s="80"/>
      <c r="P334" s="226">
        <f>O334*H334</f>
        <v>0</v>
      </c>
      <c r="Q334" s="226">
        <v>0.00046999999999999999</v>
      </c>
      <c r="R334" s="226">
        <f>Q334*H334</f>
        <v>0.49588759999999993</v>
      </c>
      <c r="S334" s="226">
        <v>0</v>
      </c>
      <c r="T334" s="227">
        <f>S334*H334</f>
        <v>0</v>
      </c>
      <c r="AR334" s="17" t="s">
        <v>215</v>
      </c>
      <c r="AT334" s="17" t="s">
        <v>198</v>
      </c>
      <c r="AU334" s="17" t="s">
        <v>86</v>
      </c>
      <c r="AY334" s="17" t="s">
        <v>195</v>
      </c>
      <c r="BE334" s="228">
        <f>IF(N334="základní",J334,0)</f>
        <v>0</v>
      </c>
      <c r="BF334" s="228">
        <f>IF(N334="snížená",J334,0)</f>
        <v>0</v>
      </c>
      <c r="BG334" s="228">
        <f>IF(N334="zákl. přenesená",J334,0)</f>
        <v>0</v>
      </c>
      <c r="BH334" s="228">
        <f>IF(N334="sníž. přenesená",J334,0)</f>
        <v>0</v>
      </c>
      <c r="BI334" s="228">
        <f>IF(N334="nulová",J334,0)</f>
        <v>0</v>
      </c>
      <c r="BJ334" s="17" t="s">
        <v>84</v>
      </c>
      <c r="BK334" s="228">
        <f>ROUND(I334*H334,2)</f>
        <v>0</v>
      </c>
      <c r="BL334" s="17" t="s">
        <v>215</v>
      </c>
      <c r="BM334" s="17" t="s">
        <v>2675</v>
      </c>
    </row>
    <row r="335" s="12" customFormat="1">
      <c r="B335" s="235"/>
      <c r="C335" s="236"/>
      <c r="D335" s="229" t="s">
        <v>299</v>
      </c>
      <c r="E335" s="237" t="s">
        <v>1</v>
      </c>
      <c r="F335" s="238" t="s">
        <v>2676</v>
      </c>
      <c r="G335" s="236"/>
      <c r="H335" s="239">
        <v>895</v>
      </c>
      <c r="I335" s="240"/>
      <c r="J335" s="236"/>
      <c r="K335" s="236"/>
      <c r="L335" s="241"/>
      <c r="M335" s="242"/>
      <c r="N335" s="243"/>
      <c r="O335" s="243"/>
      <c r="P335" s="243"/>
      <c r="Q335" s="243"/>
      <c r="R335" s="243"/>
      <c r="S335" s="243"/>
      <c r="T335" s="244"/>
      <c r="AT335" s="245" t="s">
        <v>299</v>
      </c>
      <c r="AU335" s="245" t="s">
        <v>86</v>
      </c>
      <c r="AV335" s="12" t="s">
        <v>86</v>
      </c>
      <c r="AW335" s="12" t="s">
        <v>38</v>
      </c>
      <c r="AX335" s="12" t="s">
        <v>77</v>
      </c>
      <c r="AY335" s="245" t="s">
        <v>195</v>
      </c>
    </row>
    <row r="336" s="12" customFormat="1">
      <c r="B336" s="235"/>
      <c r="C336" s="236"/>
      <c r="D336" s="229" t="s">
        <v>299</v>
      </c>
      <c r="E336" s="237" t="s">
        <v>1</v>
      </c>
      <c r="F336" s="238" t="s">
        <v>2677</v>
      </c>
      <c r="G336" s="236"/>
      <c r="H336" s="239">
        <v>160.08000000000001</v>
      </c>
      <c r="I336" s="240"/>
      <c r="J336" s="236"/>
      <c r="K336" s="236"/>
      <c r="L336" s="241"/>
      <c r="M336" s="242"/>
      <c r="N336" s="243"/>
      <c r="O336" s="243"/>
      <c r="P336" s="243"/>
      <c r="Q336" s="243"/>
      <c r="R336" s="243"/>
      <c r="S336" s="243"/>
      <c r="T336" s="244"/>
      <c r="AT336" s="245" t="s">
        <v>299</v>
      </c>
      <c r="AU336" s="245" t="s">
        <v>86</v>
      </c>
      <c r="AV336" s="12" t="s">
        <v>86</v>
      </c>
      <c r="AW336" s="12" t="s">
        <v>38</v>
      </c>
      <c r="AX336" s="12" t="s">
        <v>77</v>
      </c>
      <c r="AY336" s="245" t="s">
        <v>195</v>
      </c>
    </row>
    <row r="337" s="13" customFormat="1">
      <c r="B337" s="246"/>
      <c r="C337" s="247"/>
      <c r="D337" s="229" t="s">
        <v>299</v>
      </c>
      <c r="E337" s="248" t="s">
        <v>1</v>
      </c>
      <c r="F337" s="249" t="s">
        <v>301</v>
      </c>
      <c r="G337" s="247"/>
      <c r="H337" s="250">
        <v>1055.0799999999999</v>
      </c>
      <c r="I337" s="251"/>
      <c r="J337" s="247"/>
      <c r="K337" s="247"/>
      <c r="L337" s="252"/>
      <c r="M337" s="253"/>
      <c r="N337" s="254"/>
      <c r="O337" s="254"/>
      <c r="P337" s="254"/>
      <c r="Q337" s="254"/>
      <c r="R337" s="254"/>
      <c r="S337" s="254"/>
      <c r="T337" s="255"/>
      <c r="AT337" s="256" t="s">
        <v>299</v>
      </c>
      <c r="AU337" s="256" t="s">
        <v>86</v>
      </c>
      <c r="AV337" s="13" t="s">
        <v>215</v>
      </c>
      <c r="AW337" s="13" t="s">
        <v>38</v>
      </c>
      <c r="AX337" s="13" t="s">
        <v>84</v>
      </c>
      <c r="AY337" s="256" t="s">
        <v>195</v>
      </c>
    </row>
    <row r="338" s="1" customFormat="1" ht="16.5" customHeight="1">
      <c r="B338" s="39"/>
      <c r="C338" s="217" t="s">
        <v>755</v>
      </c>
      <c r="D338" s="217" t="s">
        <v>198</v>
      </c>
      <c r="E338" s="218" t="s">
        <v>2678</v>
      </c>
      <c r="F338" s="219" t="s">
        <v>2679</v>
      </c>
      <c r="G338" s="220" t="s">
        <v>404</v>
      </c>
      <c r="H338" s="221">
        <v>22</v>
      </c>
      <c r="I338" s="222"/>
      <c r="J338" s="223">
        <f>ROUND(I338*H338,2)</f>
        <v>0</v>
      </c>
      <c r="K338" s="219" t="s">
        <v>202</v>
      </c>
      <c r="L338" s="44"/>
      <c r="M338" s="224" t="s">
        <v>1</v>
      </c>
      <c r="N338" s="225" t="s">
        <v>48</v>
      </c>
      <c r="O338" s="80"/>
      <c r="P338" s="226">
        <f>O338*H338</f>
        <v>0</v>
      </c>
      <c r="Q338" s="226">
        <v>0</v>
      </c>
      <c r="R338" s="226">
        <f>Q338*H338</f>
        <v>0</v>
      </c>
      <c r="S338" s="226">
        <v>0</v>
      </c>
      <c r="T338" s="227">
        <f>S338*H338</f>
        <v>0</v>
      </c>
      <c r="AR338" s="17" t="s">
        <v>215</v>
      </c>
      <c r="AT338" s="17" t="s">
        <v>198</v>
      </c>
      <c r="AU338" s="17" t="s">
        <v>86</v>
      </c>
      <c r="AY338" s="17" t="s">
        <v>195</v>
      </c>
      <c r="BE338" s="228">
        <f>IF(N338="základní",J338,0)</f>
        <v>0</v>
      </c>
      <c r="BF338" s="228">
        <f>IF(N338="snížená",J338,0)</f>
        <v>0</v>
      </c>
      <c r="BG338" s="228">
        <f>IF(N338="zákl. přenesená",J338,0)</f>
        <v>0</v>
      </c>
      <c r="BH338" s="228">
        <f>IF(N338="sníž. přenesená",J338,0)</f>
        <v>0</v>
      </c>
      <c r="BI338" s="228">
        <f>IF(N338="nulová",J338,0)</f>
        <v>0</v>
      </c>
      <c r="BJ338" s="17" t="s">
        <v>84</v>
      </c>
      <c r="BK338" s="228">
        <f>ROUND(I338*H338,2)</f>
        <v>0</v>
      </c>
      <c r="BL338" s="17" t="s">
        <v>215</v>
      </c>
      <c r="BM338" s="17" t="s">
        <v>2680</v>
      </c>
    </row>
    <row r="339" s="12" customFormat="1">
      <c r="B339" s="235"/>
      <c r="C339" s="236"/>
      <c r="D339" s="229" t="s">
        <v>299</v>
      </c>
      <c r="E339" s="237" t="s">
        <v>1</v>
      </c>
      <c r="F339" s="238" t="s">
        <v>2441</v>
      </c>
      <c r="G339" s="236"/>
      <c r="H339" s="239">
        <v>22</v>
      </c>
      <c r="I339" s="240"/>
      <c r="J339" s="236"/>
      <c r="K339" s="236"/>
      <c r="L339" s="241"/>
      <c r="M339" s="242"/>
      <c r="N339" s="243"/>
      <c r="O339" s="243"/>
      <c r="P339" s="243"/>
      <c r="Q339" s="243"/>
      <c r="R339" s="243"/>
      <c r="S339" s="243"/>
      <c r="T339" s="244"/>
      <c r="AT339" s="245" t="s">
        <v>299</v>
      </c>
      <c r="AU339" s="245" t="s">
        <v>86</v>
      </c>
      <c r="AV339" s="12" t="s">
        <v>86</v>
      </c>
      <c r="AW339" s="12" t="s">
        <v>38</v>
      </c>
      <c r="AX339" s="12" t="s">
        <v>77</v>
      </c>
      <c r="AY339" s="245" t="s">
        <v>195</v>
      </c>
    </row>
    <row r="340" s="13" customFormat="1">
      <c r="B340" s="246"/>
      <c r="C340" s="247"/>
      <c r="D340" s="229" t="s">
        <v>299</v>
      </c>
      <c r="E340" s="248" t="s">
        <v>1</v>
      </c>
      <c r="F340" s="249" t="s">
        <v>301</v>
      </c>
      <c r="G340" s="247"/>
      <c r="H340" s="250">
        <v>22</v>
      </c>
      <c r="I340" s="251"/>
      <c r="J340" s="247"/>
      <c r="K340" s="247"/>
      <c r="L340" s="252"/>
      <c r="M340" s="253"/>
      <c r="N340" s="254"/>
      <c r="O340" s="254"/>
      <c r="P340" s="254"/>
      <c r="Q340" s="254"/>
      <c r="R340" s="254"/>
      <c r="S340" s="254"/>
      <c r="T340" s="255"/>
      <c r="AT340" s="256" t="s">
        <v>299</v>
      </c>
      <c r="AU340" s="256" t="s">
        <v>86</v>
      </c>
      <c r="AV340" s="13" t="s">
        <v>215</v>
      </c>
      <c r="AW340" s="13" t="s">
        <v>38</v>
      </c>
      <c r="AX340" s="13" t="s">
        <v>84</v>
      </c>
      <c r="AY340" s="256" t="s">
        <v>195</v>
      </c>
    </row>
    <row r="341" s="1" customFormat="1" ht="16.5" customHeight="1">
      <c r="B341" s="39"/>
      <c r="C341" s="217" t="s">
        <v>759</v>
      </c>
      <c r="D341" s="217" t="s">
        <v>198</v>
      </c>
      <c r="E341" s="218" t="s">
        <v>2681</v>
      </c>
      <c r="F341" s="219" t="s">
        <v>2682</v>
      </c>
      <c r="G341" s="220" t="s">
        <v>309</v>
      </c>
      <c r="H341" s="221">
        <v>22.056000000000001</v>
      </c>
      <c r="I341" s="222"/>
      <c r="J341" s="223">
        <f>ROUND(I341*H341,2)</f>
        <v>0</v>
      </c>
      <c r="K341" s="219" t="s">
        <v>202</v>
      </c>
      <c r="L341" s="44"/>
      <c r="M341" s="224" t="s">
        <v>1</v>
      </c>
      <c r="N341" s="225" t="s">
        <v>48</v>
      </c>
      <c r="O341" s="80"/>
      <c r="P341" s="226">
        <f>O341*H341</f>
        <v>0</v>
      </c>
      <c r="Q341" s="226">
        <v>0</v>
      </c>
      <c r="R341" s="226">
        <f>Q341*H341</f>
        <v>0</v>
      </c>
      <c r="S341" s="226">
        <v>2.3999999999999999</v>
      </c>
      <c r="T341" s="227">
        <f>S341*H341</f>
        <v>52.934400000000004</v>
      </c>
      <c r="AR341" s="17" t="s">
        <v>215</v>
      </c>
      <c r="AT341" s="17" t="s">
        <v>198</v>
      </c>
      <c r="AU341" s="17" t="s">
        <v>86</v>
      </c>
      <c r="AY341" s="17" t="s">
        <v>195</v>
      </c>
      <c r="BE341" s="228">
        <f>IF(N341="základní",J341,0)</f>
        <v>0</v>
      </c>
      <c r="BF341" s="228">
        <f>IF(N341="snížená",J341,0)</f>
        <v>0</v>
      </c>
      <c r="BG341" s="228">
        <f>IF(N341="zákl. přenesená",J341,0)</f>
        <v>0</v>
      </c>
      <c r="BH341" s="228">
        <f>IF(N341="sníž. přenesená",J341,0)</f>
        <v>0</v>
      </c>
      <c r="BI341" s="228">
        <f>IF(N341="nulová",J341,0)</f>
        <v>0</v>
      </c>
      <c r="BJ341" s="17" t="s">
        <v>84</v>
      </c>
      <c r="BK341" s="228">
        <f>ROUND(I341*H341,2)</f>
        <v>0</v>
      </c>
      <c r="BL341" s="17" t="s">
        <v>215</v>
      </c>
      <c r="BM341" s="17" t="s">
        <v>2683</v>
      </c>
    </row>
    <row r="342" s="15" customFormat="1">
      <c r="B342" s="268"/>
      <c r="C342" s="269"/>
      <c r="D342" s="229" t="s">
        <v>299</v>
      </c>
      <c r="E342" s="270" t="s">
        <v>1</v>
      </c>
      <c r="F342" s="271" t="s">
        <v>2445</v>
      </c>
      <c r="G342" s="269"/>
      <c r="H342" s="270" t="s">
        <v>1</v>
      </c>
      <c r="I342" s="272"/>
      <c r="J342" s="269"/>
      <c r="K342" s="269"/>
      <c r="L342" s="273"/>
      <c r="M342" s="274"/>
      <c r="N342" s="275"/>
      <c r="O342" s="275"/>
      <c r="P342" s="275"/>
      <c r="Q342" s="275"/>
      <c r="R342" s="275"/>
      <c r="S342" s="275"/>
      <c r="T342" s="276"/>
      <c r="AT342" s="277" t="s">
        <v>299</v>
      </c>
      <c r="AU342" s="277" t="s">
        <v>86</v>
      </c>
      <c r="AV342" s="15" t="s">
        <v>84</v>
      </c>
      <c r="AW342" s="15" t="s">
        <v>38</v>
      </c>
      <c r="AX342" s="15" t="s">
        <v>77</v>
      </c>
      <c r="AY342" s="277" t="s">
        <v>195</v>
      </c>
    </row>
    <row r="343" s="12" customFormat="1">
      <c r="B343" s="235"/>
      <c r="C343" s="236"/>
      <c r="D343" s="229" t="s">
        <v>299</v>
      </c>
      <c r="E343" s="237" t="s">
        <v>1</v>
      </c>
      <c r="F343" s="238" t="s">
        <v>2684</v>
      </c>
      <c r="G343" s="236"/>
      <c r="H343" s="239">
        <v>7.056</v>
      </c>
      <c r="I343" s="240"/>
      <c r="J343" s="236"/>
      <c r="K343" s="236"/>
      <c r="L343" s="241"/>
      <c r="M343" s="242"/>
      <c r="N343" s="243"/>
      <c r="O343" s="243"/>
      <c r="P343" s="243"/>
      <c r="Q343" s="243"/>
      <c r="R343" s="243"/>
      <c r="S343" s="243"/>
      <c r="T343" s="244"/>
      <c r="AT343" s="245" t="s">
        <v>299</v>
      </c>
      <c r="AU343" s="245" t="s">
        <v>86</v>
      </c>
      <c r="AV343" s="12" t="s">
        <v>86</v>
      </c>
      <c r="AW343" s="12" t="s">
        <v>38</v>
      </c>
      <c r="AX343" s="12" t="s">
        <v>77</v>
      </c>
      <c r="AY343" s="245" t="s">
        <v>195</v>
      </c>
    </row>
    <row r="344" s="14" customFormat="1">
      <c r="B344" s="257"/>
      <c r="C344" s="258"/>
      <c r="D344" s="229" t="s">
        <v>299</v>
      </c>
      <c r="E344" s="259" t="s">
        <v>1</v>
      </c>
      <c r="F344" s="260" t="s">
        <v>317</v>
      </c>
      <c r="G344" s="258"/>
      <c r="H344" s="261">
        <v>7.056</v>
      </c>
      <c r="I344" s="262"/>
      <c r="J344" s="258"/>
      <c r="K344" s="258"/>
      <c r="L344" s="263"/>
      <c r="M344" s="264"/>
      <c r="N344" s="265"/>
      <c r="O344" s="265"/>
      <c r="P344" s="265"/>
      <c r="Q344" s="265"/>
      <c r="R344" s="265"/>
      <c r="S344" s="265"/>
      <c r="T344" s="266"/>
      <c r="AT344" s="267" t="s">
        <v>299</v>
      </c>
      <c r="AU344" s="267" t="s">
        <v>86</v>
      </c>
      <c r="AV344" s="14" t="s">
        <v>210</v>
      </c>
      <c r="AW344" s="14" t="s">
        <v>38</v>
      </c>
      <c r="AX344" s="14" t="s">
        <v>77</v>
      </c>
      <c r="AY344" s="267" t="s">
        <v>195</v>
      </c>
    </row>
    <row r="345" s="12" customFormat="1">
      <c r="B345" s="235"/>
      <c r="C345" s="236"/>
      <c r="D345" s="229" t="s">
        <v>299</v>
      </c>
      <c r="E345" s="237" t="s">
        <v>1</v>
      </c>
      <c r="F345" s="238" t="s">
        <v>2685</v>
      </c>
      <c r="G345" s="236"/>
      <c r="H345" s="239">
        <v>15</v>
      </c>
      <c r="I345" s="240"/>
      <c r="J345" s="236"/>
      <c r="K345" s="236"/>
      <c r="L345" s="241"/>
      <c r="M345" s="242"/>
      <c r="N345" s="243"/>
      <c r="O345" s="243"/>
      <c r="P345" s="243"/>
      <c r="Q345" s="243"/>
      <c r="R345" s="243"/>
      <c r="S345" s="243"/>
      <c r="T345" s="244"/>
      <c r="AT345" s="245" t="s">
        <v>299</v>
      </c>
      <c r="AU345" s="245" t="s">
        <v>86</v>
      </c>
      <c r="AV345" s="12" t="s">
        <v>86</v>
      </c>
      <c r="AW345" s="12" t="s">
        <v>38</v>
      </c>
      <c r="AX345" s="12" t="s">
        <v>77</v>
      </c>
      <c r="AY345" s="245" t="s">
        <v>195</v>
      </c>
    </row>
    <row r="346" s="13" customFormat="1">
      <c r="B346" s="246"/>
      <c r="C346" s="247"/>
      <c r="D346" s="229" t="s">
        <v>299</v>
      </c>
      <c r="E346" s="248" t="s">
        <v>1</v>
      </c>
      <c r="F346" s="249" t="s">
        <v>301</v>
      </c>
      <c r="G346" s="247"/>
      <c r="H346" s="250">
        <v>22.056000000000001</v>
      </c>
      <c r="I346" s="251"/>
      <c r="J346" s="247"/>
      <c r="K346" s="247"/>
      <c r="L346" s="252"/>
      <c r="M346" s="253"/>
      <c r="N346" s="254"/>
      <c r="O346" s="254"/>
      <c r="P346" s="254"/>
      <c r="Q346" s="254"/>
      <c r="R346" s="254"/>
      <c r="S346" s="254"/>
      <c r="T346" s="255"/>
      <c r="AT346" s="256" t="s">
        <v>299</v>
      </c>
      <c r="AU346" s="256" t="s">
        <v>86</v>
      </c>
      <c r="AV346" s="13" t="s">
        <v>215</v>
      </c>
      <c r="AW346" s="13" t="s">
        <v>38</v>
      </c>
      <c r="AX346" s="13" t="s">
        <v>84</v>
      </c>
      <c r="AY346" s="256" t="s">
        <v>195</v>
      </c>
    </row>
    <row r="347" s="1" customFormat="1" ht="16.5" customHeight="1">
      <c r="B347" s="39"/>
      <c r="C347" s="217" t="s">
        <v>764</v>
      </c>
      <c r="D347" s="217" t="s">
        <v>198</v>
      </c>
      <c r="E347" s="218" t="s">
        <v>2686</v>
      </c>
      <c r="F347" s="219" t="s">
        <v>2687</v>
      </c>
      <c r="G347" s="220" t="s">
        <v>309</v>
      </c>
      <c r="H347" s="221">
        <v>13.725</v>
      </c>
      <c r="I347" s="222"/>
      <c r="J347" s="223">
        <f>ROUND(I347*H347,2)</f>
        <v>0</v>
      </c>
      <c r="K347" s="219" t="s">
        <v>202</v>
      </c>
      <c r="L347" s="44"/>
      <c r="M347" s="224" t="s">
        <v>1</v>
      </c>
      <c r="N347" s="225" t="s">
        <v>48</v>
      </c>
      <c r="O347" s="80"/>
      <c r="P347" s="226">
        <f>O347*H347</f>
        <v>0</v>
      </c>
      <c r="Q347" s="226">
        <v>0</v>
      </c>
      <c r="R347" s="226">
        <f>Q347*H347</f>
        <v>0</v>
      </c>
      <c r="S347" s="226">
        <v>2.3999999999999999</v>
      </c>
      <c r="T347" s="227">
        <f>S347*H347</f>
        <v>32.939999999999998</v>
      </c>
      <c r="AR347" s="17" t="s">
        <v>215</v>
      </c>
      <c r="AT347" s="17" t="s">
        <v>198</v>
      </c>
      <c r="AU347" s="17" t="s">
        <v>86</v>
      </c>
      <c r="AY347" s="17" t="s">
        <v>195</v>
      </c>
      <c r="BE347" s="228">
        <f>IF(N347="základní",J347,0)</f>
        <v>0</v>
      </c>
      <c r="BF347" s="228">
        <f>IF(N347="snížená",J347,0)</f>
        <v>0</v>
      </c>
      <c r="BG347" s="228">
        <f>IF(N347="zákl. přenesená",J347,0)</f>
        <v>0</v>
      </c>
      <c r="BH347" s="228">
        <f>IF(N347="sníž. přenesená",J347,0)</f>
        <v>0</v>
      </c>
      <c r="BI347" s="228">
        <f>IF(N347="nulová",J347,0)</f>
        <v>0</v>
      </c>
      <c r="BJ347" s="17" t="s">
        <v>84</v>
      </c>
      <c r="BK347" s="228">
        <f>ROUND(I347*H347,2)</f>
        <v>0</v>
      </c>
      <c r="BL347" s="17" t="s">
        <v>215</v>
      </c>
      <c r="BM347" s="17" t="s">
        <v>2688</v>
      </c>
    </row>
    <row r="348" s="15" customFormat="1">
      <c r="B348" s="268"/>
      <c r="C348" s="269"/>
      <c r="D348" s="229" t="s">
        <v>299</v>
      </c>
      <c r="E348" s="270" t="s">
        <v>1</v>
      </c>
      <c r="F348" s="271" t="s">
        <v>2445</v>
      </c>
      <c r="G348" s="269"/>
      <c r="H348" s="270" t="s">
        <v>1</v>
      </c>
      <c r="I348" s="272"/>
      <c r="J348" s="269"/>
      <c r="K348" s="269"/>
      <c r="L348" s="273"/>
      <c r="M348" s="274"/>
      <c r="N348" s="275"/>
      <c r="O348" s="275"/>
      <c r="P348" s="275"/>
      <c r="Q348" s="275"/>
      <c r="R348" s="275"/>
      <c r="S348" s="275"/>
      <c r="T348" s="276"/>
      <c r="AT348" s="277" t="s">
        <v>299</v>
      </c>
      <c r="AU348" s="277" t="s">
        <v>86</v>
      </c>
      <c r="AV348" s="15" t="s">
        <v>84</v>
      </c>
      <c r="AW348" s="15" t="s">
        <v>38</v>
      </c>
      <c r="AX348" s="15" t="s">
        <v>77</v>
      </c>
      <c r="AY348" s="277" t="s">
        <v>195</v>
      </c>
    </row>
    <row r="349" s="12" customFormat="1">
      <c r="B349" s="235"/>
      <c r="C349" s="236"/>
      <c r="D349" s="229" t="s">
        <v>299</v>
      </c>
      <c r="E349" s="237" t="s">
        <v>1</v>
      </c>
      <c r="F349" s="238" t="s">
        <v>2689</v>
      </c>
      <c r="G349" s="236"/>
      <c r="H349" s="239">
        <v>4.7249999999999996</v>
      </c>
      <c r="I349" s="240"/>
      <c r="J349" s="236"/>
      <c r="K349" s="236"/>
      <c r="L349" s="241"/>
      <c r="M349" s="242"/>
      <c r="N349" s="243"/>
      <c r="O349" s="243"/>
      <c r="P349" s="243"/>
      <c r="Q349" s="243"/>
      <c r="R349" s="243"/>
      <c r="S349" s="243"/>
      <c r="T349" s="244"/>
      <c r="AT349" s="245" t="s">
        <v>299</v>
      </c>
      <c r="AU349" s="245" t="s">
        <v>86</v>
      </c>
      <c r="AV349" s="12" t="s">
        <v>86</v>
      </c>
      <c r="AW349" s="12" t="s">
        <v>38</v>
      </c>
      <c r="AX349" s="12" t="s">
        <v>77</v>
      </c>
      <c r="AY349" s="245" t="s">
        <v>195</v>
      </c>
    </row>
    <row r="350" s="14" customFormat="1">
      <c r="B350" s="257"/>
      <c r="C350" s="258"/>
      <c r="D350" s="229" t="s">
        <v>299</v>
      </c>
      <c r="E350" s="259" t="s">
        <v>1</v>
      </c>
      <c r="F350" s="260" t="s">
        <v>317</v>
      </c>
      <c r="G350" s="258"/>
      <c r="H350" s="261">
        <v>4.7249999999999996</v>
      </c>
      <c r="I350" s="262"/>
      <c r="J350" s="258"/>
      <c r="K350" s="258"/>
      <c r="L350" s="263"/>
      <c r="M350" s="264"/>
      <c r="N350" s="265"/>
      <c r="O350" s="265"/>
      <c r="P350" s="265"/>
      <c r="Q350" s="265"/>
      <c r="R350" s="265"/>
      <c r="S350" s="265"/>
      <c r="T350" s="266"/>
      <c r="AT350" s="267" t="s">
        <v>299</v>
      </c>
      <c r="AU350" s="267" t="s">
        <v>86</v>
      </c>
      <c r="AV350" s="14" t="s">
        <v>210</v>
      </c>
      <c r="AW350" s="14" t="s">
        <v>38</v>
      </c>
      <c r="AX350" s="14" t="s">
        <v>77</v>
      </c>
      <c r="AY350" s="267" t="s">
        <v>195</v>
      </c>
    </row>
    <row r="351" s="12" customFormat="1">
      <c r="B351" s="235"/>
      <c r="C351" s="236"/>
      <c r="D351" s="229" t="s">
        <v>299</v>
      </c>
      <c r="E351" s="237" t="s">
        <v>1</v>
      </c>
      <c r="F351" s="238" t="s">
        <v>2690</v>
      </c>
      <c r="G351" s="236"/>
      <c r="H351" s="239">
        <v>9</v>
      </c>
      <c r="I351" s="240"/>
      <c r="J351" s="236"/>
      <c r="K351" s="236"/>
      <c r="L351" s="241"/>
      <c r="M351" s="242"/>
      <c r="N351" s="243"/>
      <c r="O351" s="243"/>
      <c r="P351" s="243"/>
      <c r="Q351" s="243"/>
      <c r="R351" s="243"/>
      <c r="S351" s="243"/>
      <c r="T351" s="244"/>
      <c r="AT351" s="245" t="s">
        <v>299</v>
      </c>
      <c r="AU351" s="245" t="s">
        <v>86</v>
      </c>
      <c r="AV351" s="12" t="s">
        <v>86</v>
      </c>
      <c r="AW351" s="12" t="s">
        <v>38</v>
      </c>
      <c r="AX351" s="12" t="s">
        <v>77</v>
      </c>
      <c r="AY351" s="245" t="s">
        <v>195</v>
      </c>
    </row>
    <row r="352" s="13" customFormat="1">
      <c r="B352" s="246"/>
      <c r="C352" s="247"/>
      <c r="D352" s="229" t="s">
        <v>299</v>
      </c>
      <c r="E352" s="248" t="s">
        <v>1</v>
      </c>
      <c r="F352" s="249" t="s">
        <v>301</v>
      </c>
      <c r="G352" s="247"/>
      <c r="H352" s="250">
        <v>13.725</v>
      </c>
      <c r="I352" s="251"/>
      <c r="J352" s="247"/>
      <c r="K352" s="247"/>
      <c r="L352" s="252"/>
      <c r="M352" s="253"/>
      <c r="N352" s="254"/>
      <c r="O352" s="254"/>
      <c r="P352" s="254"/>
      <c r="Q352" s="254"/>
      <c r="R352" s="254"/>
      <c r="S352" s="254"/>
      <c r="T352" s="255"/>
      <c r="AT352" s="256" t="s">
        <v>299</v>
      </c>
      <c r="AU352" s="256" t="s">
        <v>86</v>
      </c>
      <c r="AV352" s="13" t="s">
        <v>215</v>
      </c>
      <c r="AW352" s="13" t="s">
        <v>38</v>
      </c>
      <c r="AX352" s="13" t="s">
        <v>84</v>
      </c>
      <c r="AY352" s="256" t="s">
        <v>195</v>
      </c>
    </row>
    <row r="353" s="1" customFormat="1" ht="16.5" customHeight="1">
      <c r="B353" s="39"/>
      <c r="C353" s="217" t="s">
        <v>769</v>
      </c>
      <c r="D353" s="217" t="s">
        <v>198</v>
      </c>
      <c r="E353" s="218" t="s">
        <v>2691</v>
      </c>
      <c r="F353" s="219" t="s">
        <v>2692</v>
      </c>
      <c r="G353" s="220" t="s">
        <v>553</v>
      </c>
      <c r="H353" s="221">
        <v>98</v>
      </c>
      <c r="I353" s="222"/>
      <c r="J353" s="223">
        <f>ROUND(I353*H353,2)</f>
        <v>0</v>
      </c>
      <c r="K353" s="219" t="s">
        <v>202</v>
      </c>
      <c r="L353" s="44"/>
      <c r="M353" s="224" t="s">
        <v>1</v>
      </c>
      <c r="N353" s="225" t="s">
        <v>48</v>
      </c>
      <c r="O353" s="80"/>
      <c r="P353" s="226">
        <f>O353*H353</f>
        <v>0</v>
      </c>
      <c r="Q353" s="226">
        <v>0</v>
      </c>
      <c r="R353" s="226">
        <f>Q353*H353</f>
        <v>0</v>
      </c>
      <c r="S353" s="226">
        <v>0.065699999999999995</v>
      </c>
      <c r="T353" s="227">
        <f>S353*H353</f>
        <v>6.4385999999999992</v>
      </c>
      <c r="AR353" s="17" t="s">
        <v>215</v>
      </c>
      <c r="AT353" s="17" t="s">
        <v>198</v>
      </c>
      <c r="AU353" s="17" t="s">
        <v>86</v>
      </c>
      <c r="AY353" s="17" t="s">
        <v>195</v>
      </c>
      <c r="BE353" s="228">
        <f>IF(N353="základní",J353,0)</f>
        <v>0</v>
      </c>
      <c r="BF353" s="228">
        <f>IF(N353="snížená",J353,0)</f>
        <v>0</v>
      </c>
      <c r="BG353" s="228">
        <f>IF(N353="zákl. přenesená",J353,0)</f>
        <v>0</v>
      </c>
      <c r="BH353" s="228">
        <f>IF(N353="sníž. přenesená",J353,0)</f>
        <v>0</v>
      </c>
      <c r="BI353" s="228">
        <f>IF(N353="nulová",J353,0)</f>
        <v>0</v>
      </c>
      <c r="BJ353" s="17" t="s">
        <v>84</v>
      </c>
      <c r="BK353" s="228">
        <f>ROUND(I353*H353,2)</f>
        <v>0</v>
      </c>
      <c r="BL353" s="17" t="s">
        <v>215</v>
      </c>
      <c r="BM353" s="17" t="s">
        <v>2693</v>
      </c>
    </row>
    <row r="354" s="12" customFormat="1">
      <c r="B354" s="235"/>
      <c r="C354" s="236"/>
      <c r="D354" s="229" t="s">
        <v>299</v>
      </c>
      <c r="E354" s="237" t="s">
        <v>1</v>
      </c>
      <c r="F354" s="238" t="s">
        <v>2694</v>
      </c>
      <c r="G354" s="236"/>
      <c r="H354" s="239">
        <v>98</v>
      </c>
      <c r="I354" s="240"/>
      <c r="J354" s="236"/>
      <c r="K354" s="236"/>
      <c r="L354" s="241"/>
      <c r="M354" s="242"/>
      <c r="N354" s="243"/>
      <c r="O354" s="243"/>
      <c r="P354" s="243"/>
      <c r="Q354" s="243"/>
      <c r="R354" s="243"/>
      <c r="S354" s="243"/>
      <c r="T354" s="244"/>
      <c r="AT354" s="245" t="s">
        <v>299</v>
      </c>
      <c r="AU354" s="245" t="s">
        <v>86</v>
      </c>
      <c r="AV354" s="12" t="s">
        <v>86</v>
      </c>
      <c r="AW354" s="12" t="s">
        <v>38</v>
      </c>
      <c r="AX354" s="12" t="s">
        <v>77</v>
      </c>
      <c r="AY354" s="245" t="s">
        <v>195</v>
      </c>
    </row>
    <row r="355" s="13" customFormat="1">
      <c r="B355" s="246"/>
      <c r="C355" s="247"/>
      <c r="D355" s="229" t="s">
        <v>299</v>
      </c>
      <c r="E355" s="248" t="s">
        <v>1</v>
      </c>
      <c r="F355" s="249" t="s">
        <v>301</v>
      </c>
      <c r="G355" s="247"/>
      <c r="H355" s="250">
        <v>98</v>
      </c>
      <c r="I355" s="251"/>
      <c r="J355" s="247"/>
      <c r="K355" s="247"/>
      <c r="L355" s="252"/>
      <c r="M355" s="253"/>
      <c r="N355" s="254"/>
      <c r="O355" s="254"/>
      <c r="P355" s="254"/>
      <c r="Q355" s="254"/>
      <c r="R355" s="254"/>
      <c r="S355" s="254"/>
      <c r="T355" s="255"/>
      <c r="AT355" s="256" t="s">
        <v>299</v>
      </c>
      <c r="AU355" s="256" t="s">
        <v>86</v>
      </c>
      <c r="AV355" s="13" t="s">
        <v>215</v>
      </c>
      <c r="AW355" s="13" t="s">
        <v>38</v>
      </c>
      <c r="AX355" s="13" t="s">
        <v>84</v>
      </c>
      <c r="AY355" s="256" t="s">
        <v>195</v>
      </c>
    </row>
    <row r="356" s="1" customFormat="1" ht="16.5" customHeight="1">
      <c r="B356" s="39"/>
      <c r="C356" s="217" t="s">
        <v>773</v>
      </c>
      <c r="D356" s="217" t="s">
        <v>198</v>
      </c>
      <c r="E356" s="218" t="s">
        <v>2695</v>
      </c>
      <c r="F356" s="219" t="s">
        <v>2696</v>
      </c>
      <c r="G356" s="220" t="s">
        <v>404</v>
      </c>
      <c r="H356" s="221">
        <v>220</v>
      </c>
      <c r="I356" s="222"/>
      <c r="J356" s="223">
        <f>ROUND(I356*H356,2)</f>
        <v>0</v>
      </c>
      <c r="K356" s="219" t="s">
        <v>202</v>
      </c>
      <c r="L356" s="44"/>
      <c r="M356" s="224" t="s">
        <v>1</v>
      </c>
      <c r="N356" s="225" t="s">
        <v>48</v>
      </c>
      <c r="O356" s="80"/>
      <c r="P356" s="226">
        <f>O356*H356</f>
        <v>0</v>
      </c>
      <c r="Q356" s="226">
        <v>0</v>
      </c>
      <c r="R356" s="226">
        <f>Q356*H356</f>
        <v>0</v>
      </c>
      <c r="S356" s="226">
        <v>0.00248</v>
      </c>
      <c r="T356" s="227">
        <f>S356*H356</f>
        <v>0.54559999999999997</v>
      </c>
      <c r="AR356" s="17" t="s">
        <v>215</v>
      </c>
      <c r="AT356" s="17" t="s">
        <v>198</v>
      </c>
      <c r="AU356" s="17" t="s">
        <v>86</v>
      </c>
      <c r="AY356" s="17" t="s">
        <v>195</v>
      </c>
      <c r="BE356" s="228">
        <f>IF(N356="základní",J356,0)</f>
        <v>0</v>
      </c>
      <c r="BF356" s="228">
        <f>IF(N356="snížená",J356,0)</f>
        <v>0</v>
      </c>
      <c r="BG356" s="228">
        <f>IF(N356="zákl. přenesená",J356,0)</f>
        <v>0</v>
      </c>
      <c r="BH356" s="228">
        <f>IF(N356="sníž. přenesená",J356,0)</f>
        <v>0</v>
      </c>
      <c r="BI356" s="228">
        <f>IF(N356="nulová",J356,0)</f>
        <v>0</v>
      </c>
      <c r="BJ356" s="17" t="s">
        <v>84</v>
      </c>
      <c r="BK356" s="228">
        <f>ROUND(I356*H356,2)</f>
        <v>0</v>
      </c>
      <c r="BL356" s="17" t="s">
        <v>215</v>
      </c>
      <c r="BM356" s="17" t="s">
        <v>2697</v>
      </c>
    </row>
    <row r="357" s="12" customFormat="1">
      <c r="B357" s="235"/>
      <c r="C357" s="236"/>
      <c r="D357" s="229" t="s">
        <v>299</v>
      </c>
      <c r="E357" s="237" t="s">
        <v>1</v>
      </c>
      <c r="F357" s="238" t="s">
        <v>2698</v>
      </c>
      <c r="G357" s="236"/>
      <c r="H357" s="239">
        <v>220</v>
      </c>
      <c r="I357" s="240"/>
      <c r="J357" s="236"/>
      <c r="K357" s="236"/>
      <c r="L357" s="241"/>
      <c r="M357" s="242"/>
      <c r="N357" s="243"/>
      <c r="O357" s="243"/>
      <c r="P357" s="243"/>
      <c r="Q357" s="243"/>
      <c r="R357" s="243"/>
      <c r="S357" s="243"/>
      <c r="T357" s="244"/>
      <c r="AT357" s="245" t="s">
        <v>299</v>
      </c>
      <c r="AU357" s="245" t="s">
        <v>86</v>
      </c>
      <c r="AV357" s="12" t="s">
        <v>86</v>
      </c>
      <c r="AW357" s="12" t="s">
        <v>38</v>
      </c>
      <c r="AX357" s="12" t="s">
        <v>77</v>
      </c>
      <c r="AY357" s="245" t="s">
        <v>195</v>
      </c>
    </row>
    <row r="358" s="13" customFormat="1">
      <c r="B358" s="246"/>
      <c r="C358" s="247"/>
      <c r="D358" s="229" t="s">
        <v>299</v>
      </c>
      <c r="E358" s="248" t="s">
        <v>1</v>
      </c>
      <c r="F358" s="249" t="s">
        <v>301</v>
      </c>
      <c r="G358" s="247"/>
      <c r="H358" s="250">
        <v>220</v>
      </c>
      <c r="I358" s="251"/>
      <c r="J358" s="247"/>
      <c r="K358" s="247"/>
      <c r="L358" s="252"/>
      <c r="M358" s="253"/>
      <c r="N358" s="254"/>
      <c r="O358" s="254"/>
      <c r="P358" s="254"/>
      <c r="Q358" s="254"/>
      <c r="R358" s="254"/>
      <c r="S358" s="254"/>
      <c r="T358" s="255"/>
      <c r="AT358" s="256" t="s">
        <v>299</v>
      </c>
      <c r="AU358" s="256" t="s">
        <v>86</v>
      </c>
      <c r="AV358" s="13" t="s">
        <v>215</v>
      </c>
      <c r="AW358" s="13" t="s">
        <v>38</v>
      </c>
      <c r="AX358" s="13" t="s">
        <v>84</v>
      </c>
      <c r="AY358" s="256" t="s">
        <v>195</v>
      </c>
    </row>
    <row r="359" s="1" customFormat="1" ht="16.5" customHeight="1">
      <c r="B359" s="39"/>
      <c r="C359" s="217" t="s">
        <v>778</v>
      </c>
      <c r="D359" s="217" t="s">
        <v>198</v>
      </c>
      <c r="E359" s="218" t="s">
        <v>2699</v>
      </c>
      <c r="F359" s="219" t="s">
        <v>2700</v>
      </c>
      <c r="G359" s="220" t="s">
        <v>309</v>
      </c>
      <c r="H359" s="221">
        <v>39</v>
      </c>
      <c r="I359" s="222"/>
      <c r="J359" s="223">
        <f>ROUND(I359*H359,2)</f>
        <v>0</v>
      </c>
      <c r="K359" s="219" t="s">
        <v>202</v>
      </c>
      <c r="L359" s="44"/>
      <c r="M359" s="224" t="s">
        <v>1</v>
      </c>
      <c r="N359" s="225" t="s">
        <v>48</v>
      </c>
      <c r="O359" s="80"/>
      <c r="P359" s="226">
        <f>O359*H359</f>
        <v>0</v>
      </c>
      <c r="Q359" s="226">
        <v>0</v>
      </c>
      <c r="R359" s="226">
        <f>Q359*H359</f>
        <v>0</v>
      </c>
      <c r="S359" s="226">
        <v>0.039</v>
      </c>
      <c r="T359" s="227">
        <f>S359*H359</f>
        <v>1.5209999999999999</v>
      </c>
      <c r="AR359" s="17" t="s">
        <v>215</v>
      </c>
      <c r="AT359" s="17" t="s">
        <v>198</v>
      </c>
      <c r="AU359" s="17" t="s">
        <v>86</v>
      </c>
      <c r="AY359" s="17" t="s">
        <v>195</v>
      </c>
      <c r="BE359" s="228">
        <f>IF(N359="základní",J359,0)</f>
        <v>0</v>
      </c>
      <c r="BF359" s="228">
        <f>IF(N359="snížená",J359,0)</f>
        <v>0</v>
      </c>
      <c r="BG359" s="228">
        <f>IF(N359="zákl. přenesená",J359,0)</f>
        <v>0</v>
      </c>
      <c r="BH359" s="228">
        <f>IF(N359="sníž. přenesená",J359,0)</f>
        <v>0</v>
      </c>
      <c r="BI359" s="228">
        <f>IF(N359="nulová",J359,0)</f>
        <v>0</v>
      </c>
      <c r="BJ359" s="17" t="s">
        <v>84</v>
      </c>
      <c r="BK359" s="228">
        <f>ROUND(I359*H359,2)</f>
        <v>0</v>
      </c>
      <c r="BL359" s="17" t="s">
        <v>215</v>
      </c>
      <c r="BM359" s="17" t="s">
        <v>2701</v>
      </c>
    </row>
    <row r="360" s="15" customFormat="1">
      <c r="B360" s="268"/>
      <c r="C360" s="269"/>
      <c r="D360" s="229" t="s">
        <v>299</v>
      </c>
      <c r="E360" s="270" t="s">
        <v>1</v>
      </c>
      <c r="F360" s="271" t="s">
        <v>2702</v>
      </c>
      <c r="G360" s="269"/>
      <c r="H360" s="270" t="s">
        <v>1</v>
      </c>
      <c r="I360" s="272"/>
      <c r="J360" s="269"/>
      <c r="K360" s="269"/>
      <c r="L360" s="273"/>
      <c r="M360" s="274"/>
      <c r="N360" s="275"/>
      <c r="O360" s="275"/>
      <c r="P360" s="275"/>
      <c r="Q360" s="275"/>
      <c r="R360" s="275"/>
      <c r="S360" s="275"/>
      <c r="T360" s="276"/>
      <c r="AT360" s="277" t="s">
        <v>299</v>
      </c>
      <c r="AU360" s="277" t="s">
        <v>86</v>
      </c>
      <c r="AV360" s="15" t="s">
        <v>84</v>
      </c>
      <c r="AW360" s="15" t="s">
        <v>38</v>
      </c>
      <c r="AX360" s="15" t="s">
        <v>77</v>
      </c>
      <c r="AY360" s="277" t="s">
        <v>195</v>
      </c>
    </row>
    <row r="361" s="12" customFormat="1">
      <c r="B361" s="235"/>
      <c r="C361" s="236"/>
      <c r="D361" s="229" t="s">
        <v>299</v>
      </c>
      <c r="E361" s="237" t="s">
        <v>1</v>
      </c>
      <c r="F361" s="238" t="s">
        <v>2703</v>
      </c>
      <c r="G361" s="236"/>
      <c r="H361" s="239">
        <v>39</v>
      </c>
      <c r="I361" s="240"/>
      <c r="J361" s="236"/>
      <c r="K361" s="236"/>
      <c r="L361" s="241"/>
      <c r="M361" s="242"/>
      <c r="N361" s="243"/>
      <c r="O361" s="243"/>
      <c r="P361" s="243"/>
      <c r="Q361" s="243"/>
      <c r="R361" s="243"/>
      <c r="S361" s="243"/>
      <c r="T361" s="244"/>
      <c r="AT361" s="245" t="s">
        <v>299</v>
      </c>
      <c r="AU361" s="245" t="s">
        <v>86</v>
      </c>
      <c r="AV361" s="12" t="s">
        <v>86</v>
      </c>
      <c r="AW361" s="12" t="s">
        <v>38</v>
      </c>
      <c r="AX361" s="12" t="s">
        <v>77</v>
      </c>
      <c r="AY361" s="245" t="s">
        <v>195</v>
      </c>
    </row>
    <row r="362" s="13" customFormat="1">
      <c r="B362" s="246"/>
      <c r="C362" s="247"/>
      <c r="D362" s="229" t="s">
        <v>299</v>
      </c>
      <c r="E362" s="248" t="s">
        <v>1</v>
      </c>
      <c r="F362" s="249" t="s">
        <v>301</v>
      </c>
      <c r="G362" s="247"/>
      <c r="H362" s="250">
        <v>39</v>
      </c>
      <c r="I362" s="251"/>
      <c r="J362" s="247"/>
      <c r="K362" s="247"/>
      <c r="L362" s="252"/>
      <c r="M362" s="253"/>
      <c r="N362" s="254"/>
      <c r="O362" s="254"/>
      <c r="P362" s="254"/>
      <c r="Q362" s="254"/>
      <c r="R362" s="254"/>
      <c r="S362" s="254"/>
      <c r="T362" s="255"/>
      <c r="AT362" s="256" t="s">
        <v>299</v>
      </c>
      <c r="AU362" s="256" t="s">
        <v>86</v>
      </c>
      <c r="AV362" s="13" t="s">
        <v>215</v>
      </c>
      <c r="AW362" s="13" t="s">
        <v>38</v>
      </c>
      <c r="AX362" s="13" t="s">
        <v>84</v>
      </c>
      <c r="AY362" s="256" t="s">
        <v>195</v>
      </c>
    </row>
    <row r="363" s="11" customFormat="1" ht="22.8" customHeight="1">
      <c r="B363" s="201"/>
      <c r="C363" s="202"/>
      <c r="D363" s="203" t="s">
        <v>76</v>
      </c>
      <c r="E363" s="215" t="s">
        <v>2704</v>
      </c>
      <c r="F363" s="215" t="s">
        <v>2705</v>
      </c>
      <c r="G363" s="202"/>
      <c r="H363" s="202"/>
      <c r="I363" s="205"/>
      <c r="J363" s="216">
        <f>BK363</f>
        <v>0</v>
      </c>
      <c r="K363" s="202"/>
      <c r="L363" s="207"/>
      <c r="M363" s="208"/>
      <c r="N363" s="209"/>
      <c r="O363" s="209"/>
      <c r="P363" s="210">
        <f>SUM(P364:P369)</f>
        <v>0</v>
      </c>
      <c r="Q363" s="209"/>
      <c r="R363" s="210">
        <f>SUM(R364:R369)</f>
        <v>0</v>
      </c>
      <c r="S363" s="209"/>
      <c r="T363" s="211">
        <f>SUM(T364:T369)</f>
        <v>0</v>
      </c>
      <c r="AR363" s="212" t="s">
        <v>84</v>
      </c>
      <c r="AT363" s="213" t="s">
        <v>76</v>
      </c>
      <c r="AU363" s="213" t="s">
        <v>84</v>
      </c>
      <c r="AY363" s="212" t="s">
        <v>195</v>
      </c>
      <c r="BK363" s="214">
        <f>SUM(BK364:BK369)</f>
        <v>0</v>
      </c>
    </row>
    <row r="364" s="1" customFormat="1" ht="16.5" customHeight="1">
      <c r="B364" s="39"/>
      <c r="C364" s="217" t="s">
        <v>783</v>
      </c>
      <c r="D364" s="217" t="s">
        <v>198</v>
      </c>
      <c r="E364" s="218" t="s">
        <v>2706</v>
      </c>
      <c r="F364" s="219" t="s">
        <v>2707</v>
      </c>
      <c r="G364" s="220" t="s">
        <v>350</v>
      </c>
      <c r="H364" s="221">
        <v>551.08000000000004</v>
      </c>
      <c r="I364" s="222"/>
      <c r="J364" s="223">
        <f>ROUND(I364*H364,2)</f>
        <v>0</v>
      </c>
      <c r="K364" s="219" t="s">
        <v>202</v>
      </c>
      <c r="L364" s="44"/>
      <c r="M364" s="224" t="s">
        <v>1</v>
      </c>
      <c r="N364" s="225" t="s">
        <v>48</v>
      </c>
      <c r="O364" s="80"/>
      <c r="P364" s="226">
        <f>O364*H364</f>
        <v>0</v>
      </c>
      <c r="Q364" s="226">
        <v>0</v>
      </c>
      <c r="R364" s="226">
        <f>Q364*H364</f>
        <v>0</v>
      </c>
      <c r="S364" s="226">
        <v>0</v>
      </c>
      <c r="T364" s="227">
        <f>S364*H364</f>
        <v>0</v>
      </c>
      <c r="AR364" s="17" t="s">
        <v>215</v>
      </c>
      <c r="AT364" s="17" t="s">
        <v>198</v>
      </c>
      <c r="AU364" s="17" t="s">
        <v>86</v>
      </c>
      <c r="AY364" s="17" t="s">
        <v>195</v>
      </c>
      <c r="BE364" s="228">
        <f>IF(N364="základní",J364,0)</f>
        <v>0</v>
      </c>
      <c r="BF364" s="228">
        <f>IF(N364="snížená",J364,0)</f>
        <v>0</v>
      </c>
      <c r="BG364" s="228">
        <f>IF(N364="zákl. přenesená",J364,0)</f>
        <v>0</v>
      </c>
      <c r="BH364" s="228">
        <f>IF(N364="sníž. přenesená",J364,0)</f>
        <v>0</v>
      </c>
      <c r="BI364" s="228">
        <f>IF(N364="nulová",J364,0)</f>
        <v>0</v>
      </c>
      <c r="BJ364" s="17" t="s">
        <v>84</v>
      </c>
      <c r="BK364" s="228">
        <f>ROUND(I364*H364,2)</f>
        <v>0</v>
      </c>
      <c r="BL364" s="17" t="s">
        <v>215</v>
      </c>
      <c r="BM364" s="17" t="s">
        <v>2708</v>
      </c>
    </row>
    <row r="365" s="1" customFormat="1">
      <c r="B365" s="39"/>
      <c r="C365" s="40"/>
      <c r="D365" s="229" t="s">
        <v>205</v>
      </c>
      <c r="E365" s="40"/>
      <c r="F365" s="230" t="s">
        <v>2709</v>
      </c>
      <c r="G365" s="40"/>
      <c r="H365" s="40"/>
      <c r="I365" s="144"/>
      <c r="J365" s="40"/>
      <c r="K365" s="40"/>
      <c r="L365" s="44"/>
      <c r="M365" s="231"/>
      <c r="N365" s="80"/>
      <c r="O365" s="80"/>
      <c r="P365" s="80"/>
      <c r="Q365" s="80"/>
      <c r="R365" s="80"/>
      <c r="S365" s="80"/>
      <c r="T365" s="81"/>
      <c r="AT365" s="17" t="s">
        <v>205</v>
      </c>
      <c r="AU365" s="17" t="s">
        <v>86</v>
      </c>
    </row>
    <row r="366" s="1" customFormat="1" ht="16.5" customHeight="1">
      <c r="B366" s="39"/>
      <c r="C366" s="217" t="s">
        <v>787</v>
      </c>
      <c r="D366" s="217" t="s">
        <v>198</v>
      </c>
      <c r="E366" s="218" t="s">
        <v>2710</v>
      </c>
      <c r="F366" s="219" t="s">
        <v>2711</v>
      </c>
      <c r="G366" s="220" t="s">
        <v>350</v>
      </c>
      <c r="H366" s="221">
        <v>551.08000000000004</v>
      </c>
      <c r="I366" s="222"/>
      <c r="J366" s="223">
        <f>ROUND(I366*H366,2)</f>
        <v>0</v>
      </c>
      <c r="K366" s="219" t="s">
        <v>202</v>
      </c>
      <c r="L366" s="44"/>
      <c r="M366" s="224" t="s">
        <v>1</v>
      </c>
      <c r="N366" s="225" t="s">
        <v>48</v>
      </c>
      <c r="O366" s="80"/>
      <c r="P366" s="226">
        <f>O366*H366</f>
        <v>0</v>
      </c>
      <c r="Q366" s="226">
        <v>0</v>
      </c>
      <c r="R366" s="226">
        <f>Q366*H366</f>
        <v>0</v>
      </c>
      <c r="S366" s="226">
        <v>0</v>
      </c>
      <c r="T366" s="227">
        <f>S366*H366</f>
        <v>0</v>
      </c>
      <c r="AR366" s="17" t="s">
        <v>215</v>
      </c>
      <c r="AT366" s="17" t="s">
        <v>198</v>
      </c>
      <c r="AU366" s="17" t="s">
        <v>86</v>
      </c>
      <c r="AY366" s="17" t="s">
        <v>195</v>
      </c>
      <c r="BE366" s="228">
        <f>IF(N366="základní",J366,0)</f>
        <v>0</v>
      </c>
      <c r="BF366" s="228">
        <f>IF(N366="snížená",J366,0)</f>
        <v>0</v>
      </c>
      <c r="BG366" s="228">
        <f>IF(N366="zákl. přenesená",J366,0)</f>
        <v>0</v>
      </c>
      <c r="BH366" s="228">
        <f>IF(N366="sníž. přenesená",J366,0)</f>
        <v>0</v>
      </c>
      <c r="BI366" s="228">
        <f>IF(N366="nulová",J366,0)</f>
        <v>0</v>
      </c>
      <c r="BJ366" s="17" t="s">
        <v>84</v>
      </c>
      <c r="BK366" s="228">
        <f>ROUND(I366*H366,2)</f>
        <v>0</v>
      </c>
      <c r="BL366" s="17" t="s">
        <v>215</v>
      </c>
      <c r="BM366" s="17" t="s">
        <v>2712</v>
      </c>
    </row>
    <row r="367" s="1" customFormat="1" ht="16.5" customHeight="1">
      <c r="B367" s="39"/>
      <c r="C367" s="217" t="s">
        <v>790</v>
      </c>
      <c r="D367" s="217" t="s">
        <v>198</v>
      </c>
      <c r="E367" s="218" t="s">
        <v>2713</v>
      </c>
      <c r="F367" s="219" t="s">
        <v>2714</v>
      </c>
      <c r="G367" s="220" t="s">
        <v>350</v>
      </c>
      <c r="H367" s="221">
        <v>8266.2000000000007</v>
      </c>
      <c r="I367" s="222"/>
      <c r="J367" s="223">
        <f>ROUND(I367*H367,2)</f>
        <v>0</v>
      </c>
      <c r="K367" s="219" t="s">
        <v>202</v>
      </c>
      <c r="L367" s="44"/>
      <c r="M367" s="224" t="s">
        <v>1</v>
      </c>
      <c r="N367" s="225" t="s">
        <v>48</v>
      </c>
      <c r="O367" s="80"/>
      <c r="P367" s="226">
        <f>O367*H367</f>
        <v>0</v>
      </c>
      <c r="Q367" s="226">
        <v>0</v>
      </c>
      <c r="R367" s="226">
        <f>Q367*H367</f>
        <v>0</v>
      </c>
      <c r="S367" s="226">
        <v>0</v>
      </c>
      <c r="T367" s="227">
        <f>S367*H367</f>
        <v>0</v>
      </c>
      <c r="AR367" s="17" t="s">
        <v>215</v>
      </c>
      <c r="AT367" s="17" t="s">
        <v>198</v>
      </c>
      <c r="AU367" s="17" t="s">
        <v>86</v>
      </c>
      <c r="AY367" s="17" t="s">
        <v>195</v>
      </c>
      <c r="BE367" s="228">
        <f>IF(N367="základní",J367,0)</f>
        <v>0</v>
      </c>
      <c r="BF367" s="228">
        <f>IF(N367="snížená",J367,0)</f>
        <v>0</v>
      </c>
      <c r="BG367" s="228">
        <f>IF(N367="zákl. přenesená",J367,0)</f>
        <v>0</v>
      </c>
      <c r="BH367" s="228">
        <f>IF(N367="sníž. přenesená",J367,0)</f>
        <v>0</v>
      </c>
      <c r="BI367" s="228">
        <f>IF(N367="nulová",J367,0)</f>
        <v>0</v>
      </c>
      <c r="BJ367" s="17" t="s">
        <v>84</v>
      </c>
      <c r="BK367" s="228">
        <f>ROUND(I367*H367,2)</f>
        <v>0</v>
      </c>
      <c r="BL367" s="17" t="s">
        <v>215</v>
      </c>
      <c r="BM367" s="17" t="s">
        <v>2715</v>
      </c>
    </row>
    <row r="368" s="12" customFormat="1">
      <c r="B368" s="235"/>
      <c r="C368" s="236"/>
      <c r="D368" s="229" t="s">
        <v>299</v>
      </c>
      <c r="E368" s="236"/>
      <c r="F368" s="238" t="s">
        <v>2716</v>
      </c>
      <c r="G368" s="236"/>
      <c r="H368" s="239">
        <v>8266.2000000000007</v>
      </c>
      <c r="I368" s="240"/>
      <c r="J368" s="236"/>
      <c r="K368" s="236"/>
      <c r="L368" s="241"/>
      <c r="M368" s="242"/>
      <c r="N368" s="243"/>
      <c r="O368" s="243"/>
      <c r="P368" s="243"/>
      <c r="Q368" s="243"/>
      <c r="R368" s="243"/>
      <c r="S368" s="243"/>
      <c r="T368" s="244"/>
      <c r="AT368" s="245" t="s">
        <v>299</v>
      </c>
      <c r="AU368" s="245" t="s">
        <v>86</v>
      </c>
      <c r="AV368" s="12" t="s">
        <v>86</v>
      </c>
      <c r="AW368" s="12" t="s">
        <v>4</v>
      </c>
      <c r="AX368" s="12" t="s">
        <v>84</v>
      </c>
      <c r="AY368" s="245" t="s">
        <v>195</v>
      </c>
    </row>
    <row r="369" s="1" customFormat="1" ht="16.5" customHeight="1">
      <c r="B369" s="39"/>
      <c r="C369" s="217" t="s">
        <v>794</v>
      </c>
      <c r="D369" s="217" t="s">
        <v>198</v>
      </c>
      <c r="E369" s="218" t="s">
        <v>2717</v>
      </c>
      <c r="F369" s="219" t="s">
        <v>2718</v>
      </c>
      <c r="G369" s="220" t="s">
        <v>350</v>
      </c>
      <c r="H369" s="221">
        <v>551.08000000000004</v>
      </c>
      <c r="I369" s="222"/>
      <c r="J369" s="223">
        <f>ROUND(I369*H369,2)</f>
        <v>0</v>
      </c>
      <c r="K369" s="219" t="s">
        <v>202</v>
      </c>
      <c r="L369" s="44"/>
      <c r="M369" s="224" t="s">
        <v>1</v>
      </c>
      <c r="N369" s="225" t="s">
        <v>48</v>
      </c>
      <c r="O369" s="80"/>
      <c r="P369" s="226">
        <f>O369*H369</f>
        <v>0</v>
      </c>
      <c r="Q369" s="226">
        <v>0</v>
      </c>
      <c r="R369" s="226">
        <f>Q369*H369</f>
        <v>0</v>
      </c>
      <c r="S369" s="226">
        <v>0</v>
      </c>
      <c r="T369" s="227">
        <f>S369*H369</f>
        <v>0</v>
      </c>
      <c r="AR369" s="17" t="s">
        <v>215</v>
      </c>
      <c r="AT369" s="17" t="s">
        <v>198</v>
      </c>
      <c r="AU369" s="17" t="s">
        <v>86</v>
      </c>
      <c r="AY369" s="17" t="s">
        <v>195</v>
      </c>
      <c r="BE369" s="228">
        <f>IF(N369="základní",J369,0)</f>
        <v>0</v>
      </c>
      <c r="BF369" s="228">
        <f>IF(N369="snížená",J369,0)</f>
        <v>0</v>
      </c>
      <c r="BG369" s="228">
        <f>IF(N369="zákl. přenesená",J369,0)</f>
        <v>0</v>
      </c>
      <c r="BH369" s="228">
        <f>IF(N369="sníž. přenesená",J369,0)</f>
        <v>0</v>
      </c>
      <c r="BI369" s="228">
        <f>IF(N369="nulová",J369,0)</f>
        <v>0</v>
      </c>
      <c r="BJ369" s="17" t="s">
        <v>84</v>
      </c>
      <c r="BK369" s="228">
        <f>ROUND(I369*H369,2)</f>
        <v>0</v>
      </c>
      <c r="BL369" s="17" t="s">
        <v>215</v>
      </c>
      <c r="BM369" s="17" t="s">
        <v>2719</v>
      </c>
    </row>
    <row r="370" s="11" customFormat="1" ht="22.8" customHeight="1">
      <c r="B370" s="201"/>
      <c r="C370" s="202"/>
      <c r="D370" s="203" t="s">
        <v>76</v>
      </c>
      <c r="E370" s="215" t="s">
        <v>934</v>
      </c>
      <c r="F370" s="215" t="s">
        <v>935</v>
      </c>
      <c r="G370" s="202"/>
      <c r="H370" s="202"/>
      <c r="I370" s="205"/>
      <c r="J370" s="216">
        <f>BK370</f>
        <v>0</v>
      </c>
      <c r="K370" s="202"/>
      <c r="L370" s="207"/>
      <c r="M370" s="208"/>
      <c r="N370" s="209"/>
      <c r="O370" s="209"/>
      <c r="P370" s="210">
        <f>P371</f>
        <v>0</v>
      </c>
      <c r="Q370" s="209"/>
      <c r="R370" s="210">
        <f>R371</f>
        <v>0</v>
      </c>
      <c r="S370" s="209"/>
      <c r="T370" s="211">
        <f>T371</f>
        <v>0</v>
      </c>
      <c r="AR370" s="212" t="s">
        <v>84</v>
      </c>
      <c r="AT370" s="213" t="s">
        <v>76</v>
      </c>
      <c r="AU370" s="213" t="s">
        <v>84</v>
      </c>
      <c r="AY370" s="212" t="s">
        <v>195</v>
      </c>
      <c r="BK370" s="214">
        <f>BK371</f>
        <v>0</v>
      </c>
    </row>
    <row r="371" s="1" customFormat="1" ht="16.5" customHeight="1">
      <c r="B371" s="39"/>
      <c r="C371" s="217" t="s">
        <v>799</v>
      </c>
      <c r="D371" s="217" t="s">
        <v>198</v>
      </c>
      <c r="E371" s="218" t="s">
        <v>2720</v>
      </c>
      <c r="F371" s="219" t="s">
        <v>2721</v>
      </c>
      <c r="G371" s="220" t="s">
        <v>350</v>
      </c>
      <c r="H371" s="221">
        <v>2067.875</v>
      </c>
      <c r="I371" s="222"/>
      <c r="J371" s="223">
        <f>ROUND(I371*H371,2)</f>
        <v>0</v>
      </c>
      <c r="K371" s="219" t="s">
        <v>202</v>
      </c>
      <c r="L371" s="44"/>
      <c r="M371" s="224" t="s">
        <v>1</v>
      </c>
      <c r="N371" s="225" t="s">
        <v>48</v>
      </c>
      <c r="O371" s="80"/>
      <c r="P371" s="226">
        <f>O371*H371</f>
        <v>0</v>
      </c>
      <c r="Q371" s="226">
        <v>0</v>
      </c>
      <c r="R371" s="226">
        <f>Q371*H371</f>
        <v>0</v>
      </c>
      <c r="S371" s="226">
        <v>0</v>
      </c>
      <c r="T371" s="227">
        <f>S371*H371</f>
        <v>0</v>
      </c>
      <c r="AR371" s="17" t="s">
        <v>215</v>
      </c>
      <c r="AT371" s="17" t="s">
        <v>198</v>
      </c>
      <c r="AU371" s="17" t="s">
        <v>86</v>
      </c>
      <c r="AY371" s="17" t="s">
        <v>195</v>
      </c>
      <c r="BE371" s="228">
        <f>IF(N371="základní",J371,0)</f>
        <v>0</v>
      </c>
      <c r="BF371" s="228">
        <f>IF(N371="snížená",J371,0)</f>
        <v>0</v>
      </c>
      <c r="BG371" s="228">
        <f>IF(N371="zákl. přenesená",J371,0)</f>
        <v>0</v>
      </c>
      <c r="BH371" s="228">
        <f>IF(N371="sníž. přenesená",J371,0)</f>
        <v>0</v>
      </c>
      <c r="BI371" s="228">
        <f>IF(N371="nulová",J371,0)</f>
        <v>0</v>
      </c>
      <c r="BJ371" s="17" t="s">
        <v>84</v>
      </c>
      <c r="BK371" s="228">
        <f>ROUND(I371*H371,2)</f>
        <v>0</v>
      </c>
      <c r="BL371" s="17" t="s">
        <v>215</v>
      </c>
      <c r="BM371" s="17" t="s">
        <v>2722</v>
      </c>
    </row>
    <row r="372" s="11" customFormat="1" ht="25.92" customHeight="1">
      <c r="B372" s="201"/>
      <c r="C372" s="202"/>
      <c r="D372" s="203" t="s">
        <v>76</v>
      </c>
      <c r="E372" s="204" t="s">
        <v>940</v>
      </c>
      <c r="F372" s="204" t="s">
        <v>941</v>
      </c>
      <c r="G372" s="202"/>
      <c r="H372" s="202"/>
      <c r="I372" s="205"/>
      <c r="J372" s="206">
        <f>BK372</f>
        <v>0</v>
      </c>
      <c r="K372" s="202"/>
      <c r="L372" s="207"/>
      <c r="M372" s="208"/>
      <c r="N372" s="209"/>
      <c r="O372" s="209"/>
      <c r="P372" s="210">
        <f>P373</f>
        <v>0</v>
      </c>
      <c r="Q372" s="209"/>
      <c r="R372" s="210">
        <f>R373</f>
        <v>0</v>
      </c>
      <c r="S372" s="209"/>
      <c r="T372" s="211">
        <f>T373</f>
        <v>1.6000000000000001</v>
      </c>
      <c r="AR372" s="212" t="s">
        <v>86</v>
      </c>
      <c r="AT372" s="213" t="s">
        <v>76</v>
      </c>
      <c r="AU372" s="213" t="s">
        <v>77</v>
      </c>
      <c r="AY372" s="212" t="s">
        <v>195</v>
      </c>
      <c r="BK372" s="214">
        <f>BK373</f>
        <v>0</v>
      </c>
    </row>
    <row r="373" s="11" customFormat="1" ht="22.8" customHeight="1">
      <c r="B373" s="201"/>
      <c r="C373" s="202"/>
      <c r="D373" s="203" t="s">
        <v>76</v>
      </c>
      <c r="E373" s="215" t="s">
        <v>1492</v>
      </c>
      <c r="F373" s="215" t="s">
        <v>1493</v>
      </c>
      <c r="G373" s="202"/>
      <c r="H373" s="202"/>
      <c r="I373" s="205"/>
      <c r="J373" s="216">
        <f>BK373</f>
        <v>0</v>
      </c>
      <c r="K373" s="202"/>
      <c r="L373" s="207"/>
      <c r="M373" s="208"/>
      <c r="N373" s="209"/>
      <c r="O373" s="209"/>
      <c r="P373" s="210">
        <f>SUM(P374:P379)</f>
        <v>0</v>
      </c>
      <c r="Q373" s="209"/>
      <c r="R373" s="210">
        <f>SUM(R374:R379)</f>
        <v>0</v>
      </c>
      <c r="S373" s="209"/>
      <c r="T373" s="211">
        <f>SUM(T374:T379)</f>
        <v>1.6000000000000001</v>
      </c>
      <c r="AR373" s="212" t="s">
        <v>86</v>
      </c>
      <c r="AT373" s="213" t="s">
        <v>76</v>
      </c>
      <c r="AU373" s="213" t="s">
        <v>84</v>
      </c>
      <c r="AY373" s="212" t="s">
        <v>195</v>
      </c>
      <c r="BK373" s="214">
        <f>SUM(BK374:BK379)</f>
        <v>0</v>
      </c>
    </row>
    <row r="374" s="1" customFormat="1" ht="16.5" customHeight="1">
      <c r="B374" s="39"/>
      <c r="C374" s="217" t="s">
        <v>804</v>
      </c>
      <c r="D374" s="217" t="s">
        <v>198</v>
      </c>
      <c r="E374" s="218" t="s">
        <v>2723</v>
      </c>
      <c r="F374" s="219" t="s">
        <v>2724</v>
      </c>
      <c r="G374" s="220" t="s">
        <v>1504</v>
      </c>
      <c r="H374" s="221">
        <v>1600</v>
      </c>
      <c r="I374" s="222"/>
      <c r="J374" s="223">
        <f>ROUND(I374*H374,2)</f>
        <v>0</v>
      </c>
      <c r="K374" s="219" t="s">
        <v>202</v>
      </c>
      <c r="L374" s="44"/>
      <c r="M374" s="224" t="s">
        <v>1</v>
      </c>
      <c r="N374" s="225" t="s">
        <v>48</v>
      </c>
      <c r="O374" s="80"/>
      <c r="P374" s="226">
        <f>O374*H374</f>
        <v>0</v>
      </c>
      <c r="Q374" s="226">
        <v>0</v>
      </c>
      <c r="R374" s="226">
        <f>Q374*H374</f>
        <v>0</v>
      </c>
      <c r="S374" s="226">
        <v>0.001</v>
      </c>
      <c r="T374" s="227">
        <f>S374*H374</f>
        <v>1.6000000000000001</v>
      </c>
      <c r="AR374" s="17" t="s">
        <v>376</v>
      </c>
      <c r="AT374" s="17" t="s">
        <v>198</v>
      </c>
      <c r="AU374" s="17" t="s">
        <v>86</v>
      </c>
      <c r="AY374" s="17" t="s">
        <v>195</v>
      </c>
      <c r="BE374" s="228">
        <f>IF(N374="základní",J374,0)</f>
        <v>0</v>
      </c>
      <c r="BF374" s="228">
        <f>IF(N374="snížená",J374,0)</f>
        <v>0</v>
      </c>
      <c r="BG374" s="228">
        <f>IF(N374="zákl. přenesená",J374,0)</f>
        <v>0</v>
      </c>
      <c r="BH374" s="228">
        <f>IF(N374="sníž. přenesená",J374,0)</f>
        <v>0</v>
      </c>
      <c r="BI374" s="228">
        <f>IF(N374="nulová",J374,0)</f>
        <v>0</v>
      </c>
      <c r="BJ374" s="17" t="s">
        <v>84</v>
      </c>
      <c r="BK374" s="228">
        <f>ROUND(I374*H374,2)</f>
        <v>0</v>
      </c>
      <c r="BL374" s="17" t="s">
        <v>376</v>
      </c>
      <c r="BM374" s="17" t="s">
        <v>2725</v>
      </c>
    </row>
    <row r="375" s="15" customFormat="1">
      <c r="B375" s="268"/>
      <c r="C375" s="269"/>
      <c r="D375" s="229" t="s">
        <v>299</v>
      </c>
      <c r="E375" s="270" t="s">
        <v>1</v>
      </c>
      <c r="F375" s="271" t="s">
        <v>2445</v>
      </c>
      <c r="G375" s="269"/>
      <c r="H375" s="270" t="s">
        <v>1</v>
      </c>
      <c r="I375" s="272"/>
      <c r="J375" s="269"/>
      <c r="K375" s="269"/>
      <c r="L375" s="273"/>
      <c r="M375" s="274"/>
      <c r="N375" s="275"/>
      <c r="O375" s="275"/>
      <c r="P375" s="275"/>
      <c r="Q375" s="275"/>
      <c r="R375" s="275"/>
      <c r="S375" s="275"/>
      <c r="T375" s="276"/>
      <c r="AT375" s="277" t="s">
        <v>299</v>
      </c>
      <c r="AU375" s="277" t="s">
        <v>86</v>
      </c>
      <c r="AV375" s="15" t="s">
        <v>84</v>
      </c>
      <c r="AW375" s="15" t="s">
        <v>38</v>
      </c>
      <c r="AX375" s="15" t="s">
        <v>77</v>
      </c>
      <c r="AY375" s="277" t="s">
        <v>195</v>
      </c>
    </row>
    <row r="376" s="12" customFormat="1">
      <c r="B376" s="235"/>
      <c r="C376" s="236"/>
      <c r="D376" s="229" t="s">
        <v>299</v>
      </c>
      <c r="E376" s="237" t="s">
        <v>1</v>
      </c>
      <c r="F376" s="238" t="s">
        <v>2726</v>
      </c>
      <c r="G376" s="236"/>
      <c r="H376" s="239">
        <v>600</v>
      </c>
      <c r="I376" s="240"/>
      <c r="J376" s="236"/>
      <c r="K376" s="236"/>
      <c r="L376" s="241"/>
      <c r="M376" s="242"/>
      <c r="N376" s="243"/>
      <c r="O376" s="243"/>
      <c r="P376" s="243"/>
      <c r="Q376" s="243"/>
      <c r="R376" s="243"/>
      <c r="S376" s="243"/>
      <c r="T376" s="244"/>
      <c r="AT376" s="245" t="s">
        <v>299</v>
      </c>
      <c r="AU376" s="245" t="s">
        <v>86</v>
      </c>
      <c r="AV376" s="12" t="s">
        <v>86</v>
      </c>
      <c r="AW376" s="12" t="s">
        <v>38</v>
      </c>
      <c r="AX376" s="12" t="s">
        <v>77</v>
      </c>
      <c r="AY376" s="245" t="s">
        <v>195</v>
      </c>
    </row>
    <row r="377" s="14" customFormat="1">
      <c r="B377" s="257"/>
      <c r="C377" s="258"/>
      <c r="D377" s="229" t="s">
        <v>299</v>
      </c>
      <c r="E377" s="259" t="s">
        <v>1</v>
      </c>
      <c r="F377" s="260" t="s">
        <v>317</v>
      </c>
      <c r="G377" s="258"/>
      <c r="H377" s="261">
        <v>600</v>
      </c>
      <c r="I377" s="262"/>
      <c r="J377" s="258"/>
      <c r="K377" s="258"/>
      <c r="L377" s="263"/>
      <c r="M377" s="264"/>
      <c r="N377" s="265"/>
      <c r="O377" s="265"/>
      <c r="P377" s="265"/>
      <c r="Q377" s="265"/>
      <c r="R377" s="265"/>
      <c r="S377" s="265"/>
      <c r="T377" s="266"/>
      <c r="AT377" s="267" t="s">
        <v>299</v>
      </c>
      <c r="AU377" s="267" t="s">
        <v>86</v>
      </c>
      <c r="AV377" s="14" t="s">
        <v>210</v>
      </c>
      <c r="AW377" s="14" t="s">
        <v>38</v>
      </c>
      <c r="AX377" s="14" t="s">
        <v>77</v>
      </c>
      <c r="AY377" s="267" t="s">
        <v>195</v>
      </c>
    </row>
    <row r="378" s="12" customFormat="1">
      <c r="B378" s="235"/>
      <c r="C378" s="236"/>
      <c r="D378" s="229" t="s">
        <v>299</v>
      </c>
      <c r="E378" s="237" t="s">
        <v>1</v>
      </c>
      <c r="F378" s="238" t="s">
        <v>2727</v>
      </c>
      <c r="G378" s="236"/>
      <c r="H378" s="239">
        <v>1000</v>
      </c>
      <c r="I378" s="240"/>
      <c r="J378" s="236"/>
      <c r="K378" s="236"/>
      <c r="L378" s="241"/>
      <c r="M378" s="242"/>
      <c r="N378" s="243"/>
      <c r="O378" s="243"/>
      <c r="P378" s="243"/>
      <c r="Q378" s="243"/>
      <c r="R378" s="243"/>
      <c r="S378" s="243"/>
      <c r="T378" s="244"/>
      <c r="AT378" s="245" t="s">
        <v>299</v>
      </c>
      <c r="AU378" s="245" t="s">
        <v>86</v>
      </c>
      <c r="AV378" s="12" t="s">
        <v>86</v>
      </c>
      <c r="AW378" s="12" t="s">
        <v>38</v>
      </c>
      <c r="AX378" s="12" t="s">
        <v>77</v>
      </c>
      <c r="AY378" s="245" t="s">
        <v>195</v>
      </c>
    </row>
    <row r="379" s="13" customFormat="1">
      <c r="B379" s="246"/>
      <c r="C379" s="247"/>
      <c r="D379" s="229" t="s">
        <v>299</v>
      </c>
      <c r="E379" s="248" t="s">
        <v>1</v>
      </c>
      <c r="F379" s="249" t="s">
        <v>301</v>
      </c>
      <c r="G379" s="247"/>
      <c r="H379" s="250">
        <v>1600</v>
      </c>
      <c r="I379" s="251"/>
      <c r="J379" s="247"/>
      <c r="K379" s="247"/>
      <c r="L379" s="252"/>
      <c r="M379" s="253"/>
      <c r="N379" s="254"/>
      <c r="O379" s="254"/>
      <c r="P379" s="254"/>
      <c r="Q379" s="254"/>
      <c r="R379" s="254"/>
      <c r="S379" s="254"/>
      <c r="T379" s="255"/>
      <c r="AT379" s="256" t="s">
        <v>299</v>
      </c>
      <c r="AU379" s="256" t="s">
        <v>86</v>
      </c>
      <c r="AV379" s="13" t="s">
        <v>215</v>
      </c>
      <c r="AW379" s="13" t="s">
        <v>38</v>
      </c>
      <c r="AX379" s="13" t="s">
        <v>84</v>
      </c>
      <c r="AY379" s="256" t="s">
        <v>195</v>
      </c>
    </row>
    <row r="380" s="11" customFormat="1" ht="25.92" customHeight="1">
      <c r="B380" s="201"/>
      <c r="C380" s="202"/>
      <c r="D380" s="203" t="s">
        <v>76</v>
      </c>
      <c r="E380" s="204" t="s">
        <v>1852</v>
      </c>
      <c r="F380" s="204" t="s">
        <v>1852</v>
      </c>
      <c r="G380" s="202"/>
      <c r="H380" s="202"/>
      <c r="I380" s="205"/>
      <c r="J380" s="206">
        <f>BK380</f>
        <v>0</v>
      </c>
      <c r="K380" s="202"/>
      <c r="L380" s="207"/>
      <c r="M380" s="208"/>
      <c r="N380" s="209"/>
      <c r="O380" s="209"/>
      <c r="P380" s="210">
        <f>P381</f>
        <v>0</v>
      </c>
      <c r="Q380" s="209"/>
      <c r="R380" s="210">
        <f>R381</f>
        <v>0</v>
      </c>
      <c r="S380" s="209"/>
      <c r="T380" s="211">
        <f>T381</f>
        <v>0</v>
      </c>
      <c r="AR380" s="212" t="s">
        <v>215</v>
      </c>
      <c r="AT380" s="213" t="s">
        <v>76</v>
      </c>
      <c r="AU380" s="213" t="s">
        <v>77</v>
      </c>
      <c r="AY380" s="212" t="s">
        <v>195</v>
      </c>
      <c r="BK380" s="214">
        <f>BK381</f>
        <v>0</v>
      </c>
    </row>
    <row r="381" s="11" customFormat="1" ht="22.8" customHeight="1">
      <c r="B381" s="201"/>
      <c r="C381" s="202"/>
      <c r="D381" s="203" t="s">
        <v>76</v>
      </c>
      <c r="E381" s="215" t="s">
        <v>1853</v>
      </c>
      <c r="F381" s="215" t="s">
        <v>2728</v>
      </c>
      <c r="G381" s="202"/>
      <c r="H381" s="202"/>
      <c r="I381" s="205"/>
      <c r="J381" s="216">
        <f>BK381</f>
        <v>0</v>
      </c>
      <c r="K381" s="202"/>
      <c r="L381" s="207"/>
      <c r="M381" s="208"/>
      <c r="N381" s="209"/>
      <c r="O381" s="209"/>
      <c r="P381" s="210">
        <f>SUM(P382:P405)</f>
        <v>0</v>
      </c>
      <c r="Q381" s="209"/>
      <c r="R381" s="210">
        <f>SUM(R382:R405)</f>
        <v>0</v>
      </c>
      <c r="S381" s="209"/>
      <c r="T381" s="211">
        <f>SUM(T382:T405)</f>
        <v>0</v>
      </c>
      <c r="AR381" s="212" t="s">
        <v>215</v>
      </c>
      <c r="AT381" s="213" t="s">
        <v>76</v>
      </c>
      <c r="AU381" s="213" t="s">
        <v>84</v>
      </c>
      <c r="AY381" s="212" t="s">
        <v>195</v>
      </c>
      <c r="BK381" s="214">
        <f>SUM(BK382:BK405)</f>
        <v>0</v>
      </c>
    </row>
    <row r="382" s="1" customFormat="1" ht="16.5" customHeight="1">
      <c r="B382" s="39"/>
      <c r="C382" s="217" t="s">
        <v>808</v>
      </c>
      <c r="D382" s="217" t="s">
        <v>198</v>
      </c>
      <c r="E382" s="218" t="s">
        <v>2729</v>
      </c>
      <c r="F382" s="219" t="s">
        <v>2730</v>
      </c>
      <c r="G382" s="220" t="s">
        <v>404</v>
      </c>
      <c r="H382" s="221">
        <v>45</v>
      </c>
      <c r="I382" s="222"/>
      <c r="J382" s="223">
        <f>ROUND(I382*H382,2)</f>
        <v>0</v>
      </c>
      <c r="K382" s="219" t="s">
        <v>1255</v>
      </c>
      <c r="L382" s="44"/>
      <c r="M382" s="224" t="s">
        <v>1</v>
      </c>
      <c r="N382" s="225" t="s">
        <v>48</v>
      </c>
      <c r="O382" s="80"/>
      <c r="P382" s="226">
        <f>O382*H382</f>
        <v>0</v>
      </c>
      <c r="Q382" s="226">
        <v>0</v>
      </c>
      <c r="R382" s="226">
        <f>Q382*H382</f>
        <v>0</v>
      </c>
      <c r="S382" s="226">
        <v>0</v>
      </c>
      <c r="T382" s="227">
        <f>S382*H382</f>
        <v>0</v>
      </c>
      <c r="AR382" s="17" t="s">
        <v>1465</v>
      </c>
      <c r="AT382" s="17" t="s">
        <v>198</v>
      </c>
      <c r="AU382" s="17" t="s">
        <v>86</v>
      </c>
      <c r="AY382" s="17" t="s">
        <v>195</v>
      </c>
      <c r="BE382" s="228">
        <f>IF(N382="základní",J382,0)</f>
        <v>0</v>
      </c>
      <c r="BF382" s="228">
        <f>IF(N382="snížená",J382,0)</f>
        <v>0</v>
      </c>
      <c r="BG382" s="228">
        <f>IF(N382="zákl. přenesená",J382,0)</f>
        <v>0</v>
      </c>
      <c r="BH382" s="228">
        <f>IF(N382="sníž. přenesená",J382,0)</f>
        <v>0</v>
      </c>
      <c r="BI382" s="228">
        <f>IF(N382="nulová",J382,0)</f>
        <v>0</v>
      </c>
      <c r="BJ382" s="17" t="s">
        <v>84</v>
      </c>
      <c r="BK382" s="228">
        <f>ROUND(I382*H382,2)</f>
        <v>0</v>
      </c>
      <c r="BL382" s="17" t="s">
        <v>1465</v>
      </c>
      <c r="BM382" s="17" t="s">
        <v>2731</v>
      </c>
    </row>
    <row r="383" s="1" customFormat="1">
      <c r="B383" s="39"/>
      <c r="C383" s="40"/>
      <c r="D383" s="229" t="s">
        <v>205</v>
      </c>
      <c r="E383" s="40"/>
      <c r="F383" s="230" t="s">
        <v>2732</v>
      </c>
      <c r="G383" s="40"/>
      <c r="H383" s="40"/>
      <c r="I383" s="144"/>
      <c r="J383" s="40"/>
      <c r="K383" s="40"/>
      <c r="L383" s="44"/>
      <c r="M383" s="231"/>
      <c r="N383" s="80"/>
      <c r="O383" s="80"/>
      <c r="P383" s="80"/>
      <c r="Q383" s="80"/>
      <c r="R383" s="80"/>
      <c r="S383" s="80"/>
      <c r="T383" s="81"/>
      <c r="AT383" s="17" t="s">
        <v>205</v>
      </c>
      <c r="AU383" s="17" t="s">
        <v>86</v>
      </c>
    </row>
    <row r="384" s="12" customFormat="1">
      <c r="B384" s="235"/>
      <c r="C384" s="236"/>
      <c r="D384" s="229" t="s">
        <v>299</v>
      </c>
      <c r="E384" s="237" t="s">
        <v>1</v>
      </c>
      <c r="F384" s="238" t="s">
        <v>2733</v>
      </c>
      <c r="G384" s="236"/>
      <c r="H384" s="239">
        <v>45</v>
      </c>
      <c r="I384" s="240"/>
      <c r="J384" s="236"/>
      <c r="K384" s="236"/>
      <c r="L384" s="241"/>
      <c r="M384" s="242"/>
      <c r="N384" s="243"/>
      <c r="O384" s="243"/>
      <c r="P384" s="243"/>
      <c r="Q384" s="243"/>
      <c r="R384" s="243"/>
      <c r="S384" s="243"/>
      <c r="T384" s="244"/>
      <c r="AT384" s="245" t="s">
        <v>299</v>
      </c>
      <c r="AU384" s="245" t="s">
        <v>86</v>
      </c>
      <c r="AV384" s="12" t="s">
        <v>86</v>
      </c>
      <c r="AW384" s="12" t="s">
        <v>38</v>
      </c>
      <c r="AX384" s="12" t="s">
        <v>77</v>
      </c>
      <c r="AY384" s="245" t="s">
        <v>195</v>
      </c>
    </row>
    <row r="385" s="13" customFormat="1">
      <c r="B385" s="246"/>
      <c r="C385" s="247"/>
      <c r="D385" s="229" t="s">
        <v>299</v>
      </c>
      <c r="E385" s="248" t="s">
        <v>1</v>
      </c>
      <c r="F385" s="249" t="s">
        <v>301</v>
      </c>
      <c r="G385" s="247"/>
      <c r="H385" s="250">
        <v>45</v>
      </c>
      <c r="I385" s="251"/>
      <c r="J385" s="247"/>
      <c r="K385" s="247"/>
      <c r="L385" s="252"/>
      <c r="M385" s="253"/>
      <c r="N385" s="254"/>
      <c r="O385" s="254"/>
      <c r="P385" s="254"/>
      <c r="Q385" s="254"/>
      <c r="R385" s="254"/>
      <c r="S385" s="254"/>
      <c r="T385" s="255"/>
      <c r="AT385" s="256" t="s">
        <v>299</v>
      </c>
      <c r="AU385" s="256" t="s">
        <v>86</v>
      </c>
      <c r="AV385" s="13" t="s">
        <v>215</v>
      </c>
      <c r="AW385" s="13" t="s">
        <v>38</v>
      </c>
      <c r="AX385" s="13" t="s">
        <v>84</v>
      </c>
      <c r="AY385" s="256" t="s">
        <v>195</v>
      </c>
    </row>
    <row r="386" s="1" customFormat="1" ht="16.5" customHeight="1">
      <c r="B386" s="39"/>
      <c r="C386" s="217" t="s">
        <v>812</v>
      </c>
      <c r="D386" s="217" t="s">
        <v>198</v>
      </c>
      <c r="E386" s="218" t="s">
        <v>2734</v>
      </c>
      <c r="F386" s="219" t="s">
        <v>2735</v>
      </c>
      <c r="G386" s="220" t="s">
        <v>404</v>
      </c>
      <c r="H386" s="221">
        <v>22</v>
      </c>
      <c r="I386" s="222"/>
      <c r="J386" s="223">
        <f>ROUND(I386*H386,2)</f>
        <v>0</v>
      </c>
      <c r="K386" s="219" t="s">
        <v>1255</v>
      </c>
      <c r="L386" s="44"/>
      <c r="M386" s="224" t="s">
        <v>1</v>
      </c>
      <c r="N386" s="225" t="s">
        <v>48</v>
      </c>
      <c r="O386" s="80"/>
      <c r="P386" s="226">
        <f>O386*H386</f>
        <v>0</v>
      </c>
      <c r="Q386" s="226">
        <v>0</v>
      </c>
      <c r="R386" s="226">
        <f>Q386*H386</f>
        <v>0</v>
      </c>
      <c r="S386" s="226">
        <v>0</v>
      </c>
      <c r="T386" s="227">
        <f>S386*H386</f>
        <v>0</v>
      </c>
      <c r="AR386" s="17" t="s">
        <v>1465</v>
      </c>
      <c r="AT386" s="17" t="s">
        <v>198</v>
      </c>
      <c r="AU386" s="17" t="s">
        <v>86</v>
      </c>
      <c r="AY386" s="17" t="s">
        <v>195</v>
      </c>
      <c r="BE386" s="228">
        <f>IF(N386="základní",J386,0)</f>
        <v>0</v>
      </c>
      <c r="BF386" s="228">
        <f>IF(N386="snížená",J386,0)</f>
        <v>0</v>
      </c>
      <c r="BG386" s="228">
        <f>IF(N386="zákl. přenesená",J386,0)</f>
        <v>0</v>
      </c>
      <c r="BH386" s="228">
        <f>IF(N386="sníž. přenesená",J386,0)</f>
        <v>0</v>
      </c>
      <c r="BI386" s="228">
        <f>IF(N386="nulová",J386,0)</f>
        <v>0</v>
      </c>
      <c r="BJ386" s="17" t="s">
        <v>84</v>
      </c>
      <c r="BK386" s="228">
        <f>ROUND(I386*H386,2)</f>
        <v>0</v>
      </c>
      <c r="BL386" s="17" t="s">
        <v>1465</v>
      </c>
      <c r="BM386" s="17" t="s">
        <v>2736</v>
      </c>
    </row>
    <row r="387" s="1" customFormat="1">
      <c r="B387" s="39"/>
      <c r="C387" s="40"/>
      <c r="D387" s="229" t="s">
        <v>205</v>
      </c>
      <c r="E387" s="40"/>
      <c r="F387" s="230" t="s">
        <v>2737</v>
      </c>
      <c r="G387" s="40"/>
      <c r="H387" s="40"/>
      <c r="I387" s="144"/>
      <c r="J387" s="40"/>
      <c r="K387" s="40"/>
      <c r="L387" s="44"/>
      <c r="M387" s="231"/>
      <c r="N387" s="80"/>
      <c r="O387" s="80"/>
      <c r="P387" s="80"/>
      <c r="Q387" s="80"/>
      <c r="R387" s="80"/>
      <c r="S387" s="80"/>
      <c r="T387" s="81"/>
      <c r="AT387" s="17" t="s">
        <v>205</v>
      </c>
      <c r="AU387" s="17" t="s">
        <v>86</v>
      </c>
    </row>
    <row r="388" s="12" customFormat="1">
      <c r="B388" s="235"/>
      <c r="C388" s="236"/>
      <c r="D388" s="229" t="s">
        <v>299</v>
      </c>
      <c r="E388" s="237" t="s">
        <v>1</v>
      </c>
      <c r="F388" s="238" t="s">
        <v>2738</v>
      </c>
      <c r="G388" s="236"/>
      <c r="H388" s="239">
        <v>22</v>
      </c>
      <c r="I388" s="240"/>
      <c r="J388" s="236"/>
      <c r="K388" s="236"/>
      <c r="L388" s="241"/>
      <c r="M388" s="242"/>
      <c r="N388" s="243"/>
      <c r="O388" s="243"/>
      <c r="P388" s="243"/>
      <c r="Q388" s="243"/>
      <c r="R388" s="243"/>
      <c r="S388" s="243"/>
      <c r="T388" s="244"/>
      <c r="AT388" s="245" t="s">
        <v>299</v>
      </c>
      <c r="AU388" s="245" t="s">
        <v>86</v>
      </c>
      <c r="AV388" s="12" t="s">
        <v>86</v>
      </c>
      <c r="AW388" s="12" t="s">
        <v>38</v>
      </c>
      <c r="AX388" s="12" t="s">
        <v>77</v>
      </c>
      <c r="AY388" s="245" t="s">
        <v>195</v>
      </c>
    </row>
    <row r="389" s="13" customFormat="1">
      <c r="B389" s="246"/>
      <c r="C389" s="247"/>
      <c r="D389" s="229" t="s">
        <v>299</v>
      </c>
      <c r="E389" s="248" t="s">
        <v>1</v>
      </c>
      <c r="F389" s="249" t="s">
        <v>301</v>
      </c>
      <c r="G389" s="247"/>
      <c r="H389" s="250">
        <v>22</v>
      </c>
      <c r="I389" s="251"/>
      <c r="J389" s="247"/>
      <c r="K389" s="247"/>
      <c r="L389" s="252"/>
      <c r="M389" s="253"/>
      <c r="N389" s="254"/>
      <c r="O389" s="254"/>
      <c r="P389" s="254"/>
      <c r="Q389" s="254"/>
      <c r="R389" s="254"/>
      <c r="S389" s="254"/>
      <c r="T389" s="255"/>
      <c r="AT389" s="256" t="s">
        <v>299</v>
      </c>
      <c r="AU389" s="256" t="s">
        <v>86</v>
      </c>
      <c r="AV389" s="13" t="s">
        <v>215</v>
      </c>
      <c r="AW389" s="13" t="s">
        <v>38</v>
      </c>
      <c r="AX389" s="13" t="s">
        <v>84</v>
      </c>
      <c r="AY389" s="256" t="s">
        <v>195</v>
      </c>
    </row>
    <row r="390" s="1" customFormat="1" ht="16.5" customHeight="1">
      <c r="B390" s="39"/>
      <c r="C390" s="217" t="s">
        <v>816</v>
      </c>
      <c r="D390" s="217" t="s">
        <v>198</v>
      </c>
      <c r="E390" s="218" t="s">
        <v>2739</v>
      </c>
      <c r="F390" s="219" t="s">
        <v>2740</v>
      </c>
      <c r="G390" s="220" t="s">
        <v>553</v>
      </c>
      <c r="H390" s="221">
        <v>1</v>
      </c>
      <c r="I390" s="222"/>
      <c r="J390" s="223">
        <f>ROUND(I390*H390,2)</f>
        <v>0</v>
      </c>
      <c r="K390" s="219" t="s">
        <v>1255</v>
      </c>
      <c r="L390" s="44"/>
      <c r="M390" s="224" t="s">
        <v>1</v>
      </c>
      <c r="N390" s="225" t="s">
        <v>48</v>
      </c>
      <c r="O390" s="80"/>
      <c r="P390" s="226">
        <f>O390*H390</f>
        <v>0</v>
      </c>
      <c r="Q390" s="226">
        <v>0</v>
      </c>
      <c r="R390" s="226">
        <f>Q390*H390</f>
        <v>0</v>
      </c>
      <c r="S390" s="226">
        <v>0</v>
      </c>
      <c r="T390" s="227">
        <f>S390*H390</f>
        <v>0</v>
      </c>
      <c r="AR390" s="17" t="s">
        <v>1465</v>
      </c>
      <c r="AT390" s="17" t="s">
        <v>198</v>
      </c>
      <c r="AU390" s="17" t="s">
        <v>86</v>
      </c>
      <c r="AY390" s="17" t="s">
        <v>195</v>
      </c>
      <c r="BE390" s="228">
        <f>IF(N390="základní",J390,0)</f>
        <v>0</v>
      </c>
      <c r="BF390" s="228">
        <f>IF(N390="snížená",J390,0)</f>
        <v>0</v>
      </c>
      <c r="BG390" s="228">
        <f>IF(N390="zákl. přenesená",J390,0)</f>
        <v>0</v>
      </c>
      <c r="BH390" s="228">
        <f>IF(N390="sníž. přenesená",J390,0)</f>
        <v>0</v>
      </c>
      <c r="BI390" s="228">
        <f>IF(N390="nulová",J390,0)</f>
        <v>0</v>
      </c>
      <c r="BJ390" s="17" t="s">
        <v>84</v>
      </c>
      <c r="BK390" s="228">
        <f>ROUND(I390*H390,2)</f>
        <v>0</v>
      </c>
      <c r="BL390" s="17" t="s">
        <v>1465</v>
      </c>
      <c r="BM390" s="17" t="s">
        <v>2741</v>
      </c>
    </row>
    <row r="391" s="1" customFormat="1">
      <c r="B391" s="39"/>
      <c r="C391" s="40"/>
      <c r="D391" s="229" t="s">
        <v>205</v>
      </c>
      <c r="E391" s="40"/>
      <c r="F391" s="230" t="s">
        <v>2742</v>
      </c>
      <c r="G391" s="40"/>
      <c r="H391" s="40"/>
      <c r="I391" s="144"/>
      <c r="J391" s="40"/>
      <c r="K391" s="40"/>
      <c r="L391" s="44"/>
      <c r="M391" s="231"/>
      <c r="N391" s="80"/>
      <c r="O391" s="80"/>
      <c r="P391" s="80"/>
      <c r="Q391" s="80"/>
      <c r="R391" s="80"/>
      <c r="S391" s="80"/>
      <c r="T391" s="81"/>
      <c r="AT391" s="17" t="s">
        <v>205</v>
      </c>
      <c r="AU391" s="17" t="s">
        <v>86</v>
      </c>
    </row>
    <row r="392" s="12" customFormat="1">
      <c r="B392" s="235"/>
      <c r="C392" s="236"/>
      <c r="D392" s="229" t="s">
        <v>299</v>
      </c>
      <c r="E392" s="237" t="s">
        <v>1</v>
      </c>
      <c r="F392" s="238" t="s">
        <v>710</v>
      </c>
      <c r="G392" s="236"/>
      <c r="H392" s="239">
        <v>1</v>
      </c>
      <c r="I392" s="240"/>
      <c r="J392" s="236"/>
      <c r="K392" s="236"/>
      <c r="L392" s="241"/>
      <c r="M392" s="242"/>
      <c r="N392" s="243"/>
      <c r="O392" s="243"/>
      <c r="P392" s="243"/>
      <c r="Q392" s="243"/>
      <c r="R392" s="243"/>
      <c r="S392" s="243"/>
      <c r="T392" s="244"/>
      <c r="AT392" s="245" t="s">
        <v>299</v>
      </c>
      <c r="AU392" s="245" t="s">
        <v>86</v>
      </c>
      <c r="AV392" s="12" t="s">
        <v>86</v>
      </c>
      <c r="AW392" s="12" t="s">
        <v>38</v>
      </c>
      <c r="AX392" s="12" t="s">
        <v>77</v>
      </c>
      <c r="AY392" s="245" t="s">
        <v>195</v>
      </c>
    </row>
    <row r="393" s="13" customFormat="1">
      <c r="B393" s="246"/>
      <c r="C393" s="247"/>
      <c r="D393" s="229" t="s">
        <v>299</v>
      </c>
      <c r="E393" s="248" t="s">
        <v>1</v>
      </c>
      <c r="F393" s="249" t="s">
        <v>301</v>
      </c>
      <c r="G393" s="247"/>
      <c r="H393" s="250">
        <v>1</v>
      </c>
      <c r="I393" s="251"/>
      <c r="J393" s="247"/>
      <c r="K393" s="247"/>
      <c r="L393" s="252"/>
      <c r="M393" s="253"/>
      <c r="N393" s="254"/>
      <c r="O393" s="254"/>
      <c r="P393" s="254"/>
      <c r="Q393" s="254"/>
      <c r="R393" s="254"/>
      <c r="S393" s="254"/>
      <c r="T393" s="255"/>
      <c r="AT393" s="256" t="s">
        <v>299</v>
      </c>
      <c r="AU393" s="256" t="s">
        <v>86</v>
      </c>
      <c r="AV393" s="13" t="s">
        <v>215</v>
      </c>
      <c r="AW393" s="13" t="s">
        <v>38</v>
      </c>
      <c r="AX393" s="13" t="s">
        <v>84</v>
      </c>
      <c r="AY393" s="256" t="s">
        <v>195</v>
      </c>
    </row>
    <row r="394" s="1" customFormat="1" ht="16.5" customHeight="1">
      <c r="B394" s="39"/>
      <c r="C394" s="217" t="s">
        <v>820</v>
      </c>
      <c r="D394" s="217" t="s">
        <v>198</v>
      </c>
      <c r="E394" s="218" t="s">
        <v>2743</v>
      </c>
      <c r="F394" s="219" t="s">
        <v>2744</v>
      </c>
      <c r="G394" s="220" t="s">
        <v>201</v>
      </c>
      <c r="H394" s="221">
        <v>1</v>
      </c>
      <c r="I394" s="222"/>
      <c r="J394" s="223">
        <f>ROUND(I394*H394,2)</f>
        <v>0</v>
      </c>
      <c r="K394" s="219" t="s">
        <v>1255</v>
      </c>
      <c r="L394" s="44"/>
      <c r="M394" s="224" t="s">
        <v>1</v>
      </c>
      <c r="N394" s="225" t="s">
        <v>48</v>
      </c>
      <c r="O394" s="80"/>
      <c r="P394" s="226">
        <f>O394*H394</f>
        <v>0</v>
      </c>
      <c r="Q394" s="226">
        <v>0</v>
      </c>
      <c r="R394" s="226">
        <f>Q394*H394</f>
        <v>0</v>
      </c>
      <c r="S394" s="226">
        <v>0</v>
      </c>
      <c r="T394" s="227">
        <f>S394*H394</f>
        <v>0</v>
      </c>
      <c r="AR394" s="17" t="s">
        <v>1465</v>
      </c>
      <c r="AT394" s="17" t="s">
        <v>198</v>
      </c>
      <c r="AU394" s="17" t="s">
        <v>86</v>
      </c>
      <c r="AY394" s="17" t="s">
        <v>195</v>
      </c>
      <c r="BE394" s="228">
        <f>IF(N394="základní",J394,0)</f>
        <v>0</v>
      </c>
      <c r="BF394" s="228">
        <f>IF(N394="snížená",J394,0)</f>
        <v>0</v>
      </c>
      <c r="BG394" s="228">
        <f>IF(N394="zákl. přenesená",J394,0)</f>
        <v>0</v>
      </c>
      <c r="BH394" s="228">
        <f>IF(N394="sníž. přenesená",J394,0)</f>
        <v>0</v>
      </c>
      <c r="BI394" s="228">
        <f>IF(N394="nulová",J394,0)</f>
        <v>0</v>
      </c>
      <c r="BJ394" s="17" t="s">
        <v>84</v>
      </c>
      <c r="BK394" s="228">
        <f>ROUND(I394*H394,2)</f>
        <v>0</v>
      </c>
      <c r="BL394" s="17" t="s">
        <v>1465</v>
      </c>
      <c r="BM394" s="17" t="s">
        <v>2745</v>
      </c>
    </row>
    <row r="395" s="1" customFormat="1">
      <c r="B395" s="39"/>
      <c r="C395" s="40"/>
      <c r="D395" s="229" t="s">
        <v>205</v>
      </c>
      <c r="E395" s="40"/>
      <c r="F395" s="230" t="s">
        <v>2746</v>
      </c>
      <c r="G395" s="40"/>
      <c r="H395" s="40"/>
      <c r="I395" s="144"/>
      <c r="J395" s="40"/>
      <c r="K395" s="40"/>
      <c r="L395" s="44"/>
      <c r="M395" s="231"/>
      <c r="N395" s="80"/>
      <c r="O395" s="80"/>
      <c r="P395" s="80"/>
      <c r="Q395" s="80"/>
      <c r="R395" s="80"/>
      <c r="S395" s="80"/>
      <c r="T395" s="81"/>
      <c r="AT395" s="17" t="s">
        <v>205</v>
      </c>
      <c r="AU395" s="17" t="s">
        <v>86</v>
      </c>
    </row>
    <row r="396" s="12" customFormat="1">
      <c r="B396" s="235"/>
      <c r="C396" s="236"/>
      <c r="D396" s="229" t="s">
        <v>299</v>
      </c>
      <c r="E396" s="237" t="s">
        <v>1</v>
      </c>
      <c r="F396" s="238" t="s">
        <v>710</v>
      </c>
      <c r="G396" s="236"/>
      <c r="H396" s="239">
        <v>1</v>
      </c>
      <c r="I396" s="240"/>
      <c r="J396" s="236"/>
      <c r="K396" s="236"/>
      <c r="L396" s="241"/>
      <c r="M396" s="242"/>
      <c r="N396" s="243"/>
      <c r="O396" s="243"/>
      <c r="P396" s="243"/>
      <c r="Q396" s="243"/>
      <c r="R396" s="243"/>
      <c r="S396" s="243"/>
      <c r="T396" s="244"/>
      <c r="AT396" s="245" t="s">
        <v>299</v>
      </c>
      <c r="AU396" s="245" t="s">
        <v>86</v>
      </c>
      <c r="AV396" s="12" t="s">
        <v>86</v>
      </c>
      <c r="AW396" s="12" t="s">
        <v>38</v>
      </c>
      <c r="AX396" s="12" t="s">
        <v>77</v>
      </c>
      <c r="AY396" s="245" t="s">
        <v>195</v>
      </c>
    </row>
    <row r="397" s="13" customFormat="1">
      <c r="B397" s="246"/>
      <c r="C397" s="247"/>
      <c r="D397" s="229" t="s">
        <v>299</v>
      </c>
      <c r="E397" s="248" t="s">
        <v>1</v>
      </c>
      <c r="F397" s="249" t="s">
        <v>301</v>
      </c>
      <c r="G397" s="247"/>
      <c r="H397" s="250">
        <v>1</v>
      </c>
      <c r="I397" s="251"/>
      <c r="J397" s="247"/>
      <c r="K397" s="247"/>
      <c r="L397" s="252"/>
      <c r="M397" s="253"/>
      <c r="N397" s="254"/>
      <c r="O397" s="254"/>
      <c r="P397" s="254"/>
      <c r="Q397" s="254"/>
      <c r="R397" s="254"/>
      <c r="S397" s="254"/>
      <c r="T397" s="255"/>
      <c r="AT397" s="256" t="s">
        <v>299</v>
      </c>
      <c r="AU397" s="256" t="s">
        <v>86</v>
      </c>
      <c r="AV397" s="13" t="s">
        <v>215</v>
      </c>
      <c r="AW397" s="13" t="s">
        <v>38</v>
      </c>
      <c r="AX397" s="13" t="s">
        <v>84</v>
      </c>
      <c r="AY397" s="256" t="s">
        <v>195</v>
      </c>
    </row>
    <row r="398" s="1" customFormat="1" ht="16.5" customHeight="1">
      <c r="B398" s="39"/>
      <c r="C398" s="217" t="s">
        <v>824</v>
      </c>
      <c r="D398" s="217" t="s">
        <v>198</v>
      </c>
      <c r="E398" s="218" t="s">
        <v>2747</v>
      </c>
      <c r="F398" s="219" t="s">
        <v>2748</v>
      </c>
      <c r="G398" s="220" t="s">
        <v>201</v>
      </c>
      <c r="H398" s="221">
        <v>1</v>
      </c>
      <c r="I398" s="222"/>
      <c r="J398" s="223">
        <f>ROUND(I398*H398,2)</f>
        <v>0</v>
      </c>
      <c r="K398" s="219" t="s">
        <v>1255</v>
      </c>
      <c r="L398" s="44"/>
      <c r="M398" s="224" t="s">
        <v>1</v>
      </c>
      <c r="N398" s="225" t="s">
        <v>48</v>
      </c>
      <c r="O398" s="80"/>
      <c r="P398" s="226">
        <f>O398*H398</f>
        <v>0</v>
      </c>
      <c r="Q398" s="226">
        <v>0</v>
      </c>
      <c r="R398" s="226">
        <f>Q398*H398</f>
        <v>0</v>
      </c>
      <c r="S398" s="226">
        <v>0</v>
      </c>
      <c r="T398" s="227">
        <f>S398*H398</f>
        <v>0</v>
      </c>
      <c r="AR398" s="17" t="s">
        <v>1465</v>
      </c>
      <c r="AT398" s="17" t="s">
        <v>198</v>
      </c>
      <c r="AU398" s="17" t="s">
        <v>86</v>
      </c>
      <c r="AY398" s="17" t="s">
        <v>195</v>
      </c>
      <c r="BE398" s="228">
        <f>IF(N398="základní",J398,0)</f>
        <v>0</v>
      </c>
      <c r="BF398" s="228">
        <f>IF(N398="snížená",J398,0)</f>
        <v>0</v>
      </c>
      <c r="BG398" s="228">
        <f>IF(N398="zákl. přenesená",J398,0)</f>
        <v>0</v>
      </c>
      <c r="BH398" s="228">
        <f>IF(N398="sníž. přenesená",J398,0)</f>
        <v>0</v>
      </c>
      <c r="BI398" s="228">
        <f>IF(N398="nulová",J398,0)</f>
        <v>0</v>
      </c>
      <c r="BJ398" s="17" t="s">
        <v>84</v>
      </c>
      <c r="BK398" s="228">
        <f>ROUND(I398*H398,2)</f>
        <v>0</v>
      </c>
      <c r="BL398" s="17" t="s">
        <v>1465</v>
      </c>
      <c r="BM398" s="17" t="s">
        <v>2749</v>
      </c>
    </row>
    <row r="399" s="1" customFormat="1">
      <c r="B399" s="39"/>
      <c r="C399" s="40"/>
      <c r="D399" s="229" t="s">
        <v>205</v>
      </c>
      <c r="E399" s="40"/>
      <c r="F399" s="230" t="s">
        <v>2750</v>
      </c>
      <c r="G399" s="40"/>
      <c r="H399" s="40"/>
      <c r="I399" s="144"/>
      <c r="J399" s="40"/>
      <c r="K399" s="40"/>
      <c r="L399" s="44"/>
      <c r="M399" s="231"/>
      <c r="N399" s="80"/>
      <c r="O399" s="80"/>
      <c r="P399" s="80"/>
      <c r="Q399" s="80"/>
      <c r="R399" s="80"/>
      <c r="S399" s="80"/>
      <c r="T399" s="81"/>
      <c r="AT399" s="17" t="s">
        <v>205</v>
      </c>
      <c r="AU399" s="17" t="s">
        <v>86</v>
      </c>
    </row>
    <row r="400" s="12" customFormat="1">
      <c r="B400" s="235"/>
      <c r="C400" s="236"/>
      <c r="D400" s="229" t="s">
        <v>299</v>
      </c>
      <c r="E400" s="237" t="s">
        <v>1</v>
      </c>
      <c r="F400" s="238" t="s">
        <v>710</v>
      </c>
      <c r="G400" s="236"/>
      <c r="H400" s="239">
        <v>1</v>
      </c>
      <c r="I400" s="240"/>
      <c r="J400" s="236"/>
      <c r="K400" s="236"/>
      <c r="L400" s="241"/>
      <c r="M400" s="242"/>
      <c r="N400" s="243"/>
      <c r="O400" s="243"/>
      <c r="P400" s="243"/>
      <c r="Q400" s="243"/>
      <c r="R400" s="243"/>
      <c r="S400" s="243"/>
      <c r="T400" s="244"/>
      <c r="AT400" s="245" t="s">
        <v>299</v>
      </c>
      <c r="AU400" s="245" t="s">
        <v>86</v>
      </c>
      <c r="AV400" s="12" t="s">
        <v>86</v>
      </c>
      <c r="AW400" s="12" t="s">
        <v>38</v>
      </c>
      <c r="AX400" s="12" t="s">
        <v>77</v>
      </c>
      <c r="AY400" s="245" t="s">
        <v>195</v>
      </c>
    </row>
    <row r="401" s="13" customFormat="1">
      <c r="B401" s="246"/>
      <c r="C401" s="247"/>
      <c r="D401" s="229" t="s">
        <v>299</v>
      </c>
      <c r="E401" s="248" t="s">
        <v>1</v>
      </c>
      <c r="F401" s="249" t="s">
        <v>301</v>
      </c>
      <c r="G401" s="247"/>
      <c r="H401" s="250">
        <v>1</v>
      </c>
      <c r="I401" s="251"/>
      <c r="J401" s="247"/>
      <c r="K401" s="247"/>
      <c r="L401" s="252"/>
      <c r="M401" s="253"/>
      <c r="N401" s="254"/>
      <c r="O401" s="254"/>
      <c r="P401" s="254"/>
      <c r="Q401" s="254"/>
      <c r="R401" s="254"/>
      <c r="S401" s="254"/>
      <c r="T401" s="255"/>
      <c r="AT401" s="256" t="s">
        <v>299</v>
      </c>
      <c r="AU401" s="256" t="s">
        <v>86</v>
      </c>
      <c r="AV401" s="13" t="s">
        <v>215</v>
      </c>
      <c r="AW401" s="13" t="s">
        <v>38</v>
      </c>
      <c r="AX401" s="13" t="s">
        <v>84</v>
      </c>
      <c r="AY401" s="256" t="s">
        <v>195</v>
      </c>
    </row>
    <row r="402" s="1" customFormat="1" ht="16.5" customHeight="1">
      <c r="B402" s="39"/>
      <c r="C402" s="217" t="s">
        <v>829</v>
      </c>
      <c r="D402" s="217" t="s">
        <v>198</v>
      </c>
      <c r="E402" s="218" t="s">
        <v>2751</v>
      </c>
      <c r="F402" s="219" t="s">
        <v>2752</v>
      </c>
      <c r="G402" s="220" t="s">
        <v>553</v>
      </c>
      <c r="H402" s="221">
        <v>1</v>
      </c>
      <c r="I402" s="222"/>
      <c r="J402" s="223">
        <f>ROUND(I402*H402,2)</f>
        <v>0</v>
      </c>
      <c r="K402" s="219" t="s">
        <v>1255</v>
      </c>
      <c r="L402" s="44"/>
      <c r="M402" s="224" t="s">
        <v>1</v>
      </c>
      <c r="N402" s="225" t="s">
        <v>48</v>
      </c>
      <c r="O402" s="80"/>
      <c r="P402" s="226">
        <f>O402*H402</f>
        <v>0</v>
      </c>
      <c r="Q402" s="226">
        <v>0</v>
      </c>
      <c r="R402" s="226">
        <f>Q402*H402</f>
        <v>0</v>
      </c>
      <c r="S402" s="226">
        <v>0</v>
      </c>
      <c r="T402" s="227">
        <f>S402*H402</f>
        <v>0</v>
      </c>
      <c r="AR402" s="17" t="s">
        <v>1465</v>
      </c>
      <c r="AT402" s="17" t="s">
        <v>198</v>
      </c>
      <c r="AU402" s="17" t="s">
        <v>86</v>
      </c>
      <c r="AY402" s="17" t="s">
        <v>195</v>
      </c>
      <c r="BE402" s="228">
        <f>IF(N402="základní",J402,0)</f>
        <v>0</v>
      </c>
      <c r="BF402" s="228">
        <f>IF(N402="snížená",J402,0)</f>
        <v>0</v>
      </c>
      <c r="BG402" s="228">
        <f>IF(N402="zákl. přenesená",J402,0)</f>
        <v>0</v>
      </c>
      <c r="BH402" s="228">
        <f>IF(N402="sníž. přenesená",J402,0)</f>
        <v>0</v>
      </c>
      <c r="BI402" s="228">
        <f>IF(N402="nulová",J402,0)</f>
        <v>0</v>
      </c>
      <c r="BJ402" s="17" t="s">
        <v>84</v>
      </c>
      <c r="BK402" s="228">
        <f>ROUND(I402*H402,2)</f>
        <v>0</v>
      </c>
      <c r="BL402" s="17" t="s">
        <v>1465</v>
      </c>
      <c r="BM402" s="17" t="s">
        <v>2753</v>
      </c>
    </row>
    <row r="403" s="1" customFormat="1">
      <c r="B403" s="39"/>
      <c r="C403" s="40"/>
      <c r="D403" s="229" t="s">
        <v>205</v>
      </c>
      <c r="E403" s="40"/>
      <c r="F403" s="230" t="s">
        <v>2754</v>
      </c>
      <c r="G403" s="40"/>
      <c r="H403" s="40"/>
      <c r="I403" s="144"/>
      <c r="J403" s="40"/>
      <c r="K403" s="40"/>
      <c r="L403" s="44"/>
      <c r="M403" s="231"/>
      <c r="N403" s="80"/>
      <c r="O403" s="80"/>
      <c r="P403" s="80"/>
      <c r="Q403" s="80"/>
      <c r="R403" s="80"/>
      <c r="S403" s="80"/>
      <c r="T403" s="81"/>
      <c r="AT403" s="17" t="s">
        <v>205</v>
      </c>
      <c r="AU403" s="17" t="s">
        <v>86</v>
      </c>
    </row>
    <row r="404" s="1" customFormat="1" ht="16.5" customHeight="1">
      <c r="B404" s="39"/>
      <c r="C404" s="217" t="s">
        <v>835</v>
      </c>
      <c r="D404" s="217" t="s">
        <v>198</v>
      </c>
      <c r="E404" s="218" t="s">
        <v>2755</v>
      </c>
      <c r="F404" s="219" t="s">
        <v>2756</v>
      </c>
      <c r="G404" s="220" t="s">
        <v>1497</v>
      </c>
      <c r="H404" s="221">
        <v>1</v>
      </c>
      <c r="I404" s="222"/>
      <c r="J404" s="223">
        <f>ROUND(I404*H404,2)</f>
        <v>0</v>
      </c>
      <c r="K404" s="219" t="s">
        <v>1</v>
      </c>
      <c r="L404" s="44"/>
      <c r="M404" s="224" t="s">
        <v>1</v>
      </c>
      <c r="N404" s="225" t="s">
        <v>48</v>
      </c>
      <c r="O404" s="80"/>
      <c r="P404" s="226">
        <f>O404*H404</f>
        <v>0</v>
      </c>
      <c r="Q404" s="226">
        <v>0</v>
      </c>
      <c r="R404" s="226">
        <f>Q404*H404</f>
        <v>0</v>
      </c>
      <c r="S404" s="226">
        <v>0</v>
      </c>
      <c r="T404" s="227">
        <f>S404*H404</f>
        <v>0</v>
      </c>
      <c r="AR404" s="17" t="s">
        <v>1465</v>
      </c>
      <c r="AT404" s="17" t="s">
        <v>198</v>
      </c>
      <c r="AU404" s="17" t="s">
        <v>86</v>
      </c>
      <c r="AY404" s="17" t="s">
        <v>195</v>
      </c>
      <c r="BE404" s="228">
        <f>IF(N404="základní",J404,0)</f>
        <v>0</v>
      </c>
      <c r="BF404" s="228">
        <f>IF(N404="snížená",J404,0)</f>
        <v>0</v>
      </c>
      <c r="BG404" s="228">
        <f>IF(N404="zákl. přenesená",J404,0)</f>
        <v>0</v>
      </c>
      <c r="BH404" s="228">
        <f>IF(N404="sníž. přenesená",J404,0)</f>
        <v>0</v>
      </c>
      <c r="BI404" s="228">
        <f>IF(N404="nulová",J404,0)</f>
        <v>0</v>
      </c>
      <c r="BJ404" s="17" t="s">
        <v>84</v>
      </c>
      <c r="BK404" s="228">
        <f>ROUND(I404*H404,2)</f>
        <v>0</v>
      </c>
      <c r="BL404" s="17" t="s">
        <v>1465</v>
      </c>
      <c r="BM404" s="17" t="s">
        <v>2757</v>
      </c>
    </row>
    <row r="405" s="1" customFormat="1">
      <c r="B405" s="39"/>
      <c r="C405" s="40"/>
      <c r="D405" s="229" t="s">
        <v>205</v>
      </c>
      <c r="E405" s="40"/>
      <c r="F405" s="230" t="s">
        <v>2754</v>
      </c>
      <c r="G405" s="40"/>
      <c r="H405" s="40"/>
      <c r="I405" s="144"/>
      <c r="J405" s="40"/>
      <c r="K405" s="40"/>
      <c r="L405" s="44"/>
      <c r="M405" s="232"/>
      <c r="N405" s="233"/>
      <c r="O405" s="233"/>
      <c r="P405" s="233"/>
      <c r="Q405" s="233"/>
      <c r="R405" s="233"/>
      <c r="S405" s="233"/>
      <c r="T405" s="234"/>
      <c r="AT405" s="17" t="s">
        <v>205</v>
      </c>
      <c r="AU405" s="17" t="s">
        <v>86</v>
      </c>
    </row>
    <row r="406" s="1" customFormat="1" ht="6.96" customHeight="1">
      <c r="B406" s="58"/>
      <c r="C406" s="59"/>
      <c r="D406" s="59"/>
      <c r="E406" s="59"/>
      <c r="F406" s="59"/>
      <c r="G406" s="59"/>
      <c r="H406" s="59"/>
      <c r="I406" s="168"/>
      <c r="J406" s="59"/>
      <c r="K406" s="59"/>
      <c r="L406" s="44"/>
    </row>
  </sheetData>
  <sheetProtection sheet="1" autoFilter="0" formatColumns="0" formatRows="0" objects="1" scenarios="1" spinCount="100000" saltValue="jmrzx7M2IxzDbJ5zRt22fwud+fmdE8k0OIkILgYfU0gcnbacnK50PuOdTqwjrAba0E5CkCr9tcPZfEEPCmahug==" hashValue="CqCIDJhpCxLMM9ePmP5y+640iwQ2MBqvCVZi4V0FFObJYJEfo2S8dYBat3OL4TWPnGmSOHZ4JeIfbajkgN9mLA==" algorithmName="SHA-512" password="CC35"/>
  <autoFilter ref="C91:K405"/>
  <mergeCells count="9">
    <mergeCell ref="E7:H7"/>
    <mergeCell ref="E9:H9"/>
    <mergeCell ref="E18:H18"/>
    <mergeCell ref="E27:H27"/>
    <mergeCell ref="E48:H48"/>
    <mergeCell ref="E50:H50"/>
    <mergeCell ref="E82:H82"/>
    <mergeCell ref="E84:H84"/>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127</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2758</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tr">
        <f>IF('Rekapitulace stavby'!AN19="","",'Rekapitulace stavby'!AN19)</f>
        <v/>
      </c>
      <c r="L23" s="44"/>
    </row>
    <row r="24" s="1" customFormat="1" ht="18" customHeight="1">
      <c r="B24" s="44"/>
      <c r="E24" s="17" t="str">
        <f>IF('Rekapitulace stavby'!E20="","",'Rekapitulace stavby'!E20)</f>
        <v xml:space="preserve"> </v>
      </c>
      <c r="I24" s="146" t="s">
        <v>33</v>
      </c>
      <c r="J24" s="17" t="str">
        <f>IF('Rekapitulace stavby'!AN20="","",'Rekapitulace stavby'!AN20)</f>
        <v/>
      </c>
      <c r="L24" s="44"/>
    </row>
    <row r="25" s="1" customFormat="1" ht="6.96" customHeight="1">
      <c r="B25" s="44"/>
      <c r="I25" s="144"/>
      <c r="L25" s="44"/>
    </row>
    <row r="26" s="1" customFormat="1" ht="12" customHeight="1">
      <c r="B26" s="44"/>
      <c r="D26" s="142" t="s">
        <v>41</v>
      </c>
      <c r="I26" s="144"/>
      <c r="L26" s="44"/>
    </row>
    <row r="27" s="7" customFormat="1" ht="56.25" customHeight="1">
      <c r="B27" s="148"/>
      <c r="E27" s="149" t="s">
        <v>42</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ROUND(J91,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ROUND((SUM(BE91:BE197)),  2)</f>
        <v>0</v>
      </c>
      <c r="I33" s="157">
        <v>0.20999999999999999</v>
      </c>
      <c r="J33" s="156">
        <f>ROUND(((SUM(BE91:BE197))*I33),  2)</f>
        <v>0</v>
      </c>
      <c r="L33" s="44"/>
    </row>
    <row r="34" s="1" customFormat="1" ht="14.4" customHeight="1">
      <c r="B34" s="44"/>
      <c r="E34" s="142" t="s">
        <v>49</v>
      </c>
      <c r="F34" s="156">
        <f>ROUND((SUM(BF91:BF197)),  2)</f>
        <v>0</v>
      </c>
      <c r="I34" s="157">
        <v>0.14999999999999999</v>
      </c>
      <c r="J34" s="156">
        <f>ROUND(((SUM(BF91:BF197))*I34),  2)</f>
        <v>0</v>
      </c>
      <c r="L34" s="44"/>
    </row>
    <row r="35" hidden="1" s="1" customFormat="1" ht="14.4" customHeight="1">
      <c r="B35" s="44"/>
      <c r="E35" s="142" t="s">
        <v>50</v>
      </c>
      <c r="F35" s="156">
        <f>ROUND((SUM(BG91:BG197)),  2)</f>
        <v>0</v>
      </c>
      <c r="I35" s="157">
        <v>0.20999999999999999</v>
      </c>
      <c r="J35" s="156">
        <f>0</f>
        <v>0</v>
      </c>
      <c r="L35" s="44"/>
    </row>
    <row r="36" hidden="1" s="1" customFormat="1" ht="14.4" customHeight="1">
      <c r="B36" s="44"/>
      <c r="E36" s="142" t="s">
        <v>51</v>
      </c>
      <c r="F36" s="156">
        <f>ROUND((SUM(BH91:BH197)),  2)</f>
        <v>0</v>
      </c>
      <c r="I36" s="157">
        <v>0.14999999999999999</v>
      </c>
      <c r="J36" s="156">
        <f>0</f>
        <v>0</v>
      </c>
      <c r="L36" s="44"/>
    </row>
    <row r="37" hidden="1" s="1" customFormat="1" ht="14.4" customHeight="1">
      <c r="B37" s="44"/>
      <c r="E37" s="142" t="s">
        <v>52</v>
      </c>
      <c r="F37" s="156">
        <f>ROUND((SUM(BI91:BI197)),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 xml:space="preserve">SO 03 - VODOVODNÍ PŘÍPOJKA </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 xml:space="preserve"> </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J91</f>
        <v>0</v>
      </c>
      <c r="K59" s="40"/>
      <c r="L59" s="44"/>
      <c r="AU59" s="17" t="s">
        <v>173</v>
      </c>
    </row>
    <row r="60" s="8" customFormat="1" ht="24.96" customHeight="1">
      <c r="B60" s="178"/>
      <c r="C60" s="179"/>
      <c r="D60" s="180" t="s">
        <v>264</v>
      </c>
      <c r="E60" s="181"/>
      <c r="F60" s="181"/>
      <c r="G60" s="181"/>
      <c r="H60" s="181"/>
      <c r="I60" s="182"/>
      <c r="J60" s="183">
        <f>J92</f>
        <v>0</v>
      </c>
      <c r="K60" s="179"/>
      <c r="L60" s="184"/>
    </row>
    <row r="61" s="9" customFormat="1" ht="19.92" customHeight="1">
      <c r="B61" s="185"/>
      <c r="C61" s="123"/>
      <c r="D61" s="186" t="s">
        <v>265</v>
      </c>
      <c r="E61" s="187"/>
      <c r="F61" s="187"/>
      <c r="G61" s="187"/>
      <c r="H61" s="187"/>
      <c r="I61" s="188"/>
      <c r="J61" s="189">
        <f>J93</f>
        <v>0</v>
      </c>
      <c r="K61" s="123"/>
      <c r="L61" s="190"/>
    </row>
    <row r="62" s="9" customFormat="1" ht="19.92" customHeight="1">
      <c r="B62" s="185"/>
      <c r="C62" s="123"/>
      <c r="D62" s="186" t="s">
        <v>266</v>
      </c>
      <c r="E62" s="187"/>
      <c r="F62" s="187"/>
      <c r="G62" s="187"/>
      <c r="H62" s="187"/>
      <c r="I62" s="188"/>
      <c r="J62" s="189">
        <f>J135</f>
        <v>0</v>
      </c>
      <c r="K62" s="123"/>
      <c r="L62" s="190"/>
    </row>
    <row r="63" s="9" customFormat="1" ht="19.92" customHeight="1">
      <c r="B63" s="185"/>
      <c r="C63" s="123"/>
      <c r="D63" s="186" t="s">
        <v>268</v>
      </c>
      <c r="E63" s="187"/>
      <c r="F63" s="187"/>
      <c r="G63" s="187"/>
      <c r="H63" s="187"/>
      <c r="I63" s="188"/>
      <c r="J63" s="189">
        <f>J143</f>
        <v>0</v>
      </c>
      <c r="K63" s="123"/>
      <c r="L63" s="190"/>
    </row>
    <row r="64" s="9" customFormat="1" ht="19.92" customHeight="1">
      <c r="B64" s="185"/>
      <c r="C64" s="123"/>
      <c r="D64" s="186" t="s">
        <v>2397</v>
      </c>
      <c r="E64" s="187"/>
      <c r="F64" s="187"/>
      <c r="G64" s="187"/>
      <c r="H64" s="187"/>
      <c r="I64" s="188"/>
      <c r="J64" s="189">
        <f>J147</f>
        <v>0</v>
      </c>
      <c r="K64" s="123"/>
      <c r="L64" s="190"/>
    </row>
    <row r="65" s="9" customFormat="1" ht="19.92" customHeight="1">
      <c r="B65" s="185"/>
      <c r="C65" s="123"/>
      <c r="D65" s="186" t="s">
        <v>2759</v>
      </c>
      <c r="E65" s="187"/>
      <c r="F65" s="187"/>
      <c r="G65" s="187"/>
      <c r="H65" s="187"/>
      <c r="I65" s="188"/>
      <c r="J65" s="189">
        <f>J167</f>
        <v>0</v>
      </c>
      <c r="K65" s="123"/>
      <c r="L65" s="190"/>
    </row>
    <row r="66" s="9" customFormat="1" ht="19.92" customHeight="1">
      <c r="B66" s="185"/>
      <c r="C66" s="123"/>
      <c r="D66" s="186" t="s">
        <v>2398</v>
      </c>
      <c r="E66" s="187"/>
      <c r="F66" s="187"/>
      <c r="G66" s="187"/>
      <c r="H66" s="187"/>
      <c r="I66" s="188"/>
      <c r="J66" s="189">
        <f>J176</f>
        <v>0</v>
      </c>
      <c r="K66" s="123"/>
      <c r="L66" s="190"/>
    </row>
    <row r="67" s="9" customFormat="1" ht="19.92" customHeight="1">
      <c r="B67" s="185"/>
      <c r="C67" s="123"/>
      <c r="D67" s="186" t="s">
        <v>271</v>
      </c>
      <c r="E67" s="187"/>
      <c r="F67" s="187"/>
      <c r="G67" s="187"/>
      <c r="H67" s="187"/>
      <c r="I67" s="188"/>
      <c r="J67" s="189">
        <f>J183</f>
        <v>0</v>
      </c>
      <c r="K67" s="123"/>
      <c r="L67" s="190"/>
    </row>
    <row r="68" s="8" customFormat="1" ht="24.96" customHeight="1">
      <c r="B68" s="178"/>
      <c r="C68" s="179"/>
      <c r="D68" s="180" t="s">
        <v>272</v>
      </c>
      <c r="E68" s="181"/>
      <c r="F68" s="181"/>
      <c r="G68" s="181"/>
      <c r="H68" s="181"/>
      <c r="I68" s="182"/>
      <c r="J68" s="183">
        <f>J185</f>
        <v>0</v>
      </c>
      <c r="K68" s="179"/>
      <c r="L68" s="184"/>
    </row>
    <row r="69" s="9" customFormat="1" ht="19.92" customHeight="1">
      <c r="B69" s="185"/>
      <c r="C69" s="123"/>
      <c r="D69" s="186" t="s">
        <v>2760</v>
      </c>
      <c r="E69" s="187"/>
      <c r="F69" s="187"/>
      <c r="G69" s="187"/>
      <c r="H69" s="187"/>
      <c r="I69" s="188"/>
      <c r="J69" s="189">
        <f>J186</f>
        <v>0</v>
      </c>
      <c r="K69" s="123"/>
      <c r="L69" s="190"/>
    </row>
    <row r="70" s="8" customFormat="1" ht="24.96" customHeight="1">
      <c r="B70" s="178"/>
      <c r="C70" s="179"/>
      <c r="D70" s="180" t="s">
        <v>287</v>
      </c>
      <c r="E70" s="181"/>
      <c r="F70" s="181"/>
      <c r="G70" s="181"/>
      <c r="H70" s="181"/>
      <c r="I70" s="182"/>
      <c r="J70" s="183">
        <f>J188</f>
        <v>0</v>
      </c>
      <c r="K70" s="179"/>
      <c r="L70" s="184"/>
    </row>
    <row r="71" s="9" customFormat="1" ht="19.92" customHeight="1">
      <c r="B71" s="185"/>
      <c r="C71" s="123"/>
      <c r="D71" s="186" t="s">
        <v>2761</v>
      </c>
      <c r="E71" s="187"/>
      <c r="F71" s="187"/>
      <c r="G71" s="187"/>
      <c r="H71" s="187"/>
      <c r="I71" s="188"/>
      <c r="J71" s="189">
        <f>J189</f>
        <v>0</v>
      </c>
      <c r="K71" s="123"/>
      <c r="L71" s="190"/>
    </row>
    <row r="72" s="1" customFormat="1" ht="21.84" customHeight="1">
      <c r="B72" s="39"/>
      <c r="C72" s="40"/>
      <c r="D72" s="40"/>
      <c r="E72" s="40"/>
      <c r="F72" s="40"/>
      <c r="G72" s="40"/>
      <c r="H72" s="40"/>
      <c r="I72" s="144"/>
      <c r="J72" s="40"/>
      <c r="K72" s="40"/>
      <c r="L72" s="44"/>
    </row>
    <row r="73" s="1" customFormat="1" ht="6.96" customHeight="1">
      <c r="B73" s="58"/>
      <c r="C73" s="59"/>
      <c r="D73" s="59"/>
      <c r="E73" s="59"/>
      <c r="F73" s="59"/>
      <c r="G73" s="59"/>
      <c r="H73" s="59"/>
      <c r="I73" s="168"/>
      <c r="J73" s="59"/>
      <c r="K73" s="59"/>
      <c r="L73" s="44"/>
    </row>
    <row r="77" s="1" customFormat="1" ht="6.96" customHeight="1">
      <c r="B77" s="60"/>
      <c r="C77" s="61"/>
      <c r="D77" s="61"/>
      <c r="E77" s="61"/>
      <c r="F77" s="61"/>
      <c r="G77" s="61"/>
      <c r="H77" s="61"/>
      <c r="I77" s="171"/>
      <c r="J77" s="61"/>
      <c r="K77" s="61"/>
      <c r="L77" s="44"/>
    </row>
    <row r="78" s="1" customFormat="1" ht="24.96" customHeight="1">
      <c r="B78" s="39"/>
      <c r="C78" s="23" t="s">
        <v>180</v>
      </c>
      <c r="D78" s="40"/>
      <c r="E78" s="40"/>
      <c r="F78" s="40"/>
      <c r="G78" s="40"/>
      <c r="H78" s="40"/>
      <c r="I78" s="144"/>
      <c r="J78" s="40"/>
      <c r="K78" s="40"/>
      <c r="L78" s="44"/>
    </row>
    <row r="79" s="1" customFormat="1" ht="6.96" customHeight="1">
      <c r="B79" s="39"/>
      <c r="C79" s="40"/>
      <c r="D79" s="40"/>
      <c r="E79" s="40"/>
      <c r="F79" s="40"/>
      <c r="G79" s="40"/>
      <c r="H79" s="40"/>
      <c r="I79" s="144"/>
      <c r="J79" s="40"/>
      <c r="K79" s="40"/>
      <c r="L79" s="44"/>
    </row>
    <row r="80" s="1" customFormat="1" ht="12" customHeight="1">
      <c r="B80" s="39"/>
      <c r="C80" s="32" t="s">
        <v>16</v>
      </c>
      <c r="D80" s="40"/>
      <c r="E80" s="40"/>
      <c r="F80" s="40"/>
      <c r="G80" s="40"/>
      <c r="H80" s="40"/>
      <c r="I80" s="144"/>
      <c r="J80" s="40"/>
      <c r="K80" s="40"/>
      <c r="L80" s="44"/>
    </row>
    <row r="81" s="1" customFormat="1" ht="16.5" customHeight="1">
      <c r="B81" s="39"/>
      <c r="C81" s="40"/>
      <c r="D81" s="40"/>
      <c r="E81" s="172" t="str">
        <f>E7</f>
        <v>BASKETBALOVÁ HALA BASKETPOINT FRÝDEK-MÍSTEK</v>
      </c>
      <c r="F81" s="32"/>
      <c r="G81" s="32"/>
      <c r="H81" s="32"/>
      <c r="I81" s="144"/>
      <c r="J81" s="40"/>
      <c r="K81" s="40"/>
      <c r="L81" s="44"/>
    </row>
    <row r="82" s="1" customFormat="1" ht="12" customHeight="1">
      <c r="B82" s="39"/>
      <c r="C82" s="32" t="s">
        <v>167</v>
      </c>
      <c r="D82" s="40"/>
      <c r="E82" s="40"/>
      <c r="F82" s="40"/>
      <c r="G82" s="40"/>
      <c r="H82" s="40"/>
      <c r="I82" s="144"/>
      <c r="J82" s="40"/>
      <c r="K82" s="40"/>
      <c r="L82" s="44"/>
    </row>
    <row r="83" s="1" customFormat="1" ht="16.5" customHeight="1">
      <c r="B83" s="39"/>
      <c r="C83" s="40"/>
      <c r="D83" s="40"/>
      <c r="E83" s="65" t="str">
        <f>E9</f>
        <v xml:space="preserve">SO 03 - VODOVODNÍ PŘÍPOJKA </v>
      </c>
      <c r="F83" s="40"/>
      <c r="G83" s="40"/>
      <c r="H83" s="40"/>
      <c r="I83" s="144"/>
      <c r="J83" s="40"/>
      <c r="K83" s="40"/>
      <c r="L83" s="44"/>
    </row>
    <row r="84" s="1" customFormat="1" ht="6.96" customHeight="1">
      <c r="B84" s="39"/>
      <c r="C84" s="40"/>
      <c r="D84" s="40"/>
      <c r="E84" s="40"/>
      <c r="F84" s="40"/>
      <c r="G84" s="40"/>
      <c r="H84" s="40"/>
      <c r="I84" s="144"/>
      <c r="J84" s="40"/>
      <c r="K84" s="40"/>
      <c r="L84" s="44"/>
    </row>
    <row r="85" s="1" customFormat="1" ht="12" customHeight="1">
      <c r="B85" s="39"/>
      <c r="C85" s="32" t="s">
        <v>22</v>
      </c>
      <c r="D85" s="40"/>
      <c r="E85" s="40"/>
      <c r="F85" s="27" t="str">
        <f>F12</f>
        <v>Frýdek Místek</v>
      </c>
      <c r="G85" s="40"/>
      <c r="H85" s="40"/>
      <c r="I85" s="146" t="s">
        <v>24</v>
      </c>
      <c r="J85" s="68" t="str">
        <f>IF(J12="","",J12)</f>
        <v>11. 8. 2018</v>
      </c>
      <c r="K85" s="40"/>
      <c r="L85" s="44"/>
    </row>
    <row r="86" s="1" customFormat="1" ht="6.96" customHeight="1">
      <c r="B86" s="39"/>
      <c r="C86" s="40"/>
      <c r="D86" s="40"/>
      <c r="E86" s="40"/>
      <c r="F86" s="40"/>
      <c r="G86" s="40"/>
      <c r="H86" s="40"/>
      <c r="I86" s="144"/>
      <c r="J86" s="40"/>
      <c r="K86" s="40"/>
      <c r="L86" s="44"/>
    </row>
    <row r="87" s="1" customFormat="1" ht="13.65" customHeight="1">
      <c r="B87" s="39"/>
      <c r="C87" s="32" t="s">
        <v>30</v>
      </c>
      <c r="D87" s="40"/>
      <c r="E87" s="40"/>
      <c r="F87" s="27" t="str">
        <f>E15</f>
        <v>Basketpoint Frýdek-Místek z.s.</v>
      </c>
      <c r="G87" s="40"/>
      <c r="H87" s="40"/>
      <c r="I87" s="146" t="s">
        <v>36</v>
      </c>
      <c r="J87" s="37" t="str">
        <f>E21</f>
        <v>INPROS FM s.r.o.</v>
      </c>
      <c r="K87" s="40"/>
      <c r="L87" s="44"/>
    </row>
    <row r="88" s="1" customFormat="1" ht="13.65" customHeight="1">
      <c r="B88" s="39"/>
      <c r="C88" s="32" t="s">
        <v>34</v>
      </c>
      <c r="D88" s="40"/>
      <c r="E88" s="40"/>
      <c r="F88" s="27" t="str">
        <f>IF(E18="","",E18)</f>
        <v>Vyplň údaj</v>
      </c>
      <c r="G88" s="40"/>
      <c r="H88" s="40"/>
      <c r="I88" s="146" t="s">
        <v>39</v>
      </c>
      <c r="J88" s="37" t="str">
        <f>E24</f>
        <v xml:space="preserve"> </v>
      </c>
      <c r="K88" s="40"/>
      <c r="L88" s="44"/>
    </row>
    <row r="89" s="1" customFormat="1" ht="10.32" customHeight="1">
      <c r="B89" s="39"/>
      <c r="C89" s="40"/>
      <c r="D89" s="40"/>
      <c r="E89" s="40"/>
      <c r="F89" s="40"/>
      <c r="G89" s="40"/>
      <c r="H89" s="40"/>
      <c r="I89" s="144"/>
      <c r="J89" s="40"/>
      <c r="K89" s="40"/>
      <c r="L89" s="44"/>
    </row>
    <row r="90" s="10" customFormat="1" ht="29.28" customHeight="1">
      <c r="B90" s="191"/>
      <c r="C90" s="192" t="s">
        <v>181</v>
      </c>
      <c r="D90" s="193" t="s">
        <v>62</v>
      </c>
      <c r="E90" s="193" t="s">
        <v>58</v>
      </c>
      <c r="F90" s="193" t="s">
        <v>59</v>
      </c>
      <c r="G90" s="193" t="s">
        <v>182</v>
      </c>
      <c r="H90" s="193" t="s">
        <v>183</v>
      </c>
      <c r="I90" s="194" t="s">
        <v>184</v>
      </c>
      <c r="J90" s="193" t="s">
        <v>171</v>
      </c>
      <c r="K90" s="195" t="s">
        <v>185</v>
      </c>
      <c r="L90" s="196"/>
      <c r="M90" s="89" t="s">
        <v>1</v>
      </c>
      <c r="N90" s="90" t="s">
        <v>47</v>
      </c>
      <c r="O90" s="90" t="s">
        <v>186</v>
      </c>
      <c r="P90" s="90" t="s">
        <v>187</v>
      </c>
      <c r="Q90" s="90" t="s">
        <v>188</v>
      </c>
      <c r="R90" s="90" t="s">
        <v>189</v>
      </c>
      <c r="S90" s="90" t="s">
        <v>190</v>
      </c>
      <c r="T90" s="91" t="s">
        <v>191</v>
      </c>
    </row>
    <row r="91" s="1" customFormat="1" ht="22.8" customHeight="1">
      <c r="B91" s="39"/>
      <c r="C91" s="96" t="s">
        <v>192</v>
      </c>
      <c r="D91" s="40"/>
      <c r="E91" s="40"/>
      <c r="F91" s="40"/>
      <c r="G91" s="40"/>
      <c r="H91" s="40"/>
      <c r="I91" s="144"/>
      <c r="J91" s="197">
        <f>BK91</f>
        <v>0</v>
      </c>
      <c r="K91" s="40"/>
      <c r="L91" s="44"/>
      <c r="M91" s="92"/>
      <c r="N91" s="93"/>
      <c r="O91" s="93"/>
      <c r="P91" s="198">
        <f>P92+P185+P188</f>
        <v>0</v>
      </c>
      <c r="Q91" s="93"/>
      <c r="R91" s="198">
        <f>R92+R185+R188</f>
        <v>7.7977829500000002</v>
      </c>
      <c r="S91" s="93"/>
      <c r="T91" s="199">
        <f>T92+T185+T188</f>
        <v>1.8179999999999998</v>
      </c>
      <c r="AT91" s="17" t="s">
        <v>76</v>
      </c>
      <c r="AU91" s="17" t="s">
        <v>173</v>
      </c>
      <c r="BK91" s="200">
        <f>BK92+BK185+BK188</f>
        <v>0</v>
      </c>
    </row>
    <row r="92" s="11" customFormat="1" ht="25.92" customHeight="1">
      <c r="B92" s="201"/>
      <c r="C92" s="202"/>
      <c r="D92" s="203" t="s">
        <v>76</v>
      </c>
      <c r="E92" s="204" t="s">
        <v>292</v>
      </c>
      <c r="F92" s="204" t="s">
        <v>293</v>
      </c>
      <c r="G92" s="202"/>
      <c r="H92" s="202"/>
      <c r="I92" s="205"/>
      <c r="J92" s="206">
        <f>BK92</f>
        <v>0</v>
      </c>
      <c r="K92" s="202"/>
      <c r="L92" s="207"/>
      <c r="M92" s="208"/>
      <c r="N92" s="209"/>
      <c r="O92" s="209"/>
      <c r="P92" s="210">
        <f>P93+P135+P143+P147+P167+P176+P183</f>
        <v>0</v>
      </c>
      <c r="Q92" s="209"/>
      <c r="R92" s="210">
        <f>R93+R135+R143+R147+R167+R176+R183</f>
        <v>7.7977479500000006</v>
      </c>
      <c r="S92" s="209"/>
      <c r="T92" s="211">
        <f>T93+T135+T143+T147+T167+T176+T183</f>
        <v>1.8179999999999998</v>
      </c>
      <c r="AR92" s="212" t="s">
        <v>84</v>
      </c>
      <c r="AT92" s="213" t="s">
        <v>76</v>
      </c>
      <c r="AU92" s="213" t="s">
        <v>77</v>
      </c>
      <c r="AY92" s="212" t="s">
        <v>195</v>
      </c>
      <c r="BK92" s="214">
        <f>BK93+BK135+BK143+BK147+BK167+BK176+BK183</f>
        <v>0</v>
      </c>
    </row>
    <row r="93" s="11" customFormat="1" ht="22.8" customHeight="1">
      <c r="B93" s="201"/>
      <c r="C93" s="202"/>
      <c r="D93" s="203" t="s">
        <v>76</v>
      </c>
      <c r="E93" s="215" t="s">
        <v>84</v>
      </c>
      <c r="F93" s="215" t="s">
        <v>294</v>
      </c>
      <c r="G93" s="202"/>
      <c r="H93" s="202"/>
      <c r="I93" s="205"/>
      <c r="J93" s="216">
        <f>BK93</f>
        <v>0</v>
      </c>
      <c r="K93" s="202"/>
      <c r="L93" s="207"/>
      <c r="M93" s="208"/>
      <c r="N93" s="209"/>
      <c r="O93" s="209"/>
      <c r="P93" s="210">
        <f>SUM(P94:P134)</f>
        <v>0</v>
      </c>
      <c r="Q93" s="209"/>
      <c r="R93" s="210">
        <f>SUM(R94:R134)</f>
        <v>2.1094080000000002</v>
      </c>
      <c r="S93" s="209"/>
      <c r="T93" s="211">
        <f>SUM(T94:T134)</f>
        <v>1.8179999999999998</v>
      </c>
      <c r="AR93" s="212" t="s">
        <v>84</v>
      </c>
      <c r="AT93" s="213" t="s">
        <v>76</v>
      </c>
      <c r="AU93" s="213" t="s">
        <v>84</v>
      </c>
      <c r="AY93" s="212" t="s">
        <v>195</v>
      </c>
      <c r="BK93" s="214">
        <f>SUM(BK94:BK134)</f>
        <v>0</v>
      </c>
    </row>
    <row r="94" s="1" customFormat="1" ht="16.5" customHeight="1">
      <c r="B94" s="39"/>
      <c r="C94" s="217" t="s">
        <v>84</v>
      </c>
      <c r="D94" s="217" t="s">
        <v>198</v>
      </c>
      <c r="E94" s="218" t="s">
        <v>2762</v>
      </c>
      <c r="F94" s="219" t="s">
        <v>2763</v>
      </c>
      <c r="G94" s="220" t="s">
        <v>321</v>
      </c>
      <c r="H94" s="221">
        <v>3</v>
      </c>
      <c r="I94" s="222"/>
      <c r="J94" s="223">
        <f>ROUND(I94*H94,2)</f>
        <v>0</v>
      </c>
      <c r="K94" s="219" t="s">
        <v>202</v>
      </c>
      <c r="L94" s="44"/>
      <c r="M94" s="224" t="s">
        <v>1</v>
      </c>
      <c r="N94" s="225" t="s">
        <v>48</v>
      </c>
      <c r="O94" s="80"/>
      <c r="P94" s="226">
        <f>O94*H94</f>
        <v>0</v>
      </c>
      <c r="Q94" s="226">
        <v>0</v>
      </c>
      <c r="R94" s="226">
        <f>Q94*H94</f>
        <v>0</v>
      </c>
      <c r="S94" s="226">
        <v>0.28999999999999998</v>
      </c>
      <c r="T94" s="227">
        <f>S94*H94</f>
        <v>0.86999999999999988</v>
      </c>
      <c r="AR94" s="17" t="s">
        <v>215</v>
      </c>
      <c r="AT94" s="17" t="s">
        <v>198</v>
      </c>
      <c r="AU94" s="17" t="s">
        <v>86</v>
      </c>
      <c r="AY94" s="17" t="s">
        <v>195</v>
      </c>
      <c r="BE94" s="228">
        <f>IF(N94="základní",J94,0)</f>
        <v>0</v>
      </c>
      <c r="BF94" s="228">
        <f>IF(N94="snížená",J94,0)</f>
        <v>0</v>
      </c>
      <c r="BG94" s="228">
        <f>IF(N94="zákl. přenesená",J94,0)</f>
        <v>0</v>
      </c>
      <c r="BH94" s="228">
        <f>IF(N94="sníž. přenesená",J94,0)</f>
        <v>0</v>
      </c>
      <c r="BI94" s="228">
        <f>IF(N94="nulová",J94,0)</f>
        <v>0</v>
      </c>
      <c r="BJ94" s="17" t="s">
        <v>84</v>
      </c>
      <c r="BK94" s="228">
        <f>ROUND(I94*H94,2)</f>
        <v>0</v>
      </c>
      <c r="BL94" s="17" t="s">
        <v>215</v>
      </c>
      <c r="BM94" s="17" t="s">
        <v>2764</v>
      </c>
    </row>
    <row r="95" s="12" customFormat="1">
      <c r="B95" s="235"/>
      <c r="C95" s="236"/>
      <c r="D95" s="229" t="s">
        <v>299</v>
      </c>
      <c r="E95" s="237" t="s">
        <v>1</v>
      </c>
      <c r="F95" s="238" t="s">
        <v>2765</v>
      </c>
      <c r="G95" s="236"/>
      <c r="H95" s="239">
        <v>3</v>
      </c>
      <c r="I95" s="240"/>
      <c r="J95" s="236"/>
      <c r="K95" s="236"/>
      <c r="L95" s="241"/>
      <c r="M95" s="242"/>
      <c r="N95" s="243"/>
      <c r="O95" s="243"/>
      <c r="P95" s="243"/>
      <c r="Q95" s="243"/>
      <c r="R95" s="243"/>
      <c r="S95" s="243"/>
      <c r="T95" s="244"/>
      <c r="AT95" s="245" t="s">
        <v>299</v>
      </c>
      <c r="AU95" s="245" t="s">
        <v>86</v>
      </c>
      <c r="AV95" s="12" t="s">
        <v>86</v>
      </c>
      <c r="AW95" s="12" t="s">
        <v>38</v>
      </c>
      <c r="AX95" s="12" t="s">
        <v>77</v>
      </c>
      <c r="AY95" s="245" t="s">
        <v>195</v>
      </c>
    </row>
    <row r="96" s="13" customFormat="1">
      <c r="B96" s="246"/>
      <c r="C96" s="247"/>
      <c r="D96" s="229" t="s">
        <v>299</v>
      </c>
      <c r="E96" s="248" t="s">
        <v>1</v>
      </c>
      <c r="F96" s="249" t="s">
        <v>301</v>
      </c>
      <c r="G96" s="247"/>
      <c r="H96" s="250">
        <v>3</v>
      </c>
      <c r="I96" s="251"/>
      <c r="J96" s="247"/>
      <c r="K96" s="247"/>
      <c r="L96" s="252"/>
      <c r="M96" s="253"/>
      <c r="N96" s="254"/>
      <c r="O96" s="254"/>
      <c r="P96" s="254"/>
      <c r="Q96" s="254"/>
      <c r="R96" s="254"/>
      <c r="S96" s="254"/>
      <c r="T96" s="255"/>
      <c r="AT96" s="256" t="s">
        <v>299</v>
      </c>
      <c r="AU96" s="256" t="s">
        <v>86</v>
      </c>
      <c r="AV96" s="13" t="s">
        <v>215</v>
      </c>
      <c r="AW96" s="13" t="s">
        <v>38</v>
      </c>
      <c r="AX96" s="13" t="s">
        <v>84</v>
      </c>
      <c r="AY96" s="256" t="s">
        <v>195</v>
      </c>
    </row>
    <row r="97" s="1" customFormat="1" ht="16.5" customHeight="1">
      <c r="B97" s="39"/>
      <c r="C97" s="217" t="s">
        <v>86</v>
      </c>
      <c r="D97" s="217" t="s">
        <v>198</v>
      </c>
      <c r="E97" s="218" t="s">
        <v>2766</v>
      </c>
      <c r="F97" s="219" t="s">
        <v>2767</v>
      </c>
      <c r="G97" s="220" t="s">
        <v>321</v>
      </c>
      <c r="H97" s="221">
        <v>3</v>
      </c>
      <c r="I97" s="222"/>
      <c r="J97" s="223">
        <f>ROUND(I97*H97,2)</f>
        <v>0</v>
      </c>
      <c r="K97" s="219" t="s">
        <v>202</v>
      </c>
      <c r="L97" s="44"/>
      <c r="M97" s="224" t="s">
        <v>1</v>
      </c>
      <c r="N97" s="225" t="s">
        <v>48</v>
      </c>
      <c r="O97" s="80"/>
      <c r="P97" s="226">
        <f>O97*H97</f>
        <v>0</v>
      </c>
      <c r="Q97" s="226">
        <v>0</v>
      </c>
      <c r="R97" s="226">
        <f>Q97*H97</f>
        <v>0</v>
      </c>
      <c r="S97" s="226">
        <v>0.316</v>
      </c>
      <c r="T97" s="227">
        <f>S97*H97</f>
        <v>0.94799999999999995</v>
      </c>
      <c r="AR97" s="17" t="s">
        <v>215</v>
      </c>
      <c r="AT97" s="17" t="s">
        <v>198</v>
      </c>
      <c r="AU97" s="17" t="s">
        <v>86</v>
      </c>
      <c r="AY97" s="17" t="s">
        <v>195</v>
      </c>
      <c r="BE97" s="228">
        <f>IF(N97="základní",J97,0)</f>
        <v>0</v>
      </c>
      <c r="BF97" s="228">
        <f>IF(N97="snížená",J97,0)</f>
        <v>0</v>
      </c>
      <c r="BG97" s="228">
        <f>IF(N97="zákl. přenesená",J97,0)</f>
        <v>0</v>
      </c>
      <c r="BH97" s="228">
        <f>IF(N97="sníž. přenesená",J97,0)</f>
        <v>0</v>
      </c>
      <c r="BI97" s="228">
        <f>IF(N97="nulová",J97,0)</f>
        <v>0</v>
      </c>
      <c r="BJ97" s="17" t="s">
        <v>84</v>
      </c>
      <c r="BK97" s="228">
        <f>ROUND(I97*H97,2)</f>
        <v>0</v>
      </c>
      <c r="BL97" s="17" t="s">
        <v>215</v>
      </c>
      <c r="BM97" s="17" t="s">
        <v>2768</v>
      </c>
    </row>
    <row r="98" s="12" customFormat="1">
      <c r="B98" s="235"/>
      <c r="C98" s="236"/>
      <c r="D98" s="229" t="s">
        <v>299</v>
      </c>
      <c r="E98" s="237" t="s">
        <v>1</v>
      </c>
      <c r="F98" s="238" t="s">
        <v>2765</v>
      </c>
      <c r="G98" s="236"/>
      <c r="H98" s="239">
        <v>3</v>
      </c>
      <c r="I98" s="240"/>
      <c r="J98" s="236"/>
      <c r="K98" s="236"/>
      <c r="L98" s="241"/>
      <c r="M98" s="242"/>
      <c r="N98" s="243"/>
      <c r="O98" s="243"/>
      <c r="P98" s="243"/>
      <c r="Q98" s="243"/>
      <c r="R98" s="243"/>
      <c r="S98" s="243"/>
      <c r="T98" s="244"/>
      <c r="AT98" s="245" t="s">
        <v>299</v>
      </c>
      <c r="AU98" s="245" t="s">
        <v>86</v>
      </c>
      <c r="AV98" s="12" t="s">
        <v>86</v>
      </c>
      <c r="AW98" s="12" t="s">
        <v>38</v>
      </c>
      <c r="AX98" s="12" t="s">
        <v>77</v>
      </c>
      <c r="AY98" s="245" t="s">
        <v>195</v>
      </c>
    </row>
    <row r="99" s="13" customFormat="1">
      <c r="B99" s="246"/>
      <c r="C99" s="247"/>
      <c r="D99" s="229" t="s">
        <v>299</v>
      </c>
      <c r="E99" s="248" t="s">
        <v>1</v>
      </c>
      <c r="F99" s="249" t="s">
        <v>301</v>
      </c>
      <c r="G99" s="247"/>
      <c r="H99" s="250">
        <v>3</v>
      </c>
      <c r="I99" s="251"/>
      <c r="J99" s="247"/>
      <c r="K99" s="247"/>
      <c r="L99" s="252"/>
      <c r="M99" s="253"/>
      <c r="N99" s="254"/>
      <c r="O99" s="254"/>
      <c r="P99" s="254"/>
      <c r="Q99" s="254"/>
      <c r="R99" s="254"/>
      <c r="S99" s="254"/>
      <c r="T99" s="255"/>
      <c r="AT99" s="256" t="s">
        <v>299</v>
      </c>
      <c r="AU99" s="256" t="s">
        <v>86</v>
      </c>
      <c r="AV99" s="13" t="s">
        <v>215</v>
      </c>
      <c r="AW99" s="13" t="s">
        <v>38</v>
      </c>
      <c r="AX99" s="13" t="s">
        <v>84</v>
      </c>
      <c r="AY99" s="256" t="s">
        <v>195</v>
      </c>
    </row>
    <row r="100" s="1" customFormat="1" ht="16.5" customHeight="1">
      <c r="B100" s="39"/>
      <c r="C100" s="217" t="s">
        <v>210</v>
      </c>
      <c r="D100" s="217" t="s">
        <v>198</v>
      </c>
      <c r="E100" s="218" t="s">
        <v>2769</v>
      </c>
      <c r="F100" s="219" t="s">
        <v>2770</v>
      </c>
      <c r="G100" s="220" t="s">
        <v>297</v>
      </c>
      <c r="H100" s="221">
        <v>10</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2771</v>
      </c>
    </row>
    <row r="101" s="12" customFormat="1">
      <c r="B101" s="235"/>
      <c r="C101" s="236"/>
      <c r="D101" s="229" t="s">
        <v>299</v>
      </c>
      <c r="E101" s="237" t="s">
        <v>1</v>
      </c>
      <c r="F101" s="238" t="s">
        <v>2772</v>
      </c>
      <c r="G101" s="236"/>
      <c r="H101" s="239">
        <v>10</v>
      </c>
      <c r="I101" s="240"/>
      <c r="J101" s="236"/>
      <c r="K101" s="236"/>
      <c r="L101" s="241"/>
      <c r="M101" s="242"/>
      <c r="N101" s="243"/>
      <c r="O101" s="243"/>
      <c r="P101" s="243"/>
      <c r="Q101" s="243"/>
      <c r="R101" s="243"/>
      <c r="S101" s="243"/>
      <c r="T101" s="244"/>
      <c r="AT101" s="245" t="s">
        <v>299</v>
      </c>
      <c r="AU101" s="245" t="s">
        <v>86</v>
      </c>
      <c r="AV101" s="12" t="s">
        <v>86</v>
      </c>
      <c r="AW101" s="12" t="s">
        <v>38</v>
      </c>
      <c r="AX101" s="12" t="s">
        <v>77</v>
      </c>
      <c r="AY101" s="245" t="s">
        <v>195</v>
      </c>
    </row>
    <row r="102" s="13" customFormat="1">
      <c r="B102" s="246"/>
      <c r="C102" s="247"/>
      <c r="D102" s="229" t="s">
        <v>299</v>
      </c>
      <c r="E102" s="248" t="s">
        <v>1</v>
      </c>
      <c r="F102" s="249" t="s">
        <v>301</v>
      </c>
      <c r="G102" s="247"/>
      <c r="H102" s="250">
        <v>10</v>
      </c>
      <c r="I102" s="251"/>
      <c r="J102" s="247"/>
      <c r="K102" s="247"/>
      <c r="L102" s="252"/>
      <c r="M102" s="253"/>
      <c r="N102" s="254"/>
      <c r="O102" s="254"/>
      <c r="P102" s="254"/>
      <c r="Q102" s="254"/>
      <c r="R102" s="254"/>
      <c r="S102" s="254"/>
      <c r="T102" s="255"/>
      <c r="AT102" s="256" t="s">
        <v>299</v>
      </c>
      <c r="AU102" s="256" t="s">
        <v>86</v>
      </c>
      <c r="AV102" s="13" t="s">
        <v>215</v>
      </c>
      <c r="AW102" s="13" t="s">
        <v>38</v>
      </c>
      <c r="AX102" s="13" t="s">
        <v>84</v>
      </c>
      <c r="AY102" s="256" t="s">
        <v>195</v>
      </c>
    </row>
    <row r="103" s="1" customFormat="1" ht="16.5" customHeight="1">
      <c r="B103" s="39"/>
      <c r="C103" s="217" t="s">
        <v>215</v>
      </c>
      <c r="D103" s="217" t="s">
        <v>198</v>
      </c>
      <c r="E103" s="218" t="s">
        <v>2773</v>
      </c>
      <c r="F103" s="219" t="s">
        <v>2774</v>
      </c>
      <c r="G103" s="220" t="s">
        <v>304</v>
      </c>
      <c r="H103" s="221">
        <v>15</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215</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2775</v>
      </c>
    </row>
    <row r="104" s="12" customFormat="1">
      <c r="B104" s="235"/>
      <c r="C104" s="236"/>
      <c r="D104" s="229" t="s">
        <v>299</v>
      </c>
      <c r="E104" s="237" t="s">
        <v>1</v>
      </c>
      <c r="F104" s="238" t="s">
        <v>2776</v>
      </c>
      <c r="G104" s="236"/>
      <c r="H104" s="239">
        <v>15</v>
      </c>
      <c r="I104" s="240"/>
      <c r="J104" s="236"/>
      <c r="K104" s="236"/>
      <c r="L104" s="241"/>
      <c r="M104" s="242"/>
      <c r="N104" s="243"/>
      <c r="O104" s="243"/>
      <c r="P104" s="243"/>
      <c r="Q104" s="243"/>
      <c r="R104" s="243"/>
      <c r="S104" s="243"/>
      <c r="T104" s="244"/>
      <c r="AT104" s="245" t="s">
        <v>299</v>
      </c>
      <c r="AU104" s="245" t="s">
        <v>86</v>
      </c>
      <c r="AV104" s="12" t="s">
        <v>86</v>
      </c>
      <c r="AW104" s="12" t="s">
        <v>38</v>
      </c>
      <c r="AX104" s="12" t="s">
        <v>77</v>
      </c>
      <c r="AY104" s="245" t="s">
        <v>195</v>
      </c>
    </row>
    <row r="105" s="13" customFormat="1">
      <c r="B105" s="246"/>
      <c r="C105" s="247"/>
      <c r="D105" s="229" t="s">
        <v>299</v>
      </c>
      <c r="E105" s="248" t="s">
        <v>1</v>
      </c>
      <c r="F105" s="249" t="s">
        <v>301</v>
      </c>
      <c r="G105" s="247"/>
      <c r="H105" s="250">
        <v>15</v>
      </c>
      <c r="I105" s="251"/>
      <c r="J105" s="247"/>
      <c r="K105" s="247"/>
      <c r="L105" s="252"/>
      <c r="M105" s="253"/>
      <c r="N105" s="254"/>
      <c r="O105" s="254"/>
      <c r="P105" s="254"/>
      <c r="Q105" s="254"/>
      <c r="R105" s="254"/>
      <c r="S105" s="254"/>
      <c r="T105" s="255"/>
      <c r="AT105" s="256" t="s">
        <v>299</v>
      </c>
      <c r="AU105" s="256" t="s">
        <v>86</v>
      </c>
      <c r="AV105" s="13" t="s">
        <v>215</v>
      </c>
      <c r="AW105" s="13" t="s">
        <v>38</v>
      </c>
      <c r="AX105" s="13" t="s">
        <v>84</v>
      </c>
      <c r="AY105" s="256" t="s">
        <v>195</v>
      </c>
    </row>
    <row r="106" s="1" customFormat="1" ht="16.5" customHeight="1">
      <c r="B106" s="39"/>
      <c r="C106" s="217" t="s">
        <v>194</v>
      </c>
      <c r="D106" s="217" t="s">
        <v>198</v>
      </c>
      <c r="E106" s="218" t="s">
        <v>2777</v>
      </c>
      <c r="F106" s="219" t="s">
        <v>2778</v>
      </c>
      <c r="G106" s="220" t="s">
        <v>309</v>
      </c>
      <c r="H106" s="221">
        <v>4.5</v>
      </c>
      <c r="I106" s="222"/>
      <c r="J106" s="223">
        <f>ROUND(I106*H106,2)</f>
        <v>0</v>
      </c>
      <c r="K106" s="219" t="s">
        <v>202</v>
      </c>
      <c r="L106" s="44"/>
      <c r="M106" s="224" t="s">
        <v>1</v>
      </c>
      <c r="N106" s="225" t="s">
        <v>48</v>
      </c>
      <c r="O106" s="80"/>
      <c r="P106" s="226">
        <f>O106*H106</f>
        <v>0</v>
      </c>
      <c r="Q106" s="226">
        <v>0</v>
      </c>
      <c r="R106" s="226">
        <f>Q106*H106</f>
        <v>0</v>
      </c>
      <c r="S106" s="226">
        <v>0</v>
      </c>
      <c r="T106" s="227">
        <f>S106*H106</f>
        <v>0</v>
      </c>
      <c r="AR106" s="17" t="s">
        <v>215</v>
      </c>
      <c r="AT106" s="17" t="s">
        <v>198</v>
      </c>
      <c r="AU106" s="17" t="s">
        <v>86</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215</v>
      </c>
      <c r="BM106" s="17" t="s">
        <v>2779</v>
      </c>
    </row>
    <row r="107" s="12" customFormat="1">
      <c r="B107" s="235"/>
      <c r="C107" s="236"/>
      <c r="D107" s="229" t="s">
        <v>299</v>
      </c>
      <c r="E107" s="237" t="s">
        <v>1</v>
      </c>
      <c r="F107" s="238" t="s">
        <v>2780</v>
      </c>
      <c r="G107" s="236"/>
      <c r="H107" s="239">
        <v>4.5</v>
      </c>
      <c r="I107" s="240"/>
      <c r="J107" s="236"/>
      <c r="K107" s="236"/>
      <c r="L107" s="241"/>
      <c r="M107" s="242"/>
      <c r="N107" s="243"/>
      <c r="O107" s="243"/>
      <c r="P107" s="243"/>
      <c r="Q107" s="243"/>
      <c r="R107" s="243"/>
      <c r="S107" s="243"/>
      <c r="T107" s="244"/>
      <c r="AT107" s="245" t="s">
        <v>299</v>
      </c>
      <c r="AU107" s="245" t="s">
        <v>86</v>
      </c>
      <c r="AV107" s="12" t="s">
        <v>86</v>
      </c>
      <c r="AW107" s="12" t="s">
        <v>38</v>
      </c>
      <c r="AX107" s="12" t="s">
        <v>77</v>
      </c>
      <c r="AY107" s="245" t="s">
        <v>195</v>
      </c>
    </row>
    <row r="108" s="13" customFormat="1">
      <c r="B108" s="246"/>
      <c r="C108" s="247"/>
      <c r="D108" s="229" t="s">
        <v>299</v>
      </c>
      <c r="E108" s="248" t="s">
        <v>1</v>
      </c>
      <c r="F108" s="249" t="s">
        <v>301</v>
      </c>
      <c r="G108" s="247"/>
      <c r="H108" s="250">
        <v>4.5</v>
      </c>
      <c r="I108" s="251"/>
      <c r="J108" s="247"/>
      <c r="K108" s="247"/>
      <c r="L108" s="252"/>
      <c r="M108" s="253"/>
      <c r="N108" s="254"/>
      <c r="O108" s="254"/>
      <c r="P108" s="254"/>
      <c r="Q108" s="254"/>
      <c r="R108" s="254"/>
      <c r="S108" s="254"/>
      <c r="T108" s="255"/>
      <c r="AT108" s="256" t="s">
        <v>299</v>
      </c>
      <c r="AU108" s="256" t="s">
        <v>86</v>
      </c>
      <c r="AV108" s="13" t="s">
        <v>215</v>
      </c>
      <c r="AW108" s="13" t="s">
        <v>38</v>
      </c>
      <c r="AX108" s="13" t="s">
        <v>84</v>
      </c>
      <c r="AY108" s="256" t="s">
        <v>195</v>
      </c>
    </row>
    <row r="109" s="1" customFormat="1" ht="16.5" customHeight="1">
      <c r="B109" s="39"/>
      <c r="C109" s="217" t="s">
        <v>228</v>
      </c>
      <c r="D109" s="217" t="s">
        <v>198</v>
      </c>
      <c r="E109" s="218" t="s">
        <v>2475</v>
      </c>
      <c r="F109" s="219" t="s">
        <v>2476</v>
      </c>
      <c r="G109" s="220" t="s">
        <v>309</v>
      </c>
      <c r="H109" s="221">
        <v>3.3599999999999999</v>
      </c>
      <c r="I109" s="222"/>
      <c r="J109" s="223">
        <f>ROUND(I109*H109,2)</f>
        <v>0</v>
      </c>
      <c r="K109" s="219" t="s">
        <v>202</v>
      </c>
      <c r="L109" s="44"/>
      <c r="M109" s="224" t="s">
        <v>1</v>
      </c>
      <c r="N109" s="225" t="s">
        <v>48</v>
      </c>
      <c r="O109" s="80"/>
      <c r="P109" s="226">
        <f>O109*H109</f>
        <v>0</v>
      </c>
      <c r="Q109" s="226">
        <v>0</v>
      </c>
      <c r="R109" s="226">
        <f>Q109*H109</f>
        <v>0</v>
      </c>
      <c r="S109" s="226">
        <v>0</v>
      </c>
      <c r="T109" s="227">
        <f>S109*H109</f>
        <v>0</v>
      </c>
      <c r="AR109" s="17" t="s">
        <v>215</v>
      </c>
      <c r="AT109" s="17" t="s">
        <v>198</v>
      </c>
      <c r="AU109" s="17" t="s">
        <v>86</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2781</v>
      </c>
    </row>
    <row r="110" s="12" customFormat="1">
      <c r="B110" s="235"/>
      <c r="C110" s="236"/>
      <c r="D110" s="229" t="s">
        <v>299</v>
      </c>
      <c r="E110" s="237" t="s">
        <v>1</v>
      </c>
      <c r="F110" s="238" t="s">
        <v>2782</v>
      </c>
      <c r="G110" s="236"/>
      <c r="H110" s="239">
        <v>3.3599999999999999</v>
      </c>
      <c r="I110" s="240"/>
      <c r="J110" s="236"/>
      <c r="K110" s="236"/>
      <c r="L110" s="241"/>
      <c r="M110" s="242"/>
      <c r="N110" s="243"/>
      <c r="O110" s="243"/>
      <c r="P110" s="243"/>
      <c r="Q110" s="243"/>
      <c r="R110" s="243"/>
      <c r="S110" s="243"/>
      <c r="T110" s="244"/>
      <c r="AT110" s="245" t="s">
        <v>299</v>
      </c>
      <c r="AU110" s="245" t="s">
        <v>86</v>
      </c>
      <c r="AV110" s="12" t="s">
        <v>86</v>
      </c>
      <c r="AW110" s="12" t="s">
        <v>38</v>
      </c>
      <c r="AX110" s="12" t="s">
        <v>77</v>
      </c>
      <c r="AY110" s="245" t="s">
        <v>195</v>
      </c>
    </row>
    <row r="111" s="13" customFormat="1">
      <c r="B111" s="246"/>
      <c r="C111" s="247"/>
      <c r="D111" s="229" t="s">
        <v>299</v>
      </c>
      <c r="E111" s="248" t="s">
        <v>1</v>
      </c>
      <c r="F111" s="249" t="s">
        <v>301</v>
      </c>
      <c r="G111" s="247"/>
      <c r="H111" s="250">
        <v>3.3599999999999999</v>
      </c>
      <c r="I111" s="251"/>
      <c r="J111" s="247"/>
      <c r="K111" s="247"/>
      <c r="L111" s="252"/>
      <c r="M111" s="253"/>
      <c r="N111" s="254"/>
      <c r="O111" s="254"/>
      <c r="P111" s="254"/>
      <c r="Q111" s="254"/>
      <c r="R111" s="254"/>
      <c r="S111" s="254"/>
      <c r="T111" s="255"/>
      <c r="AT111" s="256" t="s">
        <v>299</v>
      </c>
      <c r="AU111" s="256" t="s">
        <v>86</v>
      </c>
      <c r="AV111" s="13" t="s">
        <v>215</v>
      </c>
      <c r="AW111" s="13" t="s">
        <v>38</v>
      </c>
      <c r="AX111" s="13" t="s">
        <v>84</v>
      </c>
      <c r="AY111" s="256" t="s">
        <v>195</v>
      </c>
    </row>
    <row r="112" s="1" customFormat="1" ht="16.5" customHeight="1">
      <c r="B112" s="39"/>
      <c r="C112" s="217" t="s">
        <v>233</v>
      </c>
      <c r="D112" s="217" t="s">
        <v>198</v>
      </c>
      <c r="E112" s="218" t="s">
        <v>319</v>
      </c>
      <c r="F112" s="219" t="s">
        <v>320</v>
      </c>
      <c r="G112" s="220" t="s">
        <v>321</v>
      </c>
      <c r="H112" s="221">
        <v>11.199999999999999</v>
      </c>
      <c r="I112" s="222"/>
      <c r="J112" s="223">
        <f>ROUND(I112*H112,2)</f>
        <v>0</v>
      </c>
      <c r="K112" s="219" t="s">
        <v>202</v>
      </c>
      <c r="L112" s="44"/>
      <c r="M112" s="224" t="s">
        <v>1</v>
      </c>
      <c r="N112" s="225" t="s">
        <v>48</v>
      </c>
      <c r="O112" s="80"/>
      <c r="P112" s="226">
        <f>O112*H112</f>
        <v>0</v>
      </c>
      <c r="Q112" s="226">
        <v>0.00084000000000000003</v>
      </c>
      <c r="R112" s="226">
        <f>Q112*H112</f>
        <v>0.0094079999999999997</v>
      </c>
      <c r="S112" s="226">
        <v>0</v>
      </c>
      <c r="T112" s="227">
        <f>S112*H112</f>
        <v>0</v>
      </c>
      <c r="AR112" s="17" t="s">
        <v>215</v>
      </c>
      <c r="AT112" s="17" t="s">
        <v>198</v>
      </c>
      <c r="AU112" s="17" t="s">
        <v>86</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2783</v>
      </c>
    </row>
    <row r="113" s="1" customFormat="1" ht="16.5" customHeight="1">
      <c r="B113" s="39"/>
      <c r="C113" s="217" t="s">
        <v>238</v>
      </c>
      <c r="D113" s="217" t="s">
        <v>198</v>
      </c>
      <c r="E113" s="218" t="s">
        <v>324</v>
      </c>
      <c r="F113" s="219" t="s">
        <v>325</v>
      </c>
      <c r="G113" s="220" t="s">
        <v>321</v>
      </c>
      <c r="H113" s="221">
        <v>11.199999999999999</v>
      </c>
      <c r="I113" s="222"/>
      <c r="J113" s="223">
        <f>ROUND(I113*H113,2)</f>
        <v>0</v>
      </c>
      <c r="K113" s="219" t="s">
        <v>202</v>
      </c>
      <c r="L113" s="44"/>
      <c r="M113" s="224" t="s">
        <v>1</v>
      </c>
      <c r="N113" s="225" t="s">
        <v>48</v>
      </c>
      <c r="O113" s="80"/>
      <c r="P113" s="226">
        <f>O113*H113</f>
        <v>0</v>
      </c>
      <c r="Q113" s="226">
        <v>0</v>
      </c>
      <c r="R113" s="226">
        <f>Q113*H113</f>
        <v>0</v>
      </c>
      <c r="S113" s="226">
        <v>0</v>
      </c>
      <c r="T113" s="227">
        <f>S113*H113</f>
        <v>0</v>
      </c>
      <c r="AR113" s="17" t="s">
        <v>215</v>
      </c>
      <c r="AT113" s="17" t="s">
        <v>198</v>
      </c>
      <c r="AU113" s="17" t="s">
        <v>86</v>
      </c>
      <c r="AY113" s="17" t="s">
        <v>195</v>
      </c>
      <c r="BE113" s="228">
        <f>IF(N113="základní",J113,0)</f>
        <v>0</v>
      </c>
      <c r="BF113" s="228">
        <f>IF(N113="snížená",J113,0)</f>
        <v>0</v>
      </c>
      <c r="BG113" s="228">
        <f>IF(N113="zákl. přenesená",J113,0)</f>
        <v>0</v>
      </c>
      <c r="BH113" s="228">
        <f>IF(N113="sníž. přenesená",J113,0)</f>
        <v>0</v>
      </c>
      <c r="BI113" s="228">
        <f>IF(N113="nulová",J113,0)</f>
        <v>0</v>
      </c>
      <c r="BJ113" s="17" t="s">
        <v>84</v>
      </c>
      <c r="BK113" s="228">
        <f>ROUND(I113*H113,2)</f>
        <v>0</v>
      </c>
      <c r="BL113" s="17" t="s">
        <v>215</v>
      </c>
      <c r="BM113" s="17" t="s">
        <v>2784</v>
      </c>
    </row>
    <row r="114" s="1" customFormat="1" ht="16.5" customHeight="1">
      <c r="B114" s="39"/>
      <c r="C114" s="217" t="s">
        <v>245</v>
      </c>
      <c r="D114" s="217" t="s">
        <v>198</v>
      </c>
      <c r="E114" s="218" t="s">
        <v>327</v>
      </c>
      <c r="F114" s="219" t="s">
        <v>328</v>
      </c>
      <c r="G114" s="220" t="s">
        <v>309</v>
      </c>
      <c r="H114" s="221">
        <v>7.4000000000000004</v>
      </c>
      <c r="I114" s="222"/>
      <c r="J114" s="223">
        <f>ROUND(I114*H114,2)</f>
        <v>0</v>
      </c>
      <c r="K114" s="219" t="s">
        <v>202</v>
      </c>
      <c r="L114" s="44"/>
      <c r="M114" s="224" t="s">
        <v>1</v>
      </c>
      <c r="N114" s="225" t="s">
        <v>48</v>
      </c>
      <c r="O114" s="80"/>
      <c r="P114" s="226">
        <f>O114*H114</f>
        <v>0</v>
      </c>
      <c r="Q114" s="226">
        <v>0</v>
      </c>
      <c r="R114" s="226">
        <f>Q114*H114</f>
        <v>0</v>
      </c>
      <c r="S114" s="226">
        <v>0</v>
      </c>
      <c r="T114" s="227">
        <f>S114*H114</f>
        <v>0</v>
      </c>
      <c r="AR114" s="17" t="s">
        <v>215</v>
      </c>
      <c r="AT114" s="17" t="s">
        <v>198</v>
      </c>
      <c r="AU114" s="17" t="s">
        <v>86</v>
      </c>
      <c r="AY114" s="17" t="s">
        <v>195</v>
      </c>
      <c r="BE114" s="228">
        <f>IF(N114="základní",J114,0)</f>
        <v>0</v>
      </c>
      <c r="BF114" s="228">
        <f>IF(N114="snížená",J114,0)</f>
        <v>0</v>
      </c>
      <c r="BG114" s="228">
        <f>IF(N114="zákl. přenesená",J114,0)</f>
        <v>0</v>
      </c>
      <c r="BH114" s="228">
        <f>IF(N114="sníž. přenesená",J114,0)</f>
        <v>0</v>
      </c>
      <c r="BI114" s="228">
        <f>IF(N114="nulová",J114,0)</f>
        <v>0</v>
      </c>
      <c r="BJ114" s="17" t="s">
        <v>84</v>
      </c>
      <c r="BK114" s="228">
        <f>ROUND(I114*H114,2)</f>
        <v>0</v>
      </c>
      <c r="BL114" s="17" t="s">
        <v>215</v>
      </c>
      <c r="BM114" s="17" t="s">
        <v>2785</v>
      </c>
    </row>
    <row r="115" s="1" customFormat="1">
      <c r="B115" s="39"/>
      <c r="C115" s="40"/>
      <c r="D115" s="229" t="s">
        <v>205</v>
      </c>
      <c r="E115" s="40"/>
      <c r="F115" s="230" t="s">
        <v>2786</v>
      </c>
      <c r="G115" s="40"/>
      <c r="H115" s="40"/>
      <c r="I115" s="144"/>
      <c r="J115" s="40"/>
      <c r="K115" s="40"/>
      <c r="L115" s="44"/>
      <c r="M115" s="231"/>
      <c r="N115" s="80"/>
      <c r="O115" s="80"/>
      <c r="P115" s="80"/>
      <c r="Q115" s="80"/>
      <c r="R115" s="80"/>
      <c r="S115" s="80"/>
      <c r="T115" s="81"/>
      <c r="AT115" s="17" t="s">
        <v>205</v>
      </c>
      <c r="AU115" s="17" t="s">
        <v>86</v>
      </c>
    </row>
    <row r="116" s="12" customFormat="1">
      <c r="B116" s="235"/>
      <c r="C116" s="236"/>
      <c r="D116" s="229" t="s">
        <v>299</v>
      </c>
      <c r="E116" s="236"/>
      <c r="F116" s="238" t="s">
        <v>2787</v>
      </c>
      <c r="G116" s="236"/>
      <c r="H116" s="239">
        <v>7.4000000000000004</v>
      </c>
      <c r="I116" s="240"/>
      <c r="J116" s="236"/>
      <c r="K116" s="236"/>
      <c r="L116" s="241"/>
      <c r="M116" s="242"/>
      <c r="N116" s="243"/>
      <c r="O116" s="243"/>
      <c r="P116" s="243"/>
      <c r="Q116" s="243"/>
      <c r="R116" s="243"/>
      <c r="S116" s="243"/>
      <c r="T116" s="244"/>
      <c r="AT116" s="245" t="s">
        <v>299</v>
      </c>
      <c r="AU116" s="245" t="s">
        <v>86</v>
      </c>
      <c r="AV116" s="12" t="s">
        <v>86</v>
      </c>
      <c r="AW116" s="12" t="s">
        <v>4</v>
      </c>
      <c r="AX116" s="12" t="s">
        <v>84</v>
      </c>
      <c r="AY116" s="245" t="s">
        <v>195</v>
      </c>
    </row>
    <row r="117" s="1" customFormat="1" ht="16.5" customHeight="1">
      <c r="B117" s="39"/>
      <c r="C117" s="217" t="s">
        <v>250</v>
      </c>
      <c r="D117" s="217" t="s">
        <v>198</v>
      </c>
      <c r="E117" s="218" t="s">
        <v>332</v>
      </c>
      <c r="F117" s="219" t="s">
        <v>333</v>
      </c>
      <c r="G117" s="220" t="s">
        <v>309</v>
      </c>
      <c r="H117" s="221">
        <v>4.1600000000000001</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2788</v>
      </c>
    </row>
    <row r="118" s="12" customFormat="1">
      <c r="B118" s="235"/>
      <c r="C118" s="236"/>
      <c r="D118" s="229" t="s">
        <v>299</v>
      </c>
      <c r="E118" s="237" t="s">
        <v>1</v>
      </c>
      <c r="F118" s="238" t="s">
        <v>2789</v>
      </c>
      <c r="G118" s="236"/>
      <c r="H118" s="239">
        <v>1.26</v>
      </c>
      <c r="I118" s="240"/>
      <c r="J118" s="236"/>
      <c r="K118" s="236"/>
      <c r="L118" s="241"/>
      <c r="M118" s="242"/>
      <c r="N118" s="243"/>
      <c r="O118" s="243"/>
      <c r="P118" s="243"/>
      <c r="Q118" s="243"/>
      <c r="R118" s="243"/>
      <c r="S118" s="243"/>
      <c r="T118" s="244"/>
      <c r="AT118" s="245" t="s">
        <v>299</v>
      </c>
      <c r="AU118" s="245" t="s">
        <v>86</v>
      </c>
      <c r="AV118" s="12" t="s">
        <v>86</v>
      </c>
      <c r="AW118" s="12" t="s">
        <v>38</v>
      </c>
      <c r="AX118" s="12" t="s">
        <v>77</v>
      </c>
      <c r="AY118" s="245" t="s">
        <v>195</v>
      </c>
    </row>
    <row r="119" s="12" customFormat="1">
      <c r="B119" s="235"/>
      <c r="C119" s="236"/>
      <c r="D119" s="229" t="s">
        <v>299</v>
      </c>
      <c r="E119" s="237" t="s">
        <v>1</v>
      </c>
      <c r="F119" s="238" t="s">
        <v>2790</v>
      </c>
      <c r="G119" s="236"/>
      <c r="H119" s="239">
        <v>2.8999999999999999</v>
      </c>
      <c r="I119" s="240"/>
      <c r="J119" s="236"/>
      <c r="K119" s="236"/>
      <c r="L119" s="241"/>
      <c r="M119" s="242"/>
      <c r="N119" s="243"/>
      <c r="O119" s="243"/>
      <c r="P119" s="243"/>
      <c r="Q119" s="243"/>
      <c r="R119" s="243"/>
      <c r="S119" s="243"/>
      <c r="T119" s="244"/>
      <c r="AT119" s="245" t="s">
        <v>299</v>
      </c>
      <c r="AU119" s="245" t="s">
        <v>86</v>
      </c>
      <c r="AV119" s="12" t="s">
        <v>86</v>
      </c>
      <c r="AW119" s="12" t="s">
        <v>38</v>
      </c>
      <c r="AX119" s="12" t="s">
        <v>77</v>
      </c>
      <c r="AY119" s="245" t="s">
        <v>195</v>
      </c>
    </row>
    <row r="120" s="13" customFormat="1">
      <c r="B120" s="246"/>
      <c r="C120" s="247"/>
      <c r="D120" s="229" t="s">
        <v>299</v>
      </c>
      <c r="E120" s="248" t="s">
        <v>1</v>
      </c>
      <c r="F120" s="249" t="s">
        <v>301</v>
      </c>
      <c r="G120" s="247"/>
      <c r="H120" s="250">
        <v>4.1600000000000001</v>
      </c>
      <c r="I120" s="251"/>
      <c r="J120" s="247"/>
      <c r="K120" s="247"/>
      <c r="L120" s="252"/>
      <c r="M120" s="253"/>
      <c r="N120" s="254"/>
      <c r="O120" s="254"/>
      <c r="P120" s="254"/>
      <c r="Q120" s="254"/>
      <c r="R120" s="254"/>
      <c r="S120" s="254"/>
      <c r="T120" s="255"/>
      <c r="AT120" s="256" t="s">
        <v>299</v>
      </c>
      <c r="AU120" s="256" t="s">
        <v>86</v>
      </c>
      <c r="AV120" s="13" t="s">
        <v>215</v>
      </c>
      <c r="AW120" s="13" t="s">
        <v>38</v>
      </c>
      <c r="AX120" s="13" t="s">
        <v>84</v>
      </c>
      <c r="AY120" s="256" t="s">
        <v>195</v>
      </c>
    </row>
    <row r="121" s="1" customFormat="1" ht="16.5" customHeight="1">
      <c r="B121" s="39"/>
      <c r="C121" s="217" t="s">
        <v>257</v>
      </c>
      <c r="D121" s="217" t="s">
        <v>198</v>
      </c>
      <c r="E121" s="218" t="s">
        <v>341</v>
      </c>
      <c r="F121" s="219" t="s">
        <v>342</v>
      </c>
      <c r="G121" s="220" t="s">
        <v>309</v>
      </c>
      <c r="H121" s="221">
        <v>41.600000000000001</v>
      </c>
      <c r="I121" s="222"/>
      <c r="J121" s="223">
        <f>ROUND(I121*H121,2)</f>
        <v>0</v>
      </c>
      <c r="K121" s="219" t="s">
        <v>202</v>
      </c>
      <c r="L121" s="44"/>
      <c r="M121" s="224" t="s">
        <v>1</v>
      </c>
      <c r="N121" s="225" t="s">
        <v>48</v>
      </c>
      <c r="O121" s="80"/>
      <c r="P121" s="226">
        <f>O121*H121</f>
        <v>0</v>
      </c>
      <c r="Q121" s="226">
        <v>0</v>
      </c>
      <c r="R121" s="226">
        <f>Q121*H121</f>
        <v>0</v>
      </c>
      <c r="S121" s="226">
        <v>0</v>
      </c>
      <c r="T121" s="227">
        <f>S121*H121</f>
        <v>0</v>
      </c>
      <c r="AR121" s="17" t="s">
        <v>215</v>
      </c>
      <c r="AT121" s="17" t="s">
        <v>198</v>
      </c>
      <c r="AU121" s="17" t="s">
        <v>86</v>
      </c>
      <c r="AY121" s="17" t="s">
        <v>195</v>
      </c>
      <c r="BE121" s="228">
        <f>IF(N121="základní",J121,0)</f>
        <v>0</v>
      </c>
      <c r="BF121" s="228">
        <f>IF(N121="snížená",J121,0)</f>
        <v>0</v>
      </c>
      <c r="BG121" s="228">
        <f>IF(N121="zákl. přenesená",J121,0)</f>
        <v>0</v>
      </c>
      <c r="BH121" s="228">
        <f>IF(N121="sníž. přenesená",J121,0)</f>
        <v>0</v>
      </c>
      <c r="BI121" s="228">
        <f>IF(N121="nulová",J121,0)</f>
        <v>0</v>
      </c>
      <c r="BJ121" s="17" t="s">
        <v>84</v>
      </c>
      <c r="BK121" s="228">
        <f>ROUND(I121*H121,2)</f>
        <v>0</v>
      </c>
      <c r="BL121" s="17" t="s">
        <v>215</v>
      </c>
      <c r="BM121" s="17" t="s">
        <v>2791</v>
      </c>
    </row>
    <row r="122" s="12" customFormat="1">
      <c r="B122" s="235"/>
      <c r="C122" s="236"/>
      <c r="D122" s="229" t="s">
        <v>299</v>
      </c>
      <c r="E122" s="236"/>
      <c r="F122" s="238" t="s">
        <v>2792</v>
      </c>
      <c r="G122" s="236"/>
      <c r="H122" s="239">
        <v>41.600000000000001</v>
      </c>
      <c r="I122" s="240"/>
      <c r="J122" s="236"/>
      <c r="K122" s="236"/>
      <c r="L122" s="241"/>
      <c r="M122" s="242"/>
      <c r="N122" s="243"/>
      <c r="O122" s="243"/>
      <c r="P122" s="243"/>
      <c r="Q122" s="243"/>
      <c r="R122" s="243"/>
      <c r="S122" s="243"/>
      <c r="T122" s="244"/>
      <c r="AT122" s="245" t="s">
        <v>299</v>
      </c>
      <c r="AU122" s="245" t="s">
        <v>86</v>
      </c>
      <c r="AV122" s="12" t="s">
        <v>86</v>
      </c>
      <c r="AW122" s="12" t="s">
        <v>4</v>
      </c>
      <c r="AX122" s="12" t="s">
        <v>84</v>
      </c>
      <c r="AY122" s="245" t="s">
        <v>195</v>
      </c>
    </row>
    <row r="123" s="1" customFormat="1" ht="16.5" customHeight="1">
      <c r="B123" s="39"/>
      <c r="C123" s="217" t="s">
        <v>353</v>
      </c>
      <c r="D123" s="217" t="s">
        <v>198</v>
      </c>
      <c r="E123" s="218" t="s">
        <v>345</v>
      </c>
      <c r="F123" s="219" t="s">
        <v>346</v>
      </c>
      <c r="G123" s="220" t="s">
        <v>309</v>
      </c>
      <c r="H123" s="221">
        <v>4.1600000000000001</v>
      </c>
      <c r="I123" s="222"/>
      <c r="J123" s="223">
        <f>ROUND(I123*H123,2)</f>
        <v>0</v>
      </c>
      <c r="K123" s="219" t="s">
        <v>202</v>
      </c>
      <c r="L123" s="44"/>
      <c r="M123" s="224" t="s">
        <v>1</v>
      </c>
      <c r="N123" s="225" t="s">
        <v>48</v>
      </c>
      <c r="O123" s="80"/>
      <c r="P123" s="226">
        <f>O123*H123</f>
        <v>0</v>
      </c>
      <c r="Q123" s="226">
        <v>0</v>
      </c>
      <c r="R123" s="226">
        <f>Q123*H123</f>
        <v>0</v>
      </c>
      <c r="S123" s="226">
        <v>0</v>
      </c>
      <c r="T123" s="227">
        <f>S123*H123</f>
        <v>0</v>
      </c>
      <c r="AR123" s="17" t="s">
        <v>215</v>
      </c>
      <c r="AT123" s="17" t="s">
        <v>198</v>
      </c>
      <c r="AU123" s="17" t="s">
        <v>86</v>
      </c>
      <c r="AY123" s="17" t="s">
        <v>195</v>
      </c>
      <c r="BE123" s="228">
        <f>IF(N123="základní",J123,0)</f>
        <v>0</v>
      </c>
      <c r="BF123" s="228">
        <f>IF(N123="snížená",J123,0)</f>
        <v>0</v>
      </c>
      <c r="BG123" s="228">
        <f>IF(N123="zákl. přenesená",J123,0)</f>
        <v>0</v>
      </c>
      <c r="BH123" s="228">
        <f>IF(N123="sníž. přenesená",J123,0)</f>
        <v>0</v>
      </c>
      <c r="BI123" s="228">
        <f>IF(N123="nulová",J123,0)</f>
        <v>0</v>
      </c>
      <c r="BJ123" s="17" t="s">
        <v>84</v>
      </c>
      <c r="BK123" s="228">
        <f>ROUND(I123*H123,2)</f>
        <v>0</v>
      </c>
      <c r="BL123" s="17" t="s">
        <v>215</v>
      </c>
      <c r="BM123" s="17" t="s">
        <v>2793</v>
      </c>
    </row>
    <row r="124" s="1" customFormat="1" ht="16.5" customHeight="1">
      <c r="B124" s="39"/>
      <c r="C124" s="217" t="s">
        <v>360</v>
      </c>
      <c r="D124" s="217" t="s">
        <v>198</v>
      </c>
      <c r="E124" s="218" t="s">
        <v>348</v>
      </c>
      <c r="F124" s="219" t="s">
        <v>349</v>
      </c>
      <c r="G124" s="220" t="s">
        <v>350</v>
      </c>
      <c r="H124" s="221">
        <v>7.4880000000000004</v>
      </c>
      <c r="I124" s="222"/>
      <c r="J124" s="223">
        <f>ROUND(I124*H124,2)</f>
        <v>0</v>
      </c>
      <c r="K124" s="219" t="s">
        <v>202</v>
      </c>
      <c r="L124" s="44"/>
      <c r="M124" s="224" t="s">
        <v>1</v>
      </c>
      <c r="N124" s="225" t="s">
        <v>48</v>
      </c>
      <c r="O124" s="80"/>
      <c r="P124" s="226">
        <f>O124*H124</f>
        <v>0</v>
      </c>
      <c r="Q124" s="226">
        <v>0</v>
      </c>
      <c r="R124" s="226">
        <f>Q124*H124</f>
        <v>0</v>
      </c>
      <c r="S124" s="226">
        <v>0</v>
      </c>
      <c r="T124" s="227">
        <f>S124*H124</f>
        <v>0</v>
      </c>
      <c r="AR124" s="17" t="s">
        <v>215</v>
      </c>
      <c r="AT124" s="17" t="s">
        <v>198</v>
      </c>
      <c r="AU124" s="17" t="s">
        <v>86</v>
      </c>
      <c r="AY124" s="17" t="s">
        <v>195</v>
      </c>
      <c r="BE124" s="228">
        <f>IF(N124="základní",J124,0)</f>
        <v>0</v>
      </c>
      <c r="BF124" s="228">
        <f>IF(N124="snížená",J124,0)</f>
        <v>0</v>
      </c>
      <c r="BG124" s="228">
        <f>IF(N124="zákl. přenesená",J124,0)</f>
        <v>0</v>
      </c>
      <c r="BH124" s="228">
        <f>IF(N124="sníž. přenesená",J124,0)</f>
        <v>0</v>
      </c>
      <c r="BI124" s="228">
        <f>IF(N124="nulová",J124,0)</f>
        <v>0</v>
      </c>
      <c r="BJ124" s="17" t="s">
        <v>84</v>
      </c>
      <c r="BK124" s="228">
        <f>ROUND(I124*H124,2)</f>
        <v>0</v>
      </c>
      <c r="BL124" s="17" t="s">
        <v>215</v>
      </c>
      <c r="BM124" s="17" t="s">
        <v>2794</v>
      </c>
    </row>
    <row r="125" s="12" customFormat="1">
      <c r="B125" s="235"/>
      <c r="C125" s="236"/>
      <c r="D125" s="229" t="s">
        <v>299</v>
      </c>
      <c r="E125" s="236"/>
      <c r="F125" s="238" t="s">
        <v>2795</v>
      </c>
      <c r="G125" s="236"/>
      <c r="H125" s="239">
        <v>7.4880000000000004</v>
      </c>
      <c r="I125" s="240"/>
      <c r="J125" s="236"/>
      <c r="K125" s="236"/>
      <c r="L125" s="241"/>
      <c r="M125" s="242"/>
      <c r="N125" s="243"/>
      <c r="O125" s="243"/>
      <c r="P125" s="243"/>
      <c r="Q125" s="243"/>
      <c r="R125" s="243"/>
      <c r="S125" s="243"/>
      <c r="T125" s="244"/>
      <c r="AT125" s="245" t="s">
        <v>299</v>
      </c>
      <c r="AU125" s="245" t="s">
        <v>86</v>
      </c>
      <c r="AV125" s="12" t="s">
        <v>86</v>
      </c>
      <c r="AW125" s="12" t="s">
        <v>4</v>
      </c>
      <c r="AX125" s="12" t="s">
        <v>84</v>
      </c>
      <c r="AY125" s="245" t="s">
        <v>195</v>
      </c>
    </row>
    <row r="126" s="1" customFormat="1" ht="16.5" customHeight="1">
      <c r="B126" s="39"/>
      <c r="C126" s="217" t="s">
        <v>365</v>
      </c>
      <c r="D126" s="217" t="s">
        <v>198</v>
      </c>
      <c r="E126" s="218" t="s">
        <v>354</v>
      </c>
      <c r="F126" s="219" t="s">
        <v>355</v>
      </c>
      <c r="G126" s="220" t="s">
        <v>309</v>
      </c>
      <c r="H126" s="221">
        <v>3.7000000000000002</v>
      </c>
      <c r="I126" s="222"/>
      <c r="J126" s="223">
        <f>ROUND(I126*H126,2)</f>
        <v>0</v>
      </c>
      <c r="K126" s="219" t="s">
        <v>202</v>
      </c>
      <c r="L126" s="44"/>
      <c r="M126" s="224" t="s">
        <v>1</v>
      </c>
      <c r="N126" s="225" t="s">
        <v>48</v>
      </c>
      <c r="O126" s="80"/>
      <c r="P126" s="226">
        <f>O126*H126</f>
        <v>0</v>
      </c>
      <c r="Q126" s="226">
        <v>0</v>
      </c>
      <c r="R126" s="226">
        <f>Q126*H126</f>
        <v>0</v>
      </c>
      <c r="S126" s="226">
        <v>0</v>
      </c>
      <c r="T126" s="227">
        <f>S126*H126</f>
        <v>0</v>
      </c>
      <c r="AR126" s="17" t="s">
        <v>215</v>
      </c>
      <c r="AT126" s="17" t="s">
        <v>198</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215</v>
      </c>
      <c r="BM126" s="17" t="s">
        <v>2796</v>
      </c>
    </row>
    <row r="127" s="12" customFormat="1">
      <c r="B127" s="235"/>
      <c r="C127" s="236"/>
      <c r="D127" s="229" t="s">
        <v>299</v>
      </c>
      <c r="E127" s="237" t="s">
        <v>1</v>
      </c>
      <c r="F127" s="238" t="s">
        <v>2797</v>
      </c>
      <c r="G127" s="236"/>
      <c r="H127" s="239">
        <v>3.7000000000000002</v>
      </c>
      <c r="I127" s="240"/>
      <c r="J127" s="236"/>
      <c r="K127" s="236"/>
      <c r="L127" s="241"/>
      <c r="M127" s="242"/>
      <c r="N127" s="243"/>
      <c r="O127" s="243"/>
      <c r="P127" s="243"/>
      <c r="Q127" s="243"/>
      <c r="R127" s="243"/>
      <c r="S127" s="243"/>
      <c r="T127" s="244"/>
      <c r="AT127" s="245" t="s">
        <v>299</v>
      </c>
      <c r="AU127" s="245" t="s">
        <v>86</v>
      </c>
      <c r="AV127" s="12" t="s">
        <v>86</v>
      </c>
      <c r="AW127" s="12" t="s">
        <v>38</v>
      </c>
      <c r="AX127" s="12" t="s">
        <v>77</v>
      </c>
      <c r="AY127" s="245" t="s">
        <v>195</v>
      </c>
    </row>
    <row r="128" s="13" customFormat="1">
      <c r="B128" s="246"/>
      <c r="C128" s="247"/>
      <c r="D128" s="229" t="s">
        <v>299</v>
      </c>
      <c r="E128" s="248" t="s">
        <v>1</v>
      </c>
      <c r="F128" s="249" t="s">
        <v>301</v>
      </c>
      <c r="G128" s="247"/>
      <c r="H128" s="250">
        <v>3.7000000000000002</v>
      </c>
      <c r="I128" s="251"/>
      <c r="J128" s="247"/>
      <c r="K128" s="247"/>
      <c r="L128" s="252"/>
      <c r="M128" s="253"/>
      <c r="N128" s="254"/>
      <c r="O128" s="254"/>
      <c r="P128" s="254"/>
      <c r="Q128" s="254"/>
      <c r="R128" s="254"/>
      <c r="S128" s="254"/>
      <c r="T128" s="255"/>
      <c r="AT128" s="256" t="s">
        <v>299</v>
      </c>
      <c r="AU128" s="256" t="s">
        <v>86</v>
      </c>
      <c r="AV128" s="13" t="s">
        <v>215</v>
      </c>
      <c r="AW128" s="13" t="s">
        <v>38</v>
      </c>
      <c r="AX128" s="13" t="s">
        <v>84</v>
      </c>
      <c r="AY128" s="256" t="s">
        <v>195</v>
      </c>
    </row>
    <row r="129" s="1" customFormat="1" ht="16.5" customHeight="1">
      <c r="B129" s="39"/>
      <c r="C129" s="217" t="s">
        <v>8</v>
      </c>
      <c r="D129" s="217" t="s">
        <v>198</v>
      </c>
      <c r="E129" s="218" t="s">
        <v>372</v>
      </c>
      <c r="F129" s="219" t="s">
        <v>373</v>
      </c>
      <c r="G129" s="220" t="s">
        <v>309</v>
      </c>
      <c r="H129" s="221">
        <v>1.05</v>
      </c>
      <c r="I129" s="222"/>
      <c r="J129" s="223">
        <f>ROUND(I129*H129,2)</f>
        <v>0</v>
      </c>
      <c r="K129" s="219" t="s">
        <v>202</v>
      </c>
      <c r="L129" s="44"/>
      <c r="M129" s="224" t="s">
        <v>1</v>
      </c>
      <c r="N129" s="225" t="s">
        <v>48</v>
      </c>
      <c r="O129" s="80"/>
      <c r="P129" s="226">
        <f>O129*H129</f>
        <v>0</v>
      </c>
      <c r="Q129" s="226">
        <v>0</v>
      </c>
      <c r="R129" s="226">
        <f>Q129*H129</f>
        <v>0</v>
      </c>
      <c r="S129" s="226">
        <v>0</v>
      </c>
      <c r="T129" s="227">
        <f>S129*H129</f>
        <v>0</v>
      </c>
      <c r="AR129" s="17" t="s">
        <v>84</v>
      </c>
      <c r="AT129" s="17" t="s">
        <v>198</v>
      </c>
      <c r="AU129" s="17" t="s">
        <v>86</v>
      </c>
      <c r="AY129" s="17" t="s">
        <v>195</v>
      </c>
      <c r="BE129" s="228">
        <f>IF(N129="základní",J129,0)</f>
        <v>0</v>
      </c>
      <c r="BF129" s="228">
        <f>IF(N129="snížená",J129,0)</f>
        <v>0</v>
      </c>
      <c r="BG129" s="228">
        <f>IF(N129="zákl. přenesená",J129,0)</f>
        <v>0</v>
      </c>
      <c r="BH129" s="228">
        <f>IF(N129="sníž. přenesená",J129,0)</f>
        <v>0</v>
      </c>
      <c r="BI129" s="228">
        <f>IF(N129="nulová",J129,0)</f>
        <v>0</v>
      </c>
      <c r="BJ129" s="17" t="s">
        <v>84</v>
      </c>
      <c r="BK129" s="228">
        <f>ROUND(I129*H129,2)</f>
        <v>0</v>
      </c>
      <c r="BL129" s="17" t="s">
        <v>84</v>
      </c>
      <c r="BM129" s="17" t="s">
        <v>2798</v>
      </c>
    </row>
    <row r="130" s="12" customFormat="1">
      <c r="B130" s="235"/>
      <c r="C130" s="236"/>
      <c r="D130" s="229" t="s">
        <v>299</v>
      </c>
      <c r="E130" s="237" t="s">
        <v>1</v>
      </c>
      <c r="F130" s="238" t="s">
        <v>2799</v>
      </c>
      <c r="G130" s="236"/>
      <c r="H130" s="239">
        <v>1.05</v>
      </c>
      <c r="I130" s="240"/>
      <c r="J130" s="236"/>
      <c r="K130" s="236"/>
      <c r="L130" s="241"/>
      <c r="M130" s="242"/>
      <c r="N130" s="243"/>
      <c r="O130" s="243"/>
      <c r="P130" s="243"/>
      <c r="Q130" s="243"/>
      <c r="R130" s="243"/>
      <c r="S130" s="243"/>
      <c r="T130" s="244"/>
      <c r="AT130" s="245" t="s">
        <v>299</v>
      </c>
      <c r="AU130" s="245" t="s">
        <v>86</v>
      </c>
      <c r="AV130" s="12" t="s">
        <v>86</v>
      </c>
      <c r="AW130" s="12" t="s">
        <v>38</v>
      </c>
      <c r="AX130" s="12" t="s">
        <v>77</v>
      </c>
      <c r="AY130" s="245" t="s">
        <v>195</v>
      </c>
    </row>
    <row r="131" s="13" customFormat="1">
      <c r="B131" s="246"/>
      <c r="C131" s="247"/>
      <c r="D131" s="229" t="s">
        <v>299</v>
      </c>
      <c r="E131" s="248" t="s">
        <v>1</v>
      </c>
      <c r="F131" s="249" t="s">
        <v>301</v>
      </c>
      <c r="G131" s="247"/>
      <c r="H131" s="250">
        <v>1.05</v>
      </c>
      <c r="I131" s="251"/>
      <c r="J131" s="247"/>
      <c r="K131" s="247"/>
      <c r="L131" s="252"/>
      <c r="M131" s="253"/>
      <c r="N131" s="254"/>
      <c r="O131" s="254"/>
      <c r="P131" s="254"/>
      <c r="Q131" s="254"/>
      <c r="R131" s="254"/>
      <c r="S131" s="254"/>
      <c r="T131" s="255"/>
      <c r="AT131" s="256" t="s">
        <v>299</v>
      </c>
      <c r="AU131" s="256" t="s">
        <v>86</v>
      </c>
      <c r="AV131" s="13" t="s">
        <v>215</v>
      </c>
      <c r="AW131" s="13" t="s">
        <v>38</v>
      </c>
      <c r="AX131" s="13" t="s">
        <v>84</v>
      </c>
      <c r="AY131" s="256" t="s">
        <v>195</v>
      </c>
    </row>
    <row r="132" s="1" customFormat="1" ht="16.5" customHeight="1">
      <c r="B132" s="39"/>
      <c r="C132" s="278" t="s">
        <v>376</v>
      </c>
      <c r="D132" s="278" t="s">
        <v>366</v>
      </c>
      <c r="E132" s="279" t="s">
        <v>377</v>
      </c>
      <c r="F132" s="280" t="s">
        <v>378</v>
      </c>
      <c r="G132" s="281" t="s">
        <v>350</v>
      </c>
      <c r="H132" s="282">
        <v>2.1000000000000001</v>
      </c>
      <c r="I132" s="283"/>
      <c r="J132" s="284">
        <f>ROUND(I132*H132,2)</f>
        <v>0</v>
      </c>
      <c r="K132" s="280" t="s">
        <v>202</v>
      </c>
      <c r="L132" s="285"/>
      <c r="M132" s="286" t="s">
        <v>1</v>
      </c>
      <c r="N132" s="287" t="s">
        <v>48</v>
      </c>
      <c r="O132" s="80"/>
      <c r="P132" s="226">
        <f>O132*H132</f>
        <v>0</v>
      </c>
      <c r="Q132" s="226">
        <v>1</v>
      </c>
      <c r="R132" s="226">
        <f>Q132*H132</f>
        <v>2.1000000000000001</v>
      </c>
      <c r="S132" s="226">
        <v>0</v>
      </c>
      <c r="T132" s="227">
        <f>S132*H132</f>
        <v>0</v>
      </c>
      <c r="AR132" s="17" t="s">
        <v>86</v>
      </c>
      <c r="AT132" s="17" t="s">
        <v>366</v>
      </c>
      <c r="AU132" s="17" t="s">
        <v>86</v>
      </c>
      <c r="AY132" s="17" t="s">
        <v>195</v>
      </c>
      <c r="BE132" s="228">
        <f>IF(N132="základní",J132,0)</f>
        <v>0</v>
      </c>
      <c r="BF132" s="228">
        <f>IF(N132="snížená",J132,0)</f>
        <v>0</v>
      </c>
      <c r="BG132" s="228">
        <f>IF(N132="zákl. přenesená",J132,0)</f>
        <v>0</v>
      </c>
      <c r="BH132" s="228">
        <f>IF(N132="sníž. přenesená",J132,0)</f>
        <v>0</v>
      </c>
      <c r="BI132" s="228">
        <f>IF(N132="nulová",J132,0)</f>
        <v>0</v>
      </c>
      <c r="BJ132" s="17" t="s">
        <v>84</v>
      </c>
      <c r="BK132" s="228">
        <f>ROUND(I132*H132,2)</f>
        <v>0</v>
      </c>
      <c r="BL132" s="17" t="s">
        <v>84</v>
      </c>
      <c r="BM132" s="17" t="s">
        <v>2800</v>
      </c>
    </row>
    <row r="133" s="12" customFormat="1">
      <c r="B133" s="235"/>
      <c r="C133" s="236"/>
      <c r="D133" s="229" t="s">
        <v>299</v>
      </c>
      <c r="E133" s="236"/>
      <c r="F133" s="238" t="s">
        <v>2801</v>
      </c>
      <c r="G133" s="236"/>
      <c r="H133" s="239">
        <v>2.1000000000000001</v>
      </c>
      <c r="I133" s="240"/>
      <c r="J133" s="236"/>
      <c r="K133" s="236"/>
      <c r="L133" s="241"/>
      <c r="M133" s="242"/>
      <c r="N133" s="243"/>
      <c r="O133" s="243"/>
      <c r="P133" s="243"/>
      <c r="Q133" s="243"/>
      <c r="R133" s="243"/>
      <c r="S133" s="243"/>
      <c r="T133" s="244"/>
      <c r="AT133" s="245" t="s">
        <v>299</v>
      </c>
      <c r="AU133" s="245" t="s">
        <v>86</v>
      </c>
      <c r="AV133" s="12" t="s">
        <v>86</v>
      </c>
      <c r="AW133" s="12" t="s">
        <v>4</v>
      </c>
      <c r="AX133" s="12" t="s">
        <v>84</v>
      </c>
      <c r="AY133" s="245" t="s">
        <v>195</v>
      </c>
    </row>
    <row r="134" s="1" customFormat="1" ht="16.5" customHeight="1">
      <c r="B134" s="39"/>
      <c r="C134" s="217" t="s">
        <v>381</v>
      </c>
      <c r="D134" s="217" t="s">
        <v>198</v>
      </c>
      <c r="E134" s="218" t="s">
        <v>397</v>
      </c>
      <c r="F134" s="219" t="s">
        <v>398</v>
      </c>
      <c r="G134" s="220" t="s">
        <v>309</v>
      </c>
      <c r="H134" s="221">
        <v>3.7000000000000002</v>
      </c>
      <c r="I134" s="222"/>
      <c r="J134" s="223">
        <f>ROUND(I134*H134,2)</f>
        <v>0</v>
      </c>
      <c r="K134" s="219" t="s">
        <v>202</v>
      </c>
      <c r="L134" s="44"/>
      <c r="M134" s="224" t="s">
        <v>1</v>
      </c>
      <c r="N134" s="225" t="s">
        <v>48</v>
      </c>
      <c r="O134" s="80"/>
      <c r="P134" s="226">
        <f>O134*H134</f>
        <v>0</v>
      </c>
      <c r="Q134" s="226">
        <v>0</v>
      </c>
      <c r="R134" s="226">
        <f>Q134*H134</f>
        <v>0</v>
      </c>
      <c r="S134" s="226">
        <v>0</v>
      </c>
      <c r="T134" s="227">
        <f>S134*H134</f>
        <v>0</v>
      </c>
      <c r="AR134" s="17" t="s">
        <v>399</v>
      </c>
      <c r="AT134" s="17" t="s">
        <v>198</v>
      </c>
      <c r="AU134" s="17" t="s">
        <v>86</v>
      </c>
      <c r="AY134" s="17" t="s">
        <v>195</v>
      </c>
      <c r="BE134" s="228">
        <f>IF(N134="základní",J134,0)</f>
        <v>0</v>
      </c>
      <c r="BF134" s="228">
        <f>IF(N134="snížená",J134,0)</f>
        <v>0</v>
      </c>
      <c r="BG134" s="228">
        <f>IF(N134="zákl. přenesená",J134,0)</f>
        <v>0</v>
      </c>
      <c r="BH134" s="228">
        <f>IF(N134="sníž. přenesená",J134,0)</f>
        <v>0</v>
      </c>
      <c r="BI134" s="228">
        <f>IF(N134="nulová",J134,0)</f>
        <v>0</v>
      </c>
      <c r="BJ134" s="17" t="s">
        <v>84</v>
      </c>
      <c r="BK134" s="228">
        <f>ROUND(I134*H134,2)</f>
        <v>0</v>
      </c>
      <c r="BL134" s="17" t="s">
        <v>399</v>
      </c>
      <c r="BM134" s="17" t="s">
        <v>2802</v>
      </c>
    </row>
    <row r="135" s="11" customFormat="1" ht="22.8" customHeight="1">
      <c r="B135" s="201"/>
      <c r="C135" s="202"/>
      <c r="D135" s="203" t="s">
        <v>76</v>
      </c>
      <c r="E135" s="215" t="s">
        <v>86</v>
      </c>
      <c r="F135" s="215" t="s">
        <v>401</v>
      </c>
      <c r="G135" s="202"/>
      <c r="H135" s="202"/>
      <c r="I135" s="205"/>
      <c r="J135" s="216">
        <f>BK135</f>
        <v>0</v>
      </c>
      <c r="K135" s="202"/>
      <c r="L135" s="207"/>
      <c r="M135" s="208"/>
      <c r="N135" s="209"/>
      <c r="O135" s="209"/>
      <c r="P135" s="210">
        <f>SUM(P136:P142)</f>
        <v>0</v>
      </c>
      <c r="Q135" s="209"/>
      <c r="R135" s="210">
        <f>SUM(R136:R142)</f>
        <v>2.3360872499999998</v>
      </c>
      <c r="S135" s="209"/>
      <c r="T135" s="211">
        <f>SUM(T136:T142)</f>
        <v>0</v>
      </c>
      <c r="AR135" s="212" t="s">
        <v>84</v>
      </c>
      <c r="AT135" s="213" t="s">
        <v>76</v>
      </c>
      <c r="AU135" s="213" t="s">
        <v>84</v>
      </c>
      <c r="AY135" s="212" t="s">
        <v>195</v>
      </c>
      <c r="BK135" s="214">
        <f>SUM(BK136:BK142)</f>
        <v>0</v>
      </c>
    </row>
    <row r="136" s="1" customFormat="1" ht="16.5" customHeight="1">
      <c r="B136" s="39"/>
      <c r="C136" s="217" t="s">
        <v>386</v>
      </c>
      <c r="D136" s="217" t="s">
        <v>198</v>
      </c>
      <c r="E136" s="218" t="s">
        <v>417</v>
      </c>
      <c r="F136" s="219" t="s">
        <v>418</v>
      </c>
      <c r="G136" s="220" t="s">
        <v>309</v>
      </c>
      <c r="H136" s="221">
        <v>0.33800000000000002</v>
      </c>
      <c r="I136" s="222"/>
      <c r="J136" s="223">
        <f>ROUND(I136*H136,2)</f>
        <v>0</v>
      </c>
      <c r="K136" s="219" t="s">
        <v>202</v>
      </c>
      <c r="L136" s="44"/>
      <c r="M136" s="224" t="s">
        <v>1</v>
      </c>
      <c r="N136" s="225" t="s">
        <v>48</v>
      </c>
      <c r="O136" s="80"/>
      <c r="P136" s="226">
        <f>O136*H136</f>
        <v>0</v>
      </c>
      <c r="Q136" s="226">
        <v>2.1600000000000001</v>
      </c>
      <c r="R136" s="226">
        <f>Q136*H136</f>
        <v>0.73008000000000006</v>
      </c>
      <c r="S136" s="226">
        <v>0</v>
      </c>
      <c r="T136" s="227">
        <f>S136*H136</f>
        <v>0</v>
      </c>
      <c r="AR136" s="17" t="s">
        <v>215</v>
      </c>
      <c r="AT136" s="17" t="s">
        <v>198</v>
      </c>
      <c r="AU136" s="17" t="s">
        <v>86</v>
      </c>
      <c r="AY136" s="17" t="s">
        <v>195</v>
      </c>
      <c r="BE136" s="228">
        <f>IF(N136="základní",J136,0)</f>
        <v>0</v>
      </c>
      <c r="BF136" s="228">
        <f>IF(N136="snížená",J136,0)</f>
        <v>0</v>
      </c>
      <c r="BG136" s="228">
        <f>IF(N136="zákl. přenesená",J136,0)</f>
        <v>0</v>
      </c>
      <c r="BH136" s="228">
        <f>IF(N136="sníž. přenesená",J136,0)</f>
        <v>0</v>
      </c>
      <c r="BI136" s="228">
        <f>IF(N136="nulová",J136,0)</f>
        <v>0</v>
      </c>
      <c r="BJ136" s="17" t="s">
        <v>84</v>
      </c>
      <c r="BK136" s="228">
        <f>ROUND(I136*H136,2)</f>
        <v>0</v>
      </c>
      <c r="BL136" s="17" t="s">
        <v>215</v>
      </c>
      <c r="BM136" s="17" t="s">
        <v>2803</v>
      </c>
    </row>
    <row r="137" s="12" customFormat="1">
      <c r="B137" s="235"/>
      <c r="C137" s="236"/>
      <c r="D137" s="229" t="s">
        <v>299</v>
      </c>
      <c r="E137" s="237" t="s">
        <v>1</v>
      </c>
      <c r="F137" s="238" t="s">
        <v>2804</v>
      </c>
      <c r="G137" s="236"/>
      <c r="H137" s="239">
        <v>0.33800000000000002</v>
      </c>
      <c r="I137" s="240"/>
      <c r="J137" s="236"/>
      <c r="K137" s="236"/>
      <c r="L137" s="241"/>
      <c r="M137" s="242"/>
      <c r="N137" s="243"/>
      <c r="O137" s="243"/>
      <c r="P137" s="243"/>
      <c r="Q137" s="243"/>
      <c r="R137" s="243"/>
      <c r="S137" s="243"/>
      <c r="T137" s="244"/>
      <c r="AT137" s="245" t="s">
        <v>299</v>
      </c>
      <c r="AU137" s="245" t="s">
        <v>86</v>
      </c>
      <c r="AV137" s="12" t="s">
        <v>86</v>
      </c>
      <c r="AW137" s="12" t="s">
        <v>38</v>
      </c>
      <c r="AX137" s="12" t="s">
        <v>77</v>
      </c>
      <c r="AY137" s="245" t="s">
        <v>195</v>
      </c>
    </row>
    <row r="138" s="13" customFormat="1">
      <c r="B138" s="246"/>
      <c r="C138" s="247"/>
      <c r="D138" s="229" t="s">
        <v>299</v>
      </c>
      <c r="E138" s="248" t="s">
        <v>1</v>
      </c>
      <c r="F138" s="249" t="s">
        <v>301</v>
      </c>
      <c r="G138" s="247"/>
      <c r="H138" s="250">
        <v>0.33800000000000002</v>
      </c>
      <c r="I138" s="251"/>
      <c r="J138" s="247"/>
      <c r="K138" s="247"/>
      <c r="L138" s="252"/>
      <c r="M138" s="253"/>
      <c r="N138" s="254"/>
      <c r="O138" s="254"/>
      <c r="P138" s="254"/>
      <c r="Q138" s="254"/>
      <c r="R138" s="254"/>
      <c r="S138" s="254"/>
      <c r="T138" s="255"/>
      <c r="AT138" s="256" t="s">
        <v>299</v>
      </c>
      <c r="AU138" s="256" t="s">
        <v>86</v>
      </c>
      <c r="AV138" s="13" t="s">
        <v>215</v>
      </c>
      <c r="AW138" s="13" t="s">
        <v>38</v>
      </c>
      <c r="AX138" s="13" t="s">
        <v>84</v>
      </c>
      <c r="AY138" s="256" t="s">
        <v>195</v>
      </c>
    </row>
    <row r="139" s="1" customFormat="1" ht="16.5" customHeight="1">
      <c r="B139" s="39"/>
      <c r="C139" s="217" t="s">
        <v>391</v>
      </c>
      <c r="D139" s="217" t="s">
        <v>198</v>
      </c>
      <c r="E139" s="218" t="s">
        <v>2805</v>
      </c>
      <c r="F139" s="219" t="s">
        <v>2806</v>
      </c>
      <c r="G139" s="220" t="s">
        <v>309</v>
      </c>
      <c r="H139" s="221">
        <v>0.69999999999999996</v>
      </c>
      <c r="I139" s="222"/>
      <c r="J139" s="223">
        <f>ROUND(I139*H139,2)</f>
        <v>0</v>
      </c>
      <c r="K139" s="219" t="s">
        <v>202</v>
      </c>
      <c r="L139" s="44"/>
      <c r="M139" s="224" t="s">
        <v>1</v>
      </c>
      <c r="N139" s="225" t="s">
        <v>48</v>
      </c>
      <c r="O139" s="80"/>
      <c r="P139" s="226">
        <f>O139*H139</f>
        <v>0</v>
      </c>
      <c r="Q139" s="226">
        <v>2.2563399999999998</v>
      </c>
      <c r="R139" s="226">
        <f>Q139*H139</f>
        <v>1.5794379999999997</v>
      </c>
      <c r="S139" s="226">
        <v>0</v>
      </c>
      <c r="T139" s="227">
        <f>S139*H139</f>
        <v>0</v>
      </c>
      <c r="AR139" s="17" t="s">
        <v>215</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215</v>
      </c>
      <c r="BM139" s="17" t="s">
        <v>2807</v>
      </c>
    </row>
    <row r="140" s="12" customFormat="1">
      <c r="B140" s="235"/>
      <c r="C140" s="236"/>
      <c r="D140" s="229" t="s">
        <v>299</v>
      </c>
      <c r="E140" s="237" t="s">
        <v>1</v>
      </c>
      <c r="F140" s="238" t="s">
        <v>2808</v>
      </c>
      <c r="G140" s="236"/>
      <c r="H140" s="239">
        <v>0.69999999999999996</v>
      </c>
      <c r="I140" s="240"/>
      <c r="J140" s="236"/>
      <c r="K140" s="236"/>
      <c r="L140" s="241"/>
      <c r="M140" s="242"/>
      <c r="N140" s="243"/>
      <c r="O140" s="243"/>
      <c r="P140" s="243"/>
      <c r="Q140" s="243"/>
      <c r="R140" s="243"/>
      <c r="S140" s="243"/>
      <c r="T140" s="244"/>
      <c r="AT140" s="245" t="s">
        <v>299</v>
      </c>
      <c r="AU140" s="245" t="s">
        <v>86</v>
      </c>
      <c r="AV140" s="12" t="s">
        <v>86</v>
      </c>
      <c r="AW140" s="12" t="s">
        <v>38</v>
      </c>
      <c r="AX140" s="12" t="s">
        <v>77</v>
      </c>
      <c r="AY140" s="245" t="s">
        <v>195</v>
      </c>
    </row>
    <row r="141" s="13" customFormat="1">
      <c r="B141" s="246"/>
      <c r="C141" s="247"/>
      <c r="D141" s="229" t="s">
        <v>299</v>
      </c>
      <c r="E141" s="248" t="s">
        <v>1</v>
      </c>
      <c r="F141" s="249" t="s">
        <v>301</v>
      </c>
      <c r="G141" s="247"/>
      <c r="H141" s="250">
        <v>0.69999999999999996</v>
      </c>
      <c r="I141" s="251"/>
      <c r="J141" s="247"/>
      <c r="K141" s="247"/>
      <c r="L141" s="252"/>
      <c r="M141" s="253"/>
      <c r="N141" s="254"/>
      <c r="O141" s="254"/>
      <c r="P141" s="254"/>
      <c r="Q141" s="254"/>
      <c r="R141" s="254"/>
      <c r="S141" s="254"/>
      <c r="T141" s="255"/>
      <c r="AT141" s="256" t="s">
        <v>299</v>
      </c>
      <c r="AU141" s="256" t="s">
        <v>86</v>
      </c>
      <c r="AV141" s="13" t="s">
        <v>215</v>
      </c>
      <c r="AW141" s="13" t="s">
        <v>38</v>
      </c>
      <c r="AX141" s="13" t="s">
        <v>84</v>
      </c>
      <c r="AY141" s="256" t="s">
        <v>195</v>
      </c>
    </row>
    <row r="142" s="1" customFormat="1" ht="16.5" customHeight="1">
      <c r="B142" s="39"/>
      <c r="C142" s="217" t="s">
        <v>396</v>
      </c>
      <c r="D142" s="217" t="s">
        <v>198</v>
      </c>
      <c r="E142" s="218" t="s">
        <v>2809</v>
      </c>
      <c r="F142" s="219" t="s">
        <v>2810</v>
      </c>
      <c r="G142" s="220" t="s">
        <v>350</v>
      </c>
      <c r="H142" s="221">
        <v>0.025000000000000001</v>
      </c>
      <c r="I142" s="222"/>
      <c r="J142" s="223">
        <f>ROUND(I142*H142,2)</f>
        <v>0</v>
      </c>
      <c r="K142" s="219" t="s">
        <v>202</v>
      </c>
      <c r="L142" s="44"/>
      <c r="M142" s="224" t="s">
        <v>1</v>
      </c>
      <c r="N142" s="225" t="s">
        <v>48</v>
      </c>
      <c r="O142" s="80"/>
      <c r="P142" s="226">
        <f>O142*H142</f>
        <v>0</v>
      </c>
      <c r="Q142" s="226">
        <v>1.06277</v>
      </c>
      <c r="R142" s="226">
        <f>Q142*H142</f>
        <v>0.026569250000000003</v>
      </c>
      <c r="S142" s="226">
        <v>0</v>
      </c>
      <c r="T142" s="227">
        <f>S142*H142</f>
        <v>0</v>
      </c>
      <c r="AR142" s="17" t="s">
        <v>215</v>
      </c>
      <c r="AT142" s="17" t="s">
        <v>198</v>
      </c>
      <c r="AU142" s="17" t="s">
        <v>86</v>
      </c>
      <c r="AY142" s="17" t="s">
        <v>195</v>
      </c>
      <c r="BE142" s="228">
        <f>IF(N142="základní",J142,0)</f>
        <v>0</v>
      </c>
      <c r="BF142" s="228">
        <f>IF(N142="snížená",J142,0)</f>
        <v>0</v>
      </c>
      <c r="BG142" s="228">
        <f>IF(N142="zákl. přenesená",J142,0)</f>
        <v>0</v>
      </c>
      <c r="BH142" s="228">
        <f>IF(N142="sníž. přenesená",J142,0)</f>
        <v>0</v>
      </c>
      <c r="BI142" s="228">
        <f>IF(N142="nulová",J142,0)</f>
        <v>0</v>
      </c>
      <c r="BJ142" s="17" t="s">
        <v>84</v>
      </c>
      <c r="BK142" s="228">
        <f>ROUND(I142*H142,2)</f>
        <v>0</v>
      </c>
      <c r="BL142" s="17" t="s">
        <v>215</v>
      </c>
      <c r="BM142" s="17" t="s">
        <v>2811</v>
      </c>
    </row>
    <row r="143" s="11" customFormat="1" ht="22.8" customHeight="1">
      <c r="B143" s="201"/>
      <c r="C143" s="202"/>
      <c r="D143" s="203" t="s">
        <v>76</v>
      </c>
      <c r="E143" s="215" t="s">
        <v>215</v>
      </c>
      <c r="F143" s="215" t="s">
        <v>600</v>
      </c>
      <c r="G143" s="202"/>
      <c r="H143" s="202"/>
      <c r="I143" s="205"/>
      <c r="J143" s="216">
        <f>BK143</f>
        <v>0</v>
      </c>
      <c r="K143" s="202"/>
      <c r="L143" s="207"/>
      <c r="M143" s="208"/>
      <c r="N143" s="209"/>
      <c r="O143" s="209"/>
      <c r="P143" s="210">
        <f>SUM(P144:P146)</f>
        <v>0</v>
      </c>
      <c r="Q143" s="209"/>
      <c r="R143" s="210">
        <f>SUM(R144:R146)</f>
        <v>0.39706170000000002</v>
      </c>
      <c r="S143" s="209"/>
      <c r="T143" s="211">
        <f>SUM(T144:T146)</f>
        <v>0</v>
      </c>
      <c r="AR143" s="212" t="s">
        <v>84</v>
      </c>
      <c r="AT143" s="213" t="s">
        <v>76</v>
      </c>
      <c r="AU143" s="213" t="s">
        <v>84</v>
      </c>
      <c r="AY143" s="212" t="s">
        <v>195</v>
      </c>
      <c r="BK143" s="214">
        <f>SUM(BK144:BK146)</f>
        <v>0</v>
      </c>
    </row>
    <row r="144" s="1" customFormat="1" ht="16.5" customHeight="1">
      <c r="B144" s="39"/>
      <c r="C144" s="217" t="s">
        <v>7</v>
      </c>
      <c r="D144" s="217" t="s">
        <v>198</v>
      </c>
      <c r="E144" s="218" t="s">
        <v>712</v>
      </c>
      <c r="F144" s="219" t="s">
        <v>713</v>
      </c>
      <c r="G144" s="220" t="s">
        <v>309</v>
      </c>
      <c r="H144" s="221">
        <v>0.20999999999999999</v>
      </c>
      <c r="I144" s="222"/>
      <c r="J144" s="223">
        <f>ROUND(I144*H144,2)</f>
        <v>0</v>
      </c>
      <c r="K144" s="219" t="s">
        <v>202</v>
      </c>
      <c r="L144" s="44"/>
      <c r="M144" s="224" t="s">
        <v>1</v>
      </c>
      <c r="N144" s="225" t="s">
        <v>48</v>
      </c>
      <c r="O144" s="80"/>
      <c r="P144" s="226">
        <f>O144*H144</f>
        <v>0</v>
      </c>
      <c r="Q144" s="226">
        <v>1.8907700000000001</v>
      </c>
      <c r="R144" s="226">
        <f>Q144*H144</f>
        <v>0.39706170000000002</v>
      </c>
      <c r="S144" s="226">
        <v>0</v>
      </c>
      <c r="T144" s="227">
        <f>S144*H144</f>
        <v>0</v>
      </c>
      <c r="AR144" s="17" t="s">
        <v>84</v>
      </c>
      <c r="AT144" s="17" t="s">
        <v>198</v>
      </c>
      <c r="AU144" s="17" t="s">
        <v>86</v>
      </c>
      <c r="AY144" s="17" t="s">
        <v>195</v>
      </c>
      <c r="BE144" s="228">
        <f>IF(N144="základní",J144,0)</f>
        <v>0</v>
      </c>
      <c r="BF144" s="228">
        <f>IF(N144="snížená",J144,0)</f>
        <v>0</v>
      </c>
      <c r="BG144" s="228">
        <f>IF(N144="zákl. přenesená",J144,0)</f>
        <v>0</v>
      </c>
      <c r="BH144" s="228">
        <f>IF(N144="sníž. přenesená",J144,0)</f>
        <v>0</v>
      </c>
      <c r="BI144" s="228">
        <f>IF(N144="nulová",J144,0)</f>
        <v>0</v>
      </c>
      <c r="BJ144" s="17" t="s">
        <v>84</v>
      </c>
      <c r="BK144" s="228">
        <f>ROUND(I144*H144,2)</f>
        <v>0</v>
      </c>
      <c r="BL144" s="17" t="s">
        <v>84</v>
      </c>
      <c r="BM144" s="17" t="s">
        <v>2812</v>
      </c>
    </row>
    <row r="145" s="12" customFormat="1">
      <c r="B145" s="235"/>
      <c r="C145" s="236"/>
      <c r="D145" s="229" t="s">
        <v>299</v>
      </c>
      <c r="E145" s="237" t="s">
        <v>1</v>
      </c>
      <c r="F145" s="238" t="s">
        <v>2813</v>
      </c>
      <c r="G145" s="236"/>
      <c r="H145" s="239">
        <v>0.20999999999999999</v>
      </c>
      <c r="I145" s="240"/>
      <c r="J145" s="236"/>
      <c r="K145" s="236"/>
      <c r="L145" s="241"/>
      <c r="M145" s="242"/>
      <c r="N145" s="243"/>
      <c r="O145" s="243"/>
      <c r="P145" s="243"/>
      <c r="Q145" s="243"/>
      <c r="R145" s="243"/>
      <c r="S145" s="243"/>
      <c r="T145" s="244"/>
      <c r="AT145" s="245" t="s">
        <v>299</v>
      </c>
      <c r="AU145" s="245" t="s">
        <v>86</v>
      </c>
      <c r="AV145" s="12" t="s">
        <v>86</v>
      </c>
      <c r="AW145" s="12" t="s">
        <v>38</v>
      </c>
      <c r="AX145" s="12" t="s">
        <v>77</v>
      </c>
      <c r="AY145" s="245" t="s">
        <v>195</v>
      </c>
    </row>
    <row r="146" s="13" customFormat="1">
      <c r="B146" s="246"/>
      <c r="C146" s="247"/>
      <c r="D146" s="229" t="s">
        <v>299</v>
      </c>
      <c r="E146" s="248" t="s">
        <v>1</v>
      </c>
      <c r="F146" s="249" t="s">
        <v>301</v>
      </c>
      <c r="G146" s="247"/>
      <c r="H146" s="250">
        <v>0.20999999999999999</v>
      </c>
      <c r="I146" s="251"/>
      <c r="J146" s="247"/>
      <c r="K146" s="247"/>
      <c r="L146" s="252"/>
      <c r="M146" s="253"/>
      <c r="N146" s="254"/>
      <c r="O146" s="254"/>
      <c r="P146" s="254"/>
      <c r="Q146" s="254"/>
      <c r="R146" s="254"/>
      <c r="S146" s="254"/>
      <c r="T146" s="255"/>
      <c r="AT146" s="256" t="s">
        <v>299</v>
      </c>
      <c r="AU146" s="256" t="s">
        <v>86</v>
      </c>
      <c r="AV146" s="13" t="s">
        <v>215</v>
      </c>
      <c r="AW146" s="13" t="s">
        <v>38</v>
      </c>
      <c r="AX146" s="13" t="s">
        <v>84</v>
      </c>
      <c r="AY146" s="256" t="s">
        <v>195</v>
      </c>
    </row>
    <row r="147" s="11" customFormat="1" ht="22.8" customHeight="1">
      <c r="B147" s="201"/>
      <c r="C147" s="202"/>
      <c r="D147" s="203" t="s">
        <v>76</v>
      </c>
      <c r="E147" s="215" t="s">
        <v>194</v>
      </c>
      <c r="F147" s="215" t="s">
        <v>2586</v>
      </c>
      <c r="G147" s="202"/>
      <c r="H147" s="202"/>
      <c r="I147" s="205"/>
      <c r="J147" s="216">
        <f>BK147</f>
        <v>0</v>
      </c>
      <c r="K147" s="202"/>
      <c r="L147" s="207"/>
      <c r="M147" s="208"/>
      <c r="N147" s="209"/>
      <c r="O147" s="209"/>
      <c r="P147" s="210">
        <f>SUM(P148:P166)</f>
        <v>0</v>
      </c>
      <c r="Q147" s="209"/>
      <c r="R147" s="210">
        <f>SUM(R148:R166)</f>
        <v>2.0291100000000002</v>
      </c>
      <c r="S147" s="209"/>
      <c r="T147" s="211">
        <f>SUM(T148:T166)</f>
        <v>0</v>
      </c>
      <c r="AR147" s="212" t="s">
        <v>84</v>
      </c>
      <c r="AT147" s="213" t="s">
        <v>76</v>
      </c>
      <c r="AU147" s="213" t="s">
        <v>84</v>
      </c>
      <c r="AY147" s="212" t="s">
        <v>195</v>
      </c>
      <c r="BK147" s="214">
        <f>SUM(BK148:BK166)</f>
        <v>0</v>
      </c>
    </row>
    <row r="148" s="1" customFormat="1" ht="16.5" customHeight="1">
      <c r="B148" s="39"/>
      <c r="C148" s="217" t="s">
        <v>407</v>
      </c>
      <c r="D148" s="217" t="s">
        <v>198</v>
      </c>
      <c r="E148" s="218" t="s">
        <v>2593</v>
      </c>
      <c r="F148" s="219" t="s">
        <v>2594</v>
      </c>
      <c r="G148" s="220" t="s">
        <v>321</v>
      </c>
      <c r="H148" s="221">
        <v>3</v>
      </c>
      <c r="I148" s="222"/>
      <c r="J148" s="223">
        <f>ROUND(I148*H148,2)</f>
        <v>0</v>
      </c>
      <c r="K148" s="219" t="s">
        <v>202</v>
      </c>
      <c r="L148" s="44"/>
      <c r="M148" s="224" t="s">
        <v>1</v>
      </c>
      <c r="N148" s="225" t="s">
        <v>48</v>
      </c>
      <c r="O148" s="80"/>
      <c r="P148" s="226">
        <f>O148*H148</f>
        <v>0</v>
      </c>
      <c r="Q148" s="226">
        <v>0.378</v>
      </c>
      <c r="R148" s="226">
        <f>Q148*H148</f>
        <v>1.1339999999999999</v>
      </c>
      <c r="S148" s="226">
        <v>0</v>
      </c>
      <c r="T148" s="227">
        <f>S148*H148</f>
        <v>0</v>
      </c>
      <c r="AR148" s="17" t="s">
        <v>215</v>
      </c>
      <c r="AT148" s="17" t="s">
        <v>198</v>
      </c>
      <c r="AU148" s="17" t="s">
        <v>86</v>
      </c>
      <c r="AY148" s="17" t="s">
        <v>195</v>
      </c>
      <c r="BE148" s="228">
        <f>IF(N148="základní",J148,0)</f>
        <v>0</v>
      </c>
      <c r="BF148" s="228">
        <f>IF(N148="snížená",J148,0)</f>
        <v>0</v>
      </c>
      <c r="BG148" s="228">
        <f>IF(N148="zákl. přenesená",J148,0)</f>
        <v>0</v>
      </c>
      <c r="BH148" s="228">
        <f>IF(N148="sníž. přenesená",J148,0)</f>
        <v>0</v>
      </c>
      <c r="BI148" s="228">
        <f>IF(N148="nulová",J148,0)</f>
        <v>0</v>
      </c>
      <c r="BJ148" s="17" t="s">
        <v>84</v>
      </c>
      <c r="BK148" s="228">
        <f>ROUND(I148*H148,2)</f>
        <v>0</v>
      </c>
      <c r="BL148" s="17" t="s">
        <v>215</v>
      </c>
      <c r="BM148" s="17" t="s">
        <v>2814</v>
      </c>
    </row>
    <row r="149" s="12" customFormat="1">
      <c r="B149" s="235"/>
      <c r="C149" s="236"/>
      <c r="D149" s="229" t="s">
        <v>299</v>
      </c>
      <c r="E149" s="237" t="s">
        <v>1</v>
      </c>
      <c r="F149" s="238" t="s">
        <v>2765</v>
      </c>
      <c r="G149" s="236"/>
      <c r="H149" s="239">
        <v>3</v>
      </c>
      <c r="I149" s="240"/>
      <c r="J149" s="236"/>
      <c r="K149" s="236"/>
      <c r="L149" s="241"/>
      <c r="M149" s="242"/>
      <c r="N149" s="243"/>
      <c r="O149" s="243"/>
      <c r="P149" s="243"/>
      <c r="Q149" s="243"/>
      <c r="R149" s="243"/>
      <c r="S149" s="243"/>
      <c r="T149" s="244"/>
      <c r="AT149" s="245" t="s">
        <v>299</v>
      </c>
      <c r="AU149" s="245" t="s">
        <v>86</v>
      </c>
      <c r="AV149" s="12" t="s">
        <v>86</v>
      </c>
      <c r="AW149" s="12" t="s">
        <v>38</v>
      </c>
      <c r="AX149" s="12" t="s">
        <v>77</v>
      </c>
      <c r="AY149" s="245" t="s">
        <v>195</v>
      </c>
    </row>
    <row r="150" s="13" customFormat="1">
      <c r="B150" s="246"/>
      <c r="C150" s="247"/>
      <c r="D150" s="229" t="s">
        <v>299</v>
      </c>
      <c r="E150" s="248" t="s">
        <v>1</v>
      </c>
      <c r="F150" s="249" t="s">
        <v>301</v>
      </c>
      <c r="G150" s="247"/>
      <c r="H150" s="250">
        <v>3</v>
      </c>
      <c r="I150" s="251"/>
      <c r="J150" s="247"/>
      <c r="K150" s="247"/>
      <c r="L150" s="252"/>
      <c r="M150" s="253"/>
      <c r="N150" s="254"/>
      <c r="O150" s="254"/>
      <c r="P150" s="254"/>
      <c r="Q150" s="254"/>
      <c r="R150" s="254"/>
      <c r="S150" s="254"/>
      <c r="T150" s="255"/>
      <c r="AT150" s="256" t="s">
        <v>299</v>
      </c>
      <c r="AU150" s="256" t="s">
        <v>86</v>
      </c>
      <c r="AV150" s="13" t="s">
        <v>215</v>
      </c>
      <c r="AW150" s="13" t="s">
        <v>38</v>
      </c>
      <c r="AX150" s="13" t="s">
        <v>84</v>
      </c>
      <c r="AY150" s="256" t="s">
        <v>195</v>
      </c>
    </row>
    <row r="151" s="1" customFormat="1" ht="16.5" customHeight="1">
      <c r="B151" s="39"/>
      <c r="C151" s="217" t="s">
        <v>411</v>
      </c>
      <c r="D151" s="217" t="s">
        <v>198</v>
      </c>
      <c r="E151" s="218" t="s">
        <v>2608</v>
      </c>
      <c r="F151" s="219" t="s">
        <v>2815</v>
      </c>
      <c r="G151" s="220" t="s">
        <v>321</v>
      </c>
      <c r="H151" s="221">
        <v>3</v>
      </c>
      <c r="I151" s="222"/>
      <c r="J151" s="223">
        <f>ROUND(I151*H151,2)</f>
        <v>0</v>
      </c>
      <c r="K151" s="219" t="s">
        <v>202</v>
      </c>
      <c r="L151" s="44"/>
      <c r="M151" s="224" t="s">
        <v>1</v>
      </c>
      <c r="N151" s="225" t="s">
        <v>48</v>
      </c>
      <c r="O151" s="80"/>
      <c r="P151" s="226">
        <f>O151*H151</f>
        <v>0</v>
      </c>
      <c r="Q151" s="226">
        <v>0.0060099999999999997</v>
      </c>
      <c r="R151" s="226">
        <f>Q151*H151</f>
        <v>0.018029999999999997</v>
      </c>
      <c r="S151" s="226">
        <v>0</v>
      </c>
      <c r="T151" s="227">
        <f>S151*H151</f>
        <v>0</v>
      </c>
      <c r="AR151" s="17" t="s">
        <v>215</v>
      </c>
      <c r="AT151" s="17" t="s">
        <v>198</v>
      </c>
      <c r="AU151" s="17" t="s">
        <v>86</v>
      </c>
      <c r="AY151" s="17" t="s">
        <v>195</v>
      </c>
      <c r="BE151" s="228">
        <f>IF(N151="základní",J151,0)</f>
        <v>0</v>
      </c>
      <c r="BF151" s="228">
        <f>IF(N151="snížená",J151,0)</f>
        <v>0</v>
      </c>
      <c r="BG151" s="228">
        <f>IF(N151="zákl. přenesená",J151,0)</f>
        <v>0</v>
      </c>
      <c r="BH151" s="228">
        <f>IF(N151="sníž. přenesená",J151,0)</f>
        <v>0</v>
      </c>
      <c r="BI151" s="228">
        <f>IF(N151="nulová",J151,0)</f>
        <v>0</v>
      </c>
      <c r="BJ151" s="17" t="s">
        <v>84</v>
      </c>
      <c r="BK151" s="228">
        <f>ROUND(I151*H151,2)</f>
        <v>0</v>
      </c>
      <c r="BL151" s="17" t="s">
        <v>215</v>
      </c>
      <c r="BM151" s="17" t="s">
        <v>2816</v>
      </c>
    </row>
    <row r="152" s="12" customFormat="1">
      <c r="B152" s="235"/>
      <c r="C152" s="236"/>
      <c r="D152" s="229" t="s">
        <v>299</v>
      </c>
      <c r="E152" s="237" t="s">
        <v>1</v>
      </c>
      <c r="F152" s="238" t="s">
        <v>2765</v>
      </c>
      <c r="G152" s="236"/>
      <c r="H152" s="239">
        <v>3</v>
      </c>
      <c r="I152" s="240"/>
      <c r="J152" s="236"/>
      <c r="K152" s="236"/>
      <c r="L152" s="241"/>
      <c r="M152" s="242"/>
      <c r="N152" s="243"/>
      <c r="O152" s="243"/>
      <c r="P152" s="243"/>
      <c r="Q152" s="243"/>
      <c r="R152" s="243"/>
      <c r="S152" s="243"/>
      <c r="T152" s="244"/>
      <c r="AT152" s="245" t="s">
        <v>299</v>
      </c>
      <c r="AU152" s="245" t="s">
        <v>86</v>
      </c>
      <c r="AV152" s="12" t="s">
        <v>86</v>
      </c>
      <c r="AW152" s="12" t="s">
        <v>38</v>
      </c>
      <c r="AX152" s="12" t="s">
        <v>77</v>
      </c>
      <c r="AY152" s="245" t="s">
        <v>195</v>
      </c>
    </row>
    <row r="153" s="13" customFormat="1">
      <c r="B153" s="246"/>
      <c r="C153" s="247"/>
      <c r="D153" s="229" t="s">
        <v>299</v>
      </c>
      <c r="E153" s="248" t="s">
        <v>1</v>
      </c>
      <c r="F153" s="249" t="s">
        <v>301</v>
      </c>
      <c r="G153" s="247"/>
      <c r="H153" s="250">
        <v>3</v>
      </c>
      <c r="I153" s="251"/>
      <c r="J153" s="247"/>
      <c r="K153" s="247"/>
      <c r="L153" s="252"/>
      <c r="M153" s="253"/>
      <c r="N153" s="254"/>
      <c r="O153" s="254"/>
      <c r="P153" s="254"/>
      <c r="Q153" s="254"/>
      <c r="R153" s="254"/>
      <c r="S153" s="254"/>
      <c r="T153" s="255"/>
      <c r="AT153" s="256" t="s">
        <v>299</v>
      </c>
      <c r="AU153" s="256" t="s">
        <v>86</v>
      </c>
      <c r="AV153" s="13" t="s">
        <v>215</v>
      </c>
      <c r="AW153" s="13" t="s">
        <v>38</v>
      </c>
      <c r="AX153" s="13" t="s">
        <v>84</v>
      </c>
      <c r="AY153" s="256" t="s">
        <v>195</v>
      </c>
    </row>
    <row r="154" s="1" customFormat="1" ht="16.5" customHeight="1">
      <c r="B154" s="39"/>
      <c r="C154" s="217" t="s">
        <v>416</v>
      </c>
      <c r="D154" s="217" t="s">
        <v>198</v>
      </c>
      <c r="E154" s="218" t="s">
        <v>2817</v>
      </c>
      <c r="F154" s="219" t="s">
        <v>2818</v>
      </c>
      <c r="G154" s="220" t="s">
        <v>321</v>
      </c>
      <c r="H154" s="221">
        <v>3</v>
      </c>
      <c r="I154" s="222"/>
      <c r="J154" s="223">
        <f>ROUND(I154*H154,2)</f>
        <v>0</v>
      </c>
      <c r="K154" s="219" t="s">
        <v>202</v>
      </c>
      <c r="L154" s="44"/>
      <c r="M154" s="224" t="s">
        <v>1</v>
      </c>
      <c r="N154" s="225" t="s">
        <v>48</v>
      </c>
      <c r="O154" s="80"/>
      <c r="P154" s="226">
        <f>O154*H154</f>
        <v>0</v>
      </c>
      <c r="Q154" s="226">
        <v>0.00051000000000000004</v>
      </c>
      <c r="R154" s="226">
        <f>Q154*H154</f>
        <v>0.0015300000000000001</v>
      </c>
      <c r="S154" s="226">
        <v>0</v>
      </c>
      <c r="T154" s="227">
        <f>S154*H154</f>
        <v>0</v>
      </c>
      <c r="AR154" s="17" t="s">
        <v>215</v>
      </c>
      <c r="AT154" s="17" t="s">
        <v>198</v>
      </c>
      <c r="AU154" s="17" t="s">
        <v>86</v>
      </c>
      <c r="AY154" s="17" t="s">
        <v>195</v>
      </c>
      <c r="BE154" s="228">
        <f>IF(N154="základní",J154,0)</f>
        <v>0</v>
      </c>
      <c r="BF154" s="228">
        <f>IF(N154="snížená",J154,0)</f>
        <v>0</v>
      </c>
      <c r="BG154" s="228">
        <f>IF(N154="zákl. přenesená",J154,0)</f>
        <v>0</v>
      </c>
      <c r="BH154" s="228">
        <f>IF(N154="sníž. přenesená",J154,0)</f>
        <v>0</v>
      </c>
      <c r="BI154" s="228">
        <f>IF(N154="nulová",J154,0)</f>
        <v>0</v>
      </c>
      <c r="BJ154" s="17" t="s">
        <v>84</v>
      </c>
      <c r="BK154" s="228">
        <f>ROUND(I154*H154,2)</f>
        <v>0</v>
      </c>
      <c r="BL154" s="17" t="s">
        <v>215</v>
      </c>
      <c r="BM154" s="17" t="s">
        <v>2819</v>
      </c>
    </row>
    <row r="155" s="12" customFormat="1">
      <c r="B155" s="235"/>
      <c r="C155" s="236"/>
      <c r="D155" s="229" t="s">
        <v>299</v>
      </c>
      <c r="E155" s="237" t="s">
        <v>1</v>
      </c>
      <c r="F155" s="238" t="s">
        <v>2765</v>
      </c>
      <c r="G155" s="236"/>
      <c r="H155" s="239">
        <v>3</v>
      </c>
      <c r="I155" s="240"/>
      <c r="J155" s="236"/>
      <c r="K155" s="236"/>
      <c r="L155" s="241"/>
      <c r="M155" s="242"/>
      <c r="N155" s="243"/>
      <c r="O155" s="243"/>
      <c r="P155" s="243"/>
      <c r="Q155" s="243"/>
      <c r="R155" s="243"/>
      <c r="S155" s="243"/>
      <c r="T155" s="244"/>
      <c r="AT155" s="245" t="s">
        <v>299</v>
      </c>
      <c r="AU155" s="245" t="s">
        <v>86</v>
      </c>
      <c r="AV155" s="12" t="s">
        <v>86</v>
      </c>
      <c r="AW155" s="12" t="s">
        <v>38</v>
      </c>
      <c r="AX155" s="12" t="s">
        <v>77</v>
      </c>
      <c r="AY155" s="245" t="s">
        <v>195</v>
      </c>
    </row>
    <row r="156" s="13" customFormat="1">
      <c r="B156" s="246"/>
      <c r="C156" s="247"/>
      <c r="D156" s="229" t="s">
        <v>299</v>
      </c>
      <c r="E156" s="248" t="s">
        <v>1</v>
      </c>
      <c r="F156" s="249" t="s">
        <v>301</v>
      </c>
      <c r="G156" s="247"/>
      <c r="H156" s="250">
        <v>3</v>
      </c>
      <c r="I156" s="251"/>
      <c r="J156" s="247"/>
      <c r="K156" s="247"/>
      <c r="L156" s="252"/>
      <c r="M156" s="253"/>
      <c r="N156" s="254"/>
      <c r="O156" s="254"/>
      <c r="P156" s="254"/>
      <c r="Q156" s="254"/>
      <c r="R156" s="254"/>
      <c r="S156" s="254"/>
      <c r="T156" s="255"/>
      <c r="AT156" s="256" t="s">
        <v>299</v>
      </c>
      <c r="AU156" s="256" t="s">
        <v>86</v>
      </c>
      <c r="AV156" s="13" t="s">
        <v>215</v>
      </c>
      <c r="AW156" s="13" t="s">
        <v>38</v>
      </c>
      <c r="AX156" s="13" t="s">
        <v>84</v>
      </c>
      <c r="AY156" s="256" t="s">
        <v>195</v>
      </c>
    </row>
    <row r="157" s="1" customFormat="1" ht="16.5" customHeight="1">
      <c r="B157" s="39"/>
      <c r="C157" s="217" t="s">
        <v>421</v>
      </c>
      <c r="D157" s="217" t="s">
        <v>198</v>
      </c>
      <c r="E157" s="218" t="s">
        <v>2820</v>
      </c>
      <c r="F157" s="219" t="s">
        <v>2821</v>
      </c>
      <c r="G157" s="220" t="s">
        <v>321</v>
      </c>
      <c r="H157" s="221">
        <v>3</v>
      </c>
      <c r="I157" s="222"/>
      <c r="J157" s="223">
        <f>ROUND(I157*H157,2)</f>
        <v>0</v>
      </c>
      <c r="K157" s="219" t="s">
        <v>202</v>
      </c>
      <c r="L157" s="44"/>
      <c r="M157" s="224" t="s">
        <v>1</v>
      </c>
      <c r="N157" s="225" t="s">
        <v>48</v>
      </c>
      <c r="O157" s="80"/>
      <c r="P157" s="226">
        <f>O157*H157</f>
        <v>0</v>
      </c>
      <c r="Q157" s="226">
        <v>0.10373</v>
      </c>
      <c r="R157" s="226">
        <f>Q157*H157</f>
        <v>0.31119000000000002</v>
      </c>
      <c r="S157" s="226">
        <v>0</v>
      </c>
      <c r="T157" s="227">
        <f>S157*H157</f>
        <v>0</v>
      </c>
      <c r="AR157" s="17" t="s">
        <v>215</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215</v>
      </c>
      <c r="BM157" s="17" t="s">
        <v>2822</v>
      </c>
    </row>
    <row r="158" s="12" customFormat="1">
      <c r="B158" s="235"/>
      <c r="C158" s="236"/>
      <c r="D158" s="229" t="s">
        <v>299</v>
      </c>
      <c r="E158" s="237" t="s">
        <v>1</v>
      </c>
      <c r="F158" s="238" t="s">
        <v>2765</v>
      </c>
      <c r="G158" s="236"/>
      <c r="H158" s="239">
        <v>3</v>
      </c>
      <c r="I158" s="240"/>
      <c r="J158" s="236"/>
      <c r="K158" s="236"/>
      <c r="L158" s="241"/>
      <c r="M158" s="242"/>
      <c r="N158" s="243"/>
      <c r="O158" s="243"/>
      <c r="P158" s="243"/>
      <c r="Q158" s="243"/>
      <c r="R158" s="243"/>
      <c r="S158" s="243"/>
      <c r="T158" s="244"/>
      <c r="AT158" s="245" t="s">
        <v>299</v>
      </c>
      <c r="AU158" s="245" t="s">
        <v>86</v>
      </c>
      <c r="AV158" s="12" t="s">
        <v>86</v>
      </c>
      <c r="AW158" s="12" t="s">
        <v>38</v>
      </c>
      <c r="AX158" s="12" t="s">
        <v>77</v>
      </c>
      <c r="AY158" s="245" t="s">
        <v>195</v>
      </c>
    </row>
    <row r="159" s="13" customFormat="1">
      <c r="B159" s="246"/>
      <c r="C159" s="247"/>
      <c r="D159" s="229" t="s">
        <v>299</v>
      </c>
      <c r="E159" s="248" t="s">
        <v>1</v>
      </c>
      <c r="F159" s="249" t="s">
        <v>301</v>
      </c>
      <c r="G159" s="247"/>
      <c r="H159" s="250">
        <v>3</v>
      </c>
      <c r="I159" s="251"/>
      <c r="J159" s="247"/>
      <c r="K159" s="247"/>
      <c r="L159" s="252"/>
      <c r="M159" s="253"/>
      <c r="N159" s="254"/>
      <c r="O159" s="254"/>
      <c r="P159" s="254"/>
      <c r="Q159" s="254"/>
      <c r="R159" s="254"/>
      <c r="S159" s="254"/>
      <c r="T159" s="255"/>
      <c r="AT159" s="256" t="s">
        <v>299</v>
      </c>
      <c r="AU159" s="256" t="s">
        <v>86</v>
      </c>
      <c r="AV159" s="13" t="s">
        <v>215</v>
      </c>
      <c r="AW159" s="13" t="s">
        <v>38</v>
      </c>
      <c r="AX159" s="13" t="s">
        <v>84</v>
      </c>
      <c r="AY159" s="256" t="s">
        <v>195</v>
      </c>
    </row>
    <row r="160" s="1" customFormat="1" ht="16.5" customHeight="1">
      <c r="B160" s="39"/>
      <c r="C160" s="217" t="s">
        <v>426</v>
      </c>
      <c r="D160" s="217" t="s">
        <v>198</v>
      </c>
      <c r="E160" s="218" t="s">
        <v>2823</v>
      </c>
      <c r="F160" s="219" t="s">
        <v>2824</v>
      </c>
      <c r="G160" s="220" t="s">
        <v>321</v>
      </c>
      <c r="H160" s="221">
        <v>3</v>
      </c>
      <c r="I160" s="222"/>
      <c r="J160" s="223">
        <f>ROUND(I160*H160,2)</f>
        <v>0</v>
      </c>
      <c r="K160" s="219" t="s">
        <v>202</v>
      </c>
      <c r="L160" s="44"/>
      <c r="M160" s="224" t="s">
        <v>1</v>
      </c>
      <c r="N160" s="225" t="s">
        <v>48</v>
      </c>
      <c r="O160" s="80"/>
      <c r="P160" s="226">
        <f>O160*H160</f>
        <v>0</v>
      </c>
      <c r="Q160" s="226">
        <v>0.18151999999999999</v>
      </c>
      <c r="R160" s="226">
        <f>Q160*H160</f>
        <v>0.54455999999999993</v>
      </c>
      <c r="S160" s="226">
        <v>0</v>
      </c>
      <c r="T160" s="227">
        <f>S160*H160</f>
        <v>0</v>
      </c>
      <c r="AR160" s="17" t="s">
        <v>215</v>
      </c>
      <c r="AT160" s="17" t="s">
        <v>198</v>
      </c>
      <c r="AU160" s="17" t="s">
        <v>86</v>
      </c>
      <c r="AY160" s="17" t="s">
        <v>195</v>
      </c>
      <c r="BE160" s="228">
        <f>IF(N160="základní",J160,0)</f>
        <v>0</v>
      </c>
      <c r="BF160" s="228">
        <f>IF(N160="snížená",J160,0)</f>
        <v>0</v>
      </c>
      <c r="BG160" s="228">
        <f>IF(N160="zákl. přenesená",J160,0)</f>
        <v>0</v>
      </c>
      <c r="BH160" s="228">
        <f>IF(N160="sníž. přenesená",J160,0)</f>
        <v>0</v>
      </c>
      <c r="BI160" s="228">
        <f>IF(N160="nulová",J160,0)</f>
        <v>0</v>
      </c>
      <c r="BJ160" s="17" t="s">
        <v>84</v>
      </c>
      <c r="BK160" s="228">
        <f>ROUND(I160*H160,2)</f>
        <v>0</v>
      </c>
      <c r="BL160" s="17" t="s">
        <v>215</v>
      </c>
      <c r="BM160" s="17" t="s">
        <v>2825</v>
      </c>
    </row>
    <row r="161" s="12" customFormat="1">
      <c r="B161" s="235"/>
      <c r="C161" s="236"/>
      <c r="D161" s="229" t="s">
        <v>299</v>
      </c>
      <c r="E161" s="237" t="s">
        <v>1</v>
      </c>
      <c r="F161" s="238" t="s">
        <v>2765</v>
      </c>
      <c r="G161" s="236"/>
      <c r="H161" s="239">
        <v>3</v>
      </c>
      <c r="I161" s="240"/>
      <c r="J161" s="236"/>
      <c r="K161" s="236"/>
      <c r="L161" s="241"/>
      <c r="M161" s="242"/>
      <c r="N161" s="243"/>
      <c r="O161" s="243"/>
      <c r="P161" s="243"/>
      <c r="Q161" s="243"/>
      <c r="R161" s="243"/>
      <c r="S161" s="243"/>
      <c r="T161" s="244"/>
      <c r="AT161" s="245" t="s">
        <v>299</v>
      </c>
      <c r="AU161" s="245" t="s">
        <v>86</v>
      </c>
      <c r="AV161" s="12" t="s">
        <v>86</v>
      </c>
      <c r="AW161" s="12" t="s">
        <v>38</v>
      </c>
      <c r="AX161" s="12" t="s">
        <v>77</v>
      </c>
      <c r="AY161" s="245" t="s">
        <v>195</v>
      </c>
    </row>
    <row r="162" s="13" customFormat="1">
      <c r="B162" s="246"/>
      <c r="C162" s="247"/>
      <c r="D162" s="229" t="s">
        <v>299</v>
      </c>
      <c r="E162" s="248" t="s">
        <v>1</v>
      </c>
      <c r="F162" s="249" t="s">
        <v>301</v>
      </c>
      <c r="G162" s="247"/>
      <c r="H162" s="250">
        <v>3</v>
      </c>
      <c r="I162" s="251"/>
      <c r="J162" s="247"/>
      <c r="K162" s="247"/>
      <c r="L162" s="252"/>
      <c r="M162" s="253"/>
      <c r="N162" s="254"/>
      <c r="O162" s="254"/>
      <c r="P162" s="254"/>
      <c r="Q162" s="254"/>
      <c r="R162" s="254"/>
      <c r="S162" s="254"/>
      <c r="T162" s="255"/>
      <c r="AT162" s="256" t="s">
        <v>299</v>
      </c>
      <c r="AU162" s="256" t="s">
        <v>86</v>
      </c>
      <c r="AV162" s="13" t="s">
        <v>215</v>
      </c>
      <c r="AW162" s="13" t="s">
        <v>38</v>
      </c>
      <c r="AX162" s="13" t="s">
        <v>84</v>
      </c>
      <c r="AY162" s="256" t="s">
        <v>195</v>
      </c>
    </row>
    <row r="163" s="1" customFormat="1" ht="16.5" customHeight="1">
      <c r="B163" s="39"/>
      <c r="C163" s="217" t="s">
        <v>431</v>
      </c>
      <c r="D163" s="217" t="s">
        <v>198</v>
      </c>
      <c r="E163" s="218" t="s">
        <v>2632</v>
      </c>
      <c r="F163" s="219" t="s">
        <v>2633</v>
      </c>
      <c r="G163" s="220" t="s">
        <v>404</v>
      </c>
      <c r="H163" s="221">
        <v>5.5</v>
      </c>
      <c r="I163" s="222"/>
      <c r="J163" s="223">
        <f>ROUND(I163*H163,2)</f>
        <v>0</v>
      </c>
      <c r="K163" s="219" t="s">
        <v>202</v>
      </c>
      <c r="L163" s="44"/>
      <c r="M163" s="224" t="s">
        <v>1</v>
      </c>
      <c r="N163" s="225" t="s">
        <v>48</v>
      </c>
      <c r="O163" s="80"/>
      <c r="P163" s="226">
        <f>O163*H163</f>
        <v>0</v>
      </c>
      <c r="Q163" s="226">
        <v>0.0035999999999999999</v>
      </c>
      <c r="R163" s="226">
        <f>Q163*H163</f>
        <v>0.019799999999999998</v>
      </c>
      <c r="S163" s="226">
        <v>0</v>
      </c>
      <c r="T163" s="227">
        <f>S163*H163</f>
        <v>0</v>
      </c>
      <c r="AR163" s="17" t="s">
        <v>215</v>
      </c>
      <c r="AT163" s="17" t="s">
        <v>198</v>
      </c>
      <c r="AU163" s="17" t="s">
        <v>86</v>
      </c>
      <c r="AY163" s="17" t="s">
        <v>195</v>
      </c>
      <c r="BE163" s="228">
        <f>IF(N163="základní",J163,0)</f>
        <v>0</v>
      </c>
      <c r="BF163" s="228">
        <f>IF(N163="snížená",J163,0)</f>
        <v>0</v>
      </c>
      <c r="BG163" s="228">
        <f>IF(N163="zákl. přenesená",J163,0)</f>
        <v>0</v>
      </c>
      <c r="BH163" s="228">
        <f>IF(N163="sníž. přenesená",J163,0)</f>
        <v>0</v>
      </c>
      <c r="BI163" s="228">
        <f>IF(N163="nulová",J163,0)</f>
        <v>0</v>
      </c>
      <c r="BJ163" s="17" t="s">
        <v>84</v>
      </c>
      <c r="BK163" s="228">
        <f>ROUND(I163*H163,2)</f>
        <v>0</v>
      </c>
      <c r="BL163" s="17" t="s">
        <v>215</v>
      </c>
      <c r="BM163" s="17" t="s">
        <v>2826</v>
      </c>
    </row>
    <row r="164" s="1" customFormat="1" ht="16.5" customHeight="1">
      <c r="B164" s="39"/>
      <c r="C164" s="217" t="s">
        <v>436</v>
      </c>
      <c r="D164" s="217" t="s">
        <v>198</v>
      </c>
      <c r="E164" s="218" t="s">
        <v>2827</v>
      </c>
      <c r="F164" s="219" t="s">
        <v>2828</v>
      </c>
      <c r="G164" s="220" t="s">
        <v>404</v>
      </c>
      <c r="H164" s="221">
        <v>5.5</v>
      </c>
      <c r="I164" s="222"/>
      <c r="J164" s="223">
        <f>ROUND(I164*H164,2)</f>
        <v>0</v>
      </c>
      <c r="K164" s="219" t="s">
        <v>202</v>
      </c>
      <c r="L164" s="44"/>
      <c r="M164" s="224" t="s">
        <v>1</v>
      </c>
      <c r="N164" s="225" t="s">
        <v>48</v>
      </c>
      <c r="O164" s="80"/>
      <c r="P164" s="226">
        <f>O164*H164</f>
        <v>0</v>
      </c>
      <c r="Q164" s="226">
        <v>0</v>
      </c>
      <c r="R164" s="226">
        <f>Q164*H164</f>
        <v>0</v>
      </c>
      <c r="S164" s="226">
        <v>0</v>
      </c>
      <c r="T164" s="227">
        <f>S164*H164</f>
        <v>0</v>
      </c>
      <c r="AR164" s="17" t="s">
        <v>215</v>
      </c>
      <c r="AT164" s="17" t="s">
        <v>198</v>
      </c>
      <c r="AU164" s="17" t="s">
        <v>86</v>
      </c>
      <c r="AY164" s="17" t="s">
        <v>195</v>
      </c>
      <c r="BE164" s="228">
        <f>IF(N164="základní",J164,0)</f>
        <v>0</v>
      </c>
      <c r="BF164" s="228">
        <f>IF(N164="snížená",J164,0)</f>
        <v>0</v>
      </c>
      <c r="BG164" s="228">
        <f>IF(N164="zákl. přenesená",J164,0)</f>
        <v>0</v>
      </c>
      <c r="BH164" s="228">
        <f>IF(N164="sníž. přenesená",J164,0)</f>
        <v>0</v>
      </c>
      <c r="BI164" s="228">
        <f>IF(N164="nulová",J164,0)</f>
        <v>0</v>
      </c>
      <c r="BJ164" s="17" t="s">
        <v>84</v>
      </c>
      <c r="BK164" s="228">
        <f>ROUND(I164*H164,2)</f>
        <v>0</v>
      </c>
      <c r="BL164" s="17" t="s">
        <v>215</v>
      </c>
      <c r="BM164" s="17" t="s">
        <v>2829</v>
      </c>
    </row>
    <row r="165" s="12" customFormat="1">
      <c r="B165" s="235"/>
      <c r="C165" s="236"/>
      <c r="D165" s="229" t="s">
        <v>299</v>
      </c>
      <c r="E165" s="237" t="s">
        <v>1</v>
      </c>
      <c r="F165" s="238" t="s">
        <v>2830</v>
      </c>
      <c r="G165" s="236"/>
      <c r="H165" s="239">
        <v>5.5</v>
      </c>
      <c r="I165" s="240"/>
      <c r="J165" s="236"/>
      <c r="K165" s="236"/>
      <c r="L165" s="241"/>
      <c r="M165" s="242"/>
      <c r="N165" s="243"/>
      <c r="O165" s="243"/>
      <c r="P165" s="243"/>
      <c r="Q165" s="243"/>
      <c r="R165" s="243"/>
      <c r="S165" s="243"/>
      <c r="T165" s="244"/>
      <c r="AT165" s="245" t="s">
        <v>299</v>
      </c>
      <c r="AU165" s="245" t="s">
        <v>86</v>
      </c>
      <c r="AV165" s="12" t="s">
        <v>86</v>
      </c>
      <c r="AW165" s="12" t="s">
        <v>38</v>
      </c>
      <c r="AX165" s="12" t="s">
        <v>77</v>
      </c>
      <c r="AY165" s="245" t="s">
        <v>195</v>
      </c>
    </row>
    <row r="166" s="13" customFormat="1">
      <c r="B166" s="246"/>
      <c r="C166" s="247"/>
      <c r="D166" s="229" t="s">
        <v>299</v>
      </c>
      <c r="E166" s="248" t="s">
        <v>1</v>
      </c>
      <c r="F166" s="249" t="s">
        <v>301</v>
      </c>
      <c r="G166" s="247"/>
      <c r="H166" s="250">
        <v>5.5</v>
      </c>
      <c r="I166" s="251"/>
      <c r="J166" s="247"/>
      <c r="K166" s="247"/>
      <c r="L166" s="252"/>
      <c r="M166" s="253"/>
      <c r="N166" s="254"/>
      <c r="O166" s="254"/>
      <c r="P166" s="254"/>
      <c r="Q166" s="254"/>
      <c r="R166" s="254"/>
      <c r="S166" s="254"/>
      <c r="T166" s="255"/>
      <c r="AT166" s="256" t="s">
        <v>299</v>
      </c>
      <c r="AU166" s="256" t="s">
        <v>86</v>
      </c>
      <c r="AV166" s="13" t="s">
        <v>215</v>
      </c>
      <c r="AW166" s="13" t="s">
        <v>38</v>
      </c>
      <c r="AX166" s="13" t="s">
        <v>84</v>
      </c>
      <c r="AY166" s="256" t="s">
        <v>195</v>
      </c>
    </row>
    <row r="167" s="11" customFormat="1" ht="22.8" customHeight="1">
      <c r="B167" s="201"/>
      <c r="C167" s="202"/>
      <c r="D167" s="203" t="s">
        <v>76</v>
      </c>
      <c r="E167" s="215" t="s">
        <v>238</v>
      </c>
      <c r="F167" s="215" t="s">
        <v>2831</v>
      </c>
      <c r="G167" s="202"/>
      <c r="H167" s="202"/>
      <c r="I167" s="205"/>
      <c r="J167" s="216">
        <f>BK167</f>
        <v>0</v>
      </c>
      <c r="K167" s="202"/>
      <c r="L167" s="207"/>
      <c r="M167" s="208"/>
      <c r="N167" s="209"/>
      <c r="O167" s="209"/>
      <c r="P167" s="210">
        <f>SUM(P168:P175)</f>
        <v>0</v>
      </c>
      <c r="Q167" s="209"/>
      <c r="R167" s="210">
        <f>SUM(R168:R175)</f>
        <v>0.92608099999999993</v>
      </c>
      <c r="S167" s="209"/>
      <c r="T167" s="211">
        <f>SUM(T168:T175)</f>
        <v>0</v>
      </c>
      <c r="AR167" s="212" t="s">
        <v>84</v>
      </c>
      <c r="AT167" s="213" t="s">
        <v>76</v>
      </c>
      <c r="AU167" s="213" t="s">
        <v>84</v>
      </c>
      <c r="AY167" s="212" t="s">
        <v>195</v>
      </c>
      <c r="BK167" s="214">
        <f>SUM(BK168:BK175)</f>
        <v>0</v>
      </c>
    </row>
    <row r="168" s="1" customFormat="1" ht="16.5" customHeight="1">
      <c r="B168" s="39"/>
      <c r="C168" s="217" t="s">
        <v>441</v>
      </c>
      <c r="D168" s="217" t="s">
        <v>198</v>
      </c>
      <c r="E168" s="218" t="s">
        <v>2832</v>
      </c>
      <c r="F168" s="219" t="s">
        <v>2833</v>
      </c>
      <c r="G168" s="220" t="s">
        <v>404</v>
      </c>
      <c r="H168" s="221">
        <v>3.5</v>
      </c>
      <c r="I168" s="222"/>
      <c r="J168" s="223">
        <f>ROUND(I168*H168,2)</f>
        <v>0</v>
      </c>
      <c r="K168" s="219" t="s">
        <v>202</v>
      </c>
      <c r="L168" s="44"/>
      <c r="M168" s="224" t="s">
        <v>1</v>
      </c>
      <c r="N168" s="225" t="s">
        <v>48</v>
      </c>
      <c r="O168" s="80"/>
      <c r="P168" s="226">
        <f>O168*H168</f>
        <v>0</v>
      </c>
      <c r="Q168" s="226">
        <v>0</v>
      </c>
      <c r="R168" s="226">
        <f>Q168*H168</f>
        <v>0</v>
      </c>
      <c r="S168" s="226">
        <v>0</v>
      </c>
      <c r="T168" s="227">
        <f>S168*H168</f>
        <v>0</v>
      </c>
      <c r="AR168" s="17" t="s">
        <v>215</v>
      </c>
      <c r="AT168" s="17" t="s">
        <v>198</v>
      </c>
      <c r="AU168" s="17" t="s">
        <v>86</v>
      </c>
      <c r="AY168" s="17" t="s">
        <v>195</v>
      </c>
      <c r="BE168" s="228">
        <f>IF(N168="základní",J168,0)</f>
        <v>0</v>
      </c>
      <c r="BF168" s="228">
        <f>IF(N168="snížená",J168,0)</f>
        <v>0</v>
      </c>
      <c r="BG168" s="228">
        <f>IF(N168="zákl. přenesená",J168,0)</f>
        <v>0</v>
      </c>
      <c r="BH168" s="228">
        <f>IF(N168="sníž. přenesená",J168,0)</f>
        <v>0</v>
      </c>
      <c r="BI168" s="228">
        <f>IF(N168="nulová",J168,0)</f>
        <v>0</v>
      </c>
      <c r="BJ168" s="17" t="s">
        <v>84</v>
      </c>
      <c r="BK168" s="228">
        <f>ROUND(I168*H168,2)</f>
        <v>0</v>
      </c>
      <c r="BL168" s="17" t="s">
        <v>215</v>
      </c>
      <c r="BM168" s="17" t="s">
        <v>2834</v>
      </c>
    </row>
    <row r="169" s="1" customFormat="1" ht="16.5" customHeight="1">
      <c r="B169" s="39"/>
      <c r="C169" s="278" t="s">
        <v>446</v>
      </c>
      <c r="D169" s="278" t="s">
        <v>366</v>
      </c>
      <c r="E169" s="279" t="s">
        <v>2835</v>
      </c>
      <c r="F169" s="280" t="s">
        <v>2836</v>
      </c>
      <c r="G169" s="281" t="s">
        <v>404</v>
      </c>
      <c r="H169" s="282">
        <v>3.8500000000000001</v>
      </c>
      <c r="I169" s="283"/>
      <c r="J169" s="284">
        <f>ROUND(I169*H169,2)</f>
        <v>0</v>
      </c>
      <c r="K169" s="280" t="s">
        <v>202</v>
      </c>
      <c r="L169" s="285"/>
      <c r="M169" s="286" t="s">
        <v>1</v>
      </c>
      <c r="N169" s="287" t="s">
        <v>48</v>
      </c>
      <c r="O169" s="80"/>
      <c r="P169" s="226">
        <f>O169*H169</f>
        <v>0</v>
      </c>
      <c r="Q169" s="226">
        <v>0.00106</v>
      </c>
      <c r="R169" s="226">
        <f>Q169*H169</f>
        <v>0.0040809999999999996</v>
      </c>
      <c r="S169" s="226">
        <v>0</v>
      </c>
      <c r="T169" s="227">
        <f>S169*H169</f>
        <v>0</v>
      </c>
      <c r="AR169" s="17" t="s">
        <v>238</v>
      </c>
      <c r="AT169" s="17" t="s">
        <v>366</v>
      </c>
      <c r="AU169" s="17" t="s">
        <v>86</v>
      </c>
      <c r="AY169" s="17" t="s">
        <v>195</v>
      </c>
      <c r="BE169" s="228">
        <f>IF(N169="základní",J169,0)</f>
        <v>0</v>
      </c>
      <c r="BF169" s="228">
        <f>IF(N169="snížená",J169,0)</f>
        <v>0</v>
      </c>
      <c r="BG169" s="228">
        <f>IF(N169="zákl. přenesená",J169,0)</f>
        <v>0</v>
      </c>
      <c r="BH169" s="228">
        <f>IF(N169="sníž. přenesená",J169,0)</f>
        <v>0</v>
      </c>
      <c r="BI169" s="228">
        <f>IF(N169="nulová",J169,0)</f>
        <v>0</v>
      </c>
      <c r="BJ169" s="17" t="s">
        <v>84</v>
      </c>
      <c r="BK169" s="228">
        <f>ROUND(I169*H169,2)</f>
        <v>0</v>
      </c>
      <c r="BL169" s="17" t="s">
        <v>215</v>
      </c>
      <c r="BM169" s="17" t="s">
        <v>2837</v>
      </c>
    </row>
    <row r="170" s="1" customFormat="1">
      <c r="B170" s="39"/>
      <c r="C170" s="40"/>
      <c r="D170" s="229" t="s">
        <v>205</v>
      </c>
      <c r="E170" s="40"/>
      <c r="F170" s="230" t="s">
        <v>2838</v>
      </c>
      <c r="G170" s="40"/>
      <c r="H170" s="40"/>
      <c r="I170" s="144"/>
      <c r="J170" s="40"/>
      <c r="K170" s="40"/>
      <c r="L170" s="44"/>
      <c r="M170" s="231"/>
      <c r="N170" s="80"/>
      <c r="O170" s="80"/>
      <c r="P170" s="80"/>
      <c r="Q170" s="80"/>
      <c r="R170" s="80"/>
      <c r="S170" s="80"/>
      <c r="T170" s="81"/>
      <c r="AT170" s="17" t="s">
        <v>205</v>
      </c>
      <c r="AU170" s="17" t="s">
        <v>86</v>
      </c>
    </row>
    <row r="171" s="12" customFormat="1">
      <c r="B171" s="235"/>
      <c r="C171" s="236"/>
      <c r="D171" s="229" t="s">
        <v>299</v>
      </c>
      <c r="E171" s="236"/>
      <c r="F171" s="238" t="s">
        <v>2839</v>
      </c>
      <c r="G171" s="236"/>
      <c r="H171" s="239">
        <v>3.8500000000000001</v>
      </c>
      <c r="I171" s="240"/>
      <c r="J171" s="236"/>
      <c r="K171" s="236"/>
      <c r="L171" s="241"/>
      <c r="M171" s="242"/>
      <c r="N171" s="243"/>
      <c r="O171" s="243"/>
      <c r="P171" s="243"/>
      <c r="Q171" s="243"/>
      <c r="R171" s="243"/>
      <c r="S171" s="243"/>
      <c r="T171" s="244"/>
      <c r="AT171" s="245" t="s">
        <v>299</v>
      </c>
      <c r="AU171" s="245" t="s">
        <v>86</v>
      </c>
      <c r="AV171" s="12" t="s">
        <v>86</v>
      </c>
      <c r="AW171" s="12" t="s">
        <v>4</v>
      </c>
      <c r="AX171" s="12" t="s">
        <v>84</v>
      </c>
      <c r="AY171" s="245" t="s">
        <v>195</v>
      </c>
    </row>
    <row r="172" s="1" customFormat="1" ht="16.5" customHeight="1">
      <c r="B172" s="39"/>
      <c r="C172" s="217" t="s">
        <v>451</v>
      </c>
      <c r="D172" s="217" t="s">
        <v>198</v>
      </c>
      <c r="E172" s="218" t="s">
        <v>2840</v>
      </c>
      <c r="F172" s="219" t="s">
        <v>2841</v>
      </c>
      <c r="G172" s="220" t="s">
        <v>404</v>
      </c>
      <c r="H172" s="221">
        <v>3.5</v>
      </c>
      <c r="I172" s="222"/>
      <c r="J172" s="223">
        <f>ROUND(I172*H172,2)</f>
        <v>0</v>
      </c>
      <c r="K172" s="219" t="s">
        <v>202</v>
      </c>
      <c r="L172" s="44"/>
      <c r="M172" s="224" t="s">
        <v>1</v>
      </c>
      <c r="N172" s="225" t="s">
        <v>48</v>
      </c>
      <c r="O172" s="80"/>
      <c r="P172" s="226">
        <f>O172*H172</f>
        <v>0</v>
      </c>
      <c r="Q172" s="226">
        <v>0</v>
      </c>
      <c r="R172" s="226">
        <f>Q172*H172</f>
        <v>0</v>
      </c>
      <c r="S172" s="226">
        <v>0</v>
      </c>
      <c r="T172" s="227">
        <f>S172*H172</f>
        <v>0</v>
      </c>
      <c r="AR172" s="17" t="s">
        <v>215</v>
      </c>
      <c r="AT172" s="17" t="s">
        <v>198</v>
      </c>
      <c r="AU172" s="17" t="s">
        <v>86</v>
      </c>
      <c r="AY172" s="17" t="s">
        <v>195</v>
      </c>
      <c r="BE172" s="228">
        <f>IF(N172="základní",J172,0)</f>
        <v>0</v>
      </c>
      <c r="BF172" s="228">
        <f>IF(N172="snížená",J172,0)</f>
        <v>0</v>
      </c>
      <c r="BG172" s="228">
        <f>IF(N172="zákl. přenesená",J172,0)</f>
        <v>0</v>
      </c>
      <c r="BH172" s="228">
        <f>IF(N172="sníž. přenesená",J172,0)</f>
        <v>0</v>
      </c>
      <c r="BI172" s="228">
        <f>IF(N172="nulová",J172,0)</f>
        <v>0</v>
      </c>
      <c r="BJ172" s="17" t="s">
        <v>84</v>
      </c>
      <c r="BK172" s="228">
        <f>ROUND(I172*H172,2)</f>
        <v>0</v>
      </c>
      <c r="BL172" s="17" t="s">
        <v>215</v>
      </c>
      <c r="BM172" s="17" t="s">
        <v>2842</v>
      </c>
    </row>
    <row r="173" s="1" customFormat="1" ht="16.5" customHeight="1">
      <c r="B173" s="39"/>
      <c r="C173" s="217" t="s">
        <v>455</v>
      </c>
      <c r="D173" s="217" t="s">
        <v>198</v>
      </c>
      <c r="E173" s="218" t="s">
        <v>2843</v>
      </c>
      <c r="F173" s="219" t="s">
        <v>2844</v>
      </c>
      <c r="G173" s="220" t="s">
        <v>553</v>
      </c>
      <c r="H173" s="221">
        <v>2</v>
      </c>
      <c r="I173" s="222"/>
      <c r="J173" s="223">
        <f>ROUND(I173*H173,2)</f>
        <v>0</v>
      </c>
      <c r="K173" s="219" t="s">
        <v>202</v>
      </c>
      <c r="L173" s="44"/>
      <c r="M173" s="224" t="s">
        <v>1</v>
      </c>
      <c r="N173" s="225" t="s">
        <v>48</v>
      </c>
      <c r="O173" s="80"/>
      <c r="P173" s="226">
        <f>O173*H173</f>
        <v>0</v>
      </c>
      <c r="Q173" s="226">
        <v>0.46009</v>
      </c>
      <c r="R173" s="226">
        <f>Q173*H173</f>
        <v>0.92018</v>
      </c>
      <c r="S173" s="226">
        <v>0</v>
      </c>
      <c r="T173" s="227">
        <f>S173*H173</f>
        <v>0</v>
      </c>
      <c r="AR173" s="17" t="s">
        <v>215</v>
      </c>
      <c r="AT173" s="17" t="s">
        <v>198</v>
      </c>
      <c r="AU173" s="17" t="s">
        <v>86</v>
      </c>
      <c r="AY173" s="17" t="s">
        <v>195</v>
      </c>
      <c r="BE173" s="228">
        <f>IF(N173="základní",J173,0)</f>
        <v>0</v>
      </c>
      <c r="BF173" s="228">
        <f>IF(N173="snížená",J173,0)</f>
        <v>0</v>
      </c>
      <c r="BG173" s="228">
        <f>IF(N173="zákl. přenesená",J173,0)</f>
        <v>0</v>
      </c>
      <c r="BH173" s="228">
        <f>IF(N173="sníž. přenesená",J173,0)</f>
        <v>0</v>
      </c>
      <c r="BI173" s="228">
        <f>IF(N173="nulová",J173,0)</f>
        <v>0</v>
      </c>
      <c r="BJ173" s="17" t="s">
        <v>84</v>
      </c>
      <c r="BK173" s="228">
        <f>ROUND(I173*H173,2)</f>
        <v>0</v>
      </c>
      <c r="BL173" s="17" t="s">
        <v>215</v>
      </c>
      <c r="BM173" s="17" t="s">
        <v>2845</v>
      </c>
    </row>
    <row r="174" s="1" customFormat="1" ht="16.5" customHeight="1">
      <c r="B174" s="39"/>
      <c r="C174" s="217" t="s">
        <v>460</v>
      </c>
      <c r="D174" s="217" t="s">
        <v>198</v>
      </c>
      <c r="E174" s="218" t="s">
        <v>2846</v>
      </c>
      <c r="F174" s="219" t="s">
        <v>2847</v>
      </c>
      <c r="G174" s="220" t="s">
        <v>404</v>
      </c>
      <c r="H174" s="221">
        <v>6.5</v>
      </c>
      <c r="I174" s="222"/>
      <c r="J174" s="223">
        <f>ROUND(I174*H174,2)</f>
        <v>0</v>
      </c>
      <c r="K174" s="219" t="s">
        <v>202</v>
      </c>
      <c r="L174" s="44"/>
      <c r="M174" s="224" t="s">
        <v>1</v>
      </c>
      <c r="N174" s="225" t="s">
        <v>48</v>
      </c>
      <c r="O174" s="80"/>
      <c r="P174" s="226">
        <f>O174*H174</f>
        <v>0</v>
      </c>
      <c r="Q174" s="226">
        <v>0.00019000000000000001</v>
      </c>
      <c r="R174" s="226">
        <f>Q174*H174</f>
        <v>0.001235</v>
      </c>
      <c r="S174" s="226">
        <v>0</v>
      </c>
      <c r="T174" s="227">
        <f>S174*H174</f>
        <v>0</v>
      </c>
      <c r="AR174" s="17" t="s">
        <v>84</v>
      </c>
      <c r="AT174" s="17" t="s">
        <v>198</v>
      </c>
      <c r="AU174" s="17" t="s">
        <v>86</v>
      </c>
      <c r="AY174" s="17" t="s">
        <v>195</v>
      </c>
      <c r="BE174" s="228">
        <f>IF(N174="základní",J174,0)</f>
        <v>0</v>
      </c>
      <c r="BF174" s="228">
        <f>IF(N174="snížená",J174,0)</f>
        <v>0</v>
      </c>
      <c r="BG174" s="228">
        <f>IF(N174="zákl. přenesená",J174,0)</f>
        <v>0</v>
      </c>
      <c r="BH174" s="228">
        <f>IF(N174="sníž. přenesená",J174,0)</f>
        <v>0</v>
      </c>
      <c r="BI174" s="228">
        <f>IF(N174="nulová",J174,0)</f>
        <v>0</v>
      </c>
      <c r="BJ174" s="17" t="s">
        <v>84</v>
      </c>
      <c r="BK174" s="228">
        <f>ROUND(I174*H174,2)</f>
        <v>0</v>
      </c>
      <c r="BL174" s="17" t="s">
        <v>84</v>
      </c>
      <c r="BM174" s="17" t="s">
        <v>2848</v>
      </c>
    </row>
    <row r="175" s="1" customFormat="1" ht="16.5" customHeight="1">
      <c r="B175" s="39"/>
      <c r="C175" s="217" t="s">
        <v>467</v>
      </c>
      <c r="D175" s="217" t="s">
        <v>198</v>
      </c>
      <c r="E175" s="218" t="s">
        <v>2849</v>
      </c>
      <c r="F175" s="219" t="s">
        <v>2850</v>
      </c>
      <c r="G175" s="220" t="s">
        <v>404</v>
      </c>
      <c r="H175" s="221">
        <v>6.5</v>
      </c>
      <c r="I175" s="222"/>
      <c r="J175" s="223">
        <f>ROUND(I175*H175,2)</f>
        <v>0</v>
      </c>
      <c r="K175" s="219" t="s">
        <v>202</v>
      </c>
      <c r="L175" s="44"/>
      <c r="M175" s="224" t="s">
        <v>1</v>
      </c>
      <c r="N175" s="225" t="s">
        <v>48</v>
      </c>
      <c r="O175" s="80"/>
      <c r="P175" s="226">
        <f>O175*H175</f>
        <v>0</v>
      </c>
      <c r="Q175" s="226">
        <v>9.0000000000000006E-05</v>
      </c>
      <c r="R175" s="226">
        <f>Q175*H175</f>
        <v>0.00058500000000000002</v>
      </c>
      <c r="S175" s="226">
        <v>0</v>
      </c>
      <c r="T175" s="227">
        <f>S175*H175</f>
        <v>0</v>
      </c>
      <c r="AR175" s="17" t="s">
        <v>84</v>
      </c>
      <c r="AT175" s="17" t="s">
        <v>198</v>
      </c>
      <c r="AU175" s="17" t="s">
        <v>86</v>
      </c>
      <c r="AY175" s="17" t="s">
        <v>195</v>
      </c>
      <c r="BE175" s="228">
        <f>IF(N175="základní",J175,0)</f>
        <v>0</v>
      </c>
      <c r="BF175" s="228">
        <f>IF(N175="snížená",J175,0)</f>
        <v>0</v>
      </c>
      <c r="BG175" s="228">
        <f>IF(N175="zákl. přenesená",J175,0)</f>
        <v>0</v>
      </c>
      <c r="BH175" s="228">
        <f>IF(N175="sníž. přenesená",J175,0)</f>
        <v>0</v>
      </c>
      <c r="BI175" s="228">
        <f>IF(N175="nulová",J175,0)</f>
        <v>0</v>
      </c>
      <c r="BJ175" s="17" t="s">
        <v>84</v>
      </c>
      <c r="BK175" s="228">
        <f>ROUND(I175*H175,2)</f>
        <v>0</v>
      </c>
      <c r="BL175" s="17" t="s">
        <v>84</v>
      </c>
      <c r="BM175" s="17" t="s">
        <v>2851</v>
      </c>
    </row>
    <row r="176" s="11" customFormat="1" ht="22.8" customHeight="1">
      <c r="B176" s="201"/>
      <c r="C176" s="202"/>
      <c r="D176" s="203" t="s">
        <v>76</v>
      </c>
      <c r="E176" s="215" t="s">
        <v>2704</v>
      </c>
      <c r="F176" s="215" t="s">
        <v>2705</v>
      </c>
      <c r="G176" s="202"/>
      <c r="H176" s="202"/>
      <c r="I176" s="205"/>
      <c r="J176" s="216">
        <f>BK176</f>
        <v>0</v>
      </c>
      <c r="K176" s="202"/>
      <c r="L176" s="207"/>
      <c r="M176" s="208"/>
      <c r="N176" s="209"/>
      <c r="O176" s="209"/>
      <c r="P176" s="210">
        <f>SUM(P177:P182)</f>
        <v>0</v>
      </c>
      <c r="Q176" s="209"/>
      <c r="R176" s="210">
        <f>SUM(R177:R182)</f>
        <v>0</v>
      </c>
      <c r="S176" s="209"/>
      <c r="T176" s="211">
        <f>SUM(T177:T182)</f>
        <v>0</v>
      </c>
      <c r="AR176" s="212" t="s">
        <v>84</v>
      </c>
      <c r="AT176" s="213" t="s">
        <v>76</v>
      </c>
      <c r="AU176" s="213" t="s">
        <v>84</v>
      </c>
      <c r="AY176" s="212" t="s">
        <v>195</v>
      </c>
      <c r="BK176" s="214">
        <f>SUM(BK177:BK182)</f>
        <v>0</v>
      </c>
    </row>
    <row r="177" s="1" customFormat="1" ht="16.5" customHeight="1">
      <c r="B177" s="39"/>
      <c r="C177" s="217" t="s">
        <v>478</v>
      </c>
      <c r="D177" s="217" t="s">
        <v>198</v>
      </c>
      <c r="E177" s="218" t="s">
        <v>2706</v>
      </c>
      <c r="F177" s="219" t="s">
        <v>2707</v>
      </c>
      <c r="G177" s="220" t="s">
        <v>350</v>
      </c>
      <c r="H177" s="221">
        <v>1.8180000000000001</v>
      </c>
      <c r="I177" s="222"/>
      <c r="J177" s="223">
        <f>ROUND(I177*H177,2)</f>
        <v>0</v>
      </c>
      <c r="K177" s="219" t="s">
        <v>202</v>
      </c>
      <c r="L177" s="44"/>
      <c r="M177" s="224" t="s">
        <v>1</v>
      </c>
      <c r="N177" s="225" t="s">
        <v>48</v>
      </c>
      <c r="O177" s="80"/>
      <c r="P177" s="226">
        <f>O177*H177</f>
        <v>0</v>
      </c>
      <c r="Q177" s="226">
        <v>0</v>
      </c>
      <c r="R177" s="226">
        <f>Q177*H177</f>
        <v>0</v>
      </c>
      <c r="S177" s="226">
        <v>0</v>
      </c>
      <c r="T177" s="227">
        <f>S177*H177</f>
        <v>0</v>
      </c>
      <c r="AR177" s="17" t="s">
        <v>215</v>
      </c>
      <c r="AT177" s="17" t="s">
        <v>198</v>
      </c>
      <c r="AU177" s="17" t="s">
        <v>86</v>
      </c>
      <c r="AY177" s="17" t="s">
        <v>195</v>
      </c>
      <c r="BE177" s="228">
        <f>IF(N177="základní",J177,0)</f>
        <v>0</v>
      </c>
      <c r="BF177" s="228">
        <f>IF(N177="snížená",J177,0)</f>
        <v>0</v>
      </c>
      <c r="BG177" s="228">
        <f>IF(N177="zákl. přenesená",J177,0)</f>
        <v>0</v>
      </c>
      <c r="BH177" s="228">
        <f>IF(N177="sníž. přenesená",J177,0)</f>
        <v>0</v>
      </c>
      <c r="BI177" s="228">
        <f>IF(N177="nulová",J177,0)</f>
        <v>0</v>
      </c>
      <c r="BJ177" s="17" t="s">
        <v>84</v>
      </c>
      <c r="BK177" s="228">
        <f>ROUND(I177*H177,2)</f>
        <v>0</v>
      </c>
      <c r="BL177" s="17" t="s">
        <v>215</v>
      </c>
      <c r="BM177" s="17" t="s">
        <v>2852</v>
      </c>
    </row>
    <row r="178" s="1" customFormat="1">
      <c r="B178" s="39"/>
      <c r="C178" s="40"/>
      <c r="D178" s="229" t="s">
        <v>205</v>
      </c>
      <c r="E178" s="40"/>
      <c r="F178" s="230" t="s">
        <v>2709</v>
      </c>
      <c r="G178" s="40"/>
      <c r="H178" s="40"/>
      <c r="I178" s="144"/>
      <c r="J178" s="40"/>
      <c r="K178" s="40"/>
      <c r="L178" s="44"/>
      <c r="M178" s="231"/>
      <c r="N178" s="80"/>
      <c r="O178" s="80"/>
      <c r="P178" s="80"/>
      <c r="Q178" s="80"/>
      <c r="R178" s="80"/>
      <c r="S178" s="80"/>
      <c r="T178" s="81"/>
      <c r="AT178" s="17" t="s">
        <v>205</v>
      </c>
      <c r="AU178" s="17" t="s">
        <v>86</v>
      </c>
    </row>
    <row r="179" s="1" customFormat="1" ht="16.5" customHeight="1">
      <c r="B179" s="39"/>
      <c r="C179" s="217" t="s">
        <v>489</v>
      </c>
      <c r="D179" s="217" t="s">
        <v>198</v>
      </c>
      <c r="E179" s="218" t="s">
        <v>2710</v>
      </c>
      <c r="F179" s="219" t="s">
        <v>2711</v>
      </c>
      <c r="G179" s="220" t="s">
        <v>350</v>
      </c>
      <c r="H179" s="221">
        <v>1.8180000000000001</v>
      </c>
      <c r="I179" s="222"/>
      <c r="J179" s="223">
        <f>ROUND(I179*H179,2)</f>
        <v>0</v>
      </c>
      <c r="K179" s="219" t="s">
        <v>202</v>
      </c>
      <c r="L179" s="44"/>
      <c r="M179" s="224" t="s">
        <v>1</v>
      </c>
      <c r="N179" s="225" t="s">
        <v>48</v>
      </c>
      <c r="O179" s="80"/>
      <c r="P179" s="226">
        <f>O179*H179</f>
        <v>0</v>
      </c>
      <c r="Q179" s="226">
        <v>0</v>
      </c>
      <c r="R179" s="226">
        <f>Q179*H179</f>
        <v>0</v>
      </c>
      <c r="S179" s="226">
        <v>0</v>
      </c>
      <c r="T179" s="227">
        <f>S179*H179</f>
        <v>0</v>
      </c>
      <c r="AR179" s="17" t="s">
        <v>215</v>
      </c>
      <c r="AT179" s="17" t="s">
        <v>198</v>
      </c>
      <c r="AU179" s="17" t="s">
        <v>86</v>
      </c>
      <c r="AY179" s="17" t="s">
        <v>195</v>
      </c>
      <c r="BE179" s="228">
        <f>IF(N179="základní",J179,0)</f>
        <v>0</v>
      </c>
      <c r="BF179" s="228">
        <f>IF(N179="snížená",J179,0)</f>
        <v>0</v>
      </c>
      <c r="BG179" s="228">
        <f>IF(N179="zákl. přenesená",J179,0)</f>
        <v>0</v>
      </c>
      <c r="BH179" s="228">
        <f>IF(N179="sníž. přenesená",J179,0)</f>
        <v>0</v>
      </c>
      <c r="BI179" s="228">
        <f>IF(N179="nulová",J179,0)</f>
        <v>0</v>
      </c>
      <c r="BJ179" s="17" t="s">
        <v>84</v>
      </c>
      <c r="BK179" s="228">
        <f>ROUND(I179*H179,2)</f>
        <v>0</v>
      </c>
      <c r="BL179" s="17" t="s">
        <v>215</v>
      </c>
      <c r="BM179" s="17" t="s">
        <v>2853</v>
      </c>
    </row>
    <row r="180" s="1" customFormat="1" ht="16.5" customHeight="1">
      <c r="B180" s="39"/>
      <c r="C180" s="217" t="s">
        <v>493</v>
      </c>
      <c r="D180" s="217" t="s">
        <v>198</v>
      </c>
      <c r="E180" s="218" t="s">
        <v>2713</v>
      </c>
      <c r="F180" s="219" t="s">
        <v>2714</v>
      </c>
      <c r="G180" s="220" t="s">
        <v>350</v>
      </c>
      <c r="H180" s="221">
        <v>27.27</v>
      </c>
      <c r="I180" s="222"/>
      <c r="J180" s="223">
        <f>ROUND(I180*H180,2)</f>
        <v>0</v>
      </c>
      <c r="K180" s="219" t="s">
        <v>202</v>
      </c>
      <c r="L180" s="44"/>
      <c r="M180" s="224" t="s">
        <v>1</v>
      </c>
      <c r="N180" s="225" t="s">
        <v>48</v>
      </c>
      <c r="O180" s="80"/>
      <c r="P180" s="226">
        <f>O180*H180</f>
        <v>0</v>
      </c>
      <c r="Q180" s="226">
        <v>0</v>
      </c>
      <c r="R180" s="226">
        <f>Q180*H180</f>
        <v>0</v>
      </c>
      <c r="S180" s="226">
        <v>0</v>
      </c>
      <c r="T180" s="227">
        <f>S180*H180</f>
        <v>0</v>
      </c>
      <c r="AR180" s="17" t="s">
        <v>215</v>
      </c>
      <c r="AT180" s="17" t="s">
        <v>198</v>
      </c>
      <c r="AU180" s="17" t="s">
        <v>86</v>
      </c>
      <c r="AY180" s="17" t="s">
        <v>195</v>
      </c>
      <c r="BE180" s="228">
        <f>IF(N180="základní",J180,0)</f>
        <v>0</v>
      </c>
      <c r="BF180" s="228">
        <f>IF(N180="snížená",J180,0)</f>
        <v>0</v>
      </c>
      <c r="BG180" s="228">
        <f>IF(N180="zákl. přenesená",J180,0)</f>
        <v>0</v>
      </c>
      <c r="BH180" s="228">
        <f>IF(N180="sníž. přenesená",J180,0)</f>
        <v>0</v>
      </c>
      <c r="BI180" s="228">
        <f>IF(N180="nulová",J180,0)</f>
        <v>0</v>
      </c>
      <c r="BJ180" s="17" t="s">
        <v>84</v>
      </c>
      <c r="BK180" s="228">
        <f>ROUND(I180*H180,2)</f>
        <v>0</v>
      </c>
      <c r="BL180" s="17" t="s">
        <v>215</v>
      </c>
      <c r="BM180" s="17" t="s">
        <v>2854</v>
      </c>
    </row>
    <row r="181" s="12" customFormat="1">
      <c r="B181" s="235"/>
      <c r="C181" s="236"/>
      <c r="D181" s="229" t="s">
        <v>299</v>
      </c>
      <c r="E181" s="236"/>
      <c r="F181" s="238" t="s">
        <v>2855</v>
      </c>
      <c r="G181" s="236"/>
      <c r="H181" s="239">
        <v>27.27</v>
      </c>
      <c r="I181" s="240"/>
      <c r="J181" s="236"/>
      <c r="K181" s="236"/>
      <c r="L181" s="241"/>
      <c r="M181" s="242"/>
      <c r="N181" s="243"/>
      <c r="O181" s="243"/>
      <c r="P181" s="243"/>
      <c r="Q181" s="243"/>
      <c r="R181" s="243"/>
      <c r="S181" s="243"/>
      <c r="T181" s="244"/>
      <c r="AT181" s="245" t="s">
        <v>299</v>
      </c>
      <c r="AU181" s="245" t="s">
        <v>86</v>
      </c>
      <c r="AV181" s="12" t="s">
        <v>86</v>
      </c>
      <c r="AW181" s="12" t="s">
        <v>4</v>
      </c>
      <c r="AX181" s="12" t="s">
        <v>84</v>
      </c>
      <c r="AY181" s="245" t="s">
        <v>195</v>
      </c>
    </row>
    <row r="182" s="1" customFormat="1" ht="16.5" customHeight="1">
      <c r="B182" s="39"/>
      <c r="C182" s="217" t="s">
        <v>499</v>
      </c>
      <c r="D182" s="217" t="s">
        <v>198</v>
      </c>
      <c r="E182" s="218" t="s">
        <v>2717</v>
      </c>
      <c r="F182" s="219" t="s">
        <v>2718</v>
      </c>
      <c r="G182" s="220" t="s">
        <v>350</v>
      </c>
      <c r="H182" s="221">
        <v>1.8180000000000001</v>
      </c>
      <c r="I182" s="222"/>
      <c r="J182" s="223">
        <f>ROUND(I182*H182,2)</f>
        <v>0</v>
      </c>
      <c r="K182" s="219" t="s">
        <v>202</v>
      </c>
      <c r="L182" s="44"/>
      <c r="M182" s="224" t="s">
        <v>1</v>
      </c>
      <c r="N182" s="225" t="s">
        <v>48</v>
      </c>
      <c r="O182" s="80"/>
      <c r="P182" s="226">
        <f>O182*H182</f>
        <v>0</v>
      </c>
      <c r="Q182" s="226">
        <v>0</v>
      </c>
      <c r="R182" s="226">
        <f>Q182*H182</f>
        <v>0</v>
      </c>
      <c r="S182" s="226">
        <v>0</v>
      </c>
      <c r="T182" s="227">
        <f>S182*H182</f>
        <v>0</v>
      </c>
      <c r="AR182" s="17" t="s">
        <v>215</v>
      </c>
      <c r="AT182" s="17" t="s">
        <v>198</v>
      </c>
      <c r="AU182" s="17" t="s">
        <v>86</v>
      </c>
      <c r="AY182" s="17" t="s">
        <v>195</v>
      </c>
      <c r="BE182" s="228">
        <f>IF(N182="základní",J182,0)</f>
        <v>0</v>
      </c>
      <c r="BF182" s="228">
        <f>IF(N182="snížená",J182,0)</f>
        <v>0</v>
      </c>
      <c r="BG182" s="228">
        <f>IF(N182="zákl. přenesená",J182,0)</f>
        <v>0</v>
      </c>
      <c r="BH182" s="228">
        <f>IF(N182="sníž. přenesená",J182,0)</f>
        <v>0</v>
      </c>
      <c r="BI182" s="228">
        <f>IF(N182="nulová",J182,0)</f>
        <v>0</v>
      </c>
      <c r="BJ182" s="17" t="s">
        <v>84</v>
      </c>
      <c r="BK182" s="228">
        <f>ROUND(I182*H182,2)</f>
        <v>0</v>
      </c>
      <c r="BL182" s="17" t="s">
        <v>215</v>
      </c>
      <c r="BM182" s="17" t="s">
        <v>2856</v>
      </c>
    </row>
    <row r="183" s="11" customFormat="1" ht="22.8" customHeight="1">
      <c r="B183" s="201"/>
      <c r="C183" s="202"/>
      <c r="D183" s="203" t="s">
        <v>76</v>
      </c>
      <c r="E183" s="215" t="s">
        <v>934</v>
      </c>
      <c r="F183" s="215" t="s">
        <v>935</v>
      </c>
      <c r="G183" s="202"/>
      <c r="H183" s="202"/>
      <c r="I183" s="205"/>
      <c r="J183" s="216">
        <f>BK183</f>
        <v>0</v>
      </c>
      <c r="K183" s="202"/>
      <c r="L183" s="207"/>
      <c r="M183" s="208"/>
      <c r="N183" s="209"/>
      <c r="O183" s="209"/>
      <c r="P183" s="210">
        <f>P184</f>
        <v>0</v>
      </c>
      <c r="Q183" s="209"/>
      <c r="R183" s="210">
        <f>R184</f>
        <v>0</v>
      </c>
      <c r="S183" s="209"/>
      <c r="T183" s="211">
        <f>T184</f>
        <v>0</v>
      </c>
      <c r="AR183" s="212" t="s">
        <v>84</v>
      </c>
      <c r="AT183" s="213" t="s">
        <v>76</v>
      </c>
      <c r="AU183" s="213" t="s">
        <v>84</v>
      </c>
      <c r="AY183" s="212" t="s">
        <v>195</v>
      </c>
      <c r="BK183" s="214">
        <f>BK184</f>
        <v>0</v>
      </c>
    </row>
    <row r="184" s="1" customFormat="1" ht="16.5" customHeight="1">
      <c r="B184" s="39"/>
      <c r="C184" s="217" t="s">
        <v>504</v>
      </c>
      <c r="D184" s="217" t="s">
        <v>198</v>
      </c>
      <c r="E184" s="218" t="s">
        <v>2857</v>
      </c>
      <c r="F184" s="219" t="s">
        <v>2858</v>
      </c>
      <c r="G184" s="220" t="s">
        <v>350</v>
      </c>
      <c r="H184" s="221">
        <v>5.2990000000000004</v>
      </c>
      <c r="I184" s="222"/>
      <c r="J184" s="223">
        <f>ROUND(I184*H184,2)</f>
        <v>0</v>
      </c>
      <c r="K184" s="219" t="s">
        <v>202</v>
      </c>
      <c r="L184" s="44"/>
      <c r="M184" s="224" t="s">
        <v>1</v>
      </c>
      <c r="N184" s="225" t="s">
        <v>48</v>
      </c>
      <c r="O184" s="80"/>
      <c r="P184" s="226">
        <f>O184*H184</f>
        <v>0</v>
      </c>
      <c r="Q184" s="226">
        <v>0</v>
      </c>
      <c r="R184" s="226">
        <f>Q184*H184</f>
        <v>0</v>
      </c>
      <c r="S184" s="226">
        <v>0</v>
      </c>
      <c r="T184" s="227">
        <f>S184*H184</f>
        <v>0</v>
      </c>
      <c r="AR184" s="17" t="s">
        <v>84</v>
      </c>
      <c r="AT184" s="17" t="s">
        <v>198</v>
      </c>
      <c r="AU184" s="17" t="s">
        <v>86</v>
      </c>
      <c r="AY184" s="17" t="s">
        <v>195</v>
      </c>
      <c r="BE184" s="228">
        <f>IF(N184="základní",J184,0)</f>
        <v>0</v>
      </c>
      <c r="BF184" s="228">
        <f>IF(N184="snížená",J184,0)</f>
        <v>0</v>
      </c>
      <c r="BG184" s="228">
        <f>IF(N184="zákl. přenesená",J184,0)</f>
        <v>0</v>
      </c>
      <c r="BH184" s="228">
        <f>IF(N184="sníž. přenesená",J184,0)</f>
        <v>0</v>
      </c>
      <c r="BI184" s="228">
        <f>IF(N184="nulová",J184,0)</f>
        <v>0</v>
      </c>
      <c r="BJ184" s="17" t="s">
        <v>84</v>
      </c>
      <c r="BK184" s="228">
        <f>ROUND(I184*H184,2)</f>
        <v>0</v>
      </c>
      <c r="BL184" s="17" t="s">
        <v>84</v>
      </c>
      <c r="BM184" s="17" t="s">
        <v>2859</v>
      </c>
    </row>
    <row r="185" s="11" customFormat="1" ht="25.92" customHeight="1">
      <c r="B185" s="201"/>
      <c r="C185" s="202"/>
      <c r="D185" s="203" t="s">
        <v>76</v>
      </c>
      <c r="E185" s="204" t="s">
        <v>940</v>
      </c>
      <c r="F185" s="204" t="s">
        <v>941</v>
      </c>
      <c r="G185" s="202"/>
      <c r="H185" s="202"/>
      <c r="I185" s="205"/>
      <c r="J185" s="206">
        <f>BK185</f>
        <v>0</v>
      </c>
      <c r="K185" s="202"/>
      <c r="L185" s="207"/>
      <c r="M185" s="208"/>
      <c r="N185" s="209"/>
      <c r="O185" s="209"/>
      <c r="P185" s="210">
        <f>P186</f>
        <v>0</v>
      </c>
      <c r="Q185" s="209"/>
      <c r="R185" s="210">
        <f>R186</f>
        <v>3.5000000000000004E-05</v>
      </c>
      <c r="S185" s="209"/>
      <c r="T185" s="211">
        <f>T186</f>
        <v>0</v>
      </c>
      <c r="AR185" s="212" t="s">
        <v>86</v>
      </c>
      <c r="AT185" s="213" t="s">
        <v>76</v>
      </c>
      <c r="AU185" s="213" t="s">
        <v>77</v>
      </c>
      <c r="AY185" s="212" t="s">
        <v>195</v>
      </c>
      <c r="BK185" s="214">
        <f>BK186</f>
        <v>0</v>
      </c>
    </row>
    <row r="186" s="11" customFormat="1" ht="22.8" customHeight="1">
      <c r="B186" s="201"/>
      <c r="C186" s="202"/>
      <c r="D186" s="203" t="s">
        <v>76</v>
      </c>
      <c r="E186" s="215" t="s">
        <v>2860</v>
      </c>
      <c r="F186" s="215" t="s">
        <v>2861</v>
      </c>
      <c r="G186" s="202"/>
      <c r="H186" s="202"/>
      <c r="I186" s="205"/>
      <c r="J186" s="216">
        <f>BK186</f>
        <v>0</v>
      </c>
      <c r="K186" s="202"/>
      <c r="L186" s="207"/>
      <c r="M186" s="208"/>
      <c r="N186" s="209"/>
      <c r="O186" s="209"/>
      <c r="P186" s="210">
        <f>P187</f>
        <v>0</v>
      </c>
      <c r="Q186" s="209"/>
      <c r="R186" s="210">
        <f>R187</f>
        <v>3.5000000000000004E-05</v>
      </c>
      <c r="S186" s="209"/>
      <c r="T186" s="211">
        <f>T187</f>
        <v>0</v>
      </c>
      <c r="AR186" s="212" t="s">
        <v>86</v>
      </c>
      <c r="AT186" s="213" t="s">
        <v>76</v>
      </c>
      <c r="AU186" s="213" t="s">
        <v>84</v>
      </c>
      <c r="AY186" s="212" t="s">
        <v>195</v>
      </c>
      <c r="BK186" s="214">
        <f>BK187</f>
        <v>0</v>
      </c>
    </row>
    <row r="187" s="1" customFormat="1" ht="16.5" customHeight="1">
      <c r="B187" s="39"/>
      <c r="C187" s="217" t="s">
        <v>510</v>
      </c>
      <c r="D187" s="217" t="s">
        <v>198</v>
      </c>
      <c r="E187" s="218" t="s">
        <v>2862</v>
      </c>
      <c r="F187" s="219" t="s">
        <v>2863</v>
      </c>
      <c r="G187" s="220" t="s">
        <v>404</v>
      </c>
      <c r="H187" s="221">
        <v>3.5</v>
      </c>
      <c r="I187" s="222"/>
      <c r="J187" s="223">
        <f>ROUND(I187*H187,2)</f>
        <v>0</v>
      </c>
      <c r="K187" s="219" t="s">
        <v>202</v>
      </c>
      <c r="L187" s="44"/>
      <c r="M187" s="224" t="s">
        <v>1</v>
      </c>
      <c r="N187" s="225" t="s">
        <v>48</v>
      </c>
      <c r="O187" s="80"/>
      <c r="P187" s="226">
        <f>O187*H187</f>
        <v>0</v>
      </c>
      <c r="Q187" s="226">
        <v>1.0000000000000001E-05</v>
      </c>
      <c r="R187" s="226">
        <f>Q187*H187</f>
        <v>3.5000000000000004E-05</v>
      </c>
      <c r="S187" s="226">
        <v>0</v>
      </c>
      <c r="T187" s="227">
        <f>S187*H187</f>
        <v>0</v>
      </c>
      <c r="AR187" s="17" t="s">
        <v>376</v>
      </c>
      <c r="AT187" s="17" t="s">
        <v>198</v>
      </c>
      <c r="AU187" s="17" t="s">
        <v>86</v>
      </c>
      <c r="AY187" s="17" t="s">
        <v>195</v>
      </c>
      <c r="BE187" s="228">
        <f>IF(N187="základní",J187,0)</f>
        <v>0</v>
      </c>
      <c r="BF187" s="228">
        <f>IF(N187="snížená",J187,0)</f>
        <v>0</v>
      </c>
      <c r="BG187" s="228">
        <f>IF(N187="zákl. přenesená",J187,0)</f>
        <v>0</v>
      </c>
      <c r="BH187" s="228">
        <f>IF(N187="sníž. přenesená",J187,0)</f>
        <v>0</v>
      </c>
      <c r="BI187" s="228">
        <f>IF(N187="nulová",J187,0)</f>
        <v>0</v>
      </c>
      <c r="BJ187" s="17" t="s">
        <v>84</v>
      </c>
      <c r="BK187" s="228">
        <f>ROUND(I187*H187,2)</f>
        <v>0</v>
      </c>
      <c r="BL187" s="17" t="s">
        <v>376</v>
      </c>
      <c r="BM187" s="17" t="s">
        <v>2864</v>
      </c>
    </row>
    <row r="188" s="11" customFormat="1" ht="25.92" customHeight="1">
      <c r="B188" s="201"/>
      <c r="C188" s="202"/>
      <c r="D188" s="203" t="s">
        <v>76</v>
      </c>
      <c r="E188" s="204" t="s">
        <v>1852</v>
      </c>
      <c r="F188" s="204" t="s">
        <v>1852</v>
      </c>
      <c r="G188" s="202"/>
      <c r="H188" s="202"/>
      <c r="I188" s="205"/>
      <c r="J188" s="206">
        <f>BK188</f>
        <v>0</v>
      </c>
      <c r="K188" s="202"/>
      <c r="L188" s="207"/>
      <c r="M188" s="208"/>
      <c r="N188" s="209"/>
      <c r="O188" s="209"/>
      <c r="P188" s="210">
        <f>P189</f>
        <v>0</v>
      </c>
      <c r="Q188" s="209"/>
      <c r="R188" s="210">
        <f>R189</f>
        <v>0</v>
      </c>
      <c r="S188" s="209"/>
      <c r="T188" s="211">
        <f>T189</f>
        <v>0</v>
      </c>
      <c r="AR188" s="212" t="s">
        <v>215</v>
      </c>
      <c r="AT188" s="213" t="s">
        <v>76</v>
      </c>
      <c r="AU188" s="213" t="s">
        <v>77</v>
      </c>
      <c r="AY188" s="212" t="s">
        <v>195</v>
      </c>
      <c r="BK188" s="214">
        <f>BK189</f>
        <v>0</v>
      </c>
    </row>
    <row r="189" s="11" customFormat="1" ht="22.8" customHeight="1">
      <c r="B189" s="201"/>
      <c r="C189" s="202"/>
      <c r="D189" s="203" t="s">
        <v>76</v>
      </c>
      <c r="E189" s="215" t="s">
        <v>1853</v>
      </c>
      <c r="F189" s="215" t="s">
        <v>2865</v>
      </c>
      <c r="G189" s="202"/>
      <c r="H189" s="202"/>
      <c r="I189" s="205"/>
      <c r="J189" s="216">
        <f>BK189</f>
        <v>0</v>
      </c>
      <c r="K189" s="202"/>
      <c r="L189" s="207"/>
      <c r="M189" s="208"/>
      <c r="N189" s="209"/>
      <c r="O189" s="209"/>
      <c r="P189" s="210">
        <f>SUM(P190:P197)</f>
        <v>0</v>
      </c>
      <c r="Q189" s="209"/>
      <c r="R189" s="210">
        <f>SUM(R190:R197)</f>
        <v>0</v>
      </c>
      <c r="S189" s="209"/>
      <c r="T189" s="211">
        <f>SUM(T190:T197)</f>
        <v>0</v>
      </c>
      <c r="AR189" s="212" t="s">
        <v>215</v>
      </c>
      <c r="AT189" s="213" t="s">
        <v>76</v>
      </c>
      <c r="AU189" s="213" t="s">
        <v>84</v>
      </c>
      <c r="AY189" s="212" t="s">
        <v>195</v>
      </c>
      <c r="BK189" s="214">
        <f>SUM(BK190:BK197)</f>
        <v>0</v>
      </c>
    </row>
    <row r="190" s="1" customFormat="1" ht="16.5" customHeight="1">
      <c r="B190" s="39"/>
      <c r="C190" s="217" t="s">
        <v>514</v>
      </c>
      <c r="D190" s="217" t="s">
        <v>198</v>
      </c>
      <c r="E190" s="218" t="s">
        <v>2866</v>
      </c>
      <c r="F190" s="219" t="s">
        <v>2867</v>
      </c>
      <c r="G190" s="220" t="s">
        <v>553</v>
      </c>
      <c r="H190" s="221">
        <v>1</v>
      </c>
      <c r="I190" s="222"/>
      <c r="J190" s="223">
        <f>ROUND(I190*H190,2)</f>
        <v>0</v>
      </c>
      <c r="K190" s="219" t="s">
        <v>1255</v>
      </c>
      <c r="L190" s="44"/>
      <c r="M190" s="224" t="s">
        <v>1</v>
      </c>
      <c r="N190" s="225" t="s">
        <v>48</v>
      </c>
      <c r="O190" s="80"/>
      <c r="P190" s="226">
        <f>O190*H190</f>
        <v>0</v>
      </c>
      <c r="Q190" s="226">
        <v>0</v>
      </c>
      <c r="R190" s="226">
        <f>Q190*H190</f>
        <v>0</v>
      </c>
      <c r="S190" s="226">
        <v>0</v>
      </c>
      <c r="T190" s="227">
        <f>S190*H190</f>
        <v>0</v>
      </c>
      <c r="AR190" s="17" t="s">
        <v>1465</v>
      </c>
      <c r="AT190" s="17" t="s">
        <v>198</v>
      </c>
      <c r="AU190" s="17" t="s">
        <v>86</v>
      </c>
      <c r="AY190" s="17" t="s">
        <v>195</v>
      </c>
      <c r="BE190" s="228">
        <f>IF(N190="základní",J190,0)</f>
        <v>0</v>
      </c>
      <c r="BF190" s="228">
        <f>IF(N190="snížená",J190,0)</f>
        <v>0</v>
      </c>
      <c r="BG190" s="228">
        <f>IF(N190="zákl. přenesená",J190,0)</f>
        <v>0</v>
      </c>
      <c r="BH190" s="228">
        <f>IF(N190="sníž. přenesená",J190,0)</f>
        <v>0</v>
      </c>
      <c r="BI190" s="228">
        <f>IF(N190="nulová",J190,0)</f>
        <v>0</v>
      </c>
      <c r="BJ190" s="17" t="s">
        <v>84</v>
      </c>
      <c r="BK190" s="228">
        <f>ROUND(I190*H190,2)</f>
        <v>0</v>
      </c>
      <c r="BL190" s="17" t="s">
        <v>1465</v>
      </c>
      <c r="BM190" s="17" t="s">
        <v>2868</v>
      </c>
    </row>
    <row r="191" s="1" customFormat="1">
      <c r="B191" s="39"/>
      <c r="C191" s="40"/>
      <c r="D191" s="229" t="s">
        <v>205</v>
      </c>
      <c r="E191" s="40"/>
      <c r="F191" s="230" t="s">
        <v>2869</v>
      </c>
      <c r="G191" s="40"/>
      <c r="H191" s="40"/>
      <c r="I191" s="144"/>
      <c r="J191" s="40"/>
      <c r="K191" s="40"/>
      <c r="L191" s="44"/>
      <c r="M191" s="231"/>
      <c r="N191" s="80"/>
      <c r="O191" s="80"/>
      <c r="P191" s="80"/>
      <c r="Q191" s="80"/>
      <c r="R191" s="80"/>
      <c r="S191" s="80"/>
      <c r="T191" s="81"/>
      <c r="AT191" s="17" t="s">
        <v>205</v>
      </c>
      <c r="AU191" s="17" t="s">
        <v>86</v>
      </c>
    </row>
    <row r="192" s="12" customFormat="1">
      <c r="B192" s="235"/>
      <c r="C192" s="236"/>
      <c r="D192" s="229" t="s">
        <v>299</v>
      </c>
      <c r="E192" s="237" t="s">
        <v>1</v>
      </c>
      <c r="F192" s="238" t="s">
        <v>710</v>
      </c>
      <c r="G192" s="236"/>
      <c r="H192" s="239">
        <v>1</v>
      </c>
      <c r="I192" s="240"/>
      <c r="J192" s="236"/>
      <c r="K192" s="236"/>
      <c r="L192" s="241"/>
      <c r="M192" s="242"/>
      <c r="N192" s="243"/>
      <c r="O192" s="243"/>
      <c r="P192" s="243"/>
      <c r="Q192" s="243"/>
      <c r="R192" s="243"/>
      <c r="S192" s="243"/>
      <c r="T192" s="244"/>
      <c r="AT192" s="245" t="s">
        <v>299</v>
      </c>
      <c r="AU192" s="245" t="s">
        <v>86</v>
      </c>
      <c r="AV192" s="12" t="s">
        <v>86</v>
      </c>
      <c r="AW192" s="12" t="s">
        <v>38</v>
      </c>
      <c r="AX192" s="12" t="s">
        <v>77</v>
      </c>
      <c r="AY192" s="245" t="s">
        <v>195</v>
      </c>
    </row>
    <row r="193" s="13" customFormat="1">
      <c r="B193" s="246"/>
      <c r="C193" s="247"/>
      <c r="D193" s="229" t="s">
        <v>299</v>
      </c>
      <c r="E193" s="248" t="s">
        <v>1</v>
      </c>
      <c r="F193" s="249" t="s">
        <v>301</v>
      </c>
      <c r="G193" s="247"/>
      <c r="H193" s="250">
        <v>1</v>
      </c>
      <c r="I193" s="251"/>
      <c r="J193" s="247"/>
      <c r="K193" s="247"/>
      <c r="L193" s="252"/>
      <c r="M193" s="253"/>
      <c r="N193" s="254"/>
      <c r="O193" s="254"/>
      <c r="P193" s="254"/>
      <c r="Q193" s="254"/>
      <c r="R193" s="254"/>
      <c r="S193" s="254"/>
      <c r="T193" s="255"/>
      <c r="AT193" s="256" t="s">
        <v>299</v>
      </c>
      <c r="AU193" s="256" t="s">
        <v>86</v>
      </c>
      <c r="AV193" s="13" t="s">
        <v>215</v>
      </c>
      <c r="AW193" s="13" t="s">
        <v>38</v>
      </c>
      <c r="AX193" s="13" t="s">
        <v>84</v>
      </c>
      <c r="AY193" s="256" t="s">
        <v>195</v>
      </c>
    </row>
    <row r="194" s="1" customFormat="1" ht="16.5" customHeight="1">
      <c r="B194" s="39"/>
      <c r="C194" s="217" t="s">
        <v>521</v>
      </c>
      <c r="D194" s="217" t="s">
        <v>198</v>
      </c>
      <c r="E194" s="218" t="s">
        <v>2870</v>
      </c>
      <c r="F194" s="219" t="s">
        <v>2871</v>
      </c>
      <c r="G194" s="220" t="s">
        <v>553</v>
      </c>
      <c r="H194" s="221">
        <v>1</v>
      </c>
      <c r="I194" s="222"/>
      <c r="J194" s="223">
        <f>ROUND(I194*H194,2)</f>
        <v>0</v>
      </c>
      <c r="K194" s="219" t="s">
        <v>1255</v>
      </c>
      <c r="L194" s="44"/>
      <c r="M194" s="224" t="s">
        <v>1</v>
      </c>
      <c r="N194" s="225" t="s">
        <v>48</v>
      </c>
      <c r="O194" s="80"/>
      <c r="P194" s="226">
        <f>O194*H194</f>
        <v>0</v>
      </c>
      <c r="Q194" s="226">
        <v>0</v>
      </c>
      <c r="R194" s="226">
        <f>Q194*H194</f>
        <v>0</v>
      </c>
      <c r="S194" s="226">
        <v>0</v>
      </c>
      <c r="T194" s="227">
        <f>S194*H194</f>
        <v>0</v>
      </c>
      <c r="AR194" s="17" t="s">
        <v>1465</v>
      </c>
      <c r="AT194" s="17" t="s">
        <v>198</v>
      </c>
      <c r="AU194" s="17" t="s">
        <v>86</v>
      </c>
      <c r="AY194" s="17" t="s">
        <v>195</v>
      </c>
      <c r="BE194" s="228">
        <f>IF(N194="základní",J194,0)</f>
        <v>0</v>
      </c>
      <c r="BF194" s="228">
        <f>IF(N194="snížená",J194,0)</f>
        <v>0</v>
      </c>
      <c r="BG194" s="228">
        <f>IF(N194="zákl. přenesená",J194,0)</f>
        <v>0</v>
      </c>
      <c r="BH194" s="228">
        <f>IF(N194="sníž. přenesená",J194,0)</f>
        <v>0</v>
      </c>
      <c r="BI194" s="228">
        <f>IF(N194="nulová",J194,0)</f>
        <v>0</v>
      </c>
      <c r="BJ194" s="17" t="s">
        <v>84</v>
      </c>
      <c r="BK194" s="228">
        <f>ROUND(I194*H194,2)</f>
        <v>0</v>
      </c>
      <c r="BL194" s="17" t="s">
        <v>1465</v>
      </c>
      <c r="BM194" s="17" t="s">
        <v>2872</v>
      </c>
    </row>
    <row r="195" s="1" customFormat="1">
      <c r="B195" s="39"/>
      <c r="C195" s="40"/>
      <c r="D195" s="229" t="s">
        <v>205</v>
      </c>
      <c r="E195" s="40"/>
      <c r="F195" s="230" t="s">
        <v>2873</v>
      </c>
      <c r="G195" s="40"/>
      <c r="H195" s="40"/>
      <c r="I195" s="144"/>
      <c r="J195" s="40"/>
      <c r="K195" s="40"/>
      <c r="L195" s="44"/>
      <c r="M195" s="231"/>
      <c r="N195" s="80"/>
      <c r="O195" s="80"/>
      <c r="P195" s="80"/>
      <c r="Q195" s="80"/>
      <c r="R195" s="80"/>
      <c r="S195" s="80"/>
      <c r="T195" s="81"/>
      <c r="AT195" s="17" t="s">
        <v>205</v>
      </c>
      <c r="AU195" s="17" t="s">
        <v>86</v>
      </c>
    </row>
    <row r="196" s="12" customFormat="1">
      <c r="B196" s="235"/>
      <c r="C196" s="236"/>
      <c r="D196" s="229" t="s">
        <v>299</v>
      </c>
      <c r="E196" s="237" t="s">
        <v>1</v>
      </c>
      <c r="F196" s="238" t="s">
        <v>710</v>
      </c>
      <c r="G196" s="236"/>
      <c r="H196" s="239">
        <v>1</v>
      </c>
      <c r="I196" s="240"/>
      <c r="J196" s="236"/>
      <c r="K196" s="236"/>
      <c r="L196" s="241"/>
      <c r="M196" s="242"/>
      <c r="N196" s="243"/>
      <c r="O196" s="243"/>
      <c r="P196" s="243"/>
      <c r="Q196" s="243"/>
      <c r="R196" s="243"/>
      <c r="S196" s="243"/>
      <c r="T196" s="244"/>
      <c r="AT196" s="245" t="s">
        <v>299</v>
      </c>
      <c r="AU196" s="245" t="s">
        <v>86</v>
      </c>
      <c r="AV196" s="12" t="s">
        <v>86</v>
      </c>
      <c r="AW196" s="12" t="s">
        <v>38</v>
      </c>
      <c r="AX196" s="12" t="s">
        <v>77</v>
      </c>
      <c r="AY196" s="245" t="s">
        <v>195</v>
      </c>
    </row>
    <row r="197" s="13" customFormat="1">
      <c r="B197" s="246"/>
      <c r="C197" s="247"/>
      <c r="D197" s="229" t="s">
        <v>299</v>
      </c>
      <c r="E197" s="248" t="s">
        <v>1</v>
      </c>
      <c r="F197" s="249" t="s">
        <v>301</v>
      </c>
      <c r="G197" s="247"/>
      <c r="H197" s="250">
        <v>1</v>
      </c>
      <c r="I197" s="251"/>
      <c r="J197" s="247"/>
      <c r="K197" s="247"/>
      <c r="L197" s="252"/>
      <c r="M197" s="289"/>
      <c r="N197" s="290"/>
      <c r="O197" s="290"/>
      <c r="P197" s="290"/>
      <c r="Q197" s="290"/>
      <c r="R197" s="290"/>
      <c r="S197" s="290"/>
      <c r="T197" s="291"/>
      <c r="AT197" s="256" t="s">
        <v>299</v>
      </c>
      <c r="AU197" s="256" t="s">
        <v>86</v>
      </c>
      <c r="AV197" s="13" t="s">
        <v>215</v>
      </c>
      <c r="AW197" s="13" t="s">
        <v>38</v>
      </c>
      <c r="AX197" s="13" t="s">
        <v>84</v>
      </c>
      <c r="AY197" s="256" t="s">
        <v>195</v>
      </c>
    </row>
    <row r="198" s="1" customFormat="1" ht="6.96" customHeight="1">
      <c r="B198" s="58"/>
      <c r="C198" s="59"/>
      <c r="D198" s="59"/>
      <c r="E198" s="59"/>
      <c r="F198" s="59"/>
      <c r="G198" s="59"/>
      <c r="H198" s="59"/>
      <c r="I198" s="168"/>
      <c r="J198" s="59"/>
      <c r="K198" s="59"/>
      <c r="L198" s="44"/>
    </row>
  </sheetData>
  <sheetProtection sheet="1" autoFilter="0" formatColumns="0" formatRows="0" objects="1" scenarios="1" spinCount="100000" saltValue="efsvHDHW+KTymDsGqFNbIcBYx4aaKR8kvxKy7VIm1qfYjq5SPydL72e1ji7j/05Zjub07HgiakiCS3qR8ZuGLQ==" hashValue="TrnMopCPNQVzdSp8Nelmlecc6XIILIkDxJblSx74mdK9PAbiNkz2/y6zEhVG1z4YlQr2VyQrytMIXxlUZposUQ==" algorithmName="SHA-512" password="CC35"/>
  <autoFilter ref="C90:K197"/>
  <mergeCells count="9">
    <mergeCell ref="E7:H7"/>
    <mergeCell ref="E9:H9"/>
    <mergeCell ref="E18:H18"/>
    <mergeCell ref="E27:H27"/>
    <mergeCell ref="E48:H48"/>
    <mergeCell ref="E50:H50"/>
    <mergeCell ref="E81:H81"/>
    <mergeCell ref="E83:H8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130</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2874</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tr">
        <f>IF('Rekapitulace stavby'!AN19="","",'Rekapitulace stavby'!AN19)</f>
        <v/>
      </c>
      <c r="L23" s="44"/>
    </row>
    <row r="24" s="1" customFormat="1" ht="18" customHeight="1">
      <c r="B24" s="44"/>
      <c r="E24" s="17" t="str">
        <f>IF('Rekapitulace stavby'!E20="","",'Rekapitulace stavby'!E20)</f>
        <v xml:space="preserve"> </v>
      </c>
      <c r="I24" s="146" t="s">
        <v>33</v>
      </c>
      <c r="J24" s="17" t="str">
        <f>IF('Rekapitulace stavby'!AN20="","",'Rekapitulace stavby'!AN20)</f>
        <v/>
      </c>
      <c r="L24" s="44"/>
    </row>
    <row r="25" s="1" customFormat="1" ht="6.96" customHeight="1">
      <c r="B25" s="44"/>
      <c r="I25" s="144"/>
      <c r="L25" s="44"/>
    </row>
    <row r="26" s="1" customFormat="1" ht="12" customHeight="1">
      <c r="B26" s="44"/>
      <c r="D26" s="142" t="s">
        <v>41</v>
      </c>
      <c r="I26" s="144"/>
      <c r="L26" s="44"/>
    </row>
    <row r="27" s="7" customFormat="1" ht="56.25" customHeight="1">
      <c r="B27" s="148"/>
      <c r="E27" s="149" t="s">
        <v>42</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ROUND(J86,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ROUND((SUM(BE86:BE141)),  2)</f>
        <v>0</v>
      </c>
      <c r="I33" s="157">
        <v>0.20999999999999999</v>
      </c>
      <c r="J33" s="156">
        <f>ROUND(((SUM(BE86:BE141))*I33),  2)</f>
        <v>0</v>
      </c>
      <c r="L33" s="44"/>
    </row>
    <row r="34" s="1" customFormat="1" ht="14.4" customHeight="1">
      <c r="B34" s="44"/>
      <c r="E34" s="142" t="s">
        <v>49</v>
      </c>
      <c r="F34" s="156">
        <f>ROUND((SUM(BF86:BF141)),  2)</f>
        <v>0</v>
      </c>
      <c r="I34" s="157">
        <v>0.14999999999999999</v>
      </c>
      <c r="J34" s="156">
        <f>ROUND(((SUM(BF86:BF141))*I34),  2)</f>
        <v>0</v>
      </c>
      <c r="L34" s="44"/>
    </row>
    <row r="35" hidden="1" s="1" customFormat="1" ht="14.4" customHeight="1">
      <c r="B35" s="44"/>
      <c r="E35" s="142" t="s">
        <v>50</v>
      </c>
      <c r="F35" s="156">
        <f>ROUND((SUM(BG86:BG141)),  2)</f>
        <v>0</v>
      </c>
      <c r="I35" s="157">
        <v>0.20999999999999999</v>
      </c>
      <c r="J35" s="156">
        <f>0</f>
        <v>0</v>
      </c>
      <c r="L35" s="44"/>
    </row>
    <row r="36" hidden="1" s="1" customFormat="1" ht="14.4" customHeight="1">
      <c r="B36" s="44"/>
      <c r="E36" s="142" t="s">
        <v>51</v>
      </c>
      <c r="F36" s="156">
        <f>ROUND((SUM(BH86:BH141)),  2)</f>
        <v>0</v>
      </c>
      <c r="I36" s="157">
        <v>0.14999999999999999</v>
      </c>
      <c r="J36" s="156">
        <f>0</f>
        <v>0</v>
      </c>
      <c r="L36" s="44"/>
    </row>
    <row r="37" hidden="1" s="1" customFormat="1" ht="14.4" customHeight="1">
      <c r="B37" s="44"/>
      <c r="E37" s="142" t="s">
        <v>52</v>
      </c>
      <c r="F37" s="156">
        <f>ROUND((SUM(BI86:BI141)),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 xml:space="preserve">SO 04 - PŘÍPOJKA SPLAŠKOVÉ KANALIZACE </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 xml:space="preserve"> </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J86</f>
        <v>0</v>
      </c>
      <c r="K59" s="40"/>
      <c r="L59" s="44"/>
      <c r="AU59" s="17" t="s">
        <v>173</v>
      </c>
    </row>
    <row r="60" s="8" customFormat="1" ht="24.96" customHeight="1">
      <c r="B60" s="178"/>
      <c r="C60" s="179"/>
      <c r="D60" s="180" t="s">
        <v>264</v>
      </c>
      <c r="E60" s="181"/>
      <c r="F60" s="181"/>
      <c r="G60" s="181"/>
      <c r="H60" s="181"/>
      <c r="I60" s="182"/>
      <c r="J60" s="183">
        <f>J87</f>
        <v>0</v>
      </c>
      <c r="K60" s="179"/>
      <c r="L60" s="184"/>
    </row>
    <row r="61" s="9" customFormat="1" ht="19.92" customHeight="1">
      <c r="B61" s="185"/>
      <c r="C61" s="123"/>
      <c r="D61" s="186" t="s">
        <v>265</v>
      </c>
      <c r="E61" s="187"/>
      <c r="F61" s="187"/>
      <c r="G61" s="187"/>
      <c r="H61" s="187"/>
      <c r="I61" s="188"/>
      <c r="J61" s="189">
        <f>J88</f>
        <v>0</v>
      </c>
      <c r="K61" s="123"/>
      <c r="L61" s="190"/>
    </row>
    <row r="62" s="9" customFormat="1" ht="19.92" customHeight="1">
      <c r="B62" s="185"/>
      <c r="C62" s="123"/>
      <c r="D62" s="186" t="s">
        <v>268</v>
      </c>
      <c r="E62" s="187"/>
      <c r="F62" s="187"/>
      <c r="G62" s="187"/>
      <c r="H62" s="187"/>
      <c r="I62" s="188"/>
      <c r="J62" s="189">
        <f>J120</f>
        <v>0</v>
      </c>
      <c r="K62" s="123"/>
      <c r="L62" s="190"/>
    </row>
    <row r="63" s="9" customFormat="1" ht="19.92" customHeight="1">
      <c r="B63" s="185"/>
      <c r="C63" s="123"/>
      <c r="D63" s="186" t="s">
        <v>2759</v>
      </c>
      <c r="E63" s="187"/>
      <c r="F63" s="187"/>
      <c r="G63" s="187"/>
      <c r="H63" s="187"/>
      <c r="I63" s="188"/>
      <c r="J63" s="189">
        <f>J124</f>
        <v>0</v>
      </c>
      <c r="K63" s="123"/>
      <c r="L63" s="190"/>
    </row>
    <row r="64" s="9" customFormat="1" ht="19.92" customHeight="1">
      <c r="B64" s="185"/>
      <c r="C64" s="123"/>
      <c r="D64" s="186" t="s">
        <v>271</v>
      </c>
      <c r="E64" s="187"/>
      <c r="F64" s="187"/>
      <c r="G64" s="187"/>
      <c r="H64" s="187"/>
      <c r="I64" s="188"/>
      <c r="J64" s="189">
        <f>J134</f>
        <v>0</v>
      </c>
      <c r="K64" s="123"/>
      <c r="L64" s="190"/>
    </row>
    <row r="65" s="8" customFormat="1" ht="24.96" customHeight="1">
      <c r="B65" s="178"/>
      <c r="C65" s="179"/>
      <c r="D65" s="180" t="s">
        <v>287</v>
      </c>
      <c r="E65" s="181"/>
      <c r="F65" s="181"/>
      <c r="G65" s="181"/>
      <c r="H65" s="181"/>
      <c r="I65" s="182"/>
      <c r="J65" s="183">
        <f>J136</f>
        <v>0</v>
      </c>
      <c r="K65" s="179"/>
      <c r="L65" s="184"/>
    </row>
    <row r="66" s="9" customFormat="1" ht="19.92" customHeight="1">
      <c r="B66" s="185"/>
      <c r="C66" s="123"/>
      <c r="D66" s="186" t="s">
        <v>2761</v>
      </c>
      <c r="E66" s="187"/>
      <c r="F66" s="187"/>
      <c r="G66" s="187"/>
      <c r="H66" s="187"/>
      <c r="I66" s="188"/>
      <c r="J66" s="189">
        <f>J137</f>
        <v>0</v>
      </c>
      <c r="K66" s="123"/>
      <c r="L66" s="190"/>
    </row>
    <row r="67" s="1" customFormat="1" ht="21.84" customHeight="1">
      <c r="B67" s="39"/>
      <c r="C67" s="40"/>
      <c r="D67" s="40"/>
      <c r="E67" s="40"/>
      <c r="F67" s="40"/>
      <c r="G67" s="40"/>
      <c r="H67" s="40"/>
      <c r="I67" s="144"/>
      <c r="J67" s="40"/>
      <c r="K67" s="40"/>
      <c r="L67" s="44"/>
    </row>
    <row r="68" s="1" customFormat="1" ht="6.96" customHeight="1">
      <c r="B68" s="58"/>
      <c r="C68" s="59"/>
      <c r="D68" s="59"/>
      <c r="E68" s="59"/>
      <c r="F68" s="59"/>
      <c r="G68" s="59"/>
      <c r="H68" s="59"/>
      <c r="I68" s="168"/>
      <c r="J68" s="59"/>
      <c r="K68" s="59"/>
      <c r="L68" s="44"/>
    </row>
    <row r="72" s="1" customFormat="1" ht="6.96" customHeight="1">
      <c r="B72" s="60"/>
      <c r="C72" s="61"/>
      <c r="D72" s="61"/>
      <c r="E72" s="61"/>
      <c r="F72" s="61"/>
      <c r="G72" s="61"/>
      <c r="H72" s="61"/>
      <c r="I72" s="171"/>
      <c r="J72" s="61"/>
      <c r="K72" s="61"/>
      <c r="L72" s="44"/>
    </row>
    <row r="73" s="1" customFormat="1" ht="24.96" customHeight="1">
      <c r="B73" s="39"/>
      <c r="C73" s="23" t="s">
        <v>180</v>
      </c>
      <c r="D73" s="40"/>
      <c r="E73" s="40"/>
      <c r="F73" s="40"/>
      <c r="G73" s="40"/>
      <c r="H73" s="40"/>
      <c r="I73" s="144"/>
      <c r="J73" s="40"/>
      <c r="K73" s="40"/>
      <c r="L73" s="44"/>
    </row>
    <row r="74" s="1" customFormat="1" ht="6.96" customHeight="1">
      <c r="B74" s="39"/>
      <c r="C74" s="40"/>
      <c r="D74" s="40"/>
      <c r="E74" s="40"/>
      <c r="F74" s="40"/>
      <c r="G74" s="40"/>
      <c r="H74" s="40"/>
      <c r="I74" s="144"/>
      <c r="J74" s="40"/>
      <c r="K74" s="40"/>
      <c r="L74" s="44"/>
    </row>
    <row r="75" s="1" customFormat="1" ht="12" customHeight="1">
      <c r="B75" s="39"/>
      <c r="C75" s="32" t="s">
        <v>16</v>
      </c>
      <c r="D75" s="40"/>
      <c r="E75" s="40"/>
      <c r="F75" s="40"/>
      <c r="G75" s="40"/>
      <c r="H75" s="40"/>
      <c r="I75" s="144"/>
      <c r="J75" s="40"/>
      <c r="K75" s="40"/>
      <c r="L75" s="44"/>
    </row>
    <row r="76" s="1" customFormat="1" ht="16.5" customHeight="1">
      <c r="B76" s="39"/>
      <c r="C76" s="40"/>
      <c r="D76" s="40"/>
      <c r="E76" s="172" t="str">
        <f>E7</f>
        <v>BASKETBALOVÁ HALA BASKETPOINT FRÝDEK-MÍSTEK</v>
      </c>
      <c r="F76" s="32"/>
      <c r="G76" s="32"/>
      <c r="H76" s="32"/>
      <c r="I76" s="144"/>
      <c r="J76" s="40"/>
      <c r="K76" s="40"/>
      <c r="L76" s="44"/>
    </row>
    <row r="77" s="1" customFormat="1" ht="12" customHeight="1">
      <c r="B77" s="39"/>
      <c r="C77" s="32" t="s">
        <v>167</v>
      </c>
      <c r="D77" s="40"/>
      <c r="E77" s="40"/>
      <c r="F77" s="40"/>
      <c r="G77" s="40"/>
      <c r="H77" s="40"/>
      <c r="I77" s="144"/>
      <c r="J77" s="40"/>
      <c r="K77" s="40"/>
      <c r="L77" s="44"/>
    </row>
    <row r="78" s="1" customFormat="1" ht="16.5" customHeight="1">
      <c r="B78" s="39"/>
      <c r="C78" s="40"/>
      <c r="D78" s="40"/>
      <c r="E78" s="65" t="str">
        <f>E9</f>
        <v xml:space="preserve">SO 04 - PŘÍPOJKA SPLAŠKOVÉ KANALIZACE </v>
      </c>
      <c r="F78" s="40"/>
      <c r="G78" s="40"/>
      <c r="H78" s="40"/>
      <c r="I78" s="144"/>
      <c r="J78" s="40"/>
      <c r="K78" s="40"/>
      <c r="L78" s="44"/>
    </row>
    <row r="79" s="1" customFormat="1" ht="6.96" customHeight="1">
      <c r="B79" s="39"/>
      <c r="C79" s="40"/>
      <c r="D79" s="40"/>
      <c r="E79" s="40"/>
      <c r="F79" s="40"/>
      <c r="G79" s="40"/>
      <c r="H79" s="40"/>
      <c r="I79" s="144"/>
      <c r="J79" s="40"/>
      <c r="K79" s="40"/>
      <c r="L79" s="44"/>
    </row>
    <row r="80" s="1" customFormat="1" ht="12" customHeight="1">
      <c r="B80" s="39"/>
      <c r="C80" s="32" t="s">
        <v>22</v>
      </c>
      <c r="D80" s="40"/>
      <c r="E80" s="40"/>
      <c r="F80" s="27" t="str">
        <f>F12</f>
        <v>Frýdek Místek</v>
      </c>
      <c r="G80" s="40"/>
      <c r="H80" s="40"/>
      <c r="I80" s="146" t="s">
        <v>24</v>
      </c>
      <c r="J80" s="68" t="str">
        <f>IF(J12="","",J12)</f>
        <v>11. 8. 2018</v>
      </c>
      <c r="K80" s="40"/>
      <c r="L80" s="44"/>
    </row>
    <row r="81" s="1" customFormat="1" ht="6.96" customHeight="1">
      <c r="B81" s="39"/>
      <c r="C81" s="40"/>
      <c r="D81" s="40"/>
      <c r="E81" s="40"/>
      <c r="F81" s="40"/>
      <c r="G81" s="40"/>
      <c r="H81" s="40"/>
      <c r="I81" s="144"/>
      <c r="J81" s="40"/>
      <c r="K81" s="40"/>
      <c r="L81" s="44"/>
    </row>
    <row r="82" s="1" customFormat="1" ht="13.65" customHeight="1">
      <c r="B82" s="39"/>
      <c r="C82" s="32" t="s">
        <v>30</v>
      </c>
      <c r="D82" s="40"/>
      <c r="E82" s="40"/>
      <c r="F82" s="27" t="str">
        <f>E15</f>
        <v>Basketpoint Frýdek-Místek z.s.</v>
      </c>
      <c r="G82" s="40"/>
      <c r="H82" s="40"/>
      <c r="I82" s="146" t="s">
        <v>36</v>
      </c>
      <c r="J82" s="37" t="str">
        <f>E21</f>
        <v>INPROS FM s.r.o.</v>
      </c>
      <c r="K82" s="40"/>
      <c r="L82" s="44"/>
    </row>
    <row r="83" s="1" customFormat="1" ht="13.65" customHeight="1">
      <c r="B83" s="39"/>
      <c r="C83" s="32" t="s">
        <v>34</v>
      </c>
      <c r="D83" s="40"/>
      <c r="E83" s="40"/>
      <c r="F83" s="27" t="str">
        <f>IF(E18="","",E18)</f>
        <v>Vyplň údaj</v>
      </c>
      <c r="G83" s="40"/>
      <c r="H83" s="40"/>
      <c r="I83" s="146" t="s">
        <v>39</v>
      </c>
      <c r="J83" s="37" t="str">
        <f>E24</f>
        <v xml:space="preserve"> </v>
      </c>
      <c r="K83" s="40"/>
      <c r="L83" s="44"/>
    </row>
    <row r="84" s="1" customFormat="1" ht="10.32" customHeight="1">
      <c r="B84" s="39"/>
      <c r="C84" s="40"/>
      <c r="D84" s="40"/>
      <c r="E84" s="40"/>
      <c r="F84" s="40"/>
      <c r="G84" s="40"/>
      <c r="H84" s="40"/>
      <c r="I84" s="144"/>
      <c r="J84" s="40"/>
      <c r="K84" s="40"/>
      <c r="L84" s="44"/>
    </row>
    <row r="85" s="10" customFormat="1" ht="29.28"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1" customFormat="1" ht="22.8" customHeight="1">
      <c r="B86" s="39"/>
      <c r="C86" s="96" t="s">
        <v>192</v>
      </c>
      <c r="D86" s="40"/>
      <c r="E86" s="40"/>
      <c r="F86" s="40"/>
      <c r="G86" s="40"/>
      <c r="H86" s="40"/>
      <c r="I86" s="144"/>
      <c r="J86" s="197">
        <f>BK86</f>
        <v>0</v>
      </c>
      <c r="K86" s="40"/>
      <c r="L86" s="44"/>
      <c r="M86" s="92"/>
      <c r="N86" s="93"/>
      <c r="O86" s="93"/>
      <c r="P86" s="198">
        <f>P87+P136</f>
        <v>0</v>
      </c>
      <c r="Q86" s="93"/>
      <c r="R86" s="198">
        <f>R87+R136</f>
        <v>4.61827875</v>
      </c>
      <c r="S86" s="93"/>
      <c r="T86" s="199">
        <f>T87+T136</f>
        <v>0</v>
      </c>
      <c r="AT86" s="17" t="s">
        <v>76</v>
      </c>
      <c r="AU86" s="17" t="s">
        <v>173</v>
      </c>
      <c r="BK86" s="200">
        <f>BK87+BK136</f>
        <v>0</v>
      </c>
    </row>
    <row r="87" s="11" customFormat="1" ht="25.92" customHeight="1">
      <c r="B87" s="201"/>
      <c r="C87" s="202"/>
      <c r="D87" s="203" t="s">
        <v>76</v>
      </c>
      <c r="E87" s="204" t="s">
        <v>292</v>
      </c>
      <c r="F87" s="204" t="s">
        <v>293</v>
      </c>
      <c r="G87" s="202"/>
      <c r="H87" s="202"/>
      <c r="I87" s="205"/>
      <c r="J87" s="206">
        <f>BK87</f>
        <v>0</v>
      </c>
      <c r="K87" s="202"/>
      <c r="L87" s="207"/>
      <c r="M87" s="208"/>
      <c r="N87" s="209"/>
      <c r="O87" s="209"/>
      <c r="P87" s="210">
        <f>P88+P120+P124+P134</f>
        <v>0</v>
      </c>
      <c r="Q87" s="209"/>
      <c r="R87" s="210">
        <f>R88+R120+R124+R134</f>
        <v>4.61827875</v>
      </c>
      <c r="S87" s="209"/>
      <c r="T87" s="211">
        <f>T88+T120+T124+T134</f>
        <v>0</v>
      </c>
      <c r="AR87" s="212" t="s">
        <v>84</v>
      </c>
      <c r="AT87" s="213" t="s">
        <v>76</v>
      </c>
      <c r="AU87" s="213" t="s">
        <v>77</v>
      </c>
      <c r="AY87" s="212" t="s">
        <v>195</v>
      </c>
      <c r="BK87" s="214">
        <f>BK88+BK120+BK124+BK134</f>
        <v>0</v>
      </c>
    </row>
    <row r="88" s="11" customFormat="1" ht="22.8" customHeight="1">
      <c r="B88" s="201"/>
      <c r="C88" s="202"/>
      <c r="D88" s="203" t="s">
        <v>76</v>
      </c>
      <c r="E88" s="215" t="s">
        <v>84</v>
      </c>
      <c r="F88" s="215" t="s">
        <v>294</v>
      </c>
      <c r="G88" s="202"/>
      <c r="H88" s="202"/>
      <c r="I88" s="205"/>
      <c r="J88" s="216">
        <f>BK88</f>
        <v>0</v>
      </c>
      <c r="K88" s="202"/>
      <c r="L88" s="207"/>
      <c r="M88" s="208"/>
      <c r="N88" s="209"/>
      <c r="O88" s="209"/>
      <c r="P88" s="210">
        <f>SUM(P89:P119)</f>
        <v>0</v>
      </c>
      <c r="Q88" s="209"/>
      <c r="R88" s="210">
        <f>SUM(R89:R119)</f>
        <v>3.5232049999999999</v>
      </c>
      <c r="S88" s="209"/>
      <c r="T88" s="211">
        <f>SUM(T89:T119)</f>
        <v>0</v>
      </c>
      <c r="AR88" s="212" t="s">
        <v>84</v>
      </c>
      <c r="AT88" s="213" t="s">
        <v>76</v>
      </c>
      <c r="AU88" s="213" t="s">
        <v>84</v>
      </c>
      <c r="AY88" s="212" t="s">
        <v>195</v>
      </c>
      <c r="BK88" s="214">
        <f>SUM(BK89:BK119)</f>
        <v>0</v>
      </c>
    </row>
    <row r="89" s="1" customFormat="1" ht="16.5" customHeight="1">
      <c r="B89" s="39"/>
      <c r="C89" s="217" t="s">
        <v>84</v>
      </c>
      <c r="D89" s="217" t="s">
        <v>198</v>
      </c>
      <c r="E89" s="218" t="s">
        <v>2769</v>
      </c>
      <c r="F89" s="219" t="s">
        <v>2770</v>
      </c>
      <c r="G89" s="220" t="s">
        <v>297</v>
      </c>
      <c r="H89" s="221">
        <v>10</v>
      </c>
      <c r="I89" s="222"/>
      <c r="J89" s="223">
        <f>ROUND(I89*H89,2)</f>
        <v>0</v>
      </c>
      <c r="K89" s="219" t="s">
        <v>202</v>
      </c>
      <c r="L89" s="44"/>
      <c r="M89" s="224" t="s">
        <v>1</v>
      </c>
      <c r="N89" s="225" t="s">
        <v>48</v>
      </c>
      <c r="O89" s="80"/>
      <c r="P89" s="226">
        <f>O89*H89</f>
        <v>0</v>
      </c>
      <c r="Q89" s="226">
        <v>0</v>
      </c>
      <c r="R89" s="226">
        <f>Q89*H89</f>
        <v>0</v>
      </c>
      <c r="S89" s="226">
        <v>0</v>
      </c>
      <c r="T89" s="227">
        <f>S89*H89</f>
        <v>0</v>
      </c>
      <c r="AR89" s="17" t="s">
        <v>215</v>
      </c>
      <c r="AT89" s="17" t="s">
        <v>198</v>
      </c>
      <c r="AU89" s="17" t="s">
        <v>86</v>
      </c>
      <c r="AY89" s="17" t="s">
        <v>195</v>
      </c>
      <c r="BE89" s="228">
        <f>IF(N89="základní",J89,0)</f>
        <v>0</v>
      </c>
      <c r="BF89" s="228">
        <f>IF(N89="snížená",J89,0)</f>
        <v>0</v>
      </c>
      <c r="BG89" s="228">
        <f>IF(N89="zákl. přenesená",J89,0)</f>
        <v>0</v>
      </c>
      <c r="BH89" s="228">
        <f>IF(N89="sníž. přenesená",J89,0)</f>
        <v>0</v>
      </c>
      <c r="BI89" s="228">
        <f>IF(N89="nulová",J89,0)</f>
        <v>0</v>
      </c>
      <c r="BJ89" s="17" t="s">
        <v>84</v>
      </c>
      <c r="BK89" s="228">
        <f>ROUND(I89*H89,2)</f>
        <v>0</v>
      </c>
      <c r="BL89" s="17" t="s">
        <v>215</v>
      </c>
      <c r="BM89" s="17" t="s">
        <v>2875</v>
      </c>
    </row>
    <row r="90" s="12" customFormat="1">
      <c r="B90" s="235"/>
      <c r="C90" s="236"/>
      <c r="D90" s="229" t="s">
        <v>299</v>
      </c>
      <c r="E90" s="237" t="s">
        <v>1</v>
      </c>
      <c r="F90" s="238" t="s">
        <v>2772</v>
      </c>
      <c r="G90" s="236"/>
      <c r="H90" s="239">
        <v>10</v>
      </c>
      <c r="I90" s="240"/>
      <c r="J90" s="236"/>
      <c r="K90" s="236"/>
      <c r="L90" s="241"/>
      <c r="M90" s="242"/>
      <c r="N90" s="243"/>
      <c r="O90" s="243"/>
      <c r="P90" s="243"/>
      <c r="Q90" s="243"/>
      <c r="R90" s="243"/>
      <c r="S90" s="243"/>
      <c r="T90" s="244"/>
      <c r="AT90" s="245" t="s">
        <v>299</v>
      </c>
      <c r="AU90" s="245" t="s">
        <v>86</v>
      </c>
      <c r="AV90" s="12" t="s">
        <v>86</v>
      </c>
      <c r="AW90" s="12" t="s">
        <v>38</v>
      </c>
      <c r="AX90" s="12" t="s">
        <v>77</v>
      </c>
      <c r="AY90" s="245" t="s">
        <v>195</v>
      </c>
    </row>
    <row r="91" s="13" customFormat="1">
      <c r="B91" s="246"/>
      <c r="C91" s="247"/>
      <c r="D91" s="229" t="s">
        <v>299</v>
      </c>
      <c r="E91" s="248" t="s">
        <v>1</v>
      </c>
      <c r="F91" s="249" t="s">
        <v>301</v>
      </c>
      <c r="G91" s="247"/>
      <c r="H91" s="250">
        <v>10</v>
      </c>
      <c r="I91" s="251"/>
      <c r="J91" s="247"/>
      <c r="K91" s="247"/>
      <c r="L91" s="252"/>
      <c r="M91" s="253"/>
      <c r="N91" s="254"/>
      <c r="O91" s="254"/>
      <c r="P91" s="254"/>
      <c r="Q91" s="254"/>
      <c r="R91" s="254"/>
      <c r="S91" s="254"/>
      <c r="T91" s="255"/>
      <c r="AT91" s="256" t="s">
        <v>299</v>
      </c>
      <c r="AU91" s="256" t="s">
        <v>86</v>
      </c>
      <c r="AV91" s="13" t="s">
        <v>215</v>
      </c>
      <c r="AW91" s="13" t="s">
        <v>38</v>
      </c>
      <c r="AX91" s="13" t="s">
        <v>84</v>
      </c>
      <c r="AY91" s="256" t="s">
        <v>195</v>
      </c>
    </row>
    <row r="92" s="1" customFormat="1" ht="16.5" customHeight="1">
      <c r="B92" s="39"/>
      <c r="C92" s="217" t="s">
        <v>86</v>
      </c>
      <c r="D92" s="217" t="s">
        <v>198</v>
      </c>
      <c r="E92" s="218" t="s">
        <v>2773</v>
      </c>
      <c r="F92" s="219" t="s">
        <v>2774</v>
      </c>
      <c r="G92" s="220" t="s">
        <v>304</v>
      </c>
      <c r="H92" s="221">
        <v>7</v>
      </c>
      <c r="I92" s="222"/>
      <c r="J92" s="223">
        <f>ROUND(I92*H92,2)</f>
        <v>0</v>
      </c>
      <c r="K92" s="219" t="s">
        <v>202</v>
      </c>
      <c r="L92" s="44"/>
      <c r="M92" s="224" t="s">
        <v>1</v>
      </c>
      <c r="N92" s="225" t="s">
        <v>48</v>
      </c>
      <c r="O92" s="80"/>
      <c r="P92" s="226">
        <f>O92*H92</f>
        <v>0</v>
      </c>
      <c r="Q92" s="226">
        <v>0</v>
      </c>
      <c r="R92" s="226">
        <f>Q92*H92</f>
        <v>0</v>
      </c>
      <c r="S92" s="226">
        <v>0</v>
      </c>
      <c r="T92" s="227">
        <f>S92*H92</f>
        <v>0</v>
      </c>
      <c r="AR92" s="17" t="s">
        <v>215</v>
      </c>
      <c r="AT92" s="17" t="s">
        <v>198</v>
      </c>
      <c r="AU92" s="17" t="s">
        <v>86</v>
      </c>
      <c r="AY92" s="17" t="s">
        <v>195</v>
      </c>
      <c r="BE92" s="228">
        <f>IF(N92="základní",J92,0)</f>
        <v>0</v>
      </c>
      <c r="BF92" s="228">
        <f>IF(N92="snížená",J92,0)</f>
        <v>0</v>
      </c>
      <c r="BG92" s="228">
        <f>IF(N92="zákl. přenesená",J92,0)</f>
        <v>0</v>
      </c>
      <c r="BH92" s="228">
        <f>IF(N92="sníž. přenesená",J92,0)</f>
        <v>0</v>
      </c>
      <c r="BI92" s="228">
        <f>IF(N92="nulová",J92,0)</f>
        <v>0</v>
      </c>
      <c r="BJ92" s="17" t="s">
        <v>84</v>
      </c>
      <c r="BK92" s="228">
        <f>ROUND(I92*H92,2)</f>
        <v>0</v>
      </c>
      <c r="BL92" s="17" t="s">
        <v>215</v>
      </c>
      <c r="BM92" s="17" t="s">
        <v>2876</v>
      </c>
    </row>
    <row r="93" s="12" customFormat="1">
      <c r="B93" s="235"/>
      <c r="C93" s="236"/>
      <c r="D93" s="229" t="s">
        <v>299</v>
      </c>
      <c r="E93" s="237" t="s">
        <v>1</v>
      </c>
      <c r="F93" s="238" t="s">
        <v>2877</v>
      </c>
      <c r="G93" s="236"/>
      <c r="H93" s="239">
        <v>7</v>
      </c>
      <c r="I93" s="240"/>
      <c r="J93" s="236"/>
      <c r="K93" s="236"/>
      <c r="L93" s="241"/>
      <c r="M93" s="242"/>
      <c r="N93" s="243"/>
      <c r="O93" s="243"/>
      <c r="P93" s="243"/>
      <c r="Q93" s="243"/>
      <c r="R93" s="243"/>
      <c r="S93" s="243"/>
      <c r="T93" s="244"/>
      <c r="AT93" s="245" t="s">
        <v>299</v>
      </c>
      <c r="AU93" s="245" t="s">
        <v>86</v>
      </c>
      <c r="AV93" s="12" t="s">
        <v>86</v>
      </c>
      <c r="AW93" s="12" t="s">
        <v>38</v>
      </c>
      <c r="AX93" s="12" t="s">
        <v>77</v>
      </c>
      <c r="AY93" s="245" t="s">
        <v>195</v>
      </c>
    </row>
    <row r="94" s="13" customFormat="1">
      <c r="B94" s="246"/>
      <c r="C94" s="247"/>
      <c r="D94" s="229" t="s">
        <v>299</v>
      </c>
      <c r="E94" s="248" t="s">
        <v>1</v>
      </c>
      <c r="F94" s="249" t="s">
        <v>301</v>
      </c>
      <c r="G94" s="247"/>
      <c r="H94" s="250">
        <v>7</v>
      </c>
      <c r="I94" s="251"/>
      <c r="J94" s="247"/>
      <c r="K94" s="247"/>
      <c r="L94" s="252"/>
      <c r="M94" s="253"/>
      <c r="N94" s="254"/>
      <c r="O94" s="254"/>
      <c r="P94" s="254"/>
      <c r="Q94" s="254"/>
      <c r="R94" s="254"/>
      <c r="S94" s="254"/>
      <c r="T94" s="255"/>
      <c r="AT94" s="256" t="s">
        <v>299</v>
      </c>
      <c r="AU94" s="256" t="s">
        <v>86</v>
      </c>
      <c r="AV94" s="13" t="s">
        <v>215</v>
      </c>
      <c r="AW94" s="13" t="s">
        <v>38</v>
      </c>
      <c r="AX94" s="13" t="s">
        <v>84</v>
      </c>
      <c r="AY94" s="256" t="s">
        <v>195</v>
      </c>
    </row>
    <row r="95" s="1" customFormat="1" ht="16.5" customHeight="1">
      <c r="B95" s="39"/>
      <c r="C95" s="217" t="s">
        <v>210</v>
      </c>
      <c r="D95" s="217" t="s">
        <v>198</v>
      </c>
      <c r="E95" s="218" t="s">
        <v>2878</v>
      </c>
      <c r="F95" s="219" t="s">
        <v>2879</v>
      </c>
      <c r="G95" s="220" t="s">
        <v>309</v>
      </c>
      <c r="H95" s="221">
        <v>13.65</v>
      </c>
      <c r="I95" s="222"/>
      <c r="J95" s="223">
        <f>ROUND(I95*H95,2)</f>
        <v>0</v>
      </c>
      <c r="K95" s="219" t="s">
        <v>202</v>
      </c>
      <c r="L95" s="44"/>
      <c r="M95" s="224" t="s">
        <v>1</v>
      </c>
      <c r="N95" s="225" t="s">
        <v>48</v>
      </c>
      <c r="O95" s="80"/>
      <c r="P95" s="226">
        <f>O95*H95</f>
        <v>0</v>
      </c>
      <c r="Q95" s="226">
        <v>0</v>
      </c>
      <c r="R95" s="226">
        <f>Q95*H95</f>
        <v>0</v>
      </c>
      <c r="S95" s="226">
        <v>0</v>
      </c>
      <c r="T95" s="227">
        <f>S95*H95</f>
        <v>0</v>
      </c>
      <c r="AR95" s="17" t="s">
        <v>215</v>
      </c>
      <c r="AT95" s="17" t="s">
        <v>198</v>
      </c>
      <c r="AU95" s="17" t="s">
        <v>86</v>
      </c>
      <c r="AY95" s="17" t="s">
        <v>195</v>
      </c>
      <c r="BE95" s="228">
        <f>IF(N95="základní",J95,0)</f>
        <v>0</v>
      </c>
      <c r="BF95" s="228">
        <f>IF(N95="snížená",J95,0)</f>
        <v>0</v>
      </c>
      <c r="BG95" s="228">
        <f>IF(N95="zákl. přenesená",J95,0)</f>
        <v>0</v>
      </c>
      <c r="BH95" s="228">
        <f>IF(N95="sníž. přenesená",J95,0)</f>
        <v>0</v>
      </c>
      <c r="BI95" s="228">
        <f>IF(N95="nulová",J95,0)</f>
        <v>0</v>
      </c>
      <c r="BJ95" s="17" t="s">
        <v>84</v>
      </c>
      <c r="BK95" s="228">
        <f>ROUND(I95*H95,2)</f>
        <v>0</v>
      </c>
      <c r="BL95" s="17" t="s">
        <v>215</v>
      </c>
      <c r="BM95" s="17" t="s">
        <v>2880</v>
      </c>
    </row>
    <row r="96" s="12" customFormat="1">
      <c r="B96" s="235"/>
      <c r="C96" s="236"/>
      <c r="D96" s="229" t="s">
        <v>299</v>
      </c>
      <c r="E96" s="237" t="s">
        <v>1</v>
      </c>
      <c r="F96" s="238" t="s">
        <v>2881</v>
      </c>
      <c r="G96" s="236"/>
      <c r="H96" s="239">
        <v>13.65</v>
      </c>
      <c r="I96" s="240"/>
      <c r="J96" s="236"/>
      <c r="K96" s="236"/>
      <c r="L96" s="241"/>
      <c r="M96" s="242"/>
      <c r="N96" s="243"/>
      <c r="O96" s="243"/>
      <c r="P96" s="243"/>
      <c r="Q96" s="243"/>
      <c r="R96" s="243"/>
      <c r="S96" s="243"/>
      <c r="T96" s="244"/>
      <c r="AT96" s="245" t="s">
        <v>299</v>
      </c>
      <c r="AU96" s="245" t="s">
        <v>86</v>
      </c>
      <c r="AV96" s="12" t="s">
        <v>86</v>
      </c>
      <c r="AW96" s="12" t="s">
        <v>38</v>
      </c>
      <c r="AX96" s="12" t="s">
        <v>77</v>
      </c>
      <c r="AY96" s="245" t="s">
        <v>195</v>
      </c>
    </row>
    <row r="97" s="13" customFormat="1">
      <c r="B97" s="246"/>
      <c r="C97" s="247"/>
      <c r="D97" s="229" t="s">
        <v>299</v>
      </c>
      <c r="E97" s="248" t="s">
        <v>1</v>
      </c>
      <c r="F97" s="249" t="s">
        <v>301</v>
      </c>
      <c r="G97" s="247"/>
      <c r="H97" s="250">
        <v>13.65</v>
      </c>
      <c r="I97" s="251"/>
      <c r="J97" s="247"/>
      <c r="K97" s="247"/>
      <c r="L97" s="252"/>
      <c r="M97" s="253"/>
      <c r="N97" s="254"/>
      <c r="O97" s="254"/>
      <c r="P97" s="254"/>
      <c r="Q97" s="254"/>
      <c r="R97" s="254"/>
      <c r="S97" s="254"/>
      <c r="T97" s="255"/>
      <c r="AT97" s="256" t="s">
        <v>299</v>
      </c>
      <c r="AU97" s="256" t="s">
        <v>86</v>
      </c>
      <c r="AV97" s="13" t="s">
        <v>215</v>
      </c>
      <c r="AW97" s="13" t="s">
        <v>38</v>
      </c>
      <c r="AX97" s="13" t="s">
        <v>84</v>
      </c>
      <c r="AY97" s="256" t="s">
        <v>195</v>
      </c>
    </row>
    <row r="98" s="1" customFormat="1" ht="16.5" customHeight="1">
      <c r="B98" s="39"/>
      <c r="C98" s="217" t="s">
        <v>215</v>
      </c>
      <c r="D98" s="217" t="s">
        <v>198</v>
      </c>
      <c r="E98" s="218" t="s">
        <v>2882</v>
      </c>
      <c r="F98" s="219" t="s">
        <v>2883</v>
      </c>
      <c r="G98" s="220" t="s">
        <v>321</v>
      </c>
      <c r="H98" s="221">
        <v>27.300000000000001</v>
      </c>
      <c r="I98" s="222"/>
      <c r="J98" s="223">
        <f>ROUND(I98*H98,2)</f>
        <v>0</v>
      </c>
      <c r="K98" s="219" t="s">
        <v>202</v>
      </c>
      <c r="L98" s="44"/>
      <c r="M98" s="224" t="s">
        <v>1</v>
      </c>
      <c r="N98" s="225" t="s">
        <v>48</v>
      </c>
      <c r="O98" s="80"/>
      <c r="P98" s="226">
        <f>O98*H98</f>
        <v>0</v>
      </c>
      <c r="Q98" s="226">
        <v>0.00084999999999999995</v>
      </c>
      <c r="R98" s="226">
        <f>Q98*H98</f>
        <v>0.023205</v>
      </c>
      <c r="S98" s="226">
        <v>0</v>
      </c>
      <c r="T98" s="227">
        <f>S98*H98</f>
        <v>0</v>
      </c>
      <c r="AR98" s="17" t="s">
        <v>215</v>
      </c>
      <c r="AT98" s="17" t="s">
        <v>198</v>
      </c>
      <c r="AU98" s="17" t="s">
        <v>86</v>
      </c>
      <c r="AY98" s="17" t="s">
        <v>195</v>
      </c>
      <c r="BE98" s="228">
        <f>IF(N98="základní",J98,0)</f>
        <v>0</v>
      </c>
      <c r="BF98" s="228">
        <f>IF(N98="snížená",J98,0)</f>
        <v>0</v>
      </c>
      <c r="BG98" s="228">
        <f>IF(N98="zákl. přenesená",J98,0)</f>
        <v>0</v>
      </c>
      <c r="BH98" s="228">
        <f>IF(N98="sníž. přenesená",J98,0)</f>
        <v>0</v>
      </c>
      <c r="BI98" s="228">
        <f>IF(N98="nulová",J98,0)</f>
        <v>0</v>
      </c>
      <c r="BJ98" s="17" t="s">
        <v>84</v>
      </c>
      <c r="BK98" s="228">
        <f>ROUND(I98*H98,2)</f>
        <v>0</v>
      </c>
      <c r="BL98" s="17" t="s">
        <v>215</v>
      </c>
      <c r="BM98" s="17" t="s">
        <v>2884</v>
      </c>
    </row>
    <row r="99" s="1" customFormat="1" ht="16.5" customHeight="1">
      <c r="B99" s="39"/>
      <c r="C99" s="217" t="s">
        <v>194</v>
      </c>
      <c r="D99" s="217" t="s">
        <v>198</v>
      </c>
      <c r="E99" s="218" t="s">
        <v>2885</v>
      </c>
      <c r="F99" s="219" t="s">
        <v>2886</v>
      </c>
      <c r="G99" s="220" t="s">
        <v>321</v>
      </c>
      <c r="H99" s="221">
        <v>27.300000000000001</v>
      </c>
      <c r="I99" s="222"/>
      <c r="J99" s="223">
        <f>ROUND(I99*H99,2)</f>
        <v>0</v>
      </c>
      <c r="K99" s="219" t="s">
        <v>202</v>
      </c>
      <c r="L99" s="44"/>
      <c r="M99" s="224" t="s">
        <v>1</v>
      </c>
      <c r="N99" s="225" t="s">
        <v>48</v>
      </c>
      <c r="O99" s="80"/>
      <c r="P99" s="226">
        <f>O99*H99</f>
        <v>0</v>
      </c>
      <c r="Q99" s="226">
        <v>0</v>
      </c>
      <c r="R99" s="226">
        <f>Q99*H99</f>
        <v>0</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2887</v>
      </c>
    </row>
    <row r="100" s="1" customFormat="1" ht="16.5" customHeight="1">
      <c r="B100" s="39"/>
      <c r="C100" s="217" t="s">
        <v>228</v>
      </c>
      <c r="D100" s="217" t="s">
        <v>198</v>
      </c>
      <c r="E100" s="218" t="s">
        <v>327</v>
      </c>
      <c r="F100" s="219" t="s">
        <v>328</v>
      </c>
      <c r="G100" s="220" t="s">
        <v>309</v>
      </c>
      <c r="H100" s="221">
        <v>22.75</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2888</v>
      </c>
    </row>
    <row r="101" s="1" customFormat="1">
      <c r="B101" s="39"/>
      <c r="C101" s="40"/>
      <c r="D101" s="229" t="s">
        <v>205</v>
      </c>
      <c r="E101" s="40"/>
      <c r="F101" s="230" t="s">
        <v>2786</v>
      </c>
      <c r="G101" s="40"/>
      <c r="H101" s="40"/>
      <c r="I101" s="144"/>
      <c r="J101" s="40"/>
      <c r="K101" s="40"/>
      <c r="L101" s="44"/>
      <c r="M101" s="231"/>
      <c r="N101" s="80"/>
      <c r="O101" s="80"/>
      <c r="P101" s="80"/>
      <c r="Q101" s="80"/>
      <c r="R101" s="80"/>
      <c r="S101" s="80"/>
      <c r="T101" s="81"/>
      <c r="AT101" s="17" t="s">
        <v>205</v>
      </c>
      <c r="AU101" s="17" t="s">
        <v>86</v>
      </c>
    </row>
    <row r="102" s="12" customFormat="1">
      <c r="B102" s="235"/>
      <c r="C102" s="236"/>
      <c r="D102" s="229" t="s">
        <v>299</v>
      </c>
      <c r="E102" s="236"/>
      <c r="F102" s="238" t="s">
        <v>2889</v>
      </c>
      <c r="G102" s="236"/>
      <c r="H102" s="239">
        <v>22.75</v>
      </c>
      <c r="I102" s="240"/>
      <c r="J102" s="236"/>
      <c r="K102" s="236"/>
      <c r="L102" s="241"/>
      <c r="M102" s="242"/>
      <c r="N102" s="243"/>
      <c r="O102" s="243"/>
      <c r="P102" s="243"/>
      <c r="Q102" s="243"/>
      <c r="R102" s="243"/>
      <c r="S102" s="243"/>
      <c r="T102" s="244"/>
      <c r="AT102" s="245" t="s">
        <v>299</v>
      </c>
      <c r="AU102" s="245" t="s">
        <v>86</v>
      </c>
      <c r="AV102" s="12" t="s">
        <v>86</v>
      </c>
      <c r="AW102" s="12" t="s">
        <v>4</v>
      </c>
      <c r="AX102" s="12" t="s">
        <v>84</v>
      </c>
      <c r="AY102" s="245" t="s">
        <v>195</v>
      </c>
    </row>
    <row r="103" s="1" customFormat="1" ht="16.5" customHeight="1">
      <c r="B103" s="39"/>
      <c r="C103" s="217" t="s">
        <v>233</v>
      </c>
      <c r="D103" s="217" t="s">
        <v>198</v>
      </c>
      <c r="E103" s="218" t="s">
        <v>332</v>
      </c>
      <c r="F103" s="219" t="s">
        <v>333</v>
      </c>
      <c r="G103" s="220" t="s">
        <v>309</v>
      </c>
      <c r="H103" s="221">
        <v>2.2749999999999999</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215</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2890</v>
      </c>
    </row>
    <row r="104" s="12" customFormat="1">
      <c r="B104" s="235"/>
      <c r="C104" s="236"/>
      <c r="D104" s="229" t="s">
        <v>299</v>
      </c>
      <c r="E104" s="237" t="s">
        <v>1</v>
      </c>
      <c r="F104" s="238" t="s">
        <v>2891</v>
      </c>
      <c r="G104" s="236"/>
      <c r="H104" s="239">
        <v>2.2749999999999999</v>
      </c>
      <c r="I104" s="240"/>
      <c r="J104" s="236"/>
      <c r="K104" s="236"/>
      <c r="L104" s="241"/>
      <c r="M104" s="242"/>
      <c r="N104" s="243"/>
      <c r="O104" s="243"/>
      <c r="P104" s="243"/>
      <c r="Q104" s="243"/>
      <c r="R104" s="243"/>
      <c r="S104" s="243"/>
      <c r="T104" s="244"/>
      <c r="AT104" s="245" t="s">
        <v>299</v>
      </c>
      <c r="AU104" s="245" t="s">
        <v>86</v>
      </c>
      <c r="AV104" s="12" t="s">
        <v>86</v>
      </c>
      <c r="AW104" s="12" t="s">
        <v>38</v>
      </c>
      <c r="AX104" s="12" t="s">
        <v>77</v>
      </c>
      <c r="AY104" s="245" t="s">
        <v>195</v>
      </c>
    </row>
    <row r="105" s="13" customFormat="1">
      <c r="B105" s="246"/>
      <c r="C105" s="247"/>
      <c r="D105" s="229" t="s">
        <v>299</v>
      </c>
      <c r="E105" s="248" t="s">
        <v>1</v>
      </c>
      <c r="F105" s="249" t="s">
        <v>301</v>
      </c>
      <c r="G105" s="247"/>
      <c r="H105" s="250">
        <v>2.2749999999999999</v>
      </c>
      <c r="I105" s="251"/>
      <c r="J105" s="247"/>
      <c r="K105" s="247"/>
      <c r="L105" s="252"/>
      <c r="M105" s="253"/>
      <c r="N105" s="254"/>
      <c r="O105" s="254"/>
      <c r="P105" s="254"/>
      <c r="Q105" s="254"/>
      <c r="R105" s="254"/>
      <c r="S105" s="254"/>
      <c r="T105" s="255"/>
      <c r="AT105" s="256" t="s">
        <v>299</v>
      </c>
      <c r="AU105" s="256" t="s">
        <v>86</v>
      </c>
      <c r="AV105" s="13" t="s">
        <v>215</v>
      </c>
      <c r="AW105" s="13" t="s">
        <v>38</v>
      </c>
      <c r="AX105" s="13" t="s">
        <v>84</v>
      </c>
      <c r="AY105" s="256" t="s">
        <v>195</v>
      </c>
    </row>
    <row r="106" s="1" customFormat="1" ht="16.5" customHeight="1">
      <c r="B106" s="39"/>
      <c r="C106" s="217" t="s">
        <v>238</v>
      </c>
      <c r="D106" s="217" t="s">
        <v>198</v>
      </c>
      <c r="E106" s="218" t="s">
        <v>341</v>
      </c>
      <c r="F106" s="219" t="s">
        <v>342</v>
      </c>
      <c r="G106" s="220" t="s">
        <v>309</v>
      </c>
      <c r="H106" s="221">
        <v>22.75</v>
      </c>
      <c r="I106" s="222"/>
      <c r="J106" s="223">
        <f>ROUND(I106*H106,2)</f>
        <v>0</v>
      </c>
      <c r="K106" s="219" t="s">
        <v>202</v>
      </c>
      <c r="L106" s="44"/>
      <c r="M106" s="224" t="s">
        <v>1</v>
      </c>
      <c r="N106" s="225" t="s">
        <v>48</v>
      </c>
      <c r="O106" s="80"/>
      <c r="P106" s="226">
        <f>O106*H106</f>
        <v>0</v>
      </c>
      <c r="Q106" s="226">
        <v>0</v>
      </c>
      <c r="R106" s="226">
        <f>Q106*H106</f>
        <v>0</v>
      </c>
      <c r="S106" s="226">
        <v>0</v>
      </c>
      <c r="T106" s="227">
        <f>S106*H106</f>
        <v>0</v>
      </c>
      <c r="AR106" s="17" t="s">
        <v>215</v>
      </c>
      <c r="AT106" s="17" t="s">
        <v>198</v>
      </c>
      <c r="AU106" s="17" t="s">
        <v>86</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215</v>
      </c>
      <c r="BM106" s="17" t="s">
        <v>2892</v>
      </c>
    </row>
    <row r="107" s="12" customFormat="1">
      <c r="B107" s="235"/>
      <c r="C107" s="236"/>
      <c r="D107" s="229" t="s">
        <v>299</v>
      </c>
      <c r="E107" s="236"/>
      <c r="F107" s="238" t="s">
        <v>2893</v>
      </c>
      <c r="G107" s="236"/>
      <c r="H107" s="239">
        <v>22.75</v>
      </c>
      <c r="I107" s="240"/>
      <c r="J107" s="236"/>
      <c r="K107" s="236"/>
      <c r="L107" s="241"/>
      <c r="M107" s="242"/>
      <c r="N107" s="243"/>
      <c r="O107" s="243"/>
      <c r="P107" s="243"/>
      <c r="Q107" s="243"/>
      <c r="R107" s="243"/>
      <c r="S107" s="243"/>
      <c r="T107" s="244"/>
      <c r="AT107" s="245" t="s">
        <v>299</v>
      </c>
      <c r="AU107" s="245" t="s">
        <v>86</v>
      </c>
      <c r="AV107" s="12" t="s">
        <v>86</v>
      </c>
      <c r="AW107" s="12" t="s">
        <v>4</v>
      </c>
      <c r="AX107" s="12" t="s">
        <v>84</v>
      </c>
      <c r="AY107" s="245" t="s">
        <v>195</v>
      </c>
    </row>
    <row r="108" s="1" customFormat="1" ht="16.5" customHeight="1">
      <c r="B108" s="39"/>
      <c r="C108" s="217" t="s">
        <v>245</v>
      </c>
      <c r="D108" s="217" t="s">
        <v>198</v>
      </c>
      <c r="E108" s="218" t="s">
        <v>345</v>
      </c>
      <c r="F108" s="219" t="s">
        <v>346</v>
      </c>
      <c r="G108" s="220" t="s">
        <v>309</v>
      </c>
      <c r="H108" s="221">
        <v>2.2749999999999999</v>
      </c>
      <c r="I108" s="222"/>
      <c r="J108" s="223">
        <f>ROUND(I108*H108,2)</f>
        <v>0</v>
      </c>
      <c r="K108" s="219" t="s">
        <v>202</v>
      </c>
      <c r="L108" s="44"/>
      <c r="M108" s="224" t="s">
        <v>1</v>
      </c>
      <c r="N108" s="225" t="s">
        <v>48</v>
      </c>
      <c r="O108" s="80"/>
      <c r="P108" s="226">
        <f>O108*H108</f>
        <v>0</v>
      </c>
      <c r="Q108" s="226">
        <v>0</v>
      </c>
      <c r="R108" s="226">
        <f>Q108*H108</f>
        <v>0</v>
      </c>
      <c r="S108" s="226">
        <v>0</v>
      </c>
      <c r="T108" s="227">
        <f>S108*H108</f>
        <v>0</v>
      </c>
      <c r="AR108" s="17" t="s">
        <v>215</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215</v>
      </c>
      <c r="BM108" s="17" t="s">
        <v>2894</v>
      </c>
    </row>
    <row r="109" s="1" customFormat="1" ht="16.5" customHeight="1">
      <c r="B109" s="39"/>
      <c r="C109" s="217" t="s">
        <v>250</v>
      </c>
      <c r="D109" s="217" t="s">
        <v>198</v>
      </c>
      <c r="E109" s="218" t="s">
        <v>348</v>
      </c>
      <c r="F109" s="219" t="s">
        <v>349</v>
      </c>
      <c r="G109" s="220" t="s">
        <v>350</v>
      </c>
      <c r="H109" s="221">
        <v>4.0949999999999998</v>
      </c>
      <c r="I109" s="222"/>
      <c r="J109" s="223">
        <f>ROUND(I109*H109,2)</f>
        <v>0</v>
      </c>
      <c r="K109" s="219" t="s">
        <v>202</v>
      </c>
      <c r="L109" s="44"/>
      <c r="M109" s="224" t="s">
        <v>1</v>
      </c>
      <c r="N109" s="225" t="s">
        <v>48</v>
      </c>
      <c r="O109" s="80"/>
      <c r="P109" s="226">
        <f>O109*H109</f>
        <v>0</v>
      </c>
      <c r="Q109" s="226">
        <v>0</v>
      </c>
      <c r="R109" s="226">
        <f>Q109*H109</f>
        <v>0</v>
      </c>
      <c r="S109" s="226">
        <v>0</v>
      </c>
      <c r="T109" s="227">
        <f>S109*H109</f>
        <v>0</v>
      </c>
      <c r="AR109" s="17" t="s">
        <v>215</v>
      </c>
      <c r="AT109" s="17" t="s">
        <v>198</v>
      </c>
      <c r="AU109" s="17" t="s">
        <v>86</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2895</v>
      </c>
    </row>
    <row r="110" s="12" customFormat="1">
      <c r="B110" s="235"/>
      <c r="C110" s="236"/>
      <c r="D110" s="229" t="s">
        <v>299</v>
      </c>
      <c r="E110" s="236"/>
      <c r="F110" s="238" t="s">
        <v>2896</v>
      </c>
      <c r="G110" s="236"/>
      <c r="H110" s="239">
        <v>4.0949999999999998</v>
      </c>
      <c r="I110" s="240"/>
      <c r="J110" s="236"/>
      <c r="K110" s="236"/>
      <c r="L110" s="241"/>
      <c r="M110" s="242"/>
      <c r="N110" s="243"/>
      <c r="O110" s="243"/>
      <c r="P110" s="243"/>
      <c r="Q110" s="243"/>
      <c r="R110" s="243"/>
      <c r="S110" s="243"/>
      <c r="T110" s="244"/>
      <c r="AT110" s="245" t="s">
        <v>299</v>
      </c>
      <c r="AU110" s="245" t="s">
        <v>86</v>
      </c>
      <c r="AV110" s="12" t="s">
        <v>86</v>
      </c>
      <c r="AW110" s="12" t="s">
        <v>4</v>
      </c>
      <c r="AX110" s="12" t="s">
        <v>84</v>
      </c>
      <c r="AY110" s="245" t="s">
        <v>195</v>
      </c>
    </row>
    <row r="111" s="1" customFormat="1" ht="16.5" customHeight="1">
      <c r="B111" s="39"/>
      <c r="C111" s="217" t="s">
        <v>257</v>
      </c>
      <c r="D111" s="217" t="s">
        <v>198</v>
      </c>
      <c r="E111" s="218" t="s">
        <v>354</v>
      </c>
      <c r="F111" s="219" t="s">
        <v>355</v>
      </c>
      <c r="G111" s="220" t="s">
        <v>309</v>
      </c>
      <c r="H111" s="221">
        <v>11.375</v>
      </c>
      <c r="I111" s="222"/>
      <c r="J111" s="223">
        <f>ROUND(I111*H111,2)</f>
        <v>0</v>
      </c>
      <c r="K111" s="219" t="s">
        <v>202</v>
      </c>
      <c r="L111" s="44"/>
      <c r="M111" s="224" t="s">
        <v>1</v>
      </c>
      <c r="N111" s="225" t="s">
        <v>48</v>
      </c>
      <c r="O111" s="80"/>
      <c r="P111" s="226">
        <f>O111*H111</f>
        <v>0</v>
      </c>
      <c r="Q111" s="226">
        <v>0</v>
      </c>
      <c r="R111" s="226">
        <f>Q111*H111</f>
        <v>0</v>
      </c>
      <c r="S111" s="226">
        <v>0</v>
      </c>
      <c r="T111" s="227">
        <f>S111*H111</f>
        <v>0</v>
      </c>
      <c r="AR111" s="17" t="s">
        <v>215</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2897</v>
      </c>
    </row>
    <row r="112" s="12" customFormat="1">
      <c r="B112" s="235"/>
      <c r="C112" s="236"/>
      <c r="D112" s="229" t="s">
        <v>299</v>
      </c>
      <c r="E112" s="237" t="s">
        <v>1</v>
      </c>
      <c r="F112" s="238" t="s">
        <v>2898</v>
      </c>
      <c r="G112" s="236"/>
      <c r="H112" s="239">
        <v>11.375</v>
      </c>
      <c r="I112" s="240"/>
      <c r="J112" s="236"/>
      <c r="K112" s="236"/>
      <c r="L112" s="241"/>
      <c r="M112" s="242"/>
      <c r="N112" s="243"/>
      <c r="O112" s="243"/>
      <c r="P112" s="243"/>
      <c r="Q112" s="243"/>
      <c r="R112" s="243"/>
      <c r="S112" s="243"/>
      <c r="T112" s="244"/>
      <c r="AT112" s="245" t="s">
        <v>299</v>
      </c>
      <c r="AU112" s="245" t="s">
        <v>86</v>
      </c>
      <c r="AV112" s="12" t="s">
        <v>86</v>
      </c>
      <c r="AW112" s="12" t="s">
        <v>38</v>
      </c>
      <c r="AX112" s="12" t="s">
        <v>77</v>
      </c>
      <c r="AY112" s="245" t="s">
        <v>195</v>
      </c>
    </row>
    <row r="113" s="13" customFormat="1">
      <c r="B113" s="246"/>
      <c r="C113" s="247"/>
      <c r="D113" s="229" t="s">
        <v>299</v>
      </c>
      <c r="E113" s="248" t="s">
        <v>1</v>
      </c>
      <c r="F113" s="249" t="s">
        <v>301</v>
      </c>
      <c r="G113" s="247"/>
      <c r="H113" s="250">
        <v>11.375</v>
      </c>
      <c r="I113" s="251"/>
      <c r="J113" s="247"/>
      <c r="K113" s="247"/>
      <c r="L113" s="252"/>
      <c r="M113" s="253"/>
      <c r="N113" s="254"/>
      <c r="O113" s="254"/>
      <c r="P113" s="254"/>
      <c r="Q113" s="254"/>
      <c r="R113" s="254"/>
      <c r="S113" s="254"/>
      <c r="T113" s="255"/>
      <c r="AT113" s="256" t="s">
        <v>299</v>
      </c>
      <c r="AU113" s="256" t="s">
        <v>86</v>
      </c>
      <c r="AV113" s="13" t="s">
        <v>215</v>
      </c>
      <c r="AW113" s="13" t="s">
        <v>38</v>
      </c>
      <c r="AX113" s="13" t="s">
        <v>84</v>
      </c>
      <c r="AY113" s="256" t="s">
        <v>195</v>
      </c>
    </row>
    <row r="114" s="1" customFormat="1" ht="16.5" customHeight="1">
      <c r="B114" s="39"/>
      <c r="C114" s="217" t="s">
        <v>353</v>
      </c>
      <c r="D114" s="217" t="s">
        <v>198</v>
      </c>
      <c r="E114" s="218" t="s">
        <v>372</v>
      </c>
      <c r="F114" s="219" t="s">
        <v>373</v>
      </c>
      <c r="G114" s="220" t="s">
        <v>309</v>
      </c>
      <c r="H114" s="221">
        <v>1.75</v>
      </c>
      <c r="I114" s="222"/>
      <c r="J114" s="223">
        <f>ROUND(I114*H114,2)</f>
        <v>0</v>
      </c>
      <c r="K114" s="219" t="s">
        <v>202</v>
      </c>
      <c r="L114" s="44"/>
      <c r="M114" s="224" t="s">
        <v>1</v>
      </c>
      <c r="N114" s="225" t="s">
        <v>48</v>
      </c>
      <c r="O114" s="80"/>
      <c r="P114" s="226">
        <f>O114*H114</f>
        <v>0</v>
      </c>
      <c r="Q114" s="226">
        <v>0</v>
      </c>
      <c r="R114" s="226">
        <f>Q114*H114</f>
        <v>0</v>
      </c>
      <c r="S114" s="226">
        <v>0</v>
      </c>
      <c r="T114" s="227">
        <f>S114*H114</f>
        <v>0</v>
      </c>
      <c r="AR114" s="17" t="s">
        <v>84</v>
      </c>
      <c r="AT114" s="17" t="s">
        <v>198</v>
      </c>
      <c r="AU114" s="17" t="s">
        <v>86</v>
      </c>
      <c r="AY114" s="17" t="s">
        <v>195</v>
      </c>
      <c r="BE114" s="228">
        <f>IF(N114="základní",J114,0)</f>
        <v>0</v>
      </c>
      <c r="BF114" s="228">
        <f>IF(N114="snížená",J114,0)</f>
        <v>0</v>
      </c>
      <c r="BG114" s="228">
        <f>IF(N114="zákl. přenesená",J114,0)</f>
        <v>0</v>
      </c>
      <c r="BH114" s="228">
        <f>IF(N114="sníž. přenesená",J114,0)</f>
        <v>0</v>
      </c>
      <c r="BI114" s="228">
        <f>IF(N114="nulová",J114,0)</f>
        <v>0</v>
      </c>
      <c r="BJ114" s="17" t="s">
        <v>84</v>
      </c>
      <c r="BK114" s="228">
        <f>ROUND(I114*H114,2)</f>
        <v>0</v>
      </c>
      <c r="BL114" s="17" t="s">
        <v>84</v>
      </c>
      <c r="BM114" s="17" t="s">
        <v>2899</v>
      </c>
    </row>
    <row r="115" s="12" customFormat="1">
      <c r="B115" s="235"/>
      <c r="C115" s="236"/>
      <c r="D115" s="229" t="s">
        <v>299</v>
      </c>
      <c r="E115" s="237" t="s">
        <v>1</v>
      </c>
      <c r="F115" s="238" t="s">
        <v>2900</v>
      </c>
      <c r="G115" s="236"/>
      <c r="H115" s="239">
        <v>1.75</v>
      </c>
      <c r="I115" s="240"/>
      <c r="J115" s="236"/>
      <c r="K115" s="236"/>
      <c r="L115" s="241"/>
      <c r="M115" s="242"/>
      <c r="N115" s="243"/>
      <c r="O115" s="243"/>
      <c r="P115" s="243"/>
      <c r="Q115" s="243"/>
      <c r="R115" s="243"/>
      <c r="S115" s="243"/>
      <c r="T115" s="244"/>
      <c r="AT115" s="245" t="s">
        <v>299</v>
      </c>
      <c r="AU115" s="245" t="s">
        <v>86</v>
      </c>
      <c r="AV115" s="12" t="s">
        <v>86</v>
      </c>
      <c r="AW115" s="12" t="s">
        <v>38</v>
      </c>
      <c r="AX115" s="12" t="s">
        <v>77</v>
      </c>
      <c r="AY115" s="245" t="s">
        <v>195</v>
      </c>
    </row>
    <row r="116" s="13" customFormat="1">
      <c r="B116" s="246"/>
      <c r="C116" s="247"/>
      <c r="D116" s="229" t="s">
        <v>299</v>
      </c>
      <c r="E116" s="248" t="s">
        <v>1</v>
      </c>
      <c r="F116" s="249" t="s">
        <v>301</v>
      </c>
      <c r="G116" s="247"/>
      <c r="H116" s="250">
        <v>1.75</v>
      </c>
      <c r="I116" s="251"/>
      <c r="J116" s="247"/>
      <c r="K116" s="247"/>
      <c r="L116" s="252"/>
      <c r="M116" s="253"/>
      <c r="N116" s="254"/>
      <c r="O116" s="254"/>
      <c r="P116" s="254"/>
      <c r="Q116" s="254"/>
      <c r="R116" s="254"/>
      <c r="S116" s="254"/>
      <c r="T116" s="255"/>
      <c r="AT116" s="256" t="s">
        <v>299</v>
      </c>
      <c r="AU116" s="256" t="s">
        <v>86</v>
      </c>
      <c r="AV116" s="13" t="s">
        <v>215</v>
      </c>
      <c r="AW116" s="13" t="s">
        <v>38</v>
      </c>
      <c r="AX116" s="13" t="s">
        <v>84</v>
      </c>
      <c r="AY116" s="256" t="s">
        <v>195</v>
      </c>
    </row>
    <row r="117" s="1" customFormat="1" ht="16.5" customHeight="1">
      <c r="B117" s="39"/>
      <c r="C117" s="278" t="s">
        <v>360</v>
      </c>
      <c r="D117" s="278" t="s">
        <v>366</v>
      </c>
      <c r="E117" s="279" t="s">
        <v>377</v>
      </c>
      <c r="F117" s="280" t="s">
        <v>378</v>
      </c>
      <c r="G117" s="281" t="s">
        <v>350</v>
      </c>
      <c r="H117" s="282">
        <v>3.5</v>
      </c>
      <c r="I117" s="283"/>
      <c r="J117" s="284">
        <f>ROUND(I117*H117,2)</f>
        <v>0</v>
      </c>
      <c r="K117" s="280" t="s">
        <v>202</v>
      </c>
      <c r="L117" s="285"/>
      <c r="M117" s="286" t="s">
        <v>1</v>
      </c>
      <c r="N117" s="287" t="s">
        <v>48</v>
      </c>
      <c r="O117" s="80"/>
      <c r="P117" s="226">
        <f>O117*H117</f>
        <v>0</v>
      </c>
      <c r="Q117" s="226">
        <v>1</v>
      </c>
      <c r="R117" s="226">
        <f>Q117*H117</f>
        <v>3.5</v>
      </c>
      <c r="S117" s="226">
        <v>0</v>
      </c>
      <c r="T117" s="227">
        <f>S117*H117</f>
        <v>0</v>
      </c>
      <c r="AR117" s="17" t="s">
        <v>86</v>
      </c>
      <c r="AT117" s="17" t="s">
        <v>366</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84</v>
      </c>
      <c r="BM117" s="17" t="s">
        <v>2901</v>
      </c>
    </row>
    <row r="118" s="12" customFormat="1">
      <c r="B118" s="235"/>
      <c r="C118" s="236"/>
      <c r="D118" s="229" t="s">
        <v>299</v>
      </c>
      <c r="E118" s="236"/>
      <c r="F118" s="238" t="s">
        <v>2902</v>
      </c>
      <c r="G118" s="236"/>
      <c r="H118" s="239">
        <v>3.5</v>
      </c>
      <c r="I118" s="240"/>
      <c r="J118" s="236"/>
      <c r="K118" s="236"/>
      <c r="L118" s="241"/>
      <c r="M118" s="242"/>
      <c r="N118" s="243"/>
      <c r="O118" s="243"/>
      <c r="P118" s="243"/>
      <c r="Q118" s="243"/>
      <c r="R118" s="243"/>
      <c r="S118" s="243"/>
      <c r="T118" s="244"/>
      <c r="AT118" s="245" t="s">
        <v>299</v>
      </c>
      <c r="AU118" s="245" t="s">
        <v>86</v>
      </c>
      <c r="AV118" s="12" t="s">
        <v>86</v>
      </c>
      <c r="AW118" s="12" t="s">
        <v>4</v>
      </c>
      <c r="AX118" s="12" t="s">
        <v>84</v>
      </c>
      <c r="AY118" s="245" t="s">
        <v>195</v>
      </c>
    </row>
    <row r="119" s="1" customFormat="1" ht="16.5" customHeight="1">
      <c r="B119" s="39"/>
      <c r="C119" s="217" t="s">
        <v>365</v>
      </c>
      <c r="D119" s="217" t="s">
        <v>198</v>
      </c>
      <c r="E119" s="218" t="s">
        <v>397</v>
      </c>
      <c r="F119" s="219" t="s">
        <v>398</v>
      </c>
      <c r="G119" s="220" t="s">
        <v>309</v>
      </c>
      <c r="H119" s="221">
        <v>11.375</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399</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399</v>
      </c>
      <c r="BM119" s="17" t="s">
        <v>2903</v>
      </c>
    </row>
    <row r="120" s="11" customFormat="1" ht="22.8" customHeight="1">
      <c r="B120" s="201"/>
      <c r="C120" s="202"/>
      <c r="D120" s="203" t="s">
        <v>76</v>
      </c>
      <c r="E120" s="215" t="s">
        <v>215</v>
      </c>
      <c r="F120" s="215" t="s">
        <v>600</v>
      </c>
      <c r="G120" s="202"/>
      <c r="H120" s="202"/>
      <c r="I120" s="205"/>
      <c r="J120" s="216">
        <f>BK120</f>
        <v>0</v>
      </c>
      <c r="K120" s="202"/>
      <c r="L120" s="207"/>
      <c r="M120" s="208"/>
      <c r="N120" s="209"/>
      <c r="O120" s="209"/>
      <c r="P120" s="210">
        <f>SUM(P121:P123)</f>
        <v>0</v>
      </c>
      <c r="Q120" s="209"/>
      <c r="R120" s="210">
        <f>SUM(R121:R123)</f>
        <v>0.99265425000000007</v>
      </c>
      <c r="S120" s="209"/>
      <c r="T120" s="211">
        <f>SUM(T121:T123)</f>
        <v>0</v>
      </c>
      <c r="AR120" s="212" t="s">
        <v>84</v>
      </c>
      <c r="AT120" s="213" t="s">
        <v>76</v>
      </c>
      <c r="AU120" s="213" t="s">
        <v>84</v>
      </c>
      <c r="AY120" s="212" t="s">
        <v>195</v>
      </c>
      <c r="BK120" s="214">
        <f>SUM(BK121:BK123)</f>
        <v>0</v>
      </c>
    </row>
    <row r="121" s="1" customFormat="1" ht="16.5" customHeight="1">
      <c r="B121" s="39"/>
      <c r="C121" s="217" t="s">
        <v>8</v>
      </c>
      <c r="D121" s="217" t="s">
        <v>198</v>
      </c>
      <c r="E121" s="218" t="s">
        <v>712</v>
      </c>
      <c r="F121" s="219" t="s">
        <v>713</v>
      </c>
      <c r="G121" s="220" t="s">
        <v>309</v>
      </c>
      <c r="H121" s="221">
        <v>0.52500000000000002</v>
      </c>
      <c r="I121" s="222"/>
      <c r="J121" s="223">
        <f>ROUND(I121*H121,2)</f>
        <v>0</v>
      </c>
      <c r="K121" s="219" t="s">
        <v>202</v>
      </c>
      <c r="L121" s="44"/>
      <c r="M121" s="224" t="s">
        <v>1</v>
      </c>
      <c r="N121" s="225" t="s">
        <v>48</v>
      </c>
      <c r="O121" s="80"/>
      <c r="P121" s="226">
        <f>O121*H121</f>
        <v>0</v>
      </c>
      <c r="Q121" s="226">
        <v>1.8907700000000001</v>
      </c>
      <c r="R121" s="226">
        <f>Q121*H121</f>
        <v>0.99265425000000007</v>
      </c>
      <c r="S121" s="226">
        <v>0</v>
      </c>
      <c r="T121" s="227">
        <f>S121*H121</f>
        <v>0</v>
      </c>
      <c r="AR121" s="17" t="s">
        <v>84</v>
      </c>
      <c r="AT121" s="17" t="s">
        <v>198</v>
      </c>
      <c r="AU121" s="17" t="s">
        <v>86</v>
      </c>
      <c r="AY121" s="17" t="s">
        <v>195</v>
      </c>
      <c r="BE121" s="228">
        <f>IF(N121="základní",J121,0)</f>
        <v>0</v>
      </c>
      <c r="BF121" s="228">
        <f>IF(N121="snížená",J121,0)</f>
        <v>0</v>
      </c>
      <c r="BG121" s="228">
        <f>IF(N121="zákl. přenesená",J121,0)</f>
        <v>0</v>
      </c>
      <c r="BH121" s="228">
        <f>IF(N121="sníž. přenesená",J121,0)</f>
        <v>0</v>
      </c>
      <c r="BI121" s="228">
        <f>IF(N121="nulová",J121,0)</f>
        <v>0</v>
      </c>
      <c r="BJ121" s="17" t="s">
        <v>84</v>
      </c>
      <c r="BK121" s="228">
        <f>ROUND(I121*H121,2)</f>
        <v>0</v>
      </c>
      <c r="BL121" s="17" t="s">
        <v>84</v>
      </c>
      <c r="BM121" s="17" t="s">
        <v>2904</v>
      </c>
    </row>
    <row r="122" s="12" customFormat="1">
      <c r="B122" s="235"/>
      <c r="C122" s="236"/>
      <c r="D122" s="229" t="s">
        <v>299</v>
      </c>
      <c r="E122" s="237" t="s">
        <v>1</v>
      </c>
      <c r="F122" s="238" t="s">
        <v>2905</v>
      </c>
      <c r="G122" s="236"/>
      <c r="H122" s="239">
        <v>0.52500000000000002</v>
      </c>
      <c r="I122" s="240"/>
      <c r="J122" s="236"/>
      <c r="K122" s="236"/>
      <c r="L122" s="241"/>
      <c r="M122" s="242"/>
      <c r="N122" s="243"/>
      <c r="O122" s="243"/>
      <c r="P122" s="243"/>
      <c r="Q122" s="243"/>
      <c r="R122" s="243"/>
      <c r="S122" s="243"/>
      <c r="T122" s="244"/>
      <c r="AT122" s="245" t="s">
        <v>299</v>
      </c>
      <c r="AU122" s="245" t="s">
        <v>86</v>
      </c>
      <c r="AV122" s="12" t="s">
        <v>86</v>
      </c>
      <c r="AW122" s="12" t="s">
        <v>38</v>
      </c>
      <c r="AX122" s="12" t="s">
        <v>77</v>
      </c>
      <c r="AY122" s="245" t="s">
        <v>195</v>
      </c>
    </row>
    <row r="123" s="13" customFormat="1">
      <c r="B123" s="246"/>
      <c r="C123" s="247"/>
      <c r="D123" s="229" t="s">
        <v>299</v>
      </c>
      <c r="E123" s="248" t="s">
        <v>1</v>
      </c>
      <c r="F123" s="249" t="s">
        <v>301</v>
      </c>
      <c r="G123" s="247"/>
      <c r="H123" s="250">
        <v>0.52500000000000002</v>
      </c>
      <c r="I123" s="251"/>
      <c r="J123" s="247"/>
      <c r="K123" s="247"/>
      <c r="L123" s="252"/>
      <c r="M123" s="253"/>
      <c r="N123" s="254"/>
      <c r="O123" s="254"/>
      <c r="P123" s="254"/>
      <c r="Q123" s="254"/>
      <c r="R123" s="254"/>
      <c r="S123" s="254"/>
      <c r="T123" s="255"/>
      <c r="AT123" s="256" t="s">
        <v>299</v>
      </c>
      <c r="AU123" s="256" t="s">
        <v>86</v>
      </c>
      <c r="AV123" s="13" t="s">
        <v>215</v>
      </c>
      <c r="AW123" s="13" t="s">
        <v>38</v>
      </c>
      <c r="AX123" s="13" t="s">
        <v>84</v>
      </c>
      <c r="AY123" s="256" t="s">
        <v>195</v>
      </c>
    </row>
    <row r="124" s="11" customFormat="1" ht="22.8" customHeight="1">
      <c r="B124" s="201"/>
      <c r="C124" s="202"/>
      <c r="D124" s="203" t="s">
        <v>76</v>
      </c>
      <c r="E124" s="215" t="s">
        <v>238</v>
      </c>
      <c r="F124" s="215" t="s">
        <v>2831</v>
      </c>
      <c r="G124" s="202"/>
      <c r="H124" s="202"/>
      <c r="I124" s="205"/>
      <c r="J124" s="216">
        <f>BK124</f>
        <v>0</v>
      </c>
      <c r="K124" s="202"/>
      <c r="L124" s="207"/>
      <c r="M124" s="208"/>
      <c r="N124" s="209"/>
      <c r="O124" s="209"/>
      <c r="P124" s="210">
        <f>SUM(P125:P133)</f>
        <v>0</v>
      </c>
      <c r="Q124" s="209"/>
      <c r="R124" s="210">
        <f>SUM(R125:R133)</f>
        <v>0.10241950000000001</v>
      </c>
      <c r="S124" s="209"/>
      <c r="T124" s="211">
        <f>SUM(T125:T133)</f>
        <v>0</v>
      </c>
      <c r="AR124" s="212" t="s">
        <v>84</v>
      </c>
      <c r="AT124" s="213" t="s">
        <v>76</v>
      </c>
      <c r="AU124" s="213" t="s">
        <v>84</v>
      </c>
      <c r="AY124" s="212" t="s">
        <v>195</v>
      </c>
      <c r="BK124" s="214">
        <f>SUM(BK125:BK133)</f>
        <v>0</v>
      </c>
    </row>
    <row r="125" s="1" customFormat="1" ht="16.5" customHeight="1">
      <c r="B125" s="39"/>
      <c r="C125" s="217" t="s">
        <v>376</v>
      </c>
      <c r="D125" s="217" t="s">
        <v>198</v>
      </c>
      <c r="E125" s="218" t="s">
        <v>2906</v>
      </c>
      <c r="F125" s="219" t="s">
        <v>2907</v>
      </c>
      <c r="G125" s="220" t="s">
        <v>404</v>
      </c>
      <c r="H125" s="221">
        <v>3.5</v>
      </c>
      <c r="I125" s="222"/>
      <c r="J125" s="223">
        <f>ROUND(I125*H125,2)</f>
        <v>0</v>
      </c>
      <c r="K125" s="219" t="s">
        <v>202</v>
      </c>
      <c r="L125" s="44"/>
      <c r="M125" s="224" t="s">
        <v>1</v>
      </c>
      <c r="N125" s="225" t="s">
        <v>48</v>
      </c>
      <c r="O125" s="80"/>
      <c r="P125" s="226">
        <f>O125*H125</f>
        <v>0</v>
      </c>
      <c r="Q125" s="226">
        <v>0</v>
      </c>
      <c r="R125" s="226">
        <f>Q125*H125</f>
        <v>0</v>
      </c>
      <c r="S125" s="226">
        <v>0</v>
      </c>
      <c r="T125" s="227">
        <f>S125*H125</f>
        <v>0</v>
      </c>
      <c r="AR125" s="17" t="s">
        <v>376</v>
      </c>
      <c r="AT125" s="17" t="s">
        <v>198</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376</v>
      </c>
      <c r="BM125" s="17" t="s">
        <v>2908</v>
      </c>
    </row>
    <row r="126" s="1" customFormat="1" ht="16.5" customHeight="1">
      <c r="B126" s="39"/>
      <c r="C126" s="217" t="s">
        <v>381</v>
      </c>
      <c r="D126" s="217" t="s">
        <v>198</v>
      </c>
      <c r="E126" s="218" t="s">
        <v>2909</v>
      </c>
      <c r="F126" s="219" t="s">
        <v>2910</v>
      </c>
      <c r="G126" s="220" t="s">
        <v>404</v>
      </c>
      <c r="H126" s="221">
        <v>3.5</v>
      </c>
      <c r="I126" s="222"/>
      <c r="J126" s="223">
        <f>ROUND(I126*H126,2)</f>
        <v>0</v>
      </c>
      <c r="K126" s="219" t="s">
        <v>202</v>
      </c>
      <c r="L126" s="44"/>
      <c r="M126" s="224" t="s">
        <v>1</v>
      </c>
      <c r="N126" s="225" t="s">
        <v>48</v>
      </c>
      <c r="O126" s="80"/>
      <c r="P126" s="226">
        <f>O126*H126</f>
        <v>0</v>
      </c>
      <c r="Q126" s="226">
        <v>1.0000000000000001E-05</v>
      </c>
      <c r="R126" s="226">
        <f>Q126*H126</f>
        <v>3.5000000000000004E-05</v>
      </c>
      <c r="S126" s="226">
        <v>0</v>
      </c>
      <c r="T126" s="227">
        <f>S126*H126</f>
        <v>0</v>
      </c>
      <c r="AR126" s="17" t="s">
        <v>215</v>
      </c>
      <c r="AT126" s="17" t="s">
        <v>198</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215</v>
      </c>
      <c r="BM126" s="17" t="s">
        <v>2911</v>
      </c>
    </row>
    <row r="127" s="1" customFormat="1" ht="16.5" customHeight="1">
      <c r="B127" s="39"/>
      <c r="C127" s="278" t="s">
        <v>386</v>
      </c>
      <c r="D127" s="278" t="s">
        <v>366</v>
      </c>
      <c r="E127" s="279" t="s">
        <v>2912</v>
      </c>
      <c r="F127" s="280" t="s">
        <v>2913</v>
      </c>
      <c r="G127" s="281" t="s">
        <v>404</v>
      </c>
      <c r="H127" s="282">
        <v>3.8500000000000001</v>
      </c>
      <c r="I127" s="283"/>
      <c r="J127" s="284">
        <f>ROUND(I127*H127,2)</f>
        <v>0</v>
      </c>
      <c r="K127" s="280" t="s">
        <v>202</v>
      </c>
      <c r="L127" s="285"/>
      <c r="M127" s="286" t="s">
        <v>1</v>
      </c>
      <c r="N127" s="287" t="s">
        <v>48</v>
      </c>
      <c r="O127" s="80"/>
      <c r="P127" s="226">
        <f>O127*H127</f>
        <v>0</v>
      </c>
      <c r="Q127" s="226">
        <v>0.0026700000000000001</v>
      </c>
      <c r="R127" s="226">
        <f>Q127*H127</f>
        <v>0.0102795</v>
      </c>
      <c r="S127" s="226">
        <v>0</v>
      </c>
      <c r="T127" s="227">
        <f>S127*H127</f>
        <v>0</v>
      </c>
      <c r="AR127" s="17" t="s">
        <v>238</v>
      </c>
      <c r="AT127" s="17" t="s">
        <v>366</v>
      </c>
      <c r="AU127" s="17" t="s">
        <v>86</v>
      </c>
      <c r="AY127" s="17" t="s">
        <v>195</v>
      </c>
      <c r="BE127" s="228">
        <f>IF(N127="základní",J127,0)</f>
        <v>0</v>
      </c>
      <c r="BF127" s="228">
        <f>IF(N127="snížená",J127,0)</f>
        <v>0</v>
      </c>
      <c r="BG127" s="228">
        <f>IF(N127="zákl. přenesená",J127,0)</f>
        <v>0</v>
      </c>
      <c r="BH127" s="228">
        <f>IF(N127="sníž. přenesená",J127,0)</f>
        <v>0</v>
      </c>
      <c r="BI127" s="228">
        <f>IF(N127="nulová",J127,0)</f>
        <v>0</v>
      </c>
      <c r="BJ127" s="17" t="s">
        <v>84</v>
      </c>
      <c r="BK127" s="228">
        <f>ROUND(I127*H127,2)</f>
        <v>0</v>
      </c>
      <c r="BL127" s="17" t="s">
        <v>215</v>
      </c>
      <c r="BM127" s="17" t="s">
        <v>2914</v>
      </c>
    </row>
    <row r="128" s="1" customFormat="1">
      <c r="B128" s="39"/>
      <c r="C128" s="40"/>
      <c r="D128" s="229" t="s">
        <v>205</v>
      </c>
      <c r="E128" s="40"/>
      <c r="F128" s="230" t="s">
        <v>2915</v>
      </c>
      <c r="G128" s="40"/>
      <c r="H128" s="40"/>
      <c r="I128" s="144"/>
      <c r="J128" s="40"/>
      <c r="K128" s="40"/>
      <c r="L128" s="44"/>
      <c r="M128" s="231"/>
      <c r="N128" s="80"/>
      <c r="O128" s="80"/>
      <c r="P128" s="80"/>
      <c r="Q128" s="80"/>
      <c r="R128" s="80"/>
      <c r="S128" s="80"/>
      <c r="T128" s="81"/>
      <c r="AT128" s="17" t="s">
        <v>205</v>
      </c>
      <c r="AU128" s="17" t="s">
        <v>86</v>
      </c>
    </row>
    <row r="129" s="12" customFormat="1">
      <c r="B129" s="235"/>
      <c r="C129" s="236"/>
      <c r="D129" s="229" t="s">
        <v>299</v>
      </c>
      <c r="E129" s="236"/>
      <c r="F129" s="238" t="s">
        <v>2839</v>
      </c>
      <c r="G129" s="236"/>
      <c r="H129" s="239">
        <v>3.8500000000000001</v>
      </c>
      <c r="I129" s="240"/>
      <c r="J129" s="236"/>
      <c r="K129" s="236"/>
      <c r="L129" s="241"/>
      <c r="M129" s="242"/>
      <c r="N129" s="243"/>
      <c r="O129" s="243"/>
      <c r="P129" s="243"/>
      <c r="Q129" s="243"/>
      <c r="R129" s="243"/>
      <c r="S129" s="243"/>
      <c r="T129" s="244"/>
      <c r="AT129" s="245" t="s">
        <v>299</v>
      </c>
      <c r="AU129" s="245" t="s">
        <v>86</v>
      </c>
      <c r="AV129" s="12" t="s">
        <v>86</v>
      </c>
      <c r="AW129" s="12" t="s">
        <v>4</v>
      </c>
      <c r="AX129" s="12" t="s">
        <v>84</v>
      </c>
      <c r="AY129" s="245" t="s">
        <v>195</v>
      </c>
    </row>
    <row r="130" s="1" customFormat="1" ht="16.5" customHeight="1">
      <c r="B130" s="39"/>
      <c r="C130" s="217" t="s">
        <v>391</v>
      </c>
      <c r="D130" s="217" t="s">
        <v>198</v>
      </c>
      <c r="E130" s="218" t="s">
        <v>2916</v>
      </c>
      <c r="F130" s="219" t="s">
        <v>2917</v>
      </c>
      <c r="G130" s="220" t="s">
        <v>553</v>
      </c>
      <c r="H130" s="221">
        <v>1</v>
      </c>
      <c r="I130" s="222"/>
      <c r="J130" s="223">
        <f>ROUND(I130*H130,2)</f>
        <v>0</v>
      </c>
      <c r="K130" s="219" t="s">
        <v>202</v>
      </c>
      <c r="L130" s="44"/>
      <c r="M130" s="224" t="s">
        <v>1</v>
      </c>
      <c r="N130" s="225" t="s">
        <v>48</v>
      </c>
      <c r="O130" s="80"/>
      <c r="P130" s="226">
        <f>O130*H130</f>
        <v>0</v>
      </c>
      <c r="Q130" s="226">
        <v>0.065839999999999996</v>
      </c>
      <c r="R130" s="226">
        <f>Q130*H130</f>
        <v>0.065839999999999996</v>
      </c>
      <c r="S130" s="226">
        <v>0</v>
      </c>
      <c r="T130" s="227">
        <f>S130*H130</f>
        <v>0</v>
      </c>
      <c r="AR130" s="17" t="s">
        <v>215</v>
      </c>
      <c r="AT130" s="17" t="s">
        <v>198</v>
      </c>
      <c r="AU130" s="17" t="s">
        <v>86</v>
      </c>
      <c r="AY130" s="17" t="s">
        <v>195</v>
      </c>
      <c r="BE130" s="228">
        <f>IF(N130="základní",J130,0)</f>
        <v>0</v>
      </c>
      <c r="BF130" s="228">
        <f>IF(N130="snížená",J130,0)</f>
        <v>0</v>
      </c>
      <c r="BG130" s="228">
        <f>IF(N130="zákl. přenesená",J130,0)</f>
        <v>0</v>
      </c>
      <c r="BH130" s="228">
        <f>IF(N130="sníž. přenesená",J130,0)</f>
        <v>0</v>
      </c>
      <c r="BI130" s="228">
        <f>IF(N130="nulová",J130,0)</f>
        <v>0</v>
      </c>
      <c r="BJ130" s="17" t="s">
        <v>84</v>
      </c>
      <c r="BK130" s="228">
        <f>ROUND(I130*H130,2)</f>
        <v>0</v>
      </c>
      <c r="BL130" s="17" t="s">
        <v>215</v>
      </c>
      <c r="BM130" s="17" t="s">
        <v>2918</v>
      </c>
    </row>
    <row r="131" s="1" customFormat="1" ht="16.5" customHeight="1">
      <c r="B131" s="39"/>
      <c r="C131" s="217" t="s">
        <v>396</v>
      </c>
      <c r="D131" s="217" t="s">
        <v>198</v>
      </c>
      <c r="E131" s="218" t="s">
        <v>2919</v>
      </c>
      <c r="F131" s="219" t="s">
        <v>2920</v>
      </c>
      <c r="G131" s="220" t="s">
        <v>553</v>
      </c>
      <c r="H131" s="221">
        <v>1</v>
      </c>
      <c r="I131" s="222"/>
      <c r="J131" s="223">
        <f>ROUND(I131*H131,2)</f>
        <v>0</v>
      </c>
      <c r="K131" s="219" t="s">
        <v>202</v>
      </c>
      <c r="L131" s="44"/>
      <c r="M131" s="224" t="s">
        <v>1</v>
      </c>
      <c r="N131" s="225" t="s">
        <v>48</v>
      </c>
      <c r="O131" s="80"/>
      <c r="P131" s="226">
        <f>O131*H131</f>
        <v>0</v>
      </c>
      <c r="Q131" s="226">
        <v>0.025250000000000002</v>
      </c>
      <c r="R131" s="226">
        <f>Q131*H131</f>
        <v>0.025250000000000002</v>
      </c>
      <c r="S131" s="226">
        <v>0</v>
      </c>
      <c r="T131" s="227">
        <f>S131*H131</f>
        <v>0</v>
      </c>
      <c r="AR131" s="17" t="s">
        <v>215</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215</v>
      </c>
      <c r="BM131" s="17" t="s">
        <v>2921</v>
      </c>
    </row>
    <row r="132" s="1" customFormat="1" ht="16.5" customHeight="1">
      <c r="B132" s="39"/>
      <c r="C132" s="217" t="s">
        <v>7</v>
      </c>
      <c r="D132" s="217" t="s">
        <v>198</v>
      </c>
      <c r="E132" s="218" t="s">
        <v>2922</v>
      </c>
      <c r="F132" s="219" t="s">
        <v>2923</v>
      </c>
      <c r="G132" s="220" t="s">
        <v>404</v>
      </c>
      <c r="H132" s="221">
        <v>3.5</v>
      </c>
      <c r="I132" s="222"/>
      <c r="J132" s="223">
        <f>ROUND(I132*H132,2)</f>
        <v>0</v>
      </c>
      <c r="K132" s="219" t="s">
        <v>202</v>
      </c>
      <c r="L132" s="44"/>
      <c r="M132" s="224" t="s">
        <v>1</v>
      </c>
      <c r="N132" s="225" t="s">
        <v>48</v>
      </c>
      <c r="O132" s="80"/>
      <c r="P132" s="226">
        <f>O132*H132</f>
        <v>0</v>
      </c>
      <c r="Q132" s="226">
        <v>0.00020000000000000001</v>
      </c>
      <c r="R132" s="226">
        <f>Q132*H132</f>
        <v>0.00069999999999999999</v>
      </c>
      <c r="S132" s="226">
        <v>0</v>
      </c>
      <c r="T132" s="227">
        <f>S132*H132</f>
        <v>0</v>
      </c>
      <c r="AR132" s="17" t="s">
        <v>215</v>
      </c>
      <c r="AT132" s="17" t="s">
        <v>198</v>
      </c>
      <c r="AU132" s="17" t="s">
        <v>86</v>
      </c>
      <c r="AY132" s="17" t="s">
        <v>195</v>
      </c>
      <c r="BE132" s="228">
        <f>IF(N132="základní",J132,0)</f>
        <v>0</v>
      </c>
      <c r="BF132" s="228">
        <f>IF(N132="snížená",J132,0)</f>
        <v>0</v>
      </c>
      <c r="BG132" s="228">
        <f>IF(N132="zákl. přenesená",J132,0)</f>
        <v>0</v>
      </c>
      <c r="BH132" s="228">
        <f>IF(N132="sníž. přenesená",J132,0)</f>
        <v>0</v>
      </c>
      <c r="BI132" s="228">
        <f>IF(N132="nulová",J132,0)</f>
        <v>0</v>
      </c>
      <c r="BJ132" s="17" t="s">
        <v>84</v>
      </c>
      <c r="BK132" s="228">
        <f>ROUND(I132*H132,2)</f>
        <v>0</v>
      </c>
      <c r="BL132" s="17" t="s">
        <v>215</v>
      </c>
      <c r="BM132" s="17" t="s">
        <v>2924</v>
      </c>
    </row>
    <row r="133" s="1" customFormat="1" ht="16.5" customHeight="1">
      <c r="B133" s="39"/>
      <c r="C133" s="217" t="s">
        <v>407</v>
      </c>
      <c r="D133" s="217" t="s">
        <v>198</v>
      </c>
      <c r="E133" s="218" t="s">
        <v>2849</v>
      </c>
      <c r="F133" s="219" t="s">
        <v>2850</v>
      </c>
      <c r="G133" s="220" t="s">
        <v>404</v>
      </c>
      <c r="H133" s="221">
        <v>3.5</v>
      </c>
      <c r="I133" s="222"/>
      <c r="J133" s="223">
        <f>ROUND(I133*H133,2)</f>
        <v>0</v>
      </c>
      <c r="K133" s="219" t="s">
        <v>202</v>
      </c>
      <c r="L133" s="44"/>
      <c r="M133" s="224" t="s">
        <v>1</v>
      </c>
      <c r="N133" s="225" t="s">
        <v>48</v>
      </c>
      <c r="O133" s="80"/>
      <c r="P133" s="226">
        <f>O133*H133</f>
        <v>0</v>
      </c>
      <c r="Q133" s="226">
        <v>9.0000000000000006E-05</v>
      </c>
      <c r="R133" s="226">
        <f>Q133*H133</f>
        <v>0.00031500000000000001</v>
      </c>
      <c r="S133" s="226">
        <v>0</v>
      </c>
      <c r="T133" s="227">
        <f>S133*H133</f>
        <v>0</v>
      </c>
      <c r="AR133" s="17" t="s">
        <v>84</v>
      </c>
      <c r="AT133" s="17" t="s">
        <v>198</v>
      </c>
      <c r="AU133" s="17" t="s">
        <v>86</v>
      </c>
      <c r="AY133" s="17" t="s">
        <v>195</v>
      </c>
      <c r="BE133" s="228">
        <f>IF(N133="základní",J133,0)</f>
        <v>0</v>
      </c>
      <c r="BF133" s="228">
        <f>IF(N133="snížená",J133,0)</f>
        <v>0</v>
      </c>
      <c r="BG133" s="228">
        <f>IF(N133="zákl. přenesená",J133,0)</f>
        <v>0</v>
      </c>
      <c r="BH133" s="228">
        <f>IF(N133="sníž. přenesená",J133,0)</f>
        <v>0</v>
      </c>
      <c r="BI133" s="228">
        <f>IF(N133="nulová",J133,0)</f>
        <v>0</v>
      </c>
      <c r="BJ133" s="17" t="s">
        <v>84</v>
      </c>
      <c r="BK133" s="228">
        <f>ROUND(I133*H133,2)</f>
        <v>0</v>
      </c>
      <c r="BL133" s="17" t="s">
        <v>84</v>
      </c>
      <c r="BM133" s="17" t="s">
        <v>2925</v>
      </c>
    </row>
    <row r="134" s="11" customFormat="1" ht="22.8" customHeight="1">
      <c r="B134" s="201"/>
      <c r="C134" s="202"/>
      <c r="D134" s="203" t="s">
        <v>76</v>
      </c>
      <c r="E134" s="215" t="s">
        <v>934</v>
      </c>
      <c r="F134" s="215" t="s">
        <v>935</v>
      </c>
      <c r="G134" s="202"/>
      <c r="H134" s="202"/>
      <c r="I134" s="205"/>
      <c r="J134" s="216">
        <f>BK134</f>
        <v>0</v>
      </c>
      <c r="K134" s="202"/>
      <c r="L134" s="207"/>
      <c r="M134" s="208"/>
      <c r="N134" s="209"/>
      <c r="O134" s="209"/>
      <c r="P134" s="210">
        <f>P135</f>
        <v>0</v>
      </c>
      <c r="Q134" s="209"/>
      <c r="R134" s="210">
        <f>R135</f>
        <v>0</v>
      </c>
      <c r="S134" s="209"/>
      <c r="T134" s="211">
        <f>T135</f>
        <v>0</v>
      </c>
      <c r="AR134" s="212" t="s">
        <v>84</v>
      </c>
      <c r="AT134" s="213" t="s">
        <v>76</v>
      </c>
      <c r="AU134" s="213" t="s">
        <v>84</v>
      </c>
      <c r="AY134" s="212" t="s">
        <v>195</v>
      </c>
      <c r="BK134" s="214">
        <f>BK135</f>
        <v>0</v>
      </c>
    </row>
    <row r="135" s="1" customFormat="1" ht="16.5" customHeight="1">
      <c r="B135" s="39"/>
      <c r="C135" s="217" t="s">
        <v>411</v>
      </c>
      <c r="D135" s="217" t="s">
        <v>198</v>
      </c>
      <c r="E135" s="218" t="s">
        <v>2857</v>
      </c>
      <c r="F135" s="219" t="s">
        <v>2858</v>
      </c>
      <c r="G135" s="220" t="s">
        <v>350</v>
      </c>
      <c r="H135" s="221">
        <v>0.125</v>
      </c>
      <c r="I135" s="222"/>
      <c r="J135" s="223">
        <f>ROUND(I135*H135,2)</f>
        <v>0</v>
      </c>
      <c r="K135" s="219" t="s">
        <v>202</v>
      </c>
      <c r="L135" s="44"/>
      <c r="M135" s="224" t="s">
        <v>1</v>
      </c>
      <c r="N135" s="225" t="s">
        <v>48</v>
      </c>
      <c r="O135" s="80"/>
      <c r="P135" s="226">
        <f>O135*H135</f>
        <v>0</v>
      </c>
      <c r="Q135" s="226">
        <v>0</v>
      </c>
      <c r="R135" s="226">
        <f>Q135*H135</f>
        <v>0</v>
      </c>
      <c r="S135" s="226">
        <v>0</v>
      </c>
      <c r="T135" s="227">
        <f>S135*H135</f>
        <v>0</v>
      </c>
      <c r="AR135" s="17" t="s">
        <v>84</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84</v>
      </c>
      <c r="BM135" s="17" t="s">
        <v>2926</v>
      </c>
    </row>
    <row r="136" s="11" customFormat="1" ht="25.92" customHeight="1">
      <c r="B136" s="201"/>
      <c r="C136" s="202"/>
      <c r="D136" s="203" t="s">
        <v>76</v>
      </c>
      <c r="E136" s="204" t="s">
        <v>1852</v>
      </c>
      <c r="F136" s="204" t="s">
        <v>1852</v>
      </c>
      <c r="G136" s="202"/>
      <c r="H136" s="202"/>
      <c r="I136" s="205"/>
      <c r="J136" s="206">
        <f>BK136</f>
        <v>0</v>
      </c>
      <c r="K136" s="202"/>
      <c r="L136" s="207"/>
      <c r="M136" s="208"/>
      <c r="N136" s="209"/>
      <c r="O136" s="209"/>
      <c r="P136" s="210">
        <f>P137</f>
        <v>0</v>
      </c>
      <c r="Q136" s="209"/>
      <c r="R136" s="210">
        <f>R137</f>
        <v>0</v>
      </c>
      <c r="S136" s="209"/>
      <c r="T136" s="211">
        <f>T137</f>
        <v>0</v>
      </c>
      <c r="AR136" s="212" t="s">
        <v>215</v>
      </c>
      <c r="AT136" s="213" t="s">
        <v>76</v>
      </c>
      <c r="AU136" s="213" t="s">
        <v>77</v>
      </c>
      <c r="AY136" s="212" t="s">
        <v>195</v>
      </c>
      <c r="BK136" s="214">
        <f>BK137</f>
        <v>0</v>
      </c>
    </row>
    <row r="137" s="11" customFormat="1" ht="22.8" customHeight="1">
      <c r="B137" s="201"/>
      <c r="C137" s="202"/>
      <c r="D137" s="203" t="s">
        <v>76</v>
      </c>
      <c r="E137" s="215" t="s">
        <v>1853</v>
      </c>
      <c r="F137" s="215" t="s">
        <v>2865</v>
      </c>
      <c r="G137" s="202"/>
      <c r="H137" s="202"/>
      <c r="I137" s="205"/>
      <c r="J137" s="216">
        <f>BK137</f>
        <v>0</v>
      </c>
      <c r="K137" s="202"/>
      <c r="L137" s="207"/>
      <c r="M137" s="208"/>
      <c r="N137" s="209"/>
      <c r="O137" s="209"/>
      <c r="P137" s="210">
        <f>SUM(P138:P141)</f>
        <v>0</v>
      </c>
      <c r="Q137" s="209"/>
      <c r="R137" s="210">
        <f>SUM(R138:R141)</f>
        <v>0</v>
      </c>
      <c r="S137" s="209"/>
      <c r="T137" s="211">
        <f>SUM(T138:T141)</f>
        <v>0</v>
      </c>
      <c r="AR137" s="212" t="s">
        <v>215</v>
      </c>
      <c r="AT137" s="213" t="s">
        <v>76</v>
      </c>
      <c r="AU137" s="213" t="s">
        <v>84</v>
      </c>
      <c r="AY137" s="212" t="s">
        <v>195</v>
      </c>
      <c r="BK137" s="214">
        <f>SUM(BK138:BK141)</f>
        <v>0</v>
      </c>
    </row>
    <row r="138" s="1" customFormat="1" ht="16.5" customHeight="1">
      <c r="B138" s="39"/>
      <c r="C138" s="217" t="s">
        <v>416</v>
      </c>
      <c r="D138" s="217" t="s">
        <v>198</v>
      </c>
      <c r="E138" s="218" t="s">
        <v>2866</v>
      </c>
      <c r="F138" s="219" t="s">
        <v>2927</v>
      </c>
      <c r="G138" s="220" t="s">
        <v>553</v>
      </c>
      <c r="H138" s="221">
        <v>1</v>
      </c>
      <c r="I138" s="222"/>
      <c r="J138" s="223">
        <f>ROUND(I138*H138,2)</f>
        <v>0</v>
      </c>
      <c r="K138" s="219" t="s">
        <v>1255</v>
      </c>
      <c r="L138" s="44"/>
      <c r="M138" s="224" t="s">
        <v>1</v>
      </c>
      <c r="N138" s="225" t="s">
        <v>48</v>
      </c>
      <c r="O138" s="80"/>
      <c r="P138" s="226">
        <f>O138*H138</f>
        <v>0</v>
      </c>
      <c r="Q138" s="226">
        <v>0</v>
      </c>
      <c r="R138" s="226">
        <f>Q138*H138</f>
        <v>0</v>
      </c>
      <c r="S138" s="226">
        <v>0</v>
      </c>
      <c r="T138" s="227">
        <f>S138*H138</f>
        <v>0</v>
      </c>
      <c r="AR138" s="17" t="s">
        <v>1465</v>
      </c>
      <c r="AT138" s="17" t="s">
        <v>198</v>
      </c>
      <c r="AU138" s="17" t="s">
        <v>86</v>
      </c>
      <c r="AY138" s="17" t="s">
        <v>195</v>
      </c>
      <c r="BE138" s="228">
        <f>IF(N138="základní",J138,0)</f>
        <v>0</v>
      </c>
      <c r="BF138" s="228">
        <f>IF(N138="snížená",J138,0)</f>
        <v>0</v>
      </c>
      <c r="BG138" s="228">
        <f>IF(N138="zákl. přenesená",J138,0)</f>
        <v>0</v>
      </c>
      <c r="BH138" s="228">
        <f>IF(N138="sníž. přenesená",J138,0)</f>
        <v>0</v>
      </c>
      <c r="BI138" s="228">
        <f>IF(N138="nulová",J138,0)</f>
        <v>0</v>
      </c>
      <c r="BJ138" s="17" t="s">
        <v>84</v>
      </c>
      <c r="BK138" s="228">
        <f>ROUND(I138*H138,2)</f>
        <v>0</v>
      </c>
      <c r="BL138" s="17" t="s">
        <v>1465</v>
      </c>
      <c r="BM138" s="17" t="s">
        <v>2928</v>
      </c>
    </row>
    <row r="139" s="1" customFormat="1">
      <c r="B139" s="39"/>
      <c r="C139" s="40"/>
      <c r="D139" s="229" t="s">
        <v>205</v>
      </c>
      <c r="E139" s="40"/>
      <c r="F139" s="230" t="s">
        <v>2929</v>
      </c>
      <c r="G139" s="40"/>
      <c r="H139" s="40"/>
      <c r="I139" s="144"/>
      <c r="J139" s="40"/>
      <c r="K139" s="40"/>
      <c r="L139" s="44"/>
      <c r="M139" s="231"/>
      <c r="N139" s="80"/>
      <c r="O139" s="80"/>
      <c r="P139" s="80"/>
      <c r="Q139" s="80"/>
      <c r="R139" s="80"/>
      <c r="S139" s="80"/>
      <c r="T139" s="81"/>
      <c r="AT139" s="17" t="s">
        <v>205</v>
      </c>
      <c r="AU139" s="17" t="s">
        <v>86</v>
      </c>
    </row>
    <row r="140" s="12" customFormat="1">
      <c r="B140" s="235"/>
      <c r="C140" s="236"/>
      <c r="D140" s="229" t="s">
        <v>299</v>
      </c>
      <c r="E140" s="237" t="s">
        <v>1</v>
      </c>
      <c r="F140" s="238" t="s">
        <v>710</v>
      </c>
      <c r="G140" s="236"/>
      <c r="H140" s="239">
        <v>1</v>
      </c>
      <c r="I140" s="240"/>
      <c r="J140" s="236"/>
      <c r="K140" s="236"/>
      <c r="L140" s="241"/>
      <c r="M140" s="242"/>
      <c r="N140" s="243"/>
      <c r="O140" s="243"/>
      <c r="P140" s="243"/>
      <c r="Q140" s="243"/>
      <c r="R140" s="243"/>
      <c r="S140" s="243"/>
      <c r="T140" s="244"/>
      <c r="AT140" s="245" t="s">
        <v>299</v>
      </c>
      <c r="AU140" s="245" t="s">
        <v>86</v>
      </c>
      <c r="AV140" s="12" t="s">
        <v>86</v>
      </c>
      <c r="AW140" s="12" t="s">
        <v>38</v>
      </c>
      <c r="AX140" s="12" t="s">
        <v>77</v>
      </c>
      <c r="AY140" s="245" t="s">
        <v>195</v>
      </c>
    </row>
    <row r="141" s="13" customFormat="1">
      <c r="B141" s="246"/>
      <c r="C141" s="247"/>
      <c r="D141" s="229" t="s">
        <v>299</v>
      </c>
      <c r="E141" s="248" t="s">
        <v>1</v>
      </c>
      <c r="F141" s="249" t="s">
        <v>301</v>
      </c>
      <c r="G141" s="247"/>
      <c r="H141" s="250">
        <v>1</v>
      </c>
      <c r="I141" s="251"/>
      <c r="J141" s="247"/>
      <c r="K141" s="247"/>
      <c r="L141" s="252"/>
      <c r="M141" s="289"/>
      <c r="N141" s="290"/>
      <c r="O141" s="290"/>
      <c r="P141" s="290"/>
      <c r="Q141" s="290"/>
      <c r="R141" s="290"/>
      <c r="S141" s="290"/>
      <c r="T141" s="291"/>
      <c r="AT141" s="256" t="s">
        <v>299</v>
      </c>
      <c r="AU141" s="256" t="s">
        <v>86</v>
      </c>
      <c r="AV141" s="13" t="s">
        <v>215</v>
      </c>
      <c r="AW141" s="13" t="s">
        <v>38</v>
      </c>
      <c r="AX141" s="13" t="s">
        <v>84</v>
      </c>
      <c r="AY141" s="256" t="s">
        <v>195</v>
      </c>
    </row>
    <row r="142" s="1" customFormat="1" ht="6.96" customHeight="1">
      <c r="B142" s="58"/>
      <c r="C142" s="59"/>
      <c r="D142" s="59"/>
      <c r="E142" s="59"/>
      <c r="F142" s="59"/>
      <c r="G142" s="59"/>
      <c r="H142" s="59"/>
      <c r="I142" s="168"/>
      <c r="J142" s="59"/>
      <c r="K142" s="59"/>
      <c r="L142" s="44"/>
    </row>
  </sheetData>
  <sheetProtection sheet="1" autoFilter="0" formatColumns="0" formatRows="0" objects="1" scenarios="1" spinCount="100000" saltValue="csRUZCbqqNGSBg4JPYo59MolifWIKgcSwN5R2k7XjOTsPB56sESQ1nRBxl1mQKR/bwjE1jEEruAJvLxZX0Er9Q==" hashValue="3j8Umtogt4BA2PwuAgcWgkzzlS2Cu/kRUwJ44zCAtvpSqivU3KQQwcP57Fjm2DRhQ5/5eNmaAvPVOsEPXkw+Dw==" algorithmName="SHA-512" password="CC35"/>
  <autoFilter ref="C85:K141"/>
  <mergeCells count="9">
    <mergeCell ref="E7:H7"/>
    <mergeCell ref="E9:H9"/>
    <mergeCell ref="E18:H18"/>
    <mergeCell ref="E27:H27"/>
    <mergeCell ref="E48:H48"/>
    <mergeCell ref="E50:H50"/>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133</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2930</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tr">
        <f>IF('Rekapitulace stavby'!AN19="","",'Rekapitulace stavby'!AN19)</f>
        <v/>
      </c>
      <c r="L23" s="44"/>
    </row>
    <row r="24" s="1" customFormat="1" ht="18" customHeight="1">
      <c r="B24" s="44"/>
      <c r="E24" s="17" t="str">
        <f>IF('Rekapitulace stavby'!E20="","",'Rekapitulace stavby'!E20)</f>
        <v xml:space="preserve"> </v>
      </c>
      <c r="I24" s="146" t="s">
        <v>33</v>
      </c>
      <c r="J24" s="17" t="str">
        <f>IF('Rekapitulace stavby'!AN20="","",'Rekapitulace stavby'!AN20)</f>
        <v/>
      </c>
      <c r="L24" s="44"/>
    </row>
    <row r="25" s="1" customFormat="1" ht="6.96" customHeight="1">
      <c r="B25" s="44"/>
      <c r="I25" s="144"/>
      <c r="L25" s="44"/>
    </row>
    <row r="26" s="1" customFormat="1" ht="12" customHeight="1">
      <c r="B26" s="44"/>
      <c r="D26" s="142" t="s">
        <v>41</v>
      </c>
      <c r="I26" s="144"/>
      <c r="L26" s="44"/>
    </row>
    <row r="27" s="7" customFormat="1" ht="56.25" customHeight="1">
      <c r="B27" s="148"/>
      <c r="E27" s="149" t="s">
        <v>42</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ROUND(J87,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ROUND((SUM(BE87:BE150)),  2)</f>
        <v>0</v>
      </c>
      <c r="I33" s="157">
        <v>0.20999999999999999</v>
      </c>
      <c r="J33" s="156">
        <f>ROUND(((SUM(BE87:BE150))*I33),  2)</f>
        <v>0</v>
      </c>
      <c r="L33" s="44"/>
    </row>
    <row r="34" s="1" customFormat="1" ht="14.4" customHeight="1">
      <c r="B34" s="44"/>
      <c r="E34" s="142" t="s">
        <v>49</v>
      </c>
      <c r="F34" s="156">
        <f>ROUND((SUM(BF87:BF150)),  2)</f>
        <v>0</v>
      </c>
      <c r="I34" s="157">
        <v>0.14999999999999999</v>
      </c>
      <c r="J34" s="156">
        <f>ROUND(((SUM(BF87:BF150))*I34),  2)</f>
        <v>0</v>
      </c>
      <c r="L34" s="44"/>
    </row>
    <row r="35" hidden="1" s="1" customFormat="1" ht="14.4" customHeight="1">
      <c r="B35" s="44"/>
      <c r="E35" s="142" t="s">
        <v>50</v>
      </c>
      <c r="F35" s="156">
        <f>ROUND((SUM(BG87:BG150)),  2)</f>
        <v>0</v>
      </c>
      <c r="I35" s="157">
        <v>0.20999999999999999</v>
      </c>
      <c r="J35" s="156">
        <f>0</f>
        <v>0</v>
      </c>
      <c r="L35" s="44"/>
    </row>
    <row r="36" hidden="1" s="1" customFormat="1" ht="14.4" customHeight="1">
      <c r="B36" s="44"/>
      <c r="E36" s="142" t="s">
        <v>51</v>
      </c>
      <c r="F36" s="156">
        <f>ROUND((SUM(BH87:BH150)),  2)</f>
        <v>0</v>
      </c>
      <c r="I36" s="157">
        <v>0.14999999999999999</v>
      </c>
      <c r="J36" s="156">
        <f>0</f>
        <v>0</v>
      </c>
      <c r="L36" s="44"/>
    </row>
    <row r="37" hidden="1" s="1" customFormat="1" ht="14.4" customHeight="1">
      <c r="B37" s="44"/>
      <c r="E37" s="142" t="s">
        <v>52</v>
      </c>
      <c r="F37" s="156">
        <f>ROUND((SUM(BI87:BI150)),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 xml:space="preserve">SO 05 - PŘÍPOJKA DEŠŤOVÉ KANALIZACE </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 xml:space="preserve"> </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J87</f>
        <v>0</v>
      </c>
      <c r="K59" s="40"/>
      <c r="L59" s="44"/>
      <c r="AU59" s="17" t="s">
        <v>173</v>
      </c>
    </row>
    <row r="60" s="8" customFormat="1" ht="24.96" customHeight="1">
      <c r="B60" s="178"/>
      <c r="C60" s="179"/>
      <c r="D60" s="180" t="s">
        <v>264</v>
      </c>
      <c r="E60" s="181"/>
      <c r="F60" s="181"/>
      <c r="G60" s="181"/>
      <c r="H60" s="181"/>
      <c r="I60" s="182"/>
      <c r="J60" s="183">
        <f>J88</f>
        <v>0</v>
      </c>
      <c r="K60" s="179"/>
      <c r="L60" s="184"/>
    </row>
    <row r="61" s="9" customFormat="1" ht="19.92" customHeight="1">
      <c r="B61" s="185"/>
      <c r="C61" s="123"/>
      <c r="D61" s="186" t="s">
        <v>265</v>
      </c>
      <c r="E61" s="187"/>
      <c r="F61" s="187"/>
      <c r="G61" s="187"/>
      <c r="H61" s="187"/>
      <c r="I61" s="188"/>
      <c r="J61" s="189">
        <f>J89</f>
        <v>0</v>
      </c>
      <c r="K61" s="123"/>
      <c r="L61" s="190"/>
    </row>
    <row r="62" s="9" customFormat="1" ht="19.92" customHeight="1">
      <c r="B62" s="185"/>
      <c r="C62" s="123"/>
      <c r="D62" s="186" t="s">
        <v>266</v>
      </c>
      <c r="E62" s="187"/>
      <c r="F62" s="187"/>
      <c r="G62" s="187"/>
      <c r="H62" s="187"/>
      <c r="I62" s="188"/>
      <c r="J62" s="189">
        <f>J121</f>
        <v>0</v>
      </c>
      <c r="K62" s="123"/>
      <c r="L62" s="190"/>
    </row>
    <row r="63" s="9" customFormat="1" ht="19.92" customHeight="1">
      <c r="B63" s="185"/>
      <c r="C63" s="123"/>
      <c r="D63" s="186" t="s">
        <v>268</v>
      </c>
      <c r="E63" s="187"/>
      <c r="F63" s="187"/>
      <c r="G63" s="187"/>
      <c r="H63" s="187"/>
      <c r="I63" s="188"/>
      <c r="J63" s="189">
        <f>J129</f>
        <v>0</v>
      </c>
      <c r="K63" s="123"/>
      <c r="L63" s="190"/>
    </row>
    <row r="64" s="9" customFormat="1" ht="19.92" customHeight="1">
      <c r="B64" s="185"/>
      <c r="C64" s="123"/>
      <c r="D64" s="186" t="s">
        <v>2759</v>
      </c>
      <c r="E64" s="187"/>
      <c r="F64" s="187"/>
      <c r="G64" s="187"/>
      <c r="H64" s="187"/>
      <c r="I64" s="188"/>
      <c r="J64" s="189">
        <f>J133</f>
        <v>0</v>
      </c>
      <c r="K64" s="123"/>
      <c r="L64" s="190"/>
    </row>
    <row r="65" s="9" customFormat="1" ht="19.92" customHeight="1">
      <c r="B65" s="185"/>
      <c r="C65" s="123"/>
      <c r="D65" s="186" t="s">
        <v>271</v>
      </c>
      <c r="E65" s="187"/>
      <c r="F65" s="187"/>
      <c r="G65" s="187"/>
      <c r="H65" s="187"/>
      <c r="I65" s="188"/>
      <c r="J65" s="189">
        <f>J145</f>
        <v>0</v>
      </c>
      <c r="K65" s="123"/>
      <c r="L65" s="190"/>
    </row>
    <row r="66" s="8" customFormat="1" ht="24.96" customHeight="1">
      <c r="B66" s="178"/>
      <c r="C66" s="179"/>
      <c r="D66" s="180" t="s">
        <v>287</v>
      </c>
      <c r="E66" s="181"/>
      <c r="F66" s="181"/>
      <c r="G66" s="181"/>
      <c r="H66" s="181"/>
      <c r="I66" s="182"/>
      <c r="J66" s="183">
        <f>J147</f>
        <v>0</v>
      </c>
      <c r="K66" s="179"/>
      <c r="L66" s="184"/>
    </row>
    <row r="67" s="9" customFormat="1" ht="19.92" customHeight="1">
      <c r="B67" s="185"/>
      <c r="C67" s="123"/>
      <c r="D67" s="186" t="s">
        <v>2761</v>
      </c>
      <c r="E67" s="187"/>
      <c r="F67" s="187"/>
      <c r="G67" s="187"/>
      <c r="H67" s="187"/>
      <c r="I67" s="188"/>
      <c r="J67" s="189">
        <f>J148</f>
        <v>0</v>
      </c>
      <c r="K67" s="123"/>
      <c r="L67" s="190"/>
    </row>
    <row r="68" s="1" customFormat="1" ht="21.84" customHeight="1">
      <c r="B68" s="39"/>
      <c r="C68" s="40"/>
      <c r="D68" s="40"/>
      <c r="E68" s="40"/>
      <c r="F68" s="40"/>
      <c r="G68" s="40"/>
      <c r="H68" s="40"/>
      <c r="I68" s="144"/>
      <c r="J68" s="40"/>
      <c r="K68" s="40"/>
      <c r="L68" s="44"/>
    </row>
    <row r="69" s="1" customFormat="1" ht="6.96" customHeight="1">
      <c r="B69" s="58"/>
      <c r="C69" s="59"/>
      <c r="D69" s="59"/>
      <c r="E69" s="59"/>
      <c r="F69" s="59"/>
      <c r="G69" s="59"/>
      <c r="H69" s="59"/>
      <c r="I69" s="168"/>
      <c r="J69" s="59"/>
      <c r="K69" s="59"/>
      <c r="L69" s="44"/>
    </row>
    <row r="73" s="1" customFormat="1" ht="6.96" customHeight="1">
      <c r="B73" s="60"/>
      <c r="C73" s="61"/>
      <c r="D73" s="61"/>
      <c r="E73" s="61"/>
      <c r="F73" s="61"/>
      <c r="G73" s="61"/>
      <c r="H73" s="61"/>
      <c r="I73" s="171"/>
      <c r="J73" s="61"/>
      <c r="K73" s="61"/>
      <c r="L73" s="44"/>
    </row>
    <row r="74" s="1" customFormat="1" ht="24.96" customHeight="1">
      <c r="B74" s="39"/>
      <c r="C74" s="23" t="s">
        <v>180</v>
      </c>
      <c r="D74" s="40"/>
      <c r="E74" s="40"/>
      <c r="F74" s="40"/>
      <c r="G74" s="40"/>
      <c r="H74" s="40"/>
      <c r="I74" s="144"/>
      <c r="J74" s="40"/>
      <c r="K74" s="40"/>
      <c r="L74" s="44"/>
    </row>
    <row r="75" s="1" customFormat="1" ht="6.96" customHeight="1">
      <c r="B75" s="39"/>
      <c r="C75" s="40"/>
      <c r="D75" s="40"/>
      <c r="E75" s="40"/>
      <c r="F75" s="40"/>
      <c r="G75" s="40"/>
      <c r="H75" s="40"/>
      <c r="I75" s="144"/>
      <c r="J75" s="40"/>
      <c r="K75" s="40"/>
      <c r="L75" s="44"/>
    </row>
    <row r="76" s="1" customFormat="1" ht="12" customHeight="1">
      <c r="B76" s="39"/>
      <c r="C76" s="32" t="s">
        <v>16</v>
      </c>
      <c r="D76" s="40"/>
      <c r="E76" s="40"/>
      <c r="F76" s="40"/>
      <c r="G76" s="40"/>
      <c r="H76" s="40"/>
      <c r="I76" s="144"/>
      <c r="J76" s="40"/>
      <c r="K76" s="40"/>
      <c r="L76" s="44"/>
    </row>
    <row r="77" s="1" customFormat="1" ht="16.5" customHeight="1">
      <c r="B77" s="39"/>
      <c r="C77" s="40"/>
      <c r="D77" s="40"/>
      <c r="E77" s="172" t="str">
        <f>E7</f>
        <v>BASKETBALOVÁ HALA BASKETPOINT FRÝDEK-MÍSTEK</v>
      </c>
      <c r="F77" s="32"/>
      <c r="G77" s="32"/>
      <c r="H77" s="32"/>
      <c r="I77" s="144"/>
      <c r="J77" s="40"/>
      <c r="K77" s="40"/>
      <c r="L77" s="44"/>
    </row>
    <row r="78" s="1" customFormat="1" ht="12" customHeight="1">
      <c r="B78" s="39"/>
      <c r="C78" s="32" t="s">
        <v>167</v>
      </c>
      <c r="D78" s="40"/>
      <c r="E78" s="40"/>
      <c r="F78" s="40"/>
      <c r="G78" s="40"/>
      <c r="H78" s="40"/>
      <c r="I78" s="144"/>
      <c r="J78" s="40"/>
      <c r="K78" s="40"/>
      <c r="L78" s="44"/>
    </row>
    <row r="79" s="1" customFormat="1" ht="16.5" customHeight="1">
      <c r="B79" s="39"/>
      <c r="C79" s="40"/>
      <c r="D79" s="40"/>
      <c r="E79" s="65" t="str">
        <f>E9</f>
        <v xml:space="preserve">SO 05 - PŘÍPOJKA DEŠŤOVÉ KANALIZACE </v>
      </c>
      <c r="F79" s="40"/>
      <c r="G79" s="40"/>
      <c r="H79" s="40"/>
      <c r="I79" s="144"/>
      <c r="J79" s="40"/>
      <c r="K79" s="40"/>
      <c r="L79" s="44"/>
    </row>
    <row r="80" s="1" customFormat="1" ht="6.96" customHeight="1">
      <c r="B80" s="39"/>
      <c r="C80" s="40"/>
      <c r="D80" s="40"/>
      <c r="E80" s="40"/>
      <c r="F80" s="40"/>
      <c r="G80" s="40"/>
      <c r="H80" s="40"/>
      <c r="I80" s="144"/>
      <c r="J80" s="40"/>
      <c r="K80" s="40"/>
      <c r="L80" s="44"/>
    </row>
    <row r="81" s="1" customFormat="1" ht="12" customHeight="1">
      <c r="B81" s="39"/>
      <c r="C81" s="32" t="s">
        <v>22</v>
      </c>
      <c r="D81" s="40"/>
      <c r="E81" s="40"/>
      <c r="F81" s="27" t="str">
        <f>F12</f>
        <v>Frýdek Místek</v>
      </c>
      <c r="G81" s="40"/>
      <c r="H81" s="40"/>
      <c r="I81" s="146" t="s">
        <v>24</v>
      </c>
      <c r="J81" s="68" t="str">
        <f>IF(J12="","",J12)</f>
        <v>11. 8. 2018</v>
      </c>
      <c r="K81" s="40"/>
      <c r="L81" s="44"/>
    </row>
    <row r="82" s="1" customFormat="1" ht="6.96" customHeight="1">
      <c r="B82" s="39"/>
      <c r="C82" s="40"/>
      <c r="D82" s="40"/>
      <c r="E82" s="40"/>
      <c r="F82" s="40"/>
      <c r="G82" s="40"/>
      <c r="H82" s="40"/>
      <c r="I82" s="144"/>
      <c r="J82" s="40"/>
      <c r="K82" s="40"/>
      <c r="L82" s="44"/>
    </row>
    <row r="83" s="1" customFormat="1" ht="13.65" customHeight="1">
      <c r="B83" s="39"/>
      <c r="C83" s="32" t="s">
        <v>30</v>
      </c>
      <c r="D83" s="40"/>
      <c r="E83" s="40"/>
      <c r="F83" s="27" t="str">
        <f>E15</f>
        <v>Basketpoint Frýdek-Místek z.s.</v>
      </c>
      <c r="G83" s="40"/>
      <c r="H83" s="40"/>
      <c r="I83" s="146" t="s">
        <v>36</v>
      </c>
      <c r="J83" s="37" t="str">
        <f>E21</f>
        <v>INPROS FM s.r.o.</v>
      </c>
      <c r="K83" s="40"/>
      <c r="L83" s="44"/>
    </row>
    <row r="84" s="1" customFormat="1" ht="13.65" customHeight="1">
      <c r="B84" s="39"/>
      <c r="C84" s="32" t="s">
        <v>34</v>
      </c>
      <c r="D84" s="40"/>
      <c r="E84" s="40"/>
      <c r="F84" s="27" t="str">
        <f>IF(E18="","",E18)</f>
        <v>Vyplň údaj</v>
      </c>
      <c r="G84" s="40"/>
      <c r="H84" s="40"/>
      <c r="I84" s="146" t="s">
        <v>39</v>
      </c>
      <c r="J84" s="37" t="str">
        <f>E24</f>
        <v xml:space="preserve"> </v>
      </c>
      <c r="K84" s="40"/>
      <c r="L84" s="44"/>
    </row>
    <row r="85" s="1" customFormat="1" ht="10.32" customHeight="1">
      <c r="B85" s="39"/>
      <c r="C85" s="40"/>
      <c r="D85" s="40"/>
      <c r="E85" s="40"/>
      <c r="F85" s="40"/>
      <c r="G85" s="40"/>
      <c r="H85" s="40"/>
      <c r="I85" s="144"/>
      <c r="J85" s="40"/>
      <c r="K85" s="40"/>
      <c r="L85" s="44"/>
    </row>
    <row r="86" s="10" customFormat="1" ht="29.28" customHeight="1">
      <c r="B86" s="191"/>
      <c r="C86" s="192" t="s">
        <v>181</v>
      </c>
      <c r="D86" s="193" t="s">
        <v>62</v>
      </c>
      <c r="E86" s="193" t="s">
        <v>58</v>
      </c>
      <c r="F86" s="193" t="s">
        <v>59</v>
      </c>
      <c r="G86" s="193" t="s">
        <v>182</v>
      </c>
      <c r="H86" s="193" t="s">
        <v>183</v>
      </c>
      <c r="I86" s="194" t="s">
        <v>184</v>
      </c>
      <c r="J86" s="193" t="s">
        <v>171</v>
      </c>
      <c r="K86" s="195" t="s">
        <v>185</v>
      </c>
      <c r="L86" s="196"/>
      <c r="M86" s="89" t="s">
        <v>1</v>
      </c>
      <c r="N86" s="90" t="s">
        <v>47</v>
      </c>
      <c r="O86" s="90" t="s">
        <v>186</v>
      </c>
      <c r="P86" s="90" t="s">
        <v>187</v>
      </c>
      <c r="Q86" s="90" t="s">
        <v>188</v>
      </c>
      <c r="R86" s="90" t="s">
        <v>189</v>
      </c>
      <c r="S86" s="90" t="s">
        <v>190</v>
      </c>
      <c r="T86" s="91" t="s">
        <v>191</v>
      </c>
    </row>
    <row r="87" s="1" customFormat="1" ht="22.8" customHeight="1">
      <c r="B87" s="39"/>
      <c r="C87" s="96" t="s">
        <v>192</v>
      </c>
      <c r="D87" s="40"/>
      <c r="E87" s="40"/>
      <c r="F87" s="40"/>
      <c r="G87" s="40"/>
      <c r="H87" s="40"/>
      <c r="I87" s="144"/>
      <c r="J87" s="197">
        <f>BK87</f>
        <v>0</v>
      </c>
      <c r="K87" s="40"/>
      <c r="L87" s="44"/>
      <c r="M87" s="92"/>
      <c r="N87" s="93"/>
      <c r="O87" s="93"/>
      <c r="P87" s="198">
        <f>P88+P147</f>
        <v>0</v>
      </c>
      <c r="Q87" s="93"/>
      <c r="R87" s="198">
        <f>R88+R147</f>
        <v>16.942058700000004</v>
      </c>
      <c r="S87" s="93"/>
      <c r="T87" s="199">
        <f>T88+T147</f>
        <v>0</v>
      </c>
      <c r="AT87" s="17" t="s">
        <v>76</v>
      </c>
      <c r="AU87" s="17" t="s">
        <v>173</v>
      </c>
      <c r="BK87" s="200">
        <f>BK88+BK147</f>
        <v>0</v>
      </c>
    </row>
    <row r="88" s="11" customFormat="1" ht="25.92" customHeight="1">
      <c r="B88" s="201"/>
      <c r="C88" s="202"/>
      <c r="D88" s="203" t="s">
        <v>76</v>
      </c>
      <c r="E88" s="204" t="s">
        <v>292</v>
      </c>
      <c r="F88" s="204" t="s">
        <v>293</v>
      </c>
      <c r="G88" s="202"/>
      <c r="H88" s="202"/>
      <c r="I88" s="205"/>
      <c r="J88" s="206">
        <f>BK88</f>
        <v>0</v>
      </c>
      <c r="K88" s="202"/>
      <c r="L88" s="207"/>
      <c r="M88" s="208"/>
      <c r="N88" s="209"/>
      <c r="O88" s="209"/>
      <c r="P88" s="210">
        <f>P89+P121+P129+P133+P145</f>
        <v>0</v>
      </c>
      <c r="Q88" s="209"/>
      <c r="R88" s="210">
        <f>R89+R121+R129+R133+R145</f>
        <v>16.942058700000004</v>
      </c>
      <c r="S88" s="209"/>
      <c r="T88" s="211">
        <f>T89+T121+T129+T133+T145</f>
        <v>0</v>
      </c>
      <c r="AR88" s="212" t="s">
        <v>84</v>
      </c>
      <c r="AT88" s="213" t="s">
        <v>76</v>
      </c>
      <c r="AU88" s="213" t="s">
        <v>77</v>
      </c>
      <c r="AY88" s="212" t="s">
        <v>195</v>
      </c>
      <c r="BK88" s="214">
        <f>BK89+BK121+BK129+BK133+BK145</f>
        <v>0</v>
      </c>
    </row>
    <row r="89" s="11" customFormat="1" ht="22.8" customHeight="1">
      <c r="B89" s="201"/>
      <c r="C89" s="202"/>
      <c r="D89" s="203" t="s">
        <v>76</v>
      </c>
      <c r="E89" s="215" t="s">
        <v>84</v>
      </c>
      <c r="F89" s="215" t="s">
        <v>294</v>
      </c>
      <c r="G89" s="202"/>
      <c r="H89" s="202"/>
      <c r="I89" s="205"/>
      <c r="J89" s="216">
        <f>BK89</f>
        <v>0</v>
      </c>
      <c r="K89" s="202"/>
      <c r="L89" s="207"/>
      <c r="M89" s="208"/>
      <c r="N89" s="209"/>
      <c r="O89" s="209"/>
      <c r="P89" s="210">
        <f>SUM(P90:P120)</f>
        <v>0</v>
      </c>
      <c r="Q89" s="209"/>
      <c r="R89" s="210">
        <f>SUM(R90:R120)</f>
        <v>4.8312799999999996</v>
      </c>
      <c r="S89" s="209"/>
      <c r="T89" s="211">
        <f>SUM(T90:T120)</f>
        <v>0</v>
      </c>
      <c r="AR89" s="212" t="s">
        <v>84</v>
      </c>
      <c r="AT89" s="213" t="s">
        <v>76</v>
      </c>
      <c r="AU89" s="213" t="s">
        <v>84</v>
      </c>
      <c r="AY89" s="212" t="s">
        <v>195</v>
      </c>
      <c r="BK89" s="214">
        <f>SUM(BK90:BK120)</f>
        <v>0</v>
      </c>
    </row>
    <row r="90" s="1" customFormat="1" ht="16.5" customHeight="1">
      <c r="B90" s="39"/>
      <c r="C90" s="217" t="s">
        <v>84</v>
      </c>
      <c r="D90" s="217" t="s">
        <v>198</v>
      </c>
      <c r="E90" s="218" t="s">
        <v>2769</v>
      </c>
      <c r="F90" s="219" t="s">
        <v>2770</v>
      </c>
      <c r="G90" s="220" t="s">
        <v>297</v>
      </c>
      <c r="H90" s="221">
        <v>10</v>
      </c>
      <c r="I90" s="222"/>
      <c r="J90" s="223">
        <f>ROUND(I90*H90,2)</f>
        <v>0</v>
      </c>
      <c r="K90" s="219" t="s">
        <v>202</v>
      </c>
      <c r="L90" s="44"/>
      <c r="M90" s="224" t="s">
        <v>1</v>
      </c>
      <c r="N90" s="225" t="s">
        <v>48</v>
      </c>
      <c r="O90" s="80"/>
      <c r="P90" s="226">
        <f>O90*H90</f>
        <v>0</v>
      </c>
      <c r="Q90" s="226">
        <v>0</v>
      </c>
      <c r="R90" s="226">
        <f>Q90*H90</f>
        <v>0</v>
      </c>
      <c r="S90" s="226">
        <v>0</v>
      </c>
      <c r="T90" s="227">
        <f>S90*H90</f>
        <v>0</v>
      </c>
      <c r="AR90" s="17" t="s">
        <v>215</v>
      </c>
      <c r="AT90" s="17" t="s">
        <v>198</v>
      </c>
      <c r="AU90" s="17" t="s">
        <v>86</v>
      </c>
      <c r="AY90" s="17" t="s">
        <v>195</v>
      </c>
      <c r="BE90" s="228">
        <f>IF(N90="základní",J90,0)</f>
        <v>0</v>
      </c>
      <c r="BF90" s="228">
        <f>IF(N90="snížená",J90,0)</f>
        <v>0</v>
      </c>
      <c r="BG90" s="228">
        <f>IF(N90="zákl. přenesená",J90,0)</f>
        <v>0</v>
      </c>
      <c r="BH90" s="228">
        <f>IF(N90="sníž. přenesená",J90,0)</f>
        <v>0</v>
      </c>
      <c r="BI90" s="228">
        <f>IF(N90="nulová",J90,0)</f>
        <v>0</v>
      </c>
      <c r="BJ90" s="17" t="s">
        <v>84</v>
      </c>
      <c r="BK90" s="228">
        <f>ROUND(I90*H90,2)</f>
        <v>0</v>
      </c>
      <c r="BL90" s="17" t="s">
        <v>215</v>
      </c>
      <c r="BM90" s="17" t="s">
        <v>2931</v>
      </c>
    </row>
    <row r="91" s="12" customFormat="1">
      <c r="B91" s="235"/>
      <c r="C91" s="236"/>
      <c r="D91" s="229" t="s">
        <v>299</v>
      </c>
      <c r="E91" s="237" t="s">
        <v>1</v>
      </c>
      <c r="F91" s="238" t="s">
        <v>2772</v>
      </c>
      <c r="G91" s="236"/>
      <c r="H91" s="239">
        <v>10</v>
      </c>
      <c r="I91" s="240"/>
      <c r="J91" s="236"/>
      <c r="K91" s="236"/>
      <c r="L91" s="241"/>
      <c r="M91" s="242"/>
      <c r="N91" s="243"/>
      <c r="O91" s="243"/>
      <c r="P91" s="243"/>
      <c r="Q91" s="243"/>
      <c r="R91" s="243"/>
      <c r="S91" s="243"/>
      <c r="T91" s="244"/>
      <c r="AT91" s="245" t="s">
        <v>299</v>
      </c>
      <c r="AU91" s="245" t="s">
        <v>86</v>
      </c>
      <c r="AV91" s="12" t="s">
        <v>86</v>
      </c>
      <c r="AW91" s="12" t="s">
        <v>38</v>
      </c>
      <c r="AX91" s="12" t="s">
        <v>77</v>
      </c>
      <c r="AY91" s="245" t="s">
        <v>195</v>
      </c>
    </row>
    <row r="92" s="13" customFormat="1">
      <c r="B92" s="246"/>
      <c r="C92" s="247"/>
      <c r="D92" s="229" t="s">
        <v>299</v>
      </c>
      <c r="E92" s="248" t="s">
        <v>1</v>
      </c>
      <c r="F92" s="249" t="s">
        <v>301</v>
      </c>
      <c r="G92" s="247"/>
      <c r="H92" s="250">
        <v>10</v>
      </c>
      <c r="I92" s="251"/>
      <c r="J92" s="247"/>
      <c r="K92" s="247"/>
      <c r="L92" s="252"/>
      <c r="M92" s="253"/>
      <c r="N92" s="254"/>
      <c r="O92" s="254"/>
      <c r="P92" s="254"/>
      <c r="Q92" s="254"/>
      <c r="R92" s="254"/>
      <c r="S92" s="254"/>
      <c r="T92" s="255"/>
      <c r="AT92" s="256" t="s">
        <v>299</v>
      </c>
      <c r="AU92" s="256" t="s">
        <v>86</v>
      </c>
      <c r="AV92" s="13" t="s">
        <v>215</v>
      </c>
      <c r="AW92" s="13" t="s">
        <v>38</v>
      </c>
      <c r="AX92" s="13" t="s">
        <v>84</v>
      </c>
      <c r="AY92" s="256" t="s">
        <v>195</v>
      </c>
    </row>
    <row r="93" s="1" customFormat="1" ht="16.5" customHeight="1">
      <c r="B93" s="39"/>
      <c r="C93" s="217" t="s">
        <v>86</v>
      </c>
      <c r="D93" s="217" t="s">
        <v>198</v>
      </c>
      <c r="E93" s="218" t="s">
        <v>2773</v>
      </c>
      <c r="F93" s="219" t="s">
        <v>2774</v>
      </c>
      <c r="G93" s="220" t="s">
        <v>304</v>
      </c>
      <c r="H93" s="221">
        <v>7</v>
      </c>
      <c r="I93" s="222"/>
      <c r="J93" s="223">
        <f>ROUND(I93*H93,2)</f>
        <v>0</v>
      </c>
      <c r="K93" s="219" t="s">
        <v>202</v>
      </c>
      <c r="L93" s="44"/>
      <c r="M93" s="224" t="s">
        <v>1</v>
      </c>
      <c r="N93" s="225" t="s">
        <v>48</v>
      </c>
      <c r="O93" s="80"/>
      <c r="P93" s="226">
        <f>O93*H93</f>
        <v>0</v>
      </c>
      <c r="Q93" s="226">
        <v>0</v>
      </c>
      <c r="R93" s="226">
        <f>Q93*H93</f>
        <v>0</v>
      </c>
      <c r="S93" s="226">
        <v>0</v>
      </c>
      <c r="T93" s="227">
        <f>S93*H93</f>
        <v>0</v>
      </c>
      <c r="AR93" s="17" t="s">
        <v>215</v>
      </c>
      <c r="AT93" s="17" t="s">
        <v>198</v>
      </c>
      <c r="AU93" s="17" t="s">
        <v>86</v>
      </c>
      <c r="AY93" s="17" t="s">
        <v>195</v>
      </c>
      <c r="BE93" s="228">
        <f>IF(N93="základní",J93,0)</f>
        <v>0</v>
      </c>
      <c r="BF93" s="228">
        <f>IF(N93="snížená",J93,0)</f>
        <v>0</v>
      </c>
      <c r="BG93" s="228">
        <f>IF(N93="zákl. přenesená",J93,0)</f>
        <v>0</v>
      </c>
      <c r="BH93" s="228">
        <f>IF(N93="sníž. přenesená",J93,0)</f>
        <v>0</v>
      </c>
      <c r="BI93" s="228">
        <f>IF(N93="nulová",J93,0)</f>
        <v>0</v>
      </c>
      <c r="BJ93" s="17" t="s">
        <v>84</v>
      </c>
      <c r="BK93" s="228">
        <f>ROUND(I93*H93,2)</f>
        <v>0</v>
      </c>
      <c r="BL93" s="17" t="s">
        <v>215</v>
      </c>
      <c r="BM93" s="17" t="s">
        <v>2932</v>
      </c>
    </row>
    <row r="94" s="12" customFormat="1">
      <c r="B94" s="235"/>
      <c r="C94" s="236"/>
      <c r="D94" s="229" t="s">
        <v>299</v>
      </c>
      <c r="E94" s="237" t="s">
        <v>1</v>
      </c>
      <c r="F94" s="238" t="s">
        <v>2877</v>
      </c>
      <c r="G94" s="236"/>
      <c r="H94" s="239">
        <v>7</v>
      </c>
      <c r="I94" s="240"/>
      <c r="J94" s="236"/>
      <c r="K94" s="236"/>
      <c r="L94" s="241"/>
      <c r="M94" s="242"/>
      <c r="N94" s="243"/>
      <c r="O94" s="243"/>
      <c r="P94" s="243"/>
      <c r="Q94" s="243"/>
      <c r="R94" s="243"/>
      <c r="S94" s="243"/>
      <c r="T94" s="244"/>
      <c r="AT94" s="245" t="s">
        <v>299</v>
      </c>
      <c r="AU94" s="245" t="s">
        <v>86</v>
      </c>
      <c r="AV94" s="12" t="s">
        <v>86</v>
      </c>
      <c r="AW94" s="12" t="s">
        <v>38</v>
      </c>
      <c r="AX94" s="12" t="s">
        <v>77</v>
      </c>
      <c r="AY94" s="245" t="s">
        <v>195</v>
      </c>
    </row>
    <row r="95" s="13" customFormat="1">
      <c r="B95" s="246"/>
      <c r="C95" s="247"/>
      <c r="D95" s="229" t="s">
        <v>299</v>
      </c>
      <c r="E95" s="248" t="s">
        <v>1</v>
      </c>
      <c r="F95" s="249" t="s">
        <v>301</v>
      </c>
      <c r="G95" s="247"/>
      <c r="H95" s="250">
        <v>7</v>
      </c>
      <c r="I95" s="251"/>
      <c r="J95" s="247"/>
      <c r="K95" s="247"/>
      <c r="L95" s="252"/>
      <c r="M95" s="253"/>
      <c r="N95" s="254"/>
      <c r="O95" s="254"/>
      <c r="P95" s="254"/>
      <c r="Q95" s="254"/>
      <c r="R95" s="254"/>
      <c r="S95" s="254"/>
      <c r="T95" s="255"/>
      <c r="AT95" s="256" t="s">
        <v>299</v>
      </c>
      <c r="AU95" s="256" t="s">
        <v>86</v>
      </c>
      <c r="AV95" s="13" t="s">
        <v>215</v>
      </c>
      <c r="AW95" s="13" t="s">
        <v>38</v>
      </c>
      <c r="AX95" s="13" t="s">
        <v>84</v>
      </c>
      <c r="AY95" s="256" t="s">
        <v>195</v>
      </c>
    </row>
    <row r="96" s="1" customFormat="1" ht="16.5" customHeight="1">
      <c r="B96" s="39"/>
      <c r="C96" s="217" t="s">
        <v>210</v>
      </c>
      <c r="D96" s="217" t="s">
        <v>198</v>
      </c>
      <c r="E96" s="218" t="s">
        <v>2878</v>
      </c>
      <c r="F96" s="219" t="s">
        <v>2879</v>
      </c>
      <c r="G96" s="220" t="s">
        <v>309</v>
      </c>
      <c r="H96" s="221">
        <v>36.799999999999997</v>
      </c>
      <c r="I96" s="222"/>
      <c r="J96" s="223">
        <f>ROUND(I96*H96,2)</f>
        <v>0</v>
      </c>
      <c r="K96" s="219" t="s">
        <v>202</v>
      </c>
      <c r="L96" s="44"/>
      <c r="M96" s="224" t="s">
        <v>1</v>
      </c>
      <c r="N96" s="225" t="s">
        <v>48</v>
      </c>
      <c r="O96" s="80"/>
      <c r="P96" s="226">
        <f>O96*H96</f>
        <v>0</v>
      </c>
      <c r="Q96" s="226">
        <v>0</v>
      </c>
      <c r="R96" s="226">
        <f>Q96*H96</f>
        <v>0</v>
      </c>
      <c r="S96" s="226">
        <v>0</v>
      </c>
      <c r="T96" s="227">
        <f>S96*H96</f>
        <v>0</v>
      </c>
      <c r="AR96" s="17" t="s">
        <v>215</v>
      </c>
      <c r="AT96" s="17" t="s">
        <v>198</v>
      </c>
      <c r="AU96" s="17" t="s">
        <v>86</v>
      </c>
      <c r="AY96" s="17" t="s">
        <v>195</v>
      </c>
      <c r="BE96" s="228">
        <f>IF(N96="základní",J96,0)</f>
        <v>0</v>
      </c>
      <c r="BF96" s="228">
        <f>IF(N96="snížená",J96,0)</f>
        <v>0</v>
      </c>
      <c r="BG96" s="228">
        <f>IF(N96="zákl. přenesená",J96,0)</f>
        <v>0</v>
      </c>
      <c r="BH96" s="228">
        <f>IF(N96="sníž. přenesená",J96,0)</f>
        <v>0</v>
      </c>
      <c r="BI96" s="228">
        <f>IF(N96="nulová",J96,0)</f>
        <v>0</v>
      </c>
      <c r="BJ96" s="17" t="s">
        <v>84</v>
      </c>
      <c r="BK96" s="228">
        <f>ROUND(I96*H96,2)</f>
        <v>0</v>
      </c>
      <c r="BL96" s="17" t="s">
        <v>215</v>
      </c>
      <c r="BM96" s="17" t="s">
        <v>2933</v>
      </c>
    </row>
    <row r="97" s="12" customFormat="1">
      <c r="B97" s="235"/>
      <c r="C97" s="236"/>
      <c r="D97" s="229" t="s">
        <v>299</v>
      </c>
      <c r="E97" s="237" t="s">
        <v>1</v>
      </c>
      <c r="F97" s="238" t="s">
        <v>2934</v>
      </c>
      <c r="G97" s="236"/>
      <c r="H97" s="239">
        <v>36.799999999999997</v>
      </c>
      <c r="I97" s="240"/>
      <c r="J97" s="236"/>
      <c r="K97" s="236"/>
      <c r="L97" s="241"/>
      <c r="M97" s="242"/>
      <c r="N97" s="243"/>
      <c r="O97" s="243"/>
      <c r="P97" s="243"/>
      <c r="Q97" s="243"/>
      <c r="R97" s="243"/>
      <c r="S97" s="243"/>
      <c r="T97" s="244"/>
      <c r="AT97" s="245" t="s">
        <v>299</v>
      </c>
      <c r="AU97" s="245" t="s">
        <v>86</v>
      </c>
      <c r="AV97" s="12" t="s">
        <v>86</v>
      </c>
      <c r="AW97" s="12" t="s">
        <v>38</v>
      </c>
      <c r="AX97" s="12" t="s">
        <v>77</v>
      </c>
      <c r="AY97" s="245" t="s">
        <v>195</v>
      </c>
    </row>
    <row r="98" s="13" customFormat="1">
      <c r="B98" s="246"/>
      <c r="C98" s="247"/>
      <c r="D98" s="229" t="s">
        <v>299</v>
      </c>
      <c r="E98" s="248" t="s">
        <v>1</v>
      </c>
      <c r="F98" s="249" t="s">
        <v>301</v>
      </c>
      <c r="G98" s="247"/>
      <c r="H98" s="250">
        <v>36.799999999999997</v>
      </c>
      <c r="I98" s="251"/>
      <c r="J98" s="247"/>
      <c r="K98" s="247"/>
      <c r="L98" s="252"/>
      <c r="M98" s="253"/>
      <c r="N98" s="254"/>
      <c r="O98" s="254"/>
      <c r="P98" s="254"/>
      <c r="Q98" s="254"/>
      <c r="R98" s="254"/>
      <c r="S98" s="254"/>
      <c r="T98" s="255"/>
      <c r="AT98" s="256" t="s">
        <v>299</v>
      </c>
      <c r="AU98" s="256" t="s">
        <v>86</v>
      </c>
      <c r="AV98" s="13" t="s">
        <v>215</v>
      </c>
      <c r="AW98" s="13" t="s">
        <v>38</v>
      </c>
      <c r="AX98" s="13" t="s">
        <v>84</v>
      </c>
      <c r="AY98" s="256" t="s">
        <v>195</v>
      </c>
    </row>
    <row r="99" s="1" customFormat="1" ht="16.5" customHeight="1">
      <c r="B99" s="39"/>
      <c r="C99" s="217" t="s">
        <v>215</v>
      </c>
      <c r="D99" s="217" t="s">
        <v>198</v>
      </c>
      <c r="E99" s="218" t="s">
        <v>2882</v>
      </c>
      <c r="F99" s="219" t="s">
        <v>2883</v>
      </c>
      <c r="G99" s="220" t="s">
        <v>321</v>
      </c>
      <c r="H99" s="221">
        <v>36.799999999999997</v>
      </c>
      <c r="I99" s="222"/>
      <c r="J99" s="223">
        <f>ROUND(I99*H99,2)</f>
        <v>0</v>
      </c>
      <c r="K99" s="219" t="s">
        <v>202</v>
      </c>
      <c r="L99" s="44"/>
      <c r="M99" s="224" t="s">
        <v>1</v>
      </c>
      <c r="N99" s="225" t="s">
        <v>48</v>
      </c>
      <c r="O99" s="80"/>
      <c r="P99" s="226">
        <f>O99*H99</f>
        <v>0</v>
      </c>
      <c r="Q99" s="226">
        <v>0.00084999999999999995</v>
      </c>
      <c r="R99" s="226">
        <f>Q99*H99</f>
        <v>0.031279999999999995</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2935</v>
      </c>
    </row>
    <row r="100" s="1" customFormat="1" ht="16.5" customHeight="1">
      <c r="B100" s="39"/>
      <c r="C100" s="217" t="s">
        <v>194</v>
      </c>
      <c r="D100" s="217" t="s">
        <v>198</v>
      </c>
      <c r="E100" s="218" t="s">
        <v>2885</v>
      </c>
      <c r="F100" s="219" t="s">
        <v>2886</v>
      </c>
      <c r="G100" s="220" t="s">
        <v>321</v>
      </c>
      <c r="H100" s="221">
        <v>36.799999999999997</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2936</v>
      </c>
    </row>
    <row r="101" s="1" customFormat="1" ht="16.5" customHeight="1">
      <c r="B101" s="39"/>
      <c r="C101" s="217" t="s">
        <v>228</v>
      </c>
      <c r="D101" s="217" t="s">
        <v>198</v>
      </c>
      <c r="E101" s="218" t="s">
        <v>327</v>
      </c>
      <c r="F101" s="219" t="s">
        <v>328</v>
      </c>
      <c r="G101" s="220" t="s">
        <v>309</v>
      </c>
      <c r="H101" s="221">
        <v>56.200000000000003</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215</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2937</v>
      </c>
    </row>
    <row r="102" s="1" customFormat="1">
      <c r="B102" s="39"/>
      <c r="C102" s="40"/>
      <c r="D102" s="229" t="s">
        <v>205</v>
      </c>
      <c r="E102" s="40"/>
      <c r="F102" s="230" t="s">
        <v>2786</v>
      </c>
      <c r="G102" s="40"/>
      <c r="H102" s="40"/>
      <c r="I102" s="144"/>
      <c r="J102" s="40"/>
      <c r="K102" s="40"/>
      <c r="L102" s="44"/>
      <c r="M102" s="231"/>
      <c r="N102" s="80"/>
      <c r="O102" s="80"/>
      <c r="P102" s="80"/>
      <c r="Q102" s="80"/>
      <c r="R102" s="80"/>
      <c r="S102" s="80"/>
      <c r="T102" s="81"/>
      <c r="AT102" s="17" t="s">
        <v>205</v>
      </c>
      <c r="AU102" s="17" t="s">
        <v>86</v>
      </c>
    </row>
    <row r="103" s="12" customFormat="1">
      <c r="B103" s="235"/>
      <c r="C103" s="236"/>
      <c r="D103" s="229" t="s">
        <v>299</v>
      </c>
      <c r="E103" s="236"/>
      <c r="F103" s="238" t="s">
        <v>2938</v>
      </c>
      <c r="G103" s="236"/>
      <c r="H103" s="239">
        <v>56.200000000000003</v>
      </c>
      <c r="I103" s="240"/>
      <c r="J103" s="236"/>
      <c r="K103" s="236"/>
      <c r="L103" s="241"/>
      <c r="M103" s="242"/>
      <c r="N103" s="243"/>
      <c r="O103" s="243"/>
      <c r="P103" s="243"/>
      <c r="Q103" s="243"/>
      <c r="R103" s="243"/>
      <c r="S103" s="243"/>
      <c r="T103" s="244"/>
      <c r="AT103" s="245" t="s">
        <v>299</v>
      </c>
      <c r="AU103" s="245" t="s">
        <v>86</v>
      </c>
      <c r="AV103" s="12" t="s">
        <v>86</v>
      </c>
      <c r="AW103" s="12" t="s">
        <v>4</v>
      </c>
      <c r="AX103" s="12" t="s">
        <v>84</v>
      </c>
      <c r="AY103" s="245" t="s">
        <v>195</v>
      </c>
    </row>
    <row r="104" s="1" customFormat="1" ht="16.5" customHeight="1">
      <c r="B104" s="39"/>
      <c r="C104" s="217" t="s">
        <v>233</v>
      </c>
      <c r="D104" s="217" t="s">
        <v>198</v>
      </c>
      <c r="E104" s="218" t="s">
        <v>332</v>
      </c>
      <c r="F104" s="219" t="s">
        <v>333</v>
      </c>
      <c r="G104" s="220" t="s">
        <v>309</v>
      </c>
      <c r="H104" s="221">
        <v>8.6999999999999993</v>
      </c>
      <c r="I104" s="222"/>
      <c r="J104" s="223">
        <f>ROUND(I104*H104,2)</f>
        <v>0</v>
      </c>
      <c r="K104" s="219" t="s">
        <v>202</v>
      </c>
      <c r="L104" s="44"/>
      <c r="M104" s="224" t="s">
        <v>1</v>
      </c>
      <c r="N104" s="225" t="s">
        <v>48</v>
      </c>
      <c r="O104" s="80"/>
      <c r="P104" s="226">
        <f>O104*H104</f>
        <v>0</v>
      </c>
      <c r="Q104" s="226">
        <v>0</v>
      </c>
      <c r="R104" s="226">
        <f>Q104*H104</f>
        <v>0</v>
      </c>
      <c r="S104" s="226">
        <v>0</v>
      </c>
      <c r="T104" s="227">
        <f>S104*H104</f>
        <v>0</v>
      </c>
      <c r="AR104" s="17" t="s">
        <v>215</v>
      </c>
      <c r="AT104" s="17" t="s">
        <v>198</v>
      </c>
      <c r="AU104" s="17" t="s">
        <v>86</v>
      </c>
      <c r="AY104" s="17" t="s">
        <v>195</v>
      </c>
      <c r="BE104" s="228">
        <f>IF(N104="základní",J104,0)</f>
        <v>0</v>
      </c>
      <c r="BF104" s="228">
        <f>IF(N104="snížená",J104,0)</f>
        <v>0</v>
      </c>
      <c r="BG104" s="228">
        <f>IF(N104="zákl. přenesená",J104,0)</f>
        <v>0</v>
      </c>
      <c r="BH104" s="228">
        <f>IF(N104="sníž. přenesená",J104,0)</f>
        <v>0</v>
      </c>
      <c r="BI104" s="228">
        <f>IF(N104="nulová",J104,0)</f>
        <v>0</v>
      </c>
      <c r="BJ104" s="17" t="s">
        <v>84</v>
      </c>
      <c r="BK104" s="228">
        <f>ROUND(I104*H104,2)</f>
        <v>0</v>
      </c>
      <c r="BL104" s="17" t="s">
        <v>215</v>
      </c>
      <c r="BM104" s="17" t="s">
        <v>2939</v>
      </c>
    </row>
    <row r="105" s="12" customFormat="1">
      <c r="B105" s="235"/>
      <c r="C105" s="236"/>
      <c r="D105" s="229" t="s">
        <v>299</v>
      </c>
      <c r="E105" s="237" t="s">
        <v>1</v>
      </c>
      <c r="F105" s="238" t="s">
        <v>2940</v>
      </c>
      <c r="G105" s="236"/>
      <c r="H105" s="239">
        <v>8.6999999999999993</v>
      </c>
      <c r="I105" s="240"/>
      <c r="J105" s="236"/>
      <c r="K105" s="236"/>
      <c r="L105" s="241"/>
      <c r="M105" s="242"/>
      <c r="N105" s="243"/>
      <c r="O105" s="243"/>
      <c r="P105" s="243"/>
      <c r="Q105" s="243"/>
      <c r="R105" s="243"/>
      <c r="S105" s="243"/>
      <c r="T105" s="244"/>
      <c r="AT105" s="245" t="s">
        <v>299</v>
      </c>
      <c r="AU105" s="245" t="s">
        <v>86</v>
      </c>
      <c r="AV105" s="12" t="s">
        <v>86</v>
      </c>
      <c r="AW105" s="12" t="s">
        <v>38</v>
      </c>
      <c r="AX105" s="12" t="s">
        <v>77</v>
      </c>
      <c r="AY105" s="245" t="s">
        <v>195</v>
      </c>
    </row>
    <row r="106" s="13" customFormat="1">
      <c r="B106" s="246"/>
      <c r="C106" s="247"/>
      <c r="D106" s="229" t="s">
        <v>299</v>
      </c>
      <c r="E106" s="248" t="s">
        <v>1</v>
      </c>
      <c r="F106" s="249" t="s">
        <v>301</v>
      </c>
      <c r="G106" s="247"/>
      <c r="H106" s="250">
        <v>8.6999999999999993</v>
      </c>
      <c r="I106" s="251"/>
      <c r="J106" s="247"/>
      <c r="K106" s="247"/>
      <c r="L106" s="252"/>
      <c r="M106" s="253"/>
      <c r="N106" s="254"/>
      <c r="O106" s="254"/>
      <c r="P106" s="254"/>
      <c r="Q106" s="254"/>
      <c r="R106" s="254"/>
      <c r="S106" s="254"/>
      <c r="T106" s="255"/>
      <c r="AT106" s="256" t="s">
        <v>299</v>
      </c>
      <c r="AU106" s="256" t="s">
        <v>86</v>
      </c>
      <c r="AV106" s="13" t="s">
        <v>215</v>
      </c>
      <c r="AW106" s="13" t="s">
        <v>38</v>
      </c>
      <c r="AX106" s="13" t="s">
        <v>84</v>
      </c>
      <c r="AY106" s="256" t="s">
        <v>195</v>
      </c>
    </row>
    <row r="107" s="1" customFormat="1" ht="16.5" customHeight="1">
      <c r="B107" s="39"/>
      <c r="C107" s="217" t="s">
        <v>238</v>
      </c>
      <c r="D107" s="217" t="s">
        <v>198</v>
      </c>
      <c r="E107" s="218" t="s">
        <v>341</v>
      </c>
      <c r="F107" s="219" t="s">
        <v>342</v>
      </c>
      <c r="G107" s="220" t="s">
        <v>309</v>
      </c>
      <c r="H107" s="221">
        <v>87</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215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2941</v>
      </c>
    </row>
    <row r="108" s="12" customFormat="1">
      <c r="B108" s="235"/>
      <c r="C108" s="236"/>
      <c r="D108" s="229" t="s">
        <v>299</v>
      </c>
      <c r="E108" s="236"/>
      <c r="F108" s="238" t="s">
        <v>2942</v>
      </c>
      <c r="G108" s="236"/>
      <c r="H108" s="239">
        <v>87</v>
      </c>
      <c r="I108" s="240"/>
      <c r="J108" s="236"/>
      <c r="K108" s="236"/>
      <c r="L108" s="241"/>
      <c r="M108" s="242"/>
      <c r="N108" s="243"/>
      <c r="O108" s="243"/>
      <c r="P108" s="243"/>
      <c r="Q108" s="243"/>
      <c r="R108" s="243"/>
      <c r="S108" s="243"/>
      <c r="T108" s="244"/>
      <c r="AT108" s="245" t="s">
        <v>299</v>
      </c>
      <c r="AU108" s="245" t="s">
        <v>86</v>
      </c>
      <c r="AV108" s="12" t="s">
        <v>86</v>
      </c>
      <c r="AW108" s="12" t="s">
        <v>4</v>
      </c>
      <c r="AX108" s="12" t="s">
        <v>84</v>
      </c>
      <c r="AY108" s="245" t="s">
        <v>195</v>
      </c>
    </row>
    <row r="109" s="1" customFormat="1" ht="16.5" customHeight="1">
      <c r="B109" s="39"/>
      <c r="C109" s="217" t="s">
        <v>245</v>
      </c>
      <c r="D109" s="217" t="s">
        <v>198</v>
      </c>
      <c r="E109" s="218" t="s">
        <v>345</v>
      </c>
      <c r="F109" s="219" t="s">
        <v>346</v>
      </c>
      <c r="G109" s="220" t="s">
        <v>309</v>
      </c>
      <c r="H109" s="221">
        <v>8.6999999999999993</v>
      </c>
      <c r="I109" s="222"/>
      <c r="J109" s="223">
        <f>ROUND(I109*H109,2)</f>
        <v>0</v>
      </c>
      <c r="K109" s="219" t="s">
        <v>202</v>
      </c>
      <c r="L109" s="44"/>
      <c r="M109" s="224" t="s">
        <v>1</v>
      </c>
      <c r="N109" s="225" t="s">
        <v>48</v>
      </c>
      <c r="O109" s="80"/>
      <c r="P109" s="226">
        <f>O109*H109</f>
        <v>0</v>
      </c>
      <c r="Q109" s="226">
        <v>0</v>
      </c>
      <c r="R109" s="226">
        <f>Q109*H109</f>
        <v>0</v>
      </c>
      <c r="S109" s="226">
        <v>0</v>
      </c>
      <c r="T109" s="227">
        <f>S109*H109</f>
        <v>0</v>
      </c>
      <c r="AR109" s="17" t="s">
        <v>215</v>
      </c>
      <c r="AT109" s="17" t="s">
        <v>198</v>
      </c>
      <c r="AU109" s="17" t="s">
        <v>86</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2943</v>
      </c>
    </row>
    <row r="110" s="1" customFormat="1" ht="16.5" customHeight="1">
      <c r="B110" s="39"/>
      <c r="C110" s="217" t="s">
        <v>250</v>
      </c>
      <c r="D110" s="217" t="s">
        <v>198</v>
      </c>
      <c r="E110" s="218" t="s">
        <v>348</v>
      </c>
      <c r="F110" s="219" t="s">
        <v>349</v>
      </c>
      <c r="G110" s="220" t="s">
        <v>350</v>
      </c>
      <c r="H110" s="221">
        <v>15.66</v>
      </c>
      <c r="I110" s="222"/>
      <c r="J110" s="223">
        <f>ROUND(I110*H110,2)</f>
        <v>0</v>
      </c>
      <c r="K110" s="219" t="s">
        <v>202</v>
      </c>
      <c r="L110" s="44"/>
      <c r="M110" s="224" t="s">
        <v>1</v>
      </c>
      <c r="N110" s="225" t="s">
        <v>48</v>
      </c>
      <c r="O110" s="80"/>
      <c r="P110" s="226">
        <f>O110*H110</f>
        <v>0</v>
      </c>
      <c r="Q110" s="226">
        <v>0</v>
      </c>
      <c r="R110" s="226">
        <f>Q110*H110</f>
        <v>0</v>
      </c>
      <c r="S110" s="226">
        <v>0</v>
      </c>
      <c r="T110" s="227">
        <f>S110*H110</f>
        <v>0</v>
      </c>
      <c r="AR110" s="17" t="s">
        <v>215</v>
      </c>
      <c r="AT110" s="17" t="s">
        <v>198</v>
      </c>
      <c r="AU110" s="17" t="s">
        <v>86</v>
      </c>
      <c r="AY110" s="17" t="s">
        <v>195</v>
      </c>
      <c r="BE110" s="228">
        <f>IF(N110="základní",J110,0)</f>
        <v>0</v>
      </c>
      <c r="BF110" s="228">
        <f>IF(N110="snížená",J110,0)</f>
        <v>0</v>
      </c>
      <c r="BG110" s="228">
        <f>IF(N110="zákl. přenesená",J110,0)</f>
        <v>0</v>
      </c>
      <c r="BH110" s="228">
        <f>IF(N110="sníž. přenesená",J110,0)</f>
        <v>0</v>
      </c>
      <c r="BI110" s="228">
        <f>IF(N110="nulová",J110,0)</f>
        <v>0</v>
      </c>
      <c r="BJ110" s="17" t="s">
        <v>84</v>
      </c>
      <c r="BK110" s="228">
        <f>ROUND(I110*H110,2)</f>
        <v>0</v>
      </c>
      <c r="BL110" s="17" t="s">
        <v>215</v>
      </c>
      <c r="BM110" s="17" t="s">
        <v>2944</v>
      </c>
    </row>
    <row r="111" s="12" customFormat="1">
      <c r="B111" s="235"/>
      <c r="C111" s="236"/>
      <c r="D111" s="229" t="s">
        <v>299</v>
      </c>
      <c r="E111" s="236"/>
      <c r="F111" s="238" t="s">
        <v>2945</v>
      </c>
      <c r="G111" s="236"/>
      <c r="H111" s="239">
        <v>15.66</v>
      </c>
      <c r="I111" s="240"/>
      <c r="J111" s="236"/>
      <c r="K111" s="236"/>
      <c r="L111" s="241"/>
      <c r="M111" s="242"/>
      <c r="N111" s="243"/>
      <c r="O111" s="243"/>
      <c r="P111" s="243"/>
      <c r="Q111" s="243"/>
      <c r="R111" s="243"/>
      <c r="S111" s="243"/>
      <c r="T111" s="244"/>
      <c r="AT111" s="245" t="s">
        <v>299</v>
      </c>
      <c r="AU111" s="245" t="s">
        <v>86</v>
      </c>
      <c r="AV111" s="12" t="s">
        <v>86</v>
      </c>
      <c r="AW111" s="12" t="s">
        <v>4</v>
      </c>
      <c r="AX111" s="12" t="s">
        <v>84</v>
      </c>
      <c r="AY111" s="245" t="s">
        <v>195</v>
      </c>
    </row>
    <row r="112" s="1" customFormat="1" ht="16.5" customHeight="1">
      <c r="B112" s="39"/>
      <c r="C112" s="217" t="s">
        <v>257</v>
      </c>
      <c r="D112" s="217" t="s">
        <v>198</v>
      </c>
      <c r="E112" s="218" t="s">
        <v>354</v>
      </c>
      <c r="F112" s="219" t="s">
        <v>355</v>
      </c>
      <c r="G112" s="220" t="s">
        <v>309</v>
      </c>
      <c r="H112" s="221">
        <v>28.100000000000001</v>
      </c>
      <c r="I112" s="222"/>
      <c r="J112" s="223">
        <f>ROUND(I112*H112,2)</f>
        <v>0</v>
      </c>
      <c r="K112" s="219" t="s">
        <v>202</v>
      </c>
      <c r="L112" s="44"/>
      <c r="M112" s="224" t="s">
        <v>1</v>
      </c>
      <c r="N112" s="225" t="s">
        <v>48</v>
      </c>
      <c r="O112" s="80"/>
      <c r="P112" s="226">
        <f>O112*H112</f>
        <v>0</v>
      </c>
      <c r="Q112" s="226">
        <v>0</v>
      </c>
      <c r="R112" s="226">
        <f>Q112*H112</f>
        <v>0</v>
      </c>
      <c r="S112" s="226">
        <v>0</v>
      </c>
      <c r="T112" s="227">
        <f>S112*H112</f>
        <v>0</v>
      </c>
      <c r="AR112" s="17" t="s">
        <v>215</v>
      </c>
      <c r="AT112" s="17" t="s">
        <v>198</v>
      </c>
      <c r="AU112" s="17" t="s">
        <v>86</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2946</v>
      </c>
    </row>
    <row r="113" s="12" customFormat="1">
      <c r="B113" s="235"/>
      <c r="C113" s="236"/>
      <c r="D113" s="229" t="s">
        <v>299</v>
      </c>
      <c r="E113" s="237" t="s">
        <v>1</v>
      </c>
      <c r="F113" s="238" t="s">
        <v>2947</v>
      </c>
      <c r="G113" s="236"/>
      <c r="H113" s="239">
        <v>28.100000000000001</v>
      </c>
      <c r="I113" s="240"/>
      <c r="J113" s="236"/>
      <c r="K113" s="236"/>
      <c r="L113" s="241"/>
      <c r="M113" s="242"/>
      <c r="N113" s="243"/>
      <c r="O113" s="243"/>
      <c r="P113" s="243"/>
      <c r="Q113" s="243"/>
      <c r="R113" s="243"/>
      <c r="S113" s="243"/>
      <c r="T113" s="244"/>
      <c r="AT113" s="245" t="s">
        <v>299</v>
      </c>
      <c r="AU113" s="245" t="s">
        <v>86</v>
      </c>
      <c r="AV113" s="12" t="s">
        <v>86</v>
      </c>
      <c r="AW113" s="12" t="s">
        <v>38</v>
      </c>
      <c r="AX113" s="12" t="s">
        <v>77</v>
      </c>
      <c r="AY113" s="245" t="s">
        <v>195</v>
      </c>
    </row>
    <row r="114" s="13" customFormat="1">
      <c r="B114" s="246"/>
      <c r="C114" s="247"/>
      <c r="D114" s="229" t="s">
        <v>299</v>
      </c>
      <c r="E114" s="248" t="s">
        <v>1</v>
      </c>
      <c r="F114" s="249" t="s">
        <v>301</v>
      </c>
      <c r="G114" s="247"/>
      <c r="H114" s="250">
        <v>28.100000000000001</v>
      </c>
      <c r="I114" s="251"/>
      <c r="J114" s="247"/>
      <c r="K114" s="247"/>
      <c r="L114" s="252"/>
      <c r="M114" s="253"/>
      <c r="N114" s="254"/>
      <c r="O114" s="254"/>
      <c r="P114" s="254"/>
      <c r="Q114" s="254"/>
      <c r="R114" s="254"/>
      <c r="S114" s="254"/>
      <c r="T114" s="255"/>
      <c r="AT114" s="256" t="s">
        <v>299</v>
      </c>
      <c r="AU114" s="256" t="s">
        <v>86</v>
      </c>
      <c r="AV114" s="13" t="s">
        <v>215</v>
      </c>
      <c r="AW114" s="13" t="s">
        <v>38</v>
      </c>
      <c r="AX114" s="13" t="s">
        <v>84</v>
      </c>
      <c r="AY114" s="256" t="s">
        <v>195</v>
      </c>
    </row>
    <row r="115" s="1" customFormat="1" ht="16.5" customHeight="1">
      <c r="B115" s="39"/>
      <c r="C115" s="217" t="s">
        <v>353</v>
      </c>
      <c r="D115" s="217" t="s">
        <v>198</v>
      </c>
      <c r="E115" s="218" t="s">
        <v>372</v>
      </c>
      <c r="F115" s="219" t="s">
        <v>373</v>
      </c>
      <c r="G115" s="220" t="s">
        <v>309</v>
      </c>
      <c r="H115" s="221">
        <v>2.3999999999999999</v>
      </c>
      <c r="I115" s="222"/>
      <c r="J115" s="223">
        <f>ROUND(I115*H115,2)</f>
        <v>0</v>
      </c>
      <c r="K115" s="219" t="s">
        <v>202</v>
      </c>
      <c r="L115" s="44"/>
      <c r="M115" s="224" t="s">
        <v>1</v>
      </c>
      <c r="N115" s="225" t="s">
        <v>48</v>
      </c>
      <c r="O115" s="80"/>
      <c r="P115" s="226">
        <f>O115*H115</f>
        <v>0</v>
      </c>
      <c r="Q115" s="226">
        <v>0</v>
      </c>
      <c r="R115" s="226">
        <f>Q115*H115</f>
        <v>0</v>
      </c>
      <c r="S115" s="226">
        <v>0</v>
      </c>
      <c r="T115" s="227">
        <f>S115*H115</f>
        <v>0</v>
      </c>
      <c r="AR115" s="17" t="s">
        <v>84</v>
      </c>
      <c r="AT115" s="17" t="s">
        <v>198</v>
      </c>
      <c r="AU115" s="17" t="s">
        <v>86</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84</v>
      </c>
      <c r="BM115" s="17" t="s">
        <v>2948</v>
      </c>
    </row>
    <row r="116" s="12" customFormat="1">
      <c r="B116" s="235"/>
      <c r="C116" s="236"/>
      <c r="D116" s="229" t="s">
        <v>299</v>
      </c>
      <c r="E116" s="237" t="s">
        <v>1</v>
      </c>
      <c r="F116" s="238" t="s">
        <v>2949</v>
      </c>
      <c r="G116" s="236"/>
      <c r="H116" s="239">
        <v>2.3999999999999999</v>
      </c>
      <c r="I116" s="240"/>
      <c r="J116" s="236"/>
      <c r="K116" s="236"/>
      <c r="L116" s="241"/>
      <c r="M116" s="242"/>
      <c r="N116" s="243"/>
      <c r="O116" s="243"/>
      <c r="P116" s="243"/>
      <c r="Q116" s="243"/>
      <c r="R116" s="243"/>
      <c r="S116" s="243"/>
      <c r="T116" s="244"/>
      <c r="AT116" s="245" t="s">
        <v>299</v>
      </c>
      <c r="AU116" s="245" t="s">
        <v>86</v>
      </c>
      <c r="AV116" s="12" t="s">
        <v>86</v>
      </c>
      <c r="AW116" s="12" t="s">
        <v>38</v>
      </c>
      <c r="AX116" s="12" t="s">
        <v>77</v>
      </c>
      <c r="AY116" s="245" t="s">
        <v>195</v>
      </c>
    </row>
    <row r="117" s="13" customFormat="1">
      <c r="B117" s="246"/>
      <c r="C117" s="247"/>
      <c r="D117" s="229" t="s">
        <v>299</v>
      </c>
      <c r="E117" s="248" t="s">
        <v>1</v>
      </c>
      <c r="F117" s="249" t="s">
        <v>301</v>
      </c>
      <c r="G117" s="247"/>
      <c r="H117" s="250">
        <v>2.3999999999999999</v>
      </c>
      <c r="I117" s="251"/>
      <c r="J117" s="247"/>
      <c r="K117" s="247"/>
      <c r="L117" s="252"/>
      <c r="M117" s="253"/>
      <c r="N117" s="254"/>
      <c r="O117" s="254"/>
      <c r="P117" s="254"/>
      <c r="Q117" s="254"/>
      <c r="R117" s="254"/>
      <c r="S117" s="254"/>
      <c r="T117" s="255"/>
      <c r="AT117" s="256" t="s">
        <v>299</v>
      </c>
      <c r="AU117" s="256" t="s">
        <v>86</v>
      </c>
      <c r="AV117" s="13" t="s">
        <v>215</v>
      </c>
      <c r="AW117" s="13" t="s">
        <v>38</v>
      </c>
      <c r="AX117" s="13" t="s">
        <v>84</v>
      </c>
      <c r="AY117" s="256" t="s">
        <v>195</v>
      </c>
    </row>
    <row r="118" s="1" customFormat="1" ht="16.5" customHeight="1">
      <c r="B118" s="39"/>
      <c r="C118" s="278" t="s">
        <v>360</v>
      </c>
      <c r="D118" s="278" t="s">
        <v>366</v>
      </c>
      <c r="E118" s="279" t="s">
        <v>377</v>
      </c>
      <c r="F118" s="280" t="s">
        <v>378</v>
      </c>
      <c r="G118" s="281" t="s">
        <v>350</v>
      </c>
      <c r="H118" s="282">
        <v>4.7999999999999998</v>
      </c>
      <c r="I118" s="283"/>
      <c r="J118" s="284">
        <f>ROUND(I118*H118,2)</f>
        <v>0</v>
      </c>
      <c r="K118" s="280" t="s">
        <v>202</v>
      </c>
      <c r="L118" s="285"/>
      <c r="M118" s="286" t="s">
        <v>1</v>
      </c>
      <c r="N118" s="287" t="s">
        <v>48</v>
      </c>
      <c r="O118" s="80"/>
      <c r="P118" s="226">
        <f>O118*H118</f>
        <v>0</v>
      </c>
      <c r="Q118" s="226">
        <v>1</v>
      </c>
      <c r="R118" s="226">
        <f>Q118*H118</f>
        <v>4.7999999999999998</v>
      </c>
      <c r="S118" s="226">
        <v>0</v>
      </c>
      <c r="T118" s="227">
        <f>S118*H118</f>
        <v>0</v>
      </c>
      <c r="AR118" s="17" t="s">
        <v>86</v>
      </c>
      <c r="AT118" s="17" t="s">
        <v>366</v>
      </c>
      <c r="AU118" s="17" t="s">
        <v>86</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84</v>
      </c>
      <c r="BM118" s="17" t="s">
        <v>2950</v>
      </c>
    </row>
    <row r="119" s="12" customFormat="1">
      <c r="B119" s="235"/>
      <c r="C119" s="236"/>
      <c r="D119" s="229" t="s">
        <v>299</v>
      </c>
      <c r="E119" s="236"/>
      <c r="F119" s="238" t="s">
        <v>2951</v>
      </c>
      <c r="G119" s="236"/>
      <c r="H119" s="239">
        <v>4.7999999999999998</v>
      </c>
      <c r="I119" s="240"/>
      <c r="J119" s="236"/>
      <c r="K119" s="236"/>
      <c r="L119" s="241"/>
      <c r="M119" s="242"/>
      <c r="N119" s="243"/>
      <c r="O119" s="243"/>
      <c r="P119" s="243"/>
      <c r="Q119" s="243"/>
      <c r="R119" s="243"/>
      <c r="S119" s="243"/>
      <c r="T119" s="244"/>
      <c r="AT119" s="245" t="s">
        <v>299</v>
      </c>
      <c r="AU119" s="245" t="s">
        <v>86</v>
      </c>
      <c r="AV119" s="12" t="s">
        <v>86</v>
      </c>
      <c r="AW119" s="12" t="s">
        <v>4</v>
      </c>
      <c r="AX119" s="12" t="s">
        <v>84</v>
      </c>
      <c r="AY119" s="245" t="s">
        <v>195</v>
      </c>
    </row>
    <row r="120" s="1" customFormat="1" ht="16.5" customHeight="1">
      <c r="B120" s="39"/>
      <c r="C120" s="217" t="s">
        <v>365</v>
      </c>
      <c r="D120" s="217" t="s">
        <v>198</v>
      </c>
      <c r="E120" s="218" t="s">
        <v>397</v>
      </c>
      <c r="F120" s="219" t="s">
        <v>398</v>
      </c>
      <c r="G120" s="220" t="s">
        <v>309</v>
      </c>
      <c r="H120" s="221">
        <v>28.100000000000001</v>
      </c>
      <c r="I120" s="222"/>
      <c r="J120" s="223">
        <f>ROUND(I120*H120,2)</f>
        <v>0</v>
      </c>
      <c r="K120" s="219" t="s">
        <v>202</v>
      </c>
      <c r="L120" s="44"/>
      <c r="M120" s="224" t="s">
        <v>1</v>
      </c>
      <c r="N120" s="225" t="s">
        <v>48</v>
      </c>
      <c r="O120" s="80"/>
      <c r="P120" s="226">
        <f>O120*H120</f>
        <v>0</v>
      </c>
      <c r="Q120" s="226">
        <v>0</v>
      </c>
      <c r="R120" s="226">
        <f>Q120*H120</f>
        <v>0</v>
      </c>
      <c r="S120" s="226">
        <v>0</v>
      </c>
      <c r="T120" s="227">
        <f>S120*H120</f>
        <v>0</v>
      </c>
      <c r="AR120" s="17" t="s">
        <v>399</v>
      </c>
      <c r="AT120" s="17" t="s">
        <v>198</v>
      </c>
      <c r="AU120" s="17" t="s">
        <v>86</v>
      </c>
      <c r="AY120" s="17" t="s">
        <v>195</v>
      </c>
      <c r="BE120" s="228">
        <f>IF(N120="základní",J120,0)</f>
        <v>0</v>
      </c>
      <c r="BF120" s="228">
        <f>IF(N120="snížená",J120,0)</f>
        <v>0</v>
      </c>
      <c r="BG120" s="228">
        <f>IF(N120="zákl. přenesená",J120,0)</f>
        <v>0</v>
      </c>
      <c r="BH120" s="228">
        <f>IF(N120="sníž. přenesená",J120,0)</f>
        <v>0</v>
      </c>
      <c r="BI120" s="228">
        <f>IF(N120="nulová",J120,0)</f>
        <v>0</v>
      </c>
      <c r="BJ120" s="17" t="s">
        <v>84</v>
      </c>
      <c r="BK120" s="228">
        <f>ROUND(I120*H120,2)</f>
        <v>0</v>
      </c>
      <c r="BL120" s="17" t="s">
        <v>399</v>
      </c>
      <c r="BM120" s="17" t="s">
        <v>2952</v>
      </c>
    </row>
    <row r="121" s="11" customFormat="1" ht="22.8" customHeight="1">
      <c r="B121" s="201"/>
      <c r="C121" s="202"/>
      <c r="D121" s="203" t="s">
        <v>76</v>
      </c>
      <c r="E121" s="215" t="s">
        <v>86</v>
      </c>
      <c r="F121" s="215" t="s">
        <v>401</v>
      </c>
      <c r="G121" s="202"/>
      <c r="H121" s="202"/>
      <c r="I121" s="205"/>
      <c r="J121" s="216">
        <f>BK121</f>
        <v>0</v>
      </c>
      <c r="K121" s="202"/>
      <c r="L121" s="207"/>
      <c r="M121" s="208"/>
      <c r="N121" s="209"/>
      <c r="O121" s="209"/>
      <c r="P121" s="210">
        <f>SUM(P122:P128)</f>
        <v>0</v>
      </c>
      <c r="Q121" s="209"/>
      <c r="R121" s="210">
        <f>SUM(R122:R128)</f>
        <v>3.1116997000000004</v>
      </c>
      <c r="S121" s="209"/>
      <c r="T121" s="211">
        <f>SUM(T122:T128)</f>
        <v>0</v>
      </c>
      <c r="AR121" s="212" t="s">
        <v>84</v>
      </c>
      <c r="AT121" s="213" t="s">
        <v>76</v>
      </c>
      <c r="AU121" s="213" t="s">
        <v>84</v>
      </c>
      <c r="AY121" s="212" t="s">
        <v>195</v>
      </c>
      <c r="BK121" s="214">
        <f>SUM(BK122:BK128)</f>
        <v>0</v>
      </c>
    </row>
    <row r="122" s="1" customFormat="1" ht="16.5" customHeight="1">
      <c r="B122" s="39"/>
      <c r="C122" s="217" t="s">
        <v>8</v>
      </c>
      <c r="D122" s="217" t="s">
        <v>198</v>
      </c>
      <c r="E122" s="218" t="s">
        <v>417</v>
      </c>
      <c r="F122" s="219" t="s">
        <v>418</v>
      </c>
      <c r="G122" s="220" t="s">
        <v>309</v>
      </c>
      <c r="H122" s="221">
        <v>0.59999999999999998</v>
      </c>
      <c r="I122" s="222"/>
      <c r="J122" s="223">
        <f>ROUND(I122*H122,2)</f>
        <v>0</v>
      </c>
      <c r="K122" s="219" t="s">
        <v>202</v>
      </c>
      <c r="L122" s="44"/>
      <c r="M122" s="224" t="s">
        <v>1</v>
      </c>
      <c r="N122" s="225" t="s">
        <v>48</v>
      </c>
      <c r="O122" s="80"/>
      <c r="P122" s="226">
        <f>O122*H122</f>
        <v>0</v>
      </c>
      <c r="Q122" s="226">
        <v>2.1600000000000001</v>
      </c>
      <c r="R122" s="226">
        <f>Q122*H122</f>
        <v>1.296</v>
      </c>
      <c r="S122" s="226">
        <v>0</v>
      </c>
      <c r="T122" s="227">
        <f>S122*H122</f>
        <v>0</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2953</v>
      </c>
    </row>
    <row r="123" s="12" customFormat="1">
      <c r="B123" s="235"/>
      <c r="C123" s="236"/>
      <c r="D123" s="229" t="s">
        <v>299</v>
      </c>
      <c r="E123" s="237" t="s">
        <v>1</v>
      </c>
      <c r="F123" s="238" t="s">
        <v>2954</v>
      </c>
      <c r="G123" s="236"/>
      <c r="H123" s="239">
        <v>0.59999999999999998</v>
      </c>
      <c r="I123" s="240"/>
      <c r="J123" s="236"/>
      <c r="K123" s="236"/>
      <c r="L123" s="241"/>
      <c r="M123" s="242"/>
      <c r="N123" s="243"/>
      <c r="O123" s="243"/>
      <c r="P123" s="243"/>
      <c r="Q123" s="243"/>
      <c r="R123" s="243"/>
      <c r="S123" s="243"/>
      <c r="T123" s="244"/>
      <c r="AT123" s="245" t="s">
        <v>299</v>
      </c>
      <c r="AU123" s="245" t="s">
        <v>86</v>
      </c>
      <c r="AV123" s="12" t="s">
        <v>86</v>
      </c>
      <c r="AW123" s="12" t="s">
        <v>38</v>
      </c>
      <c r="AX123" s="12" t="s">
        <v>77</v>
      </c>
      <c r="AY123" s="245" t="s">
        <v>195</v>
      </c>
    </row>
    <row r="124" s="13" customFormat="1">
      <c r="B124" s="246"/>
      <c r="C124" s="247"/>
      <c r="D124" s="229" t="s">
        <v>299</v>
      </c>
      <c r="E124" s="248" t="s">
        <v>1</v>
      </c>
      <c r="F124" s="249" t="s">
        <v>301</v>
      </c>
      <c r="G124" s="247"/>
      <c r="H124" s="250">
        <v>0.59999999999999998</v>
      </c>
      <c r="I124" s="251"/>
      <c r="J124" s="247"/>
      <c r="K124" s="247"/>
      <c r="L124" s="252"/>
      <c r="M124" s="253"/>
      <c r="N124" s="254"/>
      <c r="O124" s="254"/>
      <c r="P124" s="254"/>
      <c r="Q124" s="254"/>
      <c r="R124" s="254"/>
      <c r="S124" s="254"/>
      <c r="T124" s="255"/>
      <c r="AT124" s="256" t="s">
        <v>299</v>
      </c>
      <c r="AU124" s="256" t="s">
        <v>86</v>
      </c>
      <c r="AV124" s="13" t="s">
        <v>215</v>
      </c>
      <c r="AW124" s="13" t="s">
        <v>38</v>
      </c>
      <c r="AX124" s="13" t="s">
        <v>84</v>
      </c>
      <c r="AY124" s="256" t="s">
        <v>195</v>
      </c>
    </row>
    <row r="125" s="1" customFormat="1" ht="16.5" customHeight="1">
      <c r="B125" s="39"/>
      <c r="C125" s="217" t="s">
        <v>376</v>
      </c>
      <c r="D125" s="217" t="s">
        <v>198</v>
      </c>
      <c r="E125" s="218" t="s">
        <v>2805</v>
      </c>
      <c r="F125" s="219" t="s">
        <v>2806</v>
      </c>
      <c r="G125" s="220" t="s">
        <v>309</v>
      </c>
      <c r="H125" s="221">
        <v>0.80000000000000004</v>
      </c>
      <c r="I125" s="222"/>
      <c r="J125" s="223">
        <f>ROUND(I125*H125,2)</f>
        <v>0</v>
      </c>
      <c r="K125" s="219" t="s">
        <v>202</v>
      </c>
      <c r="L125" s="44"/>
      <c r="M125" s="224" t="s">
        <v>1</v>
      </c>
      <c r="N125" s="225" t="s">
        <v>48</v>
      </c>
      <c r="O125" s="80"/>
      <c r="P125" s="226">
        <f>O125*H125</f>
        <v>0</v>
      </c>
      <c r="Q125" s="226">
        <v>2.2563399999999998</v>
      </c>
      <c r="R125" s="226">
        <f>Q125*H125</f>
        <v>1.805072</v>
      </c>
      <c r="S125" s="226">
        <v>0</v>
      </c>
      <c r="T125" s="227">
        <f>S125*H125</f>
        <v>0</v>
      </c>
      <c r="AR125" s="17" t="s">
        <v>215</v>
      </c>
      <c r="AT125" s="17" t="s">
        <v>198</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215</v>
      </c>
      <c r="BM125" s="17" t="s">
        <v>2955</v>
      </c>
    </row>
    <row r="126" s="12" customFormat="1">
      <c r="B126" s="235"/>
      <c r="C126" s="236"/>
      <c r="D126" s="229" t="s">
        <v>299</v>
      </c>
      <c r="E126" s="237" t="s">
        <v>1</v>
      </c>
      <c r="F126" s="238" t="s">
        <v>2956</v>
      </c>
      <c r="G126" s="236"/>
      <c r="H126" s="239">
        <v>0.80000000000000004</v>
      </c>
      <c r="I126" s="240"/>
      <c r="J126" s="236"/>
      <c r="K126" s="236"/>
      <c r="L126" s="241"/>
      <c r="M126" s="242"/>
      <c r="N126" s="243"/>
      <c r="O126" s="243"/>
      <c r="P126" s="243"/>
      <c r="Q126" s="243"/>
      <c r="R126" s="243"/>
      <c r="S126" s="243"/>
      <c r="T126" s="244"/>
      <c r="AT126" s="245" t="s">
        <v>299</v>
      </c>
      <c r="AU126" s="245" t="s">
        <v>86</v>
      </c>
      <c r="AV126" s="12" t="s">
        <v>86</v>
      </c>
      <c r="AW126" s="12" t="s">
        <v>38</v>
      </c>
      <c r="AX126" s="12" t="s">
        <v>77</v>
      </c>
      <c r="AY126" s="245" t="s">
        <v>195</v>
      </c>
    </row>
    <row r="127" s="13" customFormat="1">
      <c r="B127" s="246"/>
      <c r="C127" s="247"/>
      <c r="D127" s="229" t="s">
        <v>299</v>
      </c>
      <c r="E127" s="248" t="s">
        <v>1</v>
      </c>
      <c r="F127" s="249" t="s">
        <v>301</v>
      </c>
      <c r="G127" s="247"/>
      <c r="H127" s="250">
        <v>0.80000000000000004</v>
      </c>
      <c r="I127" s="251"/>
      <c r="J127" s="247"/>
      <c r="K127" s="247"/>
      <c r="L127" s="252"/>
      <c r="M127" s="253"/>
      <c r="N127" s="254"/>
      <c r="O127" s="254"/>
      <c r="P127" s="254"/>
      <c r="Q127" s="254"/>
      <c r="R127" s="254"/>
      <c r="S127" s="254"/>
      <c r="T127" s="255"/>
      <c r="AT127" s="256" t="s">
        <v>299</v>
      </c>
      <c r="AU127" s="256" t="s">
        <v>86</v>
      </c>
      <c r="AV127" s="13" t="s">
        <v>215</v>
      </c>
      <c r="AW127" s="13" t="s">
        <v>38</v>
      </c>
      <c r="AX127" s="13" t="s">
        <v>84</v>
      </c>
      <c r="AY127" s="256" t="s">
        <v>195</v>
      </c>
    </row>
    <row r="128" s="1" customFormat="1" ht="16.5" customHeight="1">
      <c r="B128" s="39"/>
      <c r="C128" s="217" t="s">
        <v>381</v>
      </c>
      <c r="D128" s="217" t="s">
        <v>198</v>
      </c>
      <c r="E128" s="218" t="s">
        <v>2809</v>
      </c>
      <c r="F128" s="219" t="s">
        <v>2810</v>
      </c>
      <c r="G128" s="220" t="s">
        <v>350</v>
      </c>
      <c r="H128" s="221">
        <v>0.01</v>
      </c>
      <c r="I128" s="222"/>
      <c r="J128" s="223">
        <f>ROUND(I128*H128,2)</f>
        <v>0</v>
      </c>
      <c r="K128" s="219" t="s">
        <v>202</v>
      </c>
      <c r="L128" s="44"/>
      <c r="M128" s="224" t="s">
        <v>1</v>
      </c>
      <c r="N128" s="225" t="s">
        <v>48</v>
      </c>
      <c r="O128" s="80"/>
      <c r="P128" s="226">
        <f>O128*H128</f>
        <v>0</v>
      </c>
      <c r="Q128" s="226">
        <v>1.06277</v>
      </c>
      <c r="R128" s="226">
        <f>Q128*H128</f>
        <v>0.0106277</v>
      </c>
      <c r="S128" s="226">
        <v>0</v>
      </c>
      <c r="T128" s="227">
        <f>S128*H128</f>
        <v>0</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2957</v>
      </c>
    </row>
    <row r="129" s="11" customFormat="1" ht="22.8" customHeight="1">
      <c r="B129" s="201"/>
      <c r="C129" s="202"/>
      <c r="D129" s="203" t="s">
        <v>76</v>
      </c>
      <c r="E129" s="215" t="s">
        <v>215</v>
      </c>
      <c r="F129" s="215" t="s">
        <v>600</v>
      </c>
      <c r="G129" s="202"/>
      <c r="H129" s="202"/>
      <c r="I129" s="205"/>
      <c r="J129" s="216">
        <f>BK129</f>
        <v>0</v>
      </c>
      <c r="K129" s="202"/>
      <c r="L129" s="207"/>
      <c r="M129" s="208"/>
      <c r="N129" s="209"/>
      <c r="O129" s="209"/>
      <c r="P129" s="210">
        <f>SUM(P130:P132)</f>
        <v>0</v>
      </c>
      <c r="Q129" s="209"/>
      <c r="R129" s="210">
        <f>SUM(R130:R132)</f>
        <v>0.56723100000000004</v>
      </c>
      <c r="S129" s="209"/>
      <c r="T129" s="211">
        <f>SUM(T130:T132)</f>
        <v>0</v>
      </c>
      <c r="AR129" s="212" t="s">
        <v>84</v>
      </c>
      <c r="AT129" s="213" t="s">
        <v>76</v>
      </c>
      <c r="AU129" s="213" t="s">
        <v>84</v>
      </c>
      <c r="AY129" s="212" t="s">
        <v>195</v>
      </c>
      <c r="BK129" s="214">
        <f>SUM(BK130:BK132)</f>
        <v>0</v>
      </c>
    </row>
    <row r="130" s="1" customFormat="1" ht="16.5" customHeight="1">
      <c r="B130" s="39"/>
      <c r="C130" s="217" t="s">
        <v>386</v>
      </c>
      <c r="D130" s="217" t="s">
        <v>198</v>
      </c>
      <c r="E130" s="218" t="s">
        <v>712</v>
      </c>
      <c r="F130" s="219" t="s">
        <v>713</v>
      </c>
      <c r="G130" s="220" t="s">
        <v>309</v>
      </c>
      <c r="H130" s="221">
        <v>0.29999999999999999</v>
      </c>
      <c r="I130" s="222"/>
      <c r="J130" s="223">
        <f>ROUND(I130*H130,2)</f>
        <v>0</v>
      </c>
      <c r="K130" s="219" t="s">
        <v>202</v>
      </c>
      <c r="L130" s="44"/>
      <c r="M130" s="224" t="s">
        <v>1</v>
      </c>
      <c r="N130" s="225" t="s">
        <v>48</v>
      </c>
      <c r="O130" s="80"/>
      <c r="P130" s="226">
        <f>O130*H130</f>
        <v>0</v>
      </c>
      <c r="Q130" s="226">
        <v>1.8907700000000001</v>
      </c>
      <c r="R130" s="226">
        <f>Q130*H130</f>
        <v>0.56723100000000004</v>
      </c>
      <c r="S130" s="226">
        <v>0</v>
      </c>
      <c r="T130" s="227">
        <f>S130*H130</f>
        <v>0</v>
      </c>
      <c r="AR130" s="17" t="s">
        <v>84</v>
      </c>
      <c r="AT130" s="17" t="s">
        <v>198</v>
      </c>
      <c r="AU130" s="17" t="s">
        <v>86</v>
      </c>
      <c r="AY130" s="17" t="s">
        <v>195</v>
      </c>
      <c r="BE130" s="228">
        <f>IF(N130="základní",J130,0)</f>
        <v>0</v>
      </c>
      <c r="BF130" s="228">
        <f>IF(N130="snížená",J130,0)</f>
        <v>0</v>
      </c>
      <c r="BG130" s="228">
        <f>IF(N130="zákl. přenesená",J130,0)</f>
        <v>0</v>
      </c>
      <c r="BH130" s="228">
        <f>IF(N130="sníž. přenesená",J130,0)</f>
        <v>0</v>
      </c>
      <c r="BI130" s="228">
        <f>IF(N130="nulová",J130,0)</f>
        <v>0</v>
      </c>
      <c r="BJ130" s="17" t="s">
        <v>84</v>
      </c>
      <c r="BK130" s="228">
        <f>ROUND(I130*H130,2)</f>
        <v>0</v>
      </c>
      <c r="BL130" s="17" t="s">
        <v>84</v>
      </c>
      <c r="BM130" s="17" t="s">
        <v>2958</v>
      </c>
    </row>
    <row r="131" s="12" customFormat="1">
      <c r="B131" s="235"/>
      <c r="C131" s="236"/>
      <c r="D131" s="229" t="s">
        <v>299</v>
      </c>
      <c r="E131" s="237" t="s">
        <v>1</v>
      </c>
      <c r="F131" s="238" t="s">
        <v>2959</v>
      </c>
      <c r="G131" s="236"/>
      <c r="H131" s="239">
        <v>0.29999999999999999</v>
      </c>
      <c r="I131" s="240"/>
      <c r="J131" s="236"/>
      <c r="K131" s="236"/>
      <c r="L131" s="241"/>
      <c r="M131" s="242"/>
      <c r="N131" s="243"/>
      <c r="O131" s="243"/>
      <c r="P131" s="243"/>
      <c r="Q131" s="243"/>
      <c r="R131" s="243"/>
      <c r="S131" s="243"/>
      <c r="T131" s="244"/>
      <c r="AT131" s="245" t="s">
        <v>299</v>
      </c>
      <c r="AU131" s="245" t="s">
        <v>86</v>
      </c>
      <c r="AV131" s="12" t="s">
        <v>86</v>
      </c>
      <c r="AW131" s="12" t="s">
        <v>38</v>
      </c>
      <c r="AX131" s="12" t="s">
        <v>77</v>
      </c>
      <c r="AY131" s="245" t="s">
        <v>195</v>
      </c>
    </row>
    <row r="132" s="13" customFormat="1">
      <c r="B132" s="246"/>
      <c r="C132" s="247"/>
      <c r="D132" s="229" t="s">
        <v>299</v>
      </c>
      <c r="E132" s="248" t="s">
        <v>1</v>
      </c>
      <c r="F132" s="249" t="s">
        <v>301</v>
      </c>
      <c r="G132" s="247"/>
      <c r="H132" s="250">
        <v>0.29999999999999999</v>
      </c>
      <c r="I132" s="251"/>
      <c r="J132" s="247"/>
      <c r="K132" s="247"/>
      <c r="L132" s="252"/>
      <c r="M132" s="253"/>
      <c r="N132" s="254"/>
      <c r="O132" s="254"/>
      <c r="P132" s="254"/>
      <c r="Q132" s="254"/>
      <c r="R132" s="254"/>
      <c r="S132" s="254"/>
      <c r="T132" s="255"/>
      <c r="AT132" s="256" t="s">
        <v>299</v>
      </c>
      <c r="AU132" s="256" t="s">
        <v>86</v>
      </c>
      <c r="AV132" s="13" t="s">
        <v>215</v>
      </c>
      <c r="AW132" s="13" t="s">
        <v>38</v>
      </c>
      <c r="AX132" s="13" t="s">
        <v>84</v>
      </c>
      <c r="AY132" s="256" t="s">
        <v>195</v>
      </c>
    </row>
    <row r="133" s="11" customFormat="1" ht="22.8" customHeight="1">
      <c r="B133" s="201"/>
      <c r="C133" s="202"/>
      <c r="D133" s="203" t="s">
        <v>76</v>
      </c>
      <c r="E133" s="215" t="s">
        <v>238</v>
      </c>
      <c r="F133" s="215" t="s">
        <v>2831</v>
      </c>
      <c r="G133" s="202"/>
      <c r="H133" s="202"/>
      <c r="I133" s="205"/>
      <c r="J133" s="216">
        <f>BK133</f>
        <v>0</v>
      </c>
      <c r="K133" s="202"/>
      <c r="L133" s="207"/>
      <c r="M133" s="208"/>
      <c r="N133" s="209"/>
      <c r="O133" s="209"/>
      <c r="P133" s="210">
        <f>SUM(P134:P144)</f>
        <v>0</v>
      </c>
      <c r="Q133" s="209"/>
      <c r="R133" s="210">
        <f>SUM(R134:R144)</f>
        <v>8.4318480000000022</v>
      </c>
      <c r="S133" s="209"/>
      <c r="T133" s="211">
        <f>SUM(T134:T144)</f>
        <v>0</v>
      </c>
      <c r="AR133" s="212" t="s">
        <v>84</v>
      </c>
      <c r="AT133" s="213" t="s">
        <v>76</v>
      </c>
      <c r="AU133" s="213" t="s">
        <v>84</v>
      </c>
      <c r="AY133" s="212" t="s">
        <v>195</v>
      </c>
      <c r="BK133" s="214">
        <f>SUM(BK134:BK144)</f>
        <v>0</v>
      </c>
    </row>
    <row r="134" s="1" customFormat="1" ht="16.5" customHeight="1">
      <c r="B134" s="39"/>
      <c r="C134" s="217" t="s">
        <v>391</v>
      </c>
      <c r="D134" s="217" t="s">
        <v>198</v>
      </c>
      <c r="E134" s="218" t="s">
        <v>2906</v>
      </c>
      <c r="F134" s="219" t="s">
        <v>2907</v>
      </c>
      <c r="G134" s="220" t="s">
        <v>404</v>
      </c>
      <c r="H134" s="221">
        <v>2</v>
      </c>
      <c r="I134" s="222"/>
      <c r="J134" s="223">
        <f>ROUND(I134*H134,2)</f>
        <v>0</v>
      </c>
      <c r="K134" s="219" t="s">
        <v>202</v>
      </c>
      <c r="L134" s="44"/>
      <c r="M134" s="224" t="s">
        <v>1</v>
      </c>
      <c r="N134" s="225" t="s">
        <v>48</v>
      </c>
      <c r="O134" s="80"/>
      <c r="P134" s="226">
        <f>O134*H134</f>
        <v>0</v>
      </c>
      <c r="Q134" s="226">
        <v>0</v>
      </c>
      <c r="R134" s="226">
        <f>Q134*H134</f>
        <v>0</v>
      </c>
      <c r="S134" s="226">
        <v>0</v>
      </c>
      <c r="T134" s="227">
        <f>S134*H134</f>
        <v>0</v>
      </c>
      <c r="AR134" s="17" t="s">
        <v>376</v>
      </c>
      <c r="AT134" s="17" t="s">
        <v>198</v>
      </c>
      <c r="AU134" s="17" t="s">
        <v>86</v>
      </c>
      <c r="AY134" s="17" t="s">
        <v>195</v>
      </c>
      <c r="BE134" s="228">
        <f>IF(N134="základní",J134,0)</f>
        <v>0</v>
      </c>
      <c r="BF134" s="228">
        <f>IF(N134="snížená",J134,0)</f>
        <v>0</v>
      </c>
      <c r="BG134" s="228">
        <f>IF(N134="zákl. přenesená",J134,0)</f>
        <v>0</v>
      </c>
      <c r="BH134" s="228">
        <f>IF(N134="sníž. přenesená",J134,0)</f>
        <v>0</v>
      </c>
      <c r="BI134" s="228">
        <f>IF(N134="nulová",J134,0)</f>
        <v>0</v>
      </c>
      <c r="BJ134" s="17" t="s">
        <v>84</v>
      </c>
      <c r="BK134" s="228">
        <f>ROUND(I134*H134,2)</f>
        <v>0</v>
      </c>
      <c r="BL134" s="17" t="s">
        <v>376</v>
      </c>
      <c r="BM134" s="17" t="s">
        <v>2960</v>
      </c>
    </row>
    <row r="135" s="1" customFormat="1" ht="16.5" customHeight="1">
      <c r="B135" s="39"/>
      <c r="C135" s="217" t="s">
        <v>396</v>
      </c>
      <c r="D135" s="217" t="s">
        <v>198</v>
      </c>
      <c r="E135" s="218" t="s">
        <v>2961</v>
      </c>
      <c r="F135" s="219" t="s">
        <v>2962</v>
      </c>
      <c r="G135" s="220" t="s">
        <v>404</v>
      </c>
      <c r="H135" s="221">
        <v>2</v>
      </c>
      <c r="I135" s="222"/>
      <c r="J135" s="223">
        <f>ROUND(I135*H135,2)</f>
        <v>0</v>
      </c>
      <c r="K135" s="219" t="s">
        <v>202</v>
      </c>
      <c r="L135" s="44"/>
      <c r="M135" s="224" t="s">
        <v>1</v>
      </c>
      <c r="N135" s="225" t="s">
        <v>48</v>
      </c>
      <c r="O135" s="80"/>
      <c r="P135" s="226">
        <f>O135*H135</f>
        <v>0</v>
      </c>
      <c r="Q135" s="226">
        <v>1.0000000000000001E-05</v>
      </c>
      <c r="R135" s="226">
        <f>Q135*H135</f>
        <v>2.0000000000000002E-05</v>
      </c>
      <c r="S135" s="226">
        <v>0</v>
      </c>
      <c r="T135" s="227">
        <f>S135*H135</f>
        <v>0</v>
      </c>
      <c r="AR135" s="17" t="s">
        <v>215</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215</v>
      </c>
      <c r="BM135" s="17" t="s">
        <v>2963</v>
      </c>
    </row>
    <row r="136" s="1" customFormat="1" ht="16.5" customHeight="1">
      <c r="B136" s="39"/>
      <c r="C136" s="278" t="s">
        <v>7</v>
      </c>
      <c r="D136" s="278" t="s">
        <v>366</v>
      </c>
      <c r="E136" s="279" t="s">
        <v>2964</v>
      </c>
      <c r="F136" s="280" t="s">
        <v>2965</v>
      </c>
      <c r="G136" s="281" t="s">
        <v>404</v>
      </c>
      <c r="H136" s="282">
        <v>2.2000000000000002</v>
      </c>
      <c r="I136" s="283"/>
      <c r="J136" s="284">
        <f>ROUND(I136*H136,2)</f>
        <v>0</v>
      </c>
      <c r="K136" s="280" t="s">
        <v>202</v>
      </c>
      <c r="L136" s="285"/>
      <c r="M136" s="286" t="s">
        <v>1</v>
      </c>
      <c r="N136" s="287" t="s">
        <v>48</v>
      </c>
      <c r="O136" s="80"/>
      <c r="P136" s="226">
        <f>O136*H136</f>
        <v>0</v>
      </c>
      <c r="Q136" s="226">
        <v>0.0046899999999999997</v>
      </c>
      <c r="R136" s="226">
        <f>Q136*H136</f>
        <v>0.010318000000000001</v>
      </c>
      <c r="S136" s="226">
        <v>0</v>
      </c>
      <c r="T136" s="227">
        <f>S136*H136</f>
        <v>0</v>
      </c>
      <c r="AR136" s="17" t="s">
        <v>238</v>
      </c>
      <c r="AT136" s="17" t="s">
        <v>366</v>
      </c>
      <c r="AU136" s="17" t="s">
        <v>86</v>
      </c>
      <c r="AY136" s="17" t="s">
        <v>195</v>
      </c>
      <c r="BE136" s="228">
        <f>IF(N136="základní",J136,0)</f>
        <v>0</v>
      </c>
      <c r="BF136" s="228">
        <f>IF(N136="snížená",J136,0)</f>
        <v>0</v>
      </c>
      <c r="BG136" s="228">
        <f>IF(N136="zákl. přenesená",J136,0)</f>
        <v>0</v>
      </c>
      <c r="BH136" s="228">
        <f>IF(N136="sníž. přenesená",J136,0)</f>
        <v>0</v>
      </c>
      <c r="BI136" s="228">
        <f>IF(N136="nulová",J136,0)</f>
        <v>0</v>
      </c>
      <c r="BJ136" s="17" t="s">
        <v>84</v>
      </c>
      <c r="BK136" s="228">
        <f>ROUND(I136*H136,2)</f>
        <v>0</v>
      </c>
      <c r="BL136" s="17" t="s">
        <v>215</v>
      </c>
      <c r="BM136" s="17" t="s">
        <v>2966</v>
      </c>
    </row>
    <row r="137" s="1" customFormat="1">
      <c r="B137" s="39"/>
      <c r="C137" s="40"/>
      <c r="D137" s="229" t="s">
        <v>205</v>
      </c>
      <c r="E137" s="40"/>
      <c r="F137" s="230" t="s">
        <v>2915</v>
      </c>
      <c r="G137" s="40"/>
      <c r="H137" s="40"/>
      <c r="I137" s="144"/>
      <c r="J137" s="40"/>
      <c r="K137" s="40"/>
      <c r="L137" s="44"/>
      <c r="M137" s="231"/>
      <c r="N137" s="80"/>
      <c r="O137" s="80"/>
      <c r="P137" s="80"/>
      <c r="Q137" s="80"/>
      <c r="R137" s="80"/>
      <c r="S137" s="80"/>
      <c r="T137" s="81"/>
      <c r="AT137" s="17" t="s">
        <v>205</v>
      </c>
      <c r="AU137" s="17" t="s">
        <v>86</v>
      </c>
    </row>
    <row r="138" s="12" customFormat="1">
      <c r="B138" s="235"/>
      <c r="C138" s="236"/>
      <c r="D138" s="229" t="s">
        <v>299</v>
      </c>
      <c r="E138" s="236"/>
      <c r="F138" s="238" t="s">
        <v>2967</v>
      </c>
      <c r="G138" s="236"/>
      <c r="H138" s="239">
        <v>2.2000000000000002</v>
      </c>
      <c r="I138" s="240"/>
      <c r="J138" s="236"/>
      <c r="K138" s="236"/>
      <c r="L138" s="241"/>
      <c r="M138" s="242"/>
      <c r="N138" s="243"/>
      <c r="O138" s="243"/>
      <c r="P138" s="243"/>
      <c r="Q138" s="243"/>
      <c r="R138" s="243"/>
      <c r="S138" s="243"/>
      <c r="T138" s="244"/>
      <c r="AT138" s="245" t="s">
        <v>299</v>
      </c>
      <c r="AU138" s="245" t="s">
        <v>86</v>
      </c>
      <c r="AV138" s="12" t="s">
        <v>86</v>
      </c>
      <c r="AW138" s="12" t="s">
        <v>4</v>
      </c>
      <c r="AX138" s="12" t="s">
        <v>84</v>
      </c>
      <c r="AY138" s="245" t="s">
        <v>195</v>
      </c>
    </row>
    <row r="139" s="1" customFormat="1" ht="16.5" customHeight="1">
      <c r="B139" s="39"/>
      <c r="C139" s="217" t="s">
        <v>407</v>
      </c>
      <c r="D139" s="217" t="s">
        <v>198</v>
      </c>
      <c r="E139" s="218" t="s">
        <v>2968</v>
      </c>
      <c r="F139" s="219" t="s">
        <v>2969</v>
      </c>
      <c r="G139" s="220" t="s">
        <v>553</v>
      </c>
      <c r="H139" s="221">
        <v>1</v>
      </c>
      <c r="I139" s="222"/>
      <c r="J139" s="223">
        <f>ROUND(I139*H139,2)</f>
        <v>0</v>
      </c>
      <c r="K139" s="219" t="s">
        <v>1</v>
      </c>
      <c r="L139" s="44"/>
      <c r="M139" s="224" t="s">
        <v>1</v>
      </c>
      <c r="N139" s="225" t="s">
        <v>48</v>
      </c>
      <c r="O139" s="80"/>
      <c r="P139" s="226">
        <f>O139*H139</f>
        <v>0</v>
      </c>
      <c r="Q139" s="226">
        <v>8.4209300000000002</v>
      </c>
      <c r="R139" s="226">
        <f>Q139*H139</f>
        <v>8.4209300000000002</v>
      </c>
      <c r="S139" s="226">
        <v>0</v>
      </c>
      <c r="T139" s="227">
        <f>S139*H139</f>
        <v>0</v>
      </c>
      <c r="AR139" s="17" t="s">
        <v>215</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215</v>
      </c>
      <c r="BM139" s="17" t="s">
        <v>2970</v>
      </c>
    </row>
    <row r="140" s="1" customFormat="1">
      <c r="B140" s="39"/>
      <c r="C140" s="40"/>
      <c r="D140" s="229" t="s">
        <v>205</v>
      </c>
      <c r="E140" s="40"/>
      <c r="F140" s="230" t="s">
        <v>2971</v>
      </c>
      <c r="G140" s="40"/>
      <c r="H140" s="40"/>
      <c r="I140" s="144"/>
      <c r="J140" s="40"/>
      <c r="K140" s="40"/>
      <c r="L140" s="44"/>
      <c r="M140" s="231"/>
      <c r="N140" s="80"/>
      <c r="O140" s="80"/>
      <c r="P140" s="80"/>
      <c r="Q140" s="80"/>
      <c r="R140" s="80"/>
      <c r="S140" s="80"/>
      <c r="T140" s="81"/>
      <c r="AT140" s="17" t="s">
        <v>205</v>
      </c>
      <c r="AU140" s="17" t="s">
        <v>86</v>
      </c>
    </row>
    <row r="141" s="12" customFormat="1">
      <c r="B141" s="235"/>
      <c r="C141" s="236"/>
      <c r="D141" s="229" t="s">
        <v>299</v>
      </c>
      <c r="E141" s="237" t="s">
        <v>1</v>
      </c>
      <c r="F141" s="238" t="s">
        <v>710</v>
      </c>
      <c r="G141" s="236"/>
      <c r="H141" s="239">
        <v>1</v>
      </c>
      <c r="I141" s="240"/>
      <c r="J141" s="236"/>
      <c r="K141" s="236"/>
      <c r="L141" s="241"/>
      <c r="M141" s="242"/>
      <c r="N141" s="243"/>
      <c r="O141" s="243"/>
      <c r="P141" s="243"/>
      <c r="Q141" s="243"/>
      <c r="R141" s="243"/>
      <c r="S141" s="243"/>
      <c r="T141" s="244"/>
      <c r="AT141" s="245" t="s">
        <v>299</v>
      </c>
      <c r="AU141" s="245" t="s">
        <v>86</v>
      </c>
      <c r="AV141" s="12" t="s">
        <v>86</v>
      </c>
      <c r="AW141" s="12" t="s">
        <v>38</v>
      </c>
      <c r="AX141" s="12" t="s">
        <v>77</v>
      </c>
      <c r="AY141" s="245" t="s">
        <v>195</v>
      </c>
    </row>
    <row r="142" s="13" customFormat="1">
      <c r="B142" s="246"/>
      <c r="C142" s="247"/>
      <c r="D142" s="229" t="s">
        <v>299</v>
      </c>
      <c r="E142" s="248" t="s">
        <v>1</v>
      </c>
      <c r="F142" s="249" t="s">
        <v>301</v>
      </c>
      <c r="G142" s="247"/>
      <c r="H142" s="250">
        <v>1</v>
      </c>
      <c r="I142" s="251"/>
      <c r="J142" s="247"/>
      <c r="K142" s="247"/>
      <c r="L142" s="252"/>
      <c r="M142" s="253"/>
      <c r="N142" s="254"/>
      <c r="O142" s="254"/>
      <c r="P142" s="254"/>
      <c r="Q142" s="254"/>
      <c r="R142" s="254"/>
      <c r="S142" s="254"/>
      <c r="T142" s="255"/>
      <c r="AT142" s="256" t="s">
        <v>299</v>
      </c>
      <c r="AU142" s="256" t="s">
        <v>86</v>
      </c>
      <c r="AV142" s="13" t="s">
        <v>215</v>
      </c>
      <c r="AW142" s="13" t="s">
        <v>38</v>
      </c>
      <c r="AX142" s="13" t="s">
        <v>84</v>
      </c>
      <c r="AY142" s="256" t="s">
        <v>195</v>
      </c>
    </row>
    <row r="143" s="1" customFormat="1" ht="16.5" customHeight="1">
      <c r="B143" s="39"/>
      <c r="C143" s="217" t="s">
        <v>411</v>
      </c>
      <c r="D143" s="217" t="s">
        <v>198</v>
      </c>
      <c r="E143" s="218" t="s">
        <v>2922</v>
      </c>
      <c r="F143" s="219" t="s">
        <v>2923</v>
      </c>
      <c r="G143" s="220" t="s">
        <v>404</v>
      </c>
      <c r="H143" s="221">
        <v>2</v>
      </c>
      <c r="I143" s="222"/>
      <c r="J143" s="223">
        <f>ROUND(I143*H143,2)</f>
        <v>0</v>
      </c>
      <c r="K143" s="219" t="s">
        <v>202</v>
      </c>
      <c r="L143" s="44"/>
      <c r="M143" s="224" t="s">
        <v>1</v>
      </c>
      <c r="N143" s="225" t="s">
        <v>48</v>
      </c>
      <c r="O143" s="80"/>
      <c r="P143" s="226">
        <f>O143*H143</f>
        <v>0</v>
      </c>
      <c r="Q143" s="226">
        <v>0.00020000000000000001</v>
      </c>
      <c r="R143" s="226">
        <f>Q143*H143</f>
        <v>0.00040000000000000002</v>
      </c>
      <c r="S143" s="226">
        <v>0</v>
      </c>
      <c r="T143" s="227">
        <f>S143*H143</f>
        <v>0</v>
      </c>
      <c r="AR143" s="17" t="s">
        <v>215</v>
      </c>
      <c r="AT143" s="17" t="s">
        <v>198</v>
      </c>
      <c r="AU143" s="17" t="s">
        <v>86</v>
      </c>
      <c r="AY143" s="17" t="s">
        <v>195</v>
      </c>
      <c r="BE143" s="228">
        <f>IF(N143="základní",J143,0)</f>
        <v>0</v>
      </c>
      <c r="BF143" s="228">
        <f>IF(N143="snížená",J143,0)</f>
        <v>0</v>
      </c>
      <c r="BG143" s="228">
        <f>IF(N143="zákl. přenesená",J143,0)</f>
        <v>0</v>
      </c>
      <c r="BH143" s="228">
        <f>IF(N143="sníž. přenesená",J143,0)</f>
        <v>0</v>
      </c>
      <c r="BI143" s="228">
        <f>IF(N143="nulová",J143,0)</f>
        <v>0</v>
      </c>
      <c r="BJ143" s="17" t="s">
        <v>84</v>
      </c>
      <c r="BK143" s="228">
        <f>ROUND(I143*H143,2)</f>
        <v>0</v>
      </c>
      <c r="BL143" s="17" t="s">
        <v>215</v>
      </c>
      <c r="BM143" s="17" t="s">
        <v>2972</v>
      </c>
    </row>
    <row r="144" s="1" customFormat="1" ht="16.5" customHeight="1">
      <c r="B144" s="39"/>
      <c r="C144" s="217" t="s">
        <v>416</v>
      </c>
      <c r="D144" s="217" t="s">
        <v>198</v>
      </c>
      <c r="E144" s="218" t="s">
        <v>2849</v>
      </c>
      <c r="F144" s="219" t="s">
        <v>2850</v>
      </c>
      <c r="G144" s="220" t="s">
        <v>404</v>
      </c>
      <c r="H144" s="221">
        <v>2</v>
      </c>
      <c r="I144" s="222"/>
      <c r="J144" s="223">
        <f>ROUND(I144*H144,2)</f>
        <v>0</v>
      </c>
      <c r="K144" s="219" t="s">
        <v>202</v>
      </c>
      <c r="L144" s="44"/>
      <c r="M144" s="224" t="s">
        <v>1</v>
      </c>
      <c r="N144" s="225" t="s">
        <v>48</v>
      </c>
      <c r="O144" s="80"/>
      <c r="P144" s="226">
        <f>O144*H144</f>
        <v>0</v>
      </c>
      <c r="Q144" s="226">
        <v>9.0000000000000006E-05</v>
      </c>
      <c r="R144" s="226">
        <f>Q144*H144</f>
        <v>0.00018000000000000001</v>
      </c>
      <c r="S144" s="226">
        <v>0</v>
      </c>
      <c r="T144" s="227">
        <f>S144*H144</f>
        <v>0</v>
      </c>
      <c r="AR144" s="17" t="s">
        <v>84</v>
      </c>
      <c r="AT144" s="17" t="s">
        <v>198</v>
      </c>
      <c r="AU144" s="17" t="s">
        <v>86</v>
      </c>
      <c r="AY144" s="17" t="s">
        <v>195</v>
      </c>
      <c r="BE144" s="228">
        <f>IF(N144="základní",J144,0)</f>
        <v>0</v>
      </c>
      <c r="BF144" s="228">
        <f>IF(N144="snížená",J144,0)</f>
        <v>0</v>
      </c>
      <c r="BG144" s="228">
        <f>IF(N144="zákl. přenesená",J144,0)</f>
        <v>0</v>
      </c>
      <c r="BH144" s="228">
        <f>IF(N144="sníž. přenesená",J144,0)</f>
        <v>0</v>
      </c>
      <c r="BI144" s="228">
        <f>IF(N144="nulová",J144,0)</f>
        <v>0</v>
      </c>
      <c r="BJ144" s="17" t="s">
        <v>84</v>
      </c>
      <c r="BK144" s="228">
        <f>ROUND(I144*H144,2)</f>
        <v>0</v>
      </c>
      <c r="BL144" s="17" t="s">
        <v>84</v>
      </c>
      <c r="BM144" s="17" t="s">
        <v>2973</v>
      </c>
    </row>
    <row r="145" s="11" customFormat="1" ht="22.8" customHeight="1">
      <c r="B145" s="201"/>
      <c r="C145" s="202"/>
      <c r="D145" s="203" t="s">
        <v>76</v>
      </c>
      <c r="E145" s="215" t="s">
        <v>934</v>
      </c>
      <c r="F145" s="215" t="s">
        <v>935</v>
      </c>
      <c r="G145" s="202"/>
      <c r="H145" s="202"/>
      <c r="I145" s="205"/>
      <c r="J145" s="216">
        <f>BK145</f>
        <v>0</v>
      </c>
      <c r="K145" s="202"/>
      <c r="L145" s="207"/>
      <c r="M145" s="208"/>
      <c r="N145" s="209"/>
      <c r="O145" s="209"/>
      <c r="P145" s="210">
        <f>P146</f>
        <v>0</v>
      </c>
      <c r="Q145" s="209"/>
      <c r="R145" s="210">
        <f>R146</f>
        <v>0</v>
      </c>
      <c r="S145" s="209"/>
      <c r="T145" s="211">
        <f>T146</f>
        <v>0</v>
      </c>
      <c r="AR145" s="212" t="s">
        <v>84</v>
      </c>
      <c r="AT145" s="213" t="s">
        <v>76</v>
      </c>
      <c r="AU145" s="213" t="s">
        <v>84</v>
      </c>
      <c r="AY145" s="212" t="s">
        <v>195</v>
      </c>
      <c r="BK145" s="214">
        <f>BK146</f>
        <v>0</v>
      </c>
    </row>
    <row r="146" s="1" customFormat="1" ht="16.5" customHeight="1">
      <c r="B146" s="39"/>
      <c r="C146" s="217" t="s">
        <v>421</v>
      </c>
      <c r="D146" s="217" t="s">
        <v>198</v>
      </c>
      <c r="E146" s="218" t="s">
        <v>2857</v>
      </c>
      <c r="F146" s="219" t="s">
        <v>2858</v>
      </c>
      <c r="G146" s="220" t="s">
        <v>350</v>
      </c>
      <c r="H146" s="221">
        <v>11.574999999999999</v>
      </c>
      <c r="I146" s="222"/>
      <c r="J146" s="223">
        <f>ROUND(I146*H146,2)</f>
        <v>0</v>
      </c>
      <c r="K146" s="219" t="s">
        <v>202</v>
      </c>
      <c r="L146" s="44"/>
      <c r="M146" s="224" t="s">
        <v>1</v>
      </c>
      <c r="N146" s="225" t="s">
        <v>48</v>
      </c>
      <c r="O146" s="80"/>
      <c r="P146" s="226">
        <f>O146*H146</f>
        <v>0</v>
      </c>
      <c r="Q146" s="226">
        <v>0</v>
      </c>
      <c r="R146" s="226">
        <f>Q146*H146</f>
        <v>0</v>
      </c>
      <c r="S146" s="226">
        <v>0</v>
      </c>
      <c r="T146" s="227">
        <f>S146*H146</f>
        <v>0</v>
      </c>
      <c r="AR146" s="17" t="s">
        <v>84</v>
      </c>
      <c r="AT146" s="17" t="s">
        <v>198</v>
      </c>
      <c r="AU146" s="17" t="s">
        <v>86</v>
      </c>
      <c r="AY146" s="17" t="s">
        <v>195</v>
      </c>
      <c r="BE146" s="228">
        <f>IF(N146="základní",J146,0)</f>
        <v>0</v>
      </c>
      <c r="BF146" s="228">
        <f>IF(N146="snížená",J146,0)</f>
        <v>0</v>
      </c>
      <c r="BG146" s="228">
        <f>IF(N146="zákl. přenesená",J146,0)</f>
        <v>0</v>
      </c>
      <c r="BH146" s="228">
        <f>IF(N146="sníž. přenesená",J146,0)</f>
        <v>0</v>
      </c>
      <c r="BI146" s="228">
        <f>IF(N146="nulová",J146,0)</f>
        <v>0</v>
      </c>
      <c r="BJ146" s="17" t="s">
        <v>84</v>
      </c>
      <c r="BK146" s="228">
        <f>ROUND(I146*H146,2)</f>
        <v>0</v>
      </c>
      <c r="BL146" s="17" t="s">
        <v>84</v>
      </c>
      <c r="BM146" s="17" t="s">
        <v>2974</v>
      </c>
    </row>
    <row r="147" s="11" customFormat="1" ht="25.92" customHeight="1">
      <c r="B147" s="201"/>
      <c r="C147" s="202"/>
      <c r="D147" s="203" t="s">
        <v>76</v>
      </c>
      <c r="E147" s="204" t="s">
        <v>1852</v>
      </c>
      <c r="F147" s="204" t="s">
        <v>1852</v>
      </c>
      <c r="G147" s="202"/>
      <c r="H147" s="202"/>
      <c r="I147" s="205"/>
      <c r="J147" s="206">
        <f>BK147</f>
        <v>0</v>
      </c>
      <c r="K147" s="202"/>
      <c r="L147" s="207"/>
      <c r="M147" s="208"/>
      <c r="N147" s="209"/>
      <c r="O147" s="209"/>
      <c r="P147" s="210">
        <f>P148</f>
        <v>0</v>
      </c>
      <c r="Q147" s="209"/>
      <c r="R147" s="210">
        <f>R148</f>
        <v>0</v>
      </c>
      <c r="S147" s="209"/>
      <c r="T147" s="211">
        <f>T148</f>
        <v>0</v>
      </c>
      <c r="AR147" s="212" t="s">
        <v>215</v>
      </c>
      <c r="AT147" s="213" t="s">
        <v>76</v>
      </c>
      <c r="AU147" s="213" t="s">
        <v>77</v>
      </c>
      <c r="AY147" s="212" t="s">
        <v>195</v>
      </c>
      <c r="BK147" s="214">
        <f>BK148</f>
        <v>0</v>
      </c>
    </row>
    <row r="148" s="11" customFormat="1" ht="22.8" customHeight="1">
      <c r="B148" s="201"/>
      <c r="C148" s="202"/>
      <c r="D148" s="203" t="s">
        <v>76</v>
      </c>
      <c r="E148" s="215" t="s">
        <v>1853</v>
      </c>
      <c r="F148" s="215" t="s">
        <v>2865</v>
      </c>
      <c r="G148" s="202"/>
      <c r="H148" s="202"/>
      <c r="I148" s="205"/>
      <c r="J148" s="216">
        <f>BK148</f>
        <v>0</v>
      </c>
      <c r="K148" s="202"/>
      <c r="L148" s="207"/>
      <c r="M148" s="208"/>
      <c r="N148" s="209"/>
      <c r="O148" s="209"/>
      <c r="P148" s="210">
        <f>SUM(P149:P150)</f>
        <v>0</v>
      </c>
      <c r="Q148" s="209"/>
      <c r="R148" s="210">
        <f>SUM(R149:R150)</f>
        <v>0</v>
      </c>
      <c r="S148" s="209"/>
      <c r="T148" s="211">
        <f>SUM(T149:T150)</f>
        <v>0</v>
      </c>
      <c r="AR148" s="212" t="s">
        <v>215</v>
      </c>
      <c r="AT148" s="213" t="s">
        <v>76</v>
      </c>
      <c r="AU148" s="213" t="s">
        <v>84</v>
      </c>
      <c r="AY148" s="212" t="s">
        <v>195</v>
      </c>
      <c r="BK148" s="214">
        <f>SUM(BK149:BK150)</f>
        <v>0</v>
      </c>
    </row>
    <row r="149" s="1" customFormat="1" ht="16.5" customHeight="1">
      <c r="B149" s="39"/>
      <c r="C149" s="217" t="s">
        <v>426</v>
      </c>
      <c r="D149" s="217" t="s">
        <v>198</v>
      </c>
      <c r="E149" s="218" t="s">
        <v>2866</v>
      </c>
      <c r="F149" s="219" t="s">
        <v>2975</v>
      </c>
      <c r="G149" s="220" t="s">
        <v>553</v>
      </c>
      <c r="H149" s="221">
        <v>2</v>
      </c>
      <c r="I149" s="222"/>
      <c r="J149" s="223">
        <f>ROUND(I149*H149,2)</f>
        <v>0</v>
      </c>
      <c r="K149" s="219" t="s">
        <v>1</v>
      </c>
      <c r="L149" s="44"/>
      <c r="M149" s="224" t="s">
        <v>1</v>
      </c>
      <c r="N149" s="225" t="s">
        <v>48</v>
      </c>
      <c r="O149" s="80"/>
      <c r="P149" s="226">
        <f>O149*H149</f>
        <v>0</v>
      </c>
      <c r="Q149" s="226">
        <v>0</v>
      </c>
      <c r="R149" s="226">
        <f>Q149*H149</f>
        <v>0</v>
      </c>
      <c r="S149" s="226">
        <v>0</v>
      </c>
      <c r="T149" s="227">
        <f>S149*H149</f>
        <v>0</v>
      </c>
      <c r="AR149" s="17" t="s">
        <v>1465</v>
      </c>
      <c r="AT149" s="17" t="s">
        <v>198</v>
      </c>
      <c r="AU149" s="17" t="s">
        <v>86</v>
      </c>
      <c r="AY149" s="17" t="s">
        <v>195</v>
      </c>
      <c r="BE149" s="228">
        <f>IF(N149="základní",J149,0)</f>
        <v>0</v>
      </c>
      <c r="BF149" s="228">
        <f>IF(N149="snížená",J149,0)</f>
        <v>0</v>
      </c>
      <c r="BG149" s="228">
        <f>IF(N149="zákl. přenesená",J149,0)</f>
        <v>0</v>
      </c>
      <c r="BH149" s="228">
        <f>IF(N149="sníž. přenesená",J149,0)</f>
        <v>0</v>
      </c>
      <c r="BI149" s="228">
        <f>IF(N149="nulová",J149,0)</f>
        <v>0</v>
      </c>
      <c r="BJ149" s="17" t="s">
        <v>84</v>
      </c>
      <c r="BK149" s="228">
        <f>ROUND(I149*H149,2)</f>
        <v>0</v>
      </c>
      <c r="BL149" s="17" t="s">
        <v>1465</v>
      </c>
      <c r="BM149" s="17" t="s">
        <v>2976</v>
      </c>
    </row>
    <row r="150" s="1" customFormat="1">
      <c r="B150" s="39"/>
      <c r="C150" s="40"/>
      <c r="D150" s="229" t="s">
        <v>205</v>
      </c>
      <c r="E150" s="40"/>
      <c r="F150" s="230" t="s">
        <v>2929</v>
      </c>
      <c r="G150" s="40"/>
      <c r="H150" s="40"/>
      <c r="I150" s="144"/>
      <c r="J150" s="40"/>
      <c r="K150" s="40"/>
      <c r="L150" s="44"/>
      <c r="M150" s="232"/>
      <c r="N150" s="233"/>
      <c r="O150" s="233"/>
      <c r="P150" s="233"/>
      <c r="Q150" s="233"/>
      <c r="R150" s="233"/>
      <c r="S150" s="233"/>
      <c r="T150" s="234"/>
      <c r="AT150" s="17" t="s">
        <v>205</v>
      </c>
      <c r="AU150" s="17" t="s">
        <v>86</v>
      </c>
    </row>
    <row r="151" s="1" customFormat="1" ht="6.96" customHeight="1">
      <c r="B151" s="58"/>
      <c r="C151" s="59"/>
      <c r="D151" s="59"/>
      <c r="E151" s="59"/>
      <c r="F151" s="59"/>
      <c r="G151" s="59"/>
      <c r="H151" s="59"/>
      <c r="I151" s="168"/>
      <c r="J151" s="59"/>
      <c r="K151" s="59"/>
      <c r="L151" s="44"/>
    </row>
  </sheetData>
  <sheetProtection sheet="1" autoFilter="0" formatColumns="0" formatRows="0" objects="1" scenarios="1" spinCount="100000" saltValue="QAPt/nfVaKiS1IOc5IY7yeR2KB4afA7mKh6ASxjM9BeRjhxrsGx0A9Sqofkh37ohl3mrUqTmVElcuGaP+VQhxQ==" hashValue="vodtT+eOWODdJ+sjDHgtzoqFte4vrMB61TvRFvZsW4n1ZuIfOxGoG19WwMeTh7lqdvpkVRESRhUBI20Hjj+FiQ==" algorithmName="SHA-512" password="CC35"/>
  <autoFilter ref="C86:K150"/>
  <mergeCells count="9">
    <mergeCell ref="E7:H7"/>
    <mergeCell ref="E9:H9"/>
    <mergeCell ref="E18:H18"/>
    <mergeCell ref="E27:H27"/>
    <mergeCell ref="E48:H48"/>
    <mergeCell ref="E50:H50"/>
    <mergeCell ref="E77:H77"/>
    <mergeCell ref="E79:H79"/>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136</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2977</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tr">
        <f>IF('Rekapitulace stavby'!AN19="","",'Rekapitulace stavby'!AN19)</f>
        <v/>
      </c>
      <c r="L23" s="44"/>
    </row>
    <row r="24" s="1" customFormat="1" ht="18" customHeight="1">
      <c r="B24" s="44"/>
      <c r="E24" s="17" t="str">
        <f>IF('Rekapitulace stavby'!E20="","",'Rekapitulace stavby'!E20)</f>
        <v xml:space="preserve"> </v>
      </c>
      <c r="I24" s="146" t="s">
        <v>33</v>
      </c>
      <c r="J24" s="17" t="str">
        <f>IF('Rekapitulace stavby'!AN20="","",'Rekapitulace stavby'!AN20)</f>
        <v/>
      </c>
      <c r="L24" s="44"/>
    </row>
    <row r="25" s="1" customFormat="1" ht="6.96" customHeight="1">
      <c r="B25" s="44"/>
      <c r="I25" s="144"/>
      <c r="L25" s="44"/>
    </row>
    <row r="26" s="1" customFormat="1" ht="12" customHeight="1">
      <c r="B26" s="44"/>
      <c r="D26" s="142" t="s">
        <v>41</v>
      </c>
      <c r="I26" s="144"/>
      <c r="L26" s="44"/>
    </row>
    <row r="27" s="7" customFormat="1" ht="56.25" customHeight="1">
      <c r="B27" s="148"/>
      <c r="E27" s="149" t="s">
        <v>42</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ROUND(J90,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ROUND((SUM(BE90:BE246)),  2)</f>
        <v>0</v>
      </c>
      <c r="I33" s="157">
        <v>0.20999999999999999</v>
      </c>
      <c r="J33" s="156">
        <f>ROUND(((SUM(BE90:BE246))*I33),  2)</f>
        <v>0</v>
      </c>
      <c r="L33" s="44"/>
    </row>
    <row r="34" s="1" customFormat="1" ht="14.4" customHeight="1">
      <c r="B34" s="44"/>
      <c r="E34" s="142" t="s">
        <v>49</v>
      </c>
      <c r="F34" s="156">
        <f>ROUND((SUM(BF90:BF246)),  2)</f>
        <v>0</v>
      </c>
      <c r="I34" s="157">
        <v>0.14999999999999999</v>
      </c>
      <c r="J34" s="156">
        <f>ROUND(((SUM(BF90:BF246))*I34),  2)</f>
        <v>0</v>
      </c>
      <c r="L34" s="44"/>
    </row>
    <row r="35" hidden="1" s="1" customFormat="1" ht="14.4" customHeight="1">
      <c r="B35" s="44"/>
      <c r="E35" s="142" t="s">
        <v>50</v>
      </c>
      <c r="F35" s="156">
        <f>ROUND((SUM(BG90:BG246)),  2)</f>
        <v>0</v>
      </c>
      <c r="I35" s="157">
        <v>0.20999999999999999</v>
      </c>
      <c r="J35" s="156">
        <f>0</f>
        <v>0</v>
      </c>
      <c r="L35" s="44"/>
    </row>
    <row r="36" hidden="1" s="1" customFormat="1" ht="14.4" customHeight="1">
      <c r="B36" s="44"/>
      <c r="E36" s="142" t="s">
        <v>51</v>
      </c>
      <c r="F36" s="156">
        <f>ROUND((SUM(BH90:BH246)),  2)</f>
        <v>0</v>
      </c>
      <c r="I36" s="157">
        <v>0.14999999999999999</v>
      </c>
      <c r="J36" s="156">
        <f>0</f>
        <v>0</v>
      </c>
      <c r="L36" s="44"/>
    </row>
    <row r="37" hidden="1" s="1" customFormat="1" ht="14.4" customHeight="1">
      <c r="B37" s="44"/>
      <c r="E37" s="142" t="s">
        <v>52</v>
      </c>
      <c r="F37" s="156">
        <f>ROUND((SUM(BI90:BI246)),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 xml:space="preserve">SO 06 - DEŠŤOVÁ KANALIZACE </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 xml:space="preserve"> </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J90</f>
        <v>0</v>
      </c>
      <c r="K59" s="40"/>
      <c r="L59" s="44"/>
      <c r="AU59" s="17" t="s">
        <v>173</v>
      </c>
    </row>
    <row r="60" s="8" customFormat="1" ht="24.96" customHeight="1">
      <c r="B60" s="178"/>
      <c r="C60" s="179"/>
      <c r="D60" s="180" t="s">
        <v>264</v>
      </c>
      <c r="E60" s="181"/>
      <c r="F60" s="181"/>
      <c r="G60" s="181"/>
      <c r="H60" s="181"/>
      <c r="I60" s="182"/>
      <c r="J60" s="183">
        <f>J91</f>
        <v>0</v>
      </c>
      <c r="K60" s="179"/>
      <c r="L60" s="184"/>
    </row>
    <row r="61" s="9" customFormat="1" ht="19.92" customHeight="1">
      <c r="B61" s="185"/>
      <c r="C61" s="123"/>
      <c r="D61" s="186" t="s">
        <v>265</v>
      </c>
      <c r="E61" s="187"/>
      <c r="F61" s="187"/>
      <c r="G61" s="187"/>
      <c r="H61" s="187"/>
      <c r="I61" s="188"/>
      <c r="J61" s="189">
        <f>J92</f>
        <v>0</v>
      </c>
      <c r="K61" s="123"/>
      <c r="L61" s="190"/>
    </row>
    <row r="62" s="9" customFormat="1" ht="19.92" customHeight="1">
      <c r="B62" s="185"/>
      <c r="C62" s="123"/>
      <c r="D62" s="186" t="s">
        <v>266</v>
      </c>
      <c r="E62" s="187"/>
      <c r="F62" s="187"/>
      <c r="G62" s="187"/>
      <c r="H62" s="187"/>
      <c r="I62" s="188"/>
      <c r="J62" s="189">
        <f>J137</f>
        <v>0</v>
      </c>
      <c r="K62" s="123"/>
      <c r="L62" s="190"/>
    </row>
    <row r="63" s="9" customFormat="1" ht="19.92" customHeight="1">
      <c r="B63" s="185"/>
      <c r="C63" s="123"/>
      <c r="D63" s="186" t="s">
        <v>268</v>
      </c>
      <c r="E63" s="187"/>
      <c r="F63" s="187"/>
      <c r="G63" s="187"/>
      <c r="H63" s="187"/>
      <c r="I63" s="188"/>
      <c r="J63" s="189">
        <f>J147</f>
        <v>0</v>
      </c>
      <c r="K63" s="123"/>
      <c r="L63" s="190"/>
    </row>
    <row r="64" s="9" customFormat="1" ht="19.92" customHeight="1">
      <c r="B64" s="185"/>
      <c r="C64" s="123"/>
      <c r="D64" s="186" t="s">
        <v>2759</v>
      </c>
      <c r="E64" s="187"/>
      <c r="F64" s="187"/>
      <c r="G64" s="187"/>
      <c r="H64" s="187"/>
      <c r="I64" s="188"/>
      <c r="J64" s="189">
        <f>J154</f>
        <v>0</v>
      </c>
      <c r="K64" s="123"/>
      <c r="L64" s="190"/>
    </row>
    <row r="65" s="9" customFormat="1" ht="19.92" customHeight="1">
      <c r="B65" s="185"/>
      <c r="C65" s="123"/>
      <c r="D65" s="186" t="s">
        <v>270</v>
      </c>
      <c r="E65" s="187"/>
      <c r="F65" s="187"/>
      <c r="G65" s="187"/>
      <c r="H65" s="187"/>
      <c r="I65" s="188"/>
      <c r="J65" s="189">
        <f>J226</f>
        <v>0</v>
      </c>
      <c r="K65" s="123"/>
      <c r="L65" s="190"/>
    </row>
    <row r="66" s="9" customFormat="1" ht="19.92" customHeight="1">
      <c r="B66" s="185"/>
      <c r="C66" s="123"/>
      <c r="D66" s="186" t="s">
        <v>271</v>
      </c>
      <c r="E66" s="187"/>
      <c r="F66" s="187"/>
      <c r="G66" s="187"/>
      <c r="H66" s="187"/>
      <c r="I66" s="188"/>
      <c r="J66" s="189">
        <f>J230</f>
        <v>0</v>
      </c>
      <c r="K66" s="123"/>
      <c r="L66" s="190"/>
    </row>
    <row r="67" s="8" customFormat="1" ht="24.96" customHeight="1">
      <c r="B67" s="178"/>
      <c r="C67" s="179"/>
      <c r="D67" s="180" t="s">
        <v>272</v>
      </c>
      <c r="E67" s="181"/>
      <c r="F67" s="181"/>
      <c r="G67" s="181"/>
      <c r="H67" s="181"/>
      <c r="I67" s="182"/>
      <c r="J67" s="183">
        <f>J232</f>
        <v>0</v>
      </c>
      <c r="K67" s="179"/>
      <c r="L67" s="184"/>
    </row>
    <row r="68" s="9" customFormat="1" ht="19.92" customHeight="1">
      <c r="B68" s="185"/>
      <c r="C68" s="123"/>
      <c r="D68" s="186" t="s">
        <v>2978</v>
      </c>
      <c r="E68" s="187"/>
      <c r="F68" s="187"/>
      <c r="G68" s="187"/>
      <c r="H68" s="187"/>
      <c r="I68" s="188"/>
      <c r="J68" s="189">
        <f>J233</f>
        <v>0</v>
      </c>
      <c r="K68" s="123"/>
      <c r="L68" s="190"/>
    </row>
    <row r="69" s="8" customFormat="1" ht="24.96" customHeight="1">
      <c r="B69" s="178"/>
      <c r="C69" s="179"/>
      <c r="D69" s="180" t="s">
        <v>287</v>
      </c>
      <c r="E69" s="181"/>
      <c r="F69" s="181"/>
      <c r="G69" s="181"/>
      <c r="H69" s="181"/>
      <c r="I69" s="182"/>
      <c r="J69" s="183">
        <f>J235</f>
        <v>0</v>
      </c>
      <c r="K69" s="179"/>
      <c r="L69" s="184"/>
    </row>
    <row r="70" s="9" customFormat="1" ht="19.92" customHeight="1">
      <c r="B70" s="185"/>
      <c r="C70" s="123"/>
      <c r="D70" s="186" t="s">
        <v>2761</v>
      </c>
      <c r="E70" s="187"/>
      <c r="F70" s="187"/>
      <c r="G70" s="187"/>
      <c r="H70" s="187"/>
      <c r="I70" s="188"/>
      <c r="J70" s="189">
        <f>J236</f>
        <v>0</v>
      </c>
      <c r="K70" s="123"/>
      <c r="L70" s="190"/>
    </row>
    <row r="71" s="1" customFormat="1" ht="21.84" customHeight="1">
      <c r="B71" s="39"/>
      <c r="C71" s="40"/>
      <c r="D71" s="40"/>
      <c r="E71" s="40"/>
      <c r="F71" s="40"/>
      <c r="G71" s="40"/>
      <c r="H71" s="40"/>
      <c r="I71" s="144"/>
      <c r="J71" s="40"/>
      <c r="K71" s="40"/>
      <c r="L71" s="44"/>
    </row>
    <row r="72" s="1" customFormat="1" ht="6.96" customHeight="1">
      <c r="B72" s="58"/>
      <c r="C72" s="59"/>
      <c r="D72" s="59"/>
      <c r="E72" s="59"/>
      <c r="F72" s="59"/>
      <c r="G72" s="59"/>
      <c r="H72" s="59"/>
      <c r="I72" s="168"/>
      <c r="J72" s="59"/>
      <c r="K72" s="59"/>
      <c r="L72" s="44"/>
    </row>
    <row r="76" s="1" customFormat="1" ht="6.96" customHeight="1">
      <c r="B76" s="60"/>
      <c r="C76" s="61"/>
      <c r="D76" s="61"/>
      <c r="E76" s="61"/>
      <c r="F76" s="61"/>
      <c r="G76" s="61"/>
      <c r="H76" s="61"/>
      <c r="I76" s="171"/>
      <c r="J76" s="61"/>
      <c r="K76" s="61"/>
      <c r="L76" s="44"/>
    </row>
    <row r="77" s="1" customFormat="1" ht="24.96" customHeight="1">
      <c r="B77" s="39"/>
      <c r="C77" s="23" t="s">
        <v>180</v>
      </c>
      <c r="D77" s="40"/>
      <c r="E77" s="40"/>
      <c r="F77" s="40"/>
      <c r="G77" s="40"/>
      <c r="H77" s="40"/>
      <c r="I77" s="144"/>
      <c r="J77" s="40"/>
      <c r="K77" s="40"/>
      <c r="L77" s="44"/>
    </row>
    <row r="78" s="1" customFormat="1" ht="6.96" customHeight="1">
      <c r="B78" s="39"/>
      <c r="C78" s="40"/>
      <c r="D78" s="40"/>
      <c r="E78" s="40"/>
      <c r="F78" s="40"/>
      <c r="G78" s="40"/>
      <c r="H78" s="40"/>
      <c r="I78" s="144"/>
      <c r="J78" s="40"/>
      <c r="K78" s="40"/>
      <c r="L78" s="44"/>
    </row>
    <row r="79" s="1" customFormat="1" ht="12" customHeight="1">
      <c r="B79" s="39"/>
      <c r="C79" s="32" t="s">
        <v>16</v>
      </c>
      <c r="D79" s="40"/>
      <c r="E79" s="40"/>
      <c r="F79" s="40"/>
      <c r="G79" s="40"/>
      <c r="H79" s="40"/>
      <c r="I79" s="144"/>
      <c r="J79" s="40"/>
      <c r="K79" s="40"/>
      <c r="L79" s="44"/>
    </row>
    <row r="80" s="1" customFormat="1" ht="16.5" customHeight="1">
      <c r="B80" s="39"/>
      <c r="C80" s="40"/>
      <c r="D80" s="40"/>
      <c r="E80" s="172" t="str">
        <f>E7</f>
        <v>BASKETBALOVÁ HALA BASKETPOINT FRÝDEK-MÍSTEK</v>
      </c>
      <c r="F80" s="32"/>
      <c r="G80" s="32"/>
      <c r="H80" s="32"/>
      <c r="I80" s="144"/>
      <c r="J80" s="40"/>
      <c r="K80" s="40"/>
      <c r="L80" s="44"/>
    </row>
    <row r="81" s="1" customFormat="1" ht="12" customHeight="1">
      <c r="B81" s="39"/>
      <c r="C81" s="32" t="s">
        <v>167</v>
      </c>
      <c r="D81" s="40"/>
      <c r="E81" s="40"/>
      <c r="F81" s="40"/>
      <c r="G81" s="40"/>
      <c r="H81" s="40"/>
      <c r="I81" s="144"/>
      <c r="J81" s="40"/>
      <c r="K81" s="40"/>
      <c r="L81" s="44"/>
    </row>
    <row r="82" s="1" customFormat="1" ht="16.5" customHeight="1">
      <c r="B82" s="39"/>
      <c r="C82" s="40"/>
      <c r="D82" s="40"/>
      <c r="E82" s="65" t="str">
        <f>E9</f>
        <v xml:space="preserve">SO 06 - DEŠŤOVÁ KANALIZACE </v>
      </c>
      <c r="F82" s="40"/>
      <c r="G82" s="40"/>
      <c r="H82" s="40"/>
      <c r="I82" s="144"/>
      <c r="J82" s="40"/>
      <c r="K82" s="40"/>
      <c r="L82" s="44"/>
    </row>
    <row r="83" s="1" customFormat="1" ht="6.96" customHeight="1">
      <c r="B83" s="39"/>
      <c r="C83" s="40"/>
      <c r="D83" s="40"/>
      <c r="E83" s="40"/>
      <c r="F83" s="40"/>
      <c r="G83" s="40"/>
      <c r="H83" s="40"/>
      <c r="I83" s="144"/>
      <c r="J83" s="40"/>
      <c r="K83" s="40"/>
      <c r="L83" s="44"/>
    </row>
    <row r="84" s="1" customFormat="1" ht="12" customHeight="1">
      <c r="B84" s="39"/>
      <c r="C84" s="32" t="s">
        <v>22</v>
      </c>
      <c r="D84" s="40"/>
      <c r="E84" s="40"/>
      <c r="F84" s="27" t="str">
        <f>F12</f>
        <v>Frýdek Místek</v>
      </c>
      <c r="G84" s="40"/>
      <c r="H84" s="40"/>
      <c r="I84" s="146" t="s">
        <v>24</v>
      </c>
      <c r="J84" s="68" t="str">
        <f>IF(J12="","",J12)</f>
        <v>11. 8. 2018</v>
      </c>
      <c r="K84" s="40"/>
      <c r="L84" s="44"/>
    </row>
    <row r="85" s="1" customFormat="1" ht="6.96" customHeight="1">
      <c r="B85" s="39"/>
      <c r="C85" s="40"/>
      <c r="D85" s="40"/>
      <c r="E85" s="40"/>
      <c r="F85" s="40"/>
      <c r="G85" s="40"/>
      <c r="H85" s="40"/>
      <c r="I85" s="144"/>
      <c r="J85" s="40"/>
      <c r="K85" s="40"/>
      <c r="L85" s="44"/>
    </row>
    <row r="86" s="1" customFormat="1" ht="13.65" customHeight="1">
      <c r="B86" s="39"/>
      <c r="C86" s="32" t="s">
        <v>30</v>
      </c>
      <c r="D86" s="40"/>
      <c r="E86" s="40"/>
      <c r="F86" s="27" t="str">
        <f>E15</f>
        <v>Basketpoint Frýdek-Místek z.s.</v>
      </c>
      <c r="G86" s="40"/>
      <c r="H86" s="40"/>
      <c r="I86" s="146" t="s">
        <v>36</v>
      </c>
      <c r="J86" s="37" t="str">
        <f>E21</f>
        <v>INPROS FM s.r.o.</v>
      </c>
      <c r="K86" s="40"/>
      <c r="L86" s="44"/>
    </row>
    <row r="87" s="1" customFormat="1" ht="13.65" customHeight="1">
      <c r="B87" s="39"/>
      <c r="C87" s="32" t="s">
        <v>34</v>
      </c>
      <c r="D87" s="40"/>
      <c r="E87" s="40"/>
      <c r="F87" s="27" t="str">
        <f>IF(E18="","",E18)</f>
        <v>Vyplň údaj</v>
      </c>
      <c r="G87" s="40"/>
      <c r="H87" s="40"/>
      <c r="I87" s="146" t="s">
        <v>39</v>
      </c>
      <c r="J87" s="37" t="str">
        <f>E24</f>
        <v xml:space="preserve"> </v>
      </c>
      <c r="K87" s="40"/>
      <c r="L87" s="44"/>
    </row>
    <row r="88" s="1" customFormat="1" ht="10.32" customHeight="1">
      <c r="B88" s="39"/>
      <c r="C88" s="40"/>
      <c r="D88" s="40"/>
      <c r="E88" s="40"/>
      <c r="F88" s="40"/>
      <c r="G88" s="40"/>
      <c r="H88" s="40"/>
      <c r="I88" s="144"/>
      <c r="J88" s="40"/>
      <c r="K88" s="40"/>
      <c r="L88" s="44"/>
    </row>
    <row r="89" s="10" customFormat="1" ht="29.28" customHeight="1">
      <c r="B89" s="191"/>
      <c r="C89" s="192" t="s">
        <v>181</v>
      </c>
      <c r="D89" s="193" t="s">
        <v>62</v>
      </c>
      <c r="E89" s="193" t="s">
        <v>58</v>
      </c>
      <c r="F89" s="193" t="s">
        <v>59</v>
      </c>
      <c r="G89" s="193" t="s">
        <v>182</v>
      </c>
      <c r="H89" s="193" t="s">
        <v>183</v>
      </c>
      <c r="I89" s="194" t="s">
        <v>184</v>
      </c>
      <c r="J89" s="193" t="s">
        <v>171</v>
      </c>
      <c r="K89" s="195" t="s">
        <v>185</v>
      </c>
      <c r="L89" s="196"/>
      <c r="M89" s="89" t="s">
        <v>1</v>
      </c>
      <c r="N89" s="90" t="s">
        <v>47</v>
      </c>
      <c r="O89" s="90" t="s">
        <v>186</v>
      </c>
      <c r="P89" s="90" t="s">
        <v>187</v>
      </c>
      <c r="Q89" s="90" t="s">
        <v>188</v>
      </c>
      <c r="R89" s="90" t="s">
        <v>189</v>
      </c>
      <c r="S89" s="90" t="s">
        <v>190</v>
      </c>
      <c r="T89" s="91" t="s">
        <v>191</v>
      </c>
    </row>
    <row r="90" s="1" customFormat="1" ht="22.8" customHeight="1">
      <c r="B90" s="39"/>
      <c r="C90" s="96" t="s">
        <v>192</v>
      </c>
      <c r="D90" s="40"/>
      <c r="E90" s="40"/>
      <c r="F90" s="40"/>
      <c r="G90" s="40"/>
      <c r="H90" s="40"/>
      <c r="I90" s="144"/>
      <c r="J90" s="197">
        <f>BK90</f>
        <v>0</v>
      </c>
      <c r="K90" s="40"/>
      <c r="L90" s="44"/>
      <c r="M90" s="92"/>
      <c r="N90" s="93"/>
      <c r="O90" s="93"/>
      <c r="P90" s="198">
        <f>P91+P232+P235</f>
        <v>0</v>
      </c>
      <c r="Q90" s="93"/>
      <c r="R90" s="198">
        <f>R91+R232+R235</f>
        <v>616.31340659999989</v>
      </c>
      <c r="S90" s="93"/>
      <c r="T90" s="199">
        <f>T91+T232+T235</f>
        <v>0</v>
      </c>
      <c r="AT90" s="17" t="s">
        <v>76</v>
      </c>
      <c r="AU90" s="17" t="s">
        <v>173</v>
      </c>
      <c r="BK90" s="200">
        <f>BK91+BK232+BK235</f>
        <v>0</v>
      </c>
    </row>
    <row r="91" s="11" customFormat="1" ht="25.92" customHeight="1">
      <c r="B91" s="201"/>
      <c r="C91" s="202"/>
      <c r="D91" s="203" t="s">
        <v>76</v>
      </c>
      <c r="E91" s="204" t="s">
        <v>292</v>
      </c>
      <c r="F91" s="204" t="s">
        <v>293</v>
      </c>
      <c r="G91" s="202"/>
      <c r="H91" s="202"/>
      <c r="I91" s="205"/>
      <c r="J91" s="206">
        <f>BK91</f>
        <v>0</v>
      </c>
      <c r="K91" s="202"/>
      <c r="L91" s="207"/>
      <c r="M91" s="208"/>
      <c r="N91" s="209"/>
      <c r="O91" s="209"/>
      <c r="P91" s="210">
        <f>P92+P137+P147+P154+P226+P230</f>
        <v>0</v>
      </c>
      <c r="Q91" s="209"/>
      <c r="R91" s="210">
        <f>R92+R137+R147+R154+R226+R230</f>
        <v>616.30740659999992</v>
      </c>
      <c r="S91" s="209"/>
      <c r="T91" s="211">
        <f>T92+T137+T147+T154+T226+T230</f>
        <v>0</v>
      </c>
      <c r="AR91" s="212" t="s">
        <v>84</v>
      </c>
      <c r="AT91" s="213" t="s">
        <v>76</v>
      </c>
      <c r="AU91" s="213" t="s">
        <v>77</v>
      </c>
      <c r="AY91" s="212" t="s">
        <v>195</v>
      </c>
      <c r="BK91" s="214">
        <f>BK92+BK137+BK147+BK154+BK226+BK230</f>
        <v>0</v>
      </c>
    </row>
    <row r="92" s="11" customFormat="1" ht="22.8" customHeight="1">
      <c r="B92" s="201"/>
      <c r="C92" s="202"/>
      <c r="D92" s="203" t="s">
        <v>76</v>
      </c>
      <c r="E92" s="215" t="s">
        <v>84</v>
      </c>
      <c r="F92" s="215" t="s">
        <v>294</v>
      </c>
      <c r="G92" s="202"/>
      <c r="H92" s="202"/>
      <c r="I92" s="205"/>
      <c r="J92" s="216">
        <f>BK92</f>
        <v>0</v>
      </c>
      <c r="K92" s="202"/>
      <c r="L92" s="207"/>
      <c r="M92" s="208"/>
      <c r="N92" s="209"/>
      <c r="O92" s="209"/>
      <c r="P92" s="210">
        <f>SUM(P93:P136)</f>
        <v>0</v>
      </c>
      <c r="Q92" s="209"/>
      <c r="R92" s="210">
        <f>SUM(R93:R136)</f>
        <v>325.91064</v>
      </c>
      <c r="S92" s="209"/>
      <c r="T92" s="211">
        <f>SUM(T93:T136)</f>
        <v>0</v>
      </c>
      <c r="AR92" s="212" t="s">
        <v>84</v>
      </c>
      <c r="AT92" s="213" t="s">
        <v>76</v>
      </c>
      <c r="AU92" s="213" t="s">
        <v>84</v>
      </c>
      <c r="AY92" s="212" t="s">
        <v>195</v>
      </c>
      <c r="BK92" s="214">
        <f>SUM(BK93:BK136)</f>
        <v>0</v>
      </c>
    </row>
    <row r="93" s="1" customFormat="1" ht="16.5" customHeight="1">
      <c r="B93" s="39"/>
      <c r="C93" s="217" t="s">
        <v>84</v>
      </c>
      <c r="D93" s="217" t="s">
        <v>198</v>
      </c>
      <c r="E93" s="218" t="s">
        <v>2769</v>
      </c>
      <c r="F93" s="219" t="s">
        <v>2770</v>
      </c>
      <c r="G93" s="220" t="s">
        <v>297</v>
      </c>
      <c r="H93" s="221">
        <v>70</v>
      </c>
      <c r="I93" s="222"/>
      <c r="J93" s="223">
        <f>ROUND(I93*H93,2)</f>
        <v>0</v>
      </c>
      <c r="K93" s="219" t="s">
        <v>202</v>
      </c>
      <c r="L93" s="44"/>
      <c r="M93" s="224" t="s">
        <v>1</v>
      </c>
      <c r="N93" s="225" t="s">
        <v>48</v>
      </c>
      <c r="O93" s="80"/>
      <c r="P93" s="226">
        <f>O93*H93</f>
        <v>0</v>
      </c>
      <c r="Q93" s="226">
        <v>0</v>
      </c>
      <c r="R93" s="226">
        <f>Q93*H93</f>
        <v>0</v>
      </c>
      <c r="S93" s="226">
        <v>0</v>
      </c>
      <c r="T93" s="227">
        <f>S93*H93</f>
        <v>0</v>
      </c>
      <c r="AR93" s="17" t="s">
        <v>215</v>
      </c>
      <c r="AT93" s="17" t="s">
        <v>198</v>
      </c>
      <c r="AU93" s="17" t="s">
        <v>86</v>
      </c>
      <c r="AY93" s="17" t="s">
        <v>195</v>
      </c>
      <c r="BE93" s="228">
        <f>IF(N93="základní",J93,0)</f>
        <v>0</v>
      </c>
      <c r="BF93" s="228">
        <f>IF(N93="snížená",J93,0)</f>
        <v>0</v>
      </c>
      <c r="BG93" s="228">
        <f>IF(N93="zákl. přenesená",J93,0)</f>
        <v>0</v>
      </c>
      <c r="BH93" s="228">
        <f>IF(N93="sníž. přenesená",J93,0)</f>
        <v>0</v>
      </c>
      <c r="BI93" s="228">
        <f>IF(N93="nulová",J93,0)</f>
        <v>0</v>
      </c>
      <c r="BJ93" s="17" t="s">
        <v>84</v>
      </c>
      <c r="BK93" s="228">
        <f>ROUND(I93*H93,2)</f>
        <v>0</v>
      </c>
      <c r="BL93" s="17" t="s">
        <v>215</v>
      </c>
      <c r="BM93" s="17" t="s">
        <v>2979</v>
      </c>
    </row>
    <row r="94" s="12" customFormat="1">
      <c r="B94" s="235"/>
      <c r="C94" s="236"/>
      <c r="D94" s="229" t="s">
        <v>299</v>
      </c>
      <c r="E94" s="237" t="s">
        <v>1</v>
      </c>
      <c r="F94" s="238" t="s">
        <v>2980</v>
      </c>
      <c r="G94" s="236"/>
      <c r="H94" s="239">
        <v>70</v>
      </c>
      <c r="I94" s="240"/>
      <c r="J94" s="236"/>
      <c r="K94" s="236"/>
      <c r="L94" s="241"/>
      <c r="M94" s="242"/>
      <c r="N94" s="243"/>
      <c r="O94" s="243"/>
      <c r="P94" s="243"/>
      <c r="Q94" s="243"/>
      <c r="R94" s="243"/>
      <c r="S94" s="243"/>
      <c r="T94" s="244"/>
      <c r="AT94" s="245" t="s">
        <v>299</v>
      </c>
      <c r="AU94" s="245" t="s">
        <v>86</v>
      </c>
      <c r="AV94" s="12" t="s">
        <v>86</v>
      </c>
      <c r="AW94" s="12" t="s">
        <v>38</v>
      </c>
      <c r="AX94" s="12" t="s">
        <v>77</v>
      </c>
      <c r="AY94" s="245" t="s">
        <v>195</v>
      </c>
    </row>
    <row r="95" s="13" customFormat="1">
      <c r="B95" s="246"/>
      <c r="C95" s="247"/>
      <c r="D95" s="229" t="s">
        <v>299</v>
      </c>
      <c r="E95" s="248" t="s">
        <v>1</v>
      </c>
      <c r="F95" s="249" t="s">
        <v>301</v>
      </c>
      <c r="G95" s="247"/>
      <c r="H95" s="250">
        <v>70</v>
      </c>
      <c r="I95" s="251"/>
      <c r="J95" s="247"/>
      <c r="K95" s="247"/>
      <c r="L95" s="252"/>
      <c r="M95" s="253"/>
      <c r="N95" s="254"/>
      <c r="O95" s="254"/>
      <c r="P95" s="254"/>
      <c r="Q95" s="254"/>
      <c r="R95" s="254"/>
      <c r="S95" s="254"/>
      <c r="T95" s="255"/>
      <c r="AT95" s="256" t="s">
        <v>299</v>
      </c>
      <c r="AU95" s="256" t="s">
        <v>86</v>
      </c>
      <c r="AV95" s="13" t="s">
        <v>215</v>
      </c>
      <c r="AW95" s="13" t="s">
        <v>38</v>
      </c>
      <c r="AX95" s="13" t="s">
        <v>84</v>
      </c>
      <c r="AY95" s="256" t="s">
        <v>195</v>
      </c>
    </row>
    <row r="96" s="1" customFormat="1" ht="16.5" customHeight="1">
      <c r="B96" s="39"/>
      <c r="C96" s="217" t="s">
        <v>86</v>
      </c>
      <c r="D96" s="217" t="s">
        <v>198</v>
      </c>
      <c r="E96" s="218" t="s">
        <v>2773</v>
      </c>
      <c r="F96" s="219" t="s">
        <v>2774</v>
      </c>
      <c r="G96" s="220" t="s">
        <v>304</v>
      </c>
      <c r="H96" s="221">
        <v>160</v>
      </c>
      <c r="I96" s="222"/>
      <c r="J96" s="223">
        <f>ROUND(I96*H96,2)</f>
        <v>0</v>
      </c>
      <c r="K96" s="219" t="s">
        <v>202</v>
      </c>
      <c r="L96" s="44"/>
      <c r="M96" s="224" t="s">
        <v>1</v>
      </c>
      <c r="N96" s="225" t="s">
        <v>48</v>
      </c>
      <c r="O96" s="80"/>
      <c r="P96" s="226">
        <f>O96*H96</f>
        <v>0</v>
      </c>
      <c r="Q96" s="226">
        <v>0</v>
      </c>
      <c r="R96" s="226">
        <f>Q96*H96</f>
        <v>0</v>
      </c>
      <c r="S96" s="226">
        <v>0</v>
      </c>
      <c r="T96" s="227">
        <f>S96*H96</f>
        <v>0</v>
      </c>
      <c r="AR96" s="17" t="s">
        <v>215</v>
      </c>
      <c r="AT96" s="17" t="s">
        <v>198</v>
      </c>
      <c r="AU96" s="17" t="s">
        <v>86</v>
      </c>
      <c r="AY96" s="17" t="s">
        <v>195</v>
      </c>
      <c r="BE96" s="228">
        <f>IF(N96="základní",J96,0)</f>
        <v>0</v>
      </c>
      <c r="BF96" s="228">
        <f>IF(N96="snížená",J96,0)</f>
        <v>0</v>
      </c>
      <c r="BG96" s="228">
        <f>IF(N96="zákl. přenesená",J96,0)</f>
        <v>0</v>
      </c>
      <c r="BH96" s="228">
        <f>IF(N96="sníž. přenesená",J96,0)</f>
        <v>0</v>
      </c>
      <c r="BI96" s="228">
        <f>IF(N96="nulová",J96,0)</f>
        <v>0</v>
      </c>
      <c r="BJ96" s="17" t="s">
        <v>84</v>
      </c>
      <c r="BK96" s="228">
        <f>ROUND(I96*H96,2)</f>
        <v>0</v>
      </c>
      <c r="BL96" s="17" t="s">
        <v>215</v>
      </c>
      <c r="BM96" s="17" t="s">
        <v>2981</v>
      </c>
    </row>
    <row r="97" s="12" customFormat="1">
      <c r="B97" s="235"/>
      <c r="C97" s="236"/>
      <c r="D97" s="229" t="s">
        <v>299</v>
      </c>
      <c r="E97" s="237" t="s">
        <v>1</v>
      </c>
      <c r="F97" s="238" t="s">
        <v>2982</v>
      </c>
      <c r="G97" s="236"/>
      <c r="H97" s="239">
        <v>160</v>
      </c>
      <c r="I97" s="240"/>
      <c r="J97" s="236"/>
      <c r="K97" s="236"/>
      <c r="L97" s="241"/>
      <c r="M97" s="242"/>
      <c r="N97" s="243"/>
      <c r="O97" s="243"/>
      <c r="P97" s="243"/>
      <c r="Q97" s="243"/>
      <c r="R97" s="243"/>
      <c r="S97" s="243"/>
      <c r="T97" s="244"/>
      <c r="AT97" s="245" t="s">
        <v>299</v>
      </c>
      <c r="AU97" s="245" t="s">
        <v>86</v>
      </c>
      <c r="AV97" s="12" t="s">
        <v>86</v>
      </c>
      <c r="AW97" s="12" t="s">
        <v>38</v>
      </c>
      <c r="AX97" s="12" t="s">
        <v>77</v>
      </c>
      <c r="AY97" s="245" t="s">
        <v>195</v>
      </c>
    </row>
    <row r="98" s="13" customFormat="1">
      <c r="B98" s="246"/>
      <c r="C98" s="247"/>
      <c r="D98" s="229" t="s">
        <v>299</v>
      </c>
      <c r="E98" s="248" t="s">
        <v>1</v>
      </c>
      <c r="F98" s="249" t="s">
        <v>301</v>
      </c>
      <c r="G98" s="247"/>
      <c r="H98" s="250">
        <v>160</v>
      </c>
      <c r="I98" s="251"/>
      <c r="J98" s="247"/>
      <c r="K98" s="247"/>
      <c r="L98" s="252"/>
      <c r="M98" s="253"/>
      <c r="N98" s="254"/>
      <c r="O98" s="254"/>
      <c r="P98" s="254"/>
      <c r="Q98" s="254"/>
      <c r="R98" s="254"/>
      <c r="S98" s="254"/>
      <c r="T98" s="255"/>
      <c r="AT98" s="256" t="s">
        <v>299</v>
      </c>
      <c r="AU98" s="256" t="s">
        <v>86</v>
      </c>
      <c r="AV98" s="13" t="s">
        <v>215</v>
      </c>
      <c r="AW98" s="13" t="s">
        <v>38</v>
      </c>
      <c r="AX98" s="13" t="s">
        <v>84</v>
      </c>
      <c r="AY98" s="256" t="s">
        <v>195</v>
      </c>
    </row>
    <row r="99" s="1" customFormat="1" ht="16.5" customHeight="1">
      <c r="B99" s="39"/>
      <c r="C99" s="217" t="s">
        <v>210</v>
      </c>
      <c r="D99" s="217" t="s">
        <v>198</v>
      </c>
      <c r="E99" s="218" t="s">
        <v>2777</v>
      </c>
      <c r="F99" s="219" t="s">
        <v>2778</v>
      </c>
      <c r="G99" s="220" t="s">
        <v>309</v>
      </c>
      <c r="H99" s="221">
        <v>74.799999999999997</v>
      </c>
      <c r="I99" s="222"/>
      <c r="J99" s="223">
        <f>ROUND(I99*H99,2)</f>
        <v>0</v>
      </c>
      <c r="K99" s="219" t="s">
        <v>202</v>
      </c>
      <c r="L99" s="44"/>
      <c r="M99" s="224" t="s">
        <v>1</v>
      </c>
      <c r="N99" s="225" t="s">
        <v>48</v>
      </c>
      <c r="O99" s="80"/>
      <c r="P99" s="226">
        <f>O99*H99</f>
        <v>0</v>
      </c>
      <c r="Q99" s="226">
        <v>0</v>
      </c>
      <c r="R99" s="226">
        <f>Q99*H99</f>
        <v>0</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2983</v>
      </c>
    </row>
    <row r="100" s="12" customFormat="1">
      <c r="B100" s="235"/>
      <c r="C100" s="236"/>
      <c r="D100" s="229" t="s">
        <v>299</v>
      </c>
      <c r="E100" s="237" t="s">
        <v>1</v>
      </c>
      <c r="F100" s="238" t="s">
        <v>2984</v>
      </c>
      <c r="G100" s="236"/>
      <c r="H100" s="239">
        <v>74.799999999999997</v>
      </c>
      <c r="I100" s="240"/>
      <c r="J100" s="236"/>
      <c r="K100" s="236"/>
      <c r="L100" s="241"/>
      <c r="M100" s="242"/>
      <c r="N100" s="243"/>
      <c r="O100" s="243"/>
      <c r="P100" s="243"/>
      <c r="Q100" s="243"/>
      <c r="R100" s="243"/>
      <c r="S100" s="243"/>
      <c r="T100" s="244"/>
      <c r="AT100" s="245" t="s">
        <v>299</v>
      </c>
      <c r="AU100" s="245" t="s">
        <v>86</v>
      </c>
      <c r="AV100" s="12" t="s">
        <v>86</v>
      </c>
      <c r="AW100" s="12" t="s">
        <v>38</v>
      </c>
      <c r="AX100" s="12" t="s">
        <v>77</v>
      </c>
      <c r="AY100" s="245" t="s">
        <v>195</v>
      </c>
    </row>
    <row r="101" s="13" customFormat="1">
      <c r="B101" s="246"/>
      <c r="C101" s="247"/>
      <c r="D101" s="229" t="s">
        <v>299</v>
      </c>
      <c r="E101" s="248" t="s">
        <v>1</v>
      </c>
      <c r="F101" s="249" t="s">
        <v>301</v>
      </c>
      <c r="G101" s="247"/>
      <c r="H101" s="250">
        <v>74.799999999999997</v>
      </c>
      <c r="I101" s="251"/>
      <c r="J101" s="247"/>
      <c r="K101" s="247"/>
      <c r="L101" s="252"/>
      <c r="M101" s="253"/>
      <c r="N101" s="254"/>
      <c r="O101" s="254"/>
      <c r="P101" s="254"/>
      <c r="Q101" s="254"/>
      <c r="R101" s="254"/>
      <c r="S101" s="254"/>
      <c r="T101" s="255"/>
      <c r="AT101" s="256" t="s">
        <v>299</v>
      </c>
      <c r="AU101" s="256" t="s">
        <v>86</v>
      </c>
      <c r="AV101" s="13" t="s">
        <v>215</v>
      </c>
      <c r="AW101" s="13" t="s">
        <v>38</v>
      </c>
      <c r="AX101" s="13" t="s">
        <v>84</v>
      </c>
      <c r="AY101" s="256" t="s">
        <v>195</v>
      </c>
    </row>
    <row r="102" s="1" customFormat="1" ht="16.5" customHeight="1">
      <c r="B102" s="39"/>
      <c r="C102" s="217" t="s">
        <v>215</v>
      </c>
      <c r="D102" s="217" t="s">
        <v>198</v>
      </c>
      <c r="E102" s="218" t="s">
        <v>313</v>
      </c>
      <c r="F102" s="219" t="s">
        <v>2985</v>
      </c>
      <c r="G102" s="220" t="s">
        <v>309</v>
      </c>
      <c r="H102" s="221">
        <v>338.39999999999998</v>
      </c>
      <c r="I102" s="222"/>
      <c r="J102" s="223">
        <f>ROUND(I102*H102,2)</f>
        <v>0</v>
      </c>
      <c r="K102" s="219" t="s">
        <v>202</v>
      </c>
      <c r="L102" s="44"/>
      <c r="M102" s="224" t="s">
        <v>1</v>
      </c>
      <c r="N102" s="225" t="s">
        <v>48</v>
      </c>
      <c r="O102" s="80"/>
      <c r="P102" s="226">
        <f>O102*H102</f>
        <v>0</v>
      </c>
      <c r="Q102" s="226">
        <v>0</v>
      </c>
      <c r="R102" s="226">
        <f>Q102*H102</f>
        <v>0</v>
      </c>
      <c r="S102" s="226">
        <v>0</v>
      </c>
      <c r="T102" s="227">
        <f>S102*H102</f>
        <v>0</v>
      </c>
      <c r="AR102" s="17" t="s">
        <v>215</v>
      </c>
      <c r="AT102" s="17" t="s">
        <v>198</v>
      </c>
      <c r="AU102" s="17" t="s">
        <v>86</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2986</v>
      </c>
    </row>
    <row r="103" s="12" customFormat="1">
      <c r="B103" s="235"/>
      <c r="C103" s="236"/>
      <c r="D103" s="229" t="s">
        <v>299</v>
      </c>
      <c r="E103" s="237" t="s">
        <v>1</v>
      </c>
      <c r="F103" s="238" t="s">
        <v>2987</v>
      </c>
      <c r="G103" s="236"/>
      <c r="H103" s="239">
        <v>338.39999999999998</v>
      </c>
      <c r="I103" s="240"/>
      <c r="J103" s="236"/>
      <c r="K103" s="236"/>
      <c r="L103" s="241"/>
      <c r="M103" s="242"/>
      <c r="N103" s="243"/>
      <c r="O103" s="243"/>
      <c r="P103" s="243"/>
      <c r="Q103" s="243"/>
      <c r="R103" s="243"/>
      <c r="S103" s="243"/>
      <c r="T103" s="244"/>
      <c r="AT103" s="245" t="s">
        <v>299</v>
      </c>
      <c r="AU103" s="245" t="s">
        <v>86</v>
      </c>
      <c r="AV103" s="12" t="s">
        <v>86</v>
      </c>
      <c r="AW103" s="12" t="s">
        <v>38</v>
      </c>
      <c r="AX103" s="12" t="s">
        <v>77</v>
      </c>
      <c r="AY103" s="245" t="s">
        <v>195</v>
      </c>
    </row>
    <row r="104" s="13" customFormat="1">
      <c r="B104" s="246"/>
      <c r="C104" s="247"/>
      <c r="D104" s="229" t="s">
        <v>299</v>
      </c>
      <c r="E104" s="248" t="s">
        <v>1</v>
      </c>
      <c r="F104" s="249" t="s">
        <v>301</v>
      </c>
      <c r="G104" s="247"/>
      <c r="H104" s="250">
        <v>338.39999999999998</v>
      </c>
      <c r="I104" s="251"/>
      <c r="J104" s="247"/>
      <c r="K104" s="247"/>
      <c r="L104" s="252"/>
      <c r="M104" s="253"/>
      <c r="N104" s="254"/>
      <c r="O104" s="254"/>
      <c r="P104" s="254"/>
      <c r="Q104" s="254"/>
      <c r="R104" s="254"/>
      <c r="S104" s="254"/>
      <c r="T104" s="255"/>
      <c r="AT104" s="256" t="s">
        <v>299</v>
      </c>
      <c r="AU104" s="256" t="s">
        <v>86</v>
      </c>
      <c r="AV104" s="13" t="s">
        <v>215</v>
      </c>
      <c r="AW104" s="13" t="s">
        <v>38</v>
      </c>
      <c r="AX104" s="13" t="s">
        <v>84</v>
      </c>
      <c r="AY104" s="256" t="s">
        <v>195</v>
      </c>
    </row>
    <row r="105" s="1" customFormat="1" ht="16.5" customHeight="1">
      <c r="B105" s="39"/>
      <c r="C105" s="217" t="s">
        <v>194</v>
      </c>
      <c r="D105" s="217" t="s">
        <v>198</v>
      </c>
      <c r="E105" s="218" t="s">
        <v>319</v>
      </c>
      <c r="F105" s="219" t="s">
        <v>320</v>
      </c>
      <c r="G105" s="220" t="s">
        <v>321</v>
      </c>
      <c r="H105" s="221">
        <v>846</v>
      </c>
      <c r="I105" s="222"/>
      <c r="J105" s="223">
        <f>ROUND(I105*H105,2)</f>
        <v>0</v>
      </c>
      <c r="K105" s="219" t="s">
        <v>202</v>
      </c>
      <c r="L105" s="44"/>
      <c r="M105" s="224" t="s">
        <v>1</v>
      </c>
      <c r="N105" s="225" t="s">
        <v>48</v>
      </c>
      <c r="O105" s="80"/>
      <c r="P105" s="226">
        <f>O105*H105</f>
        <v>0</v>
      </c>
      <c r="Q105" s="226">
        <v>0.00084000000000000003</v>
      </c>
      <c r="R105" s="226">
        <f>Q105*H105</f>
        <v>0.71064000000000005</v>
      </c>
      <c r="S105" s="226">
        <v>0</v>
      </c>
      <c r="T105" s="227">
        <f>S105*H105</f>
        <v>0</v>
      </c>
      <c r="AR105" s="17" t="s">
        <v>215</v>
      </c>
      <c r="AT105" s="17" t="s">
        <v>198</v>
      </c>
      <c r="AU105" s="17" t="s">
        <v>86</v>
      </c>
      <c r="AY105" s="17" t="s">
        <v>195</v>
      </c>
      <c r="BE105" s="228">
        <f>IF(N105="základní",J105,0)</f>
        <v>0</v>
      </c>
      <c r="BF105" s="228">
        <f>IF(N105="snížená",J105,0)</f>
        <v>0</v>
      </c>
      <c r="BG105" s="228">
        <f>IF(N105="zákl. přenesená",J105,0)</f>
        <v>0</v>
      </c>
      <c r="BH105" s="228">
        <f>IF(N105="sníž. přenesená",J105,0)</f>
        <v>0</v>
      </c>
      <c r="BI105" s="228">
        <f>IF(N105="nulová",J105,0)</f>
        <v>0</v>
      </c>
      <c r="BJ105" s="17" t="s">
        <v>84</v>
      </c>
      <c r="BK105" s="228">
        <f>ROUND(I105*H105,2)</f>
        <v>0</v>
      </c>
      <c r="BL105" s="17" t="s">
        <v>215</v>
      </c>
      <c r="BM105" s="17" t="s">
        <v>2988</v>
      </c>
    </row>
    <row r="106" s="12" customFormat="1">
      <c r="B106" s="235"/>
      <c r="C106" s="236"/>
      <c r="D106" s="229" t="s">
        <v>299</v>
      </c>
      <c r="E106" s="237" t="s">
        <v>1</v>
      </c>
      <c r="F106" s="238" t="s">
        <v>2989</v>
      </c>
      <c r="G106" s="236"/>
      <c r="H106" s="239">
        <v>846</v>
      </c>
      <c r="I106" s="240"/>
      <c r="J106" s="236"/>
      <c r="K106" s="236"/>
      <c r="L106" s="241"/>
      <c r="M106" s="242"/>
      <c r="N106" s="243"/>
      <c r="O106" s="243"/>
      <c r="P106" s="243"/>
      <c r="Q106" s="243"/>
      <c r="R106" s="243"/>
      <c r="S106" s="243"/>
      <c r="T106" s="244"/>
      <c r="AT106" s="245" t="s">
        <v>299</v>
      </c>
      <c r="AU106" s="245" t="s">
        <v>86</v>
      </c>
      <c r="AV106" s="12" t="s">
        <v>86</v>
      </c>
      <c r="AW106" s="12" t="s">
        <v>38</v>
      </c>
      <c r="AX106" s="12" t="s">
        <v>77</v>
      </c>
      <c r="AY106" s="245" t="s">
        <v>195</v>
      </c>
    </row>
    <row r="107" s="13" customFormat="1">
      <c r="B107" s="246"/>
      <c r="C107" s="247"/>
      <c r="D107" s="229" t="s">
        <v>299</v>
      </c>
      <c r="E107" s="248" t="s">
        <v>1</v>
      </c>
      <c r="F107" s="249" t="s">
        <v>301</v>
      </c>
      <c r="G107" s="247"/>
      <c r="H107" s="250">
        <v>846</v>
      </c>
      <c r="I107" s="251"/>
      <c r="J107" s="247"/>
      <c r="K107" s="247"/>
      <c r="L107" s="252"/>
      <c r="M107" s="253"/>
      <c r="N107" s="254"/>
      <c r="O107" s="254"/>
      <c r="P107" s="254"/>
      <c r="Q107" s="254"/>
      <c r="R107" s="254"/>
      <c r="S107" s="254"/>
      <c r="T107" s="255"/>
      <c r="AT107" s="256" t="s">
        <v>299</v>
      </c>
      <c r="AU107" s="256" t="s">
        <v>86</v>
      </c>
      <c r="AV107" s="13" t="s">
        <v>215</v>
      </c>
      <c r="AW107" s="13" t="s">
        <v>38</v>
      </c>
      <c r="AX107" s="13" t="s">
        <v>84</v>
      </c>
      <c r="AY107" s="256" t="s">
        <v>195</v>
      </c>
    </row>
    <row r="108" s="1" customFormat="1" ht="16.5" customHeight="1">
      <c r="B108" s="39"/>
      <c r="C108" s="217" t="s">
        <v>228</v>
      </c>
      <c r="D108" s="217" t="s">
        <v>198</v>
      </c>
      <c r="E108" s="218" t="s">
        <v>324</v>
      </c>
      <c r="F108" s="219" t="s">
        <v>325</v>
      </c>
      <c r="G108" s="220" t="s">
        <v>321</v>
      </c>
      <c r="H108" s="221">
        <v>846</v>
      </c>
      <c r="I108" s="222"/>
      <c r="J108" s="223">
        <f>ROUND(I108*H108,2)</f>
        <v>0</v>
      </c>
      <c r="K108" s="219" t="s">
        <v>202</v>
      </c>
      <c r="L108" s="44"/>
      <c r="M108" s="224" t="s">
        <v>1</v>
      </c>
      <c r="N108" s="225" t="s">
        <v>48</v>
      </c>
      <c r="O108" s="80"/>
      <c r="P108" s="226">
        <f>O108*H108</f>
        <v>0</v>
      </c>
      <c r="Q108" s="226">
        <v>0</v>
      </c>
      <c r="R108" s="226">
        <f>Q108*H108</f>
        <v>0</v>
      </c>
      <c r="S108" s="226">
        <v>0</v>
      </c>
      <c r="T108" s="227">
        <f>S108*H108</f>
        <v>0</v>
      </c>
      <c r="AR108" s="17" t="s">
        <v>215</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215</v>
      </c>
      <c r="BM108" s="17" t="s">
        <v>2990</v>
      </c>
    </row>
    <row r="109" s="1" customFormat="1" ht="16.5" customHeight="1">
      <c r="B109" s="39"/>
      <c r="C109" s="217" t="s">
        <v>233</v>
      </c>
      <c r="D109" s="217" t="s">
        <v>198</v>
      </c>
      <c r="E109" s="218" t="s">
        <v>327</v>
      </c>
      <c r="F109" s="219" t="s">
        <v>328</v>
      </c>
      <c r="G109" s="220" t="s">
        <v>309</v>
      </c>
      <c r="H109" s="221">
        <v>486.80000000000001</v>
      </c>
      <c r="I109" s="222"/>
      <c r="J109" s="223">
        <f>ROUND(I109*H109,2)</f>
        <v>0</v>
      </c>
      <c r="K109" s="219" t="s">
        <v>202</v>
      </c>
      <c r="L109" s="44"/>
      <c r="M109" s="224" t="s">
        <v>1</v>
      </c>
      <c r="N109" s="225" t="s">
        <v>48</v>
      </c>
      <c r="O109" s="80"/>
      <c r="P109" s="226">
        <f>O109*H109</f>
        <v>0</v>
      </c>
      <c r="Q109" s="226">
        <v>0</v>
      </c>
      <c r="R109" s="226">
        <f>Q109*H109</f>
        <v>0</v>
      </c>
      <c r="S109" s="226">
        <v>0</v>
      </c>
      <c r="T109" s="227">
        <f>S109*H109</f>
        <v>0</v>
      </c>
      <c r="AR109" s="17" t="s">
        <v>215</v>
      </c>
      <c r="AT109" s="17" t="s">
        <v>198</v>
      </c>
      <c r="AU109" s="17" t="s">
        <v>86</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2991</v>
      </c>
    </row>
    <row r="110" s="1" customFormat="1">
      <c r="B110" s="39"/>
      <c r="C110" s="40"/>
      <c r="D110" s="229" t="s">
        <v>205</v>
      </c>
      <c r="E110" s="40"/>
      <c r="F110" s="230" t="s">
        <v>2786</v>
      </c>
      <c r="G110" s="40"/>
      <c r="H110" s="40"/>
      <c r="I110" s="144"/>
      <c r="J110" s="40"/>
      <c r="K110" s="40"/>
      <c r="L110" s="44"/>
      <c r="M110" s="231"/>
      <c r="N110" s="80"/>
      <c r="O110" s="80"/>
      <c r="P110" s="80"/>
      <c r="Q110" s="80"/>
      <c r="R110" s="80"/>
      <c r="S110" s="80"/>
      <c r="T110" s="81"/>
      <c r="AT110" s="17" t="s">
        <v>205</v>
      </c>
      <c r="AU110" s="17" t="s">
        <v>86</v>
      </c>
    </row>
    <row r="111" s="12" customFormat="1">
      <c r="B111" s="235"/>
      <c r="C111" s="236"/>
      <c r="D111" s="229" t="s">
        <v>299</v>
      </c>
      <c r="E111" s="236"/>
      <c r="F111" s="238" t="s">
        <v>2992</v>
      </c>
      <c r="G111" s="236"/>
      <c r="H111" s="239">
        <v>486.80000000000001</v>
      </c>
      <c r="I111" s="240"/>
      <c r="J111" s="236"/>
      <c r="K111" s="236"/>
      <c r="L111" s="241"/>
      <c r="M111" s="242"/>
      <c r="N111" s="243"/>
      <c r="O111" s="243"/>
      <c r="P111" s="243"/>
      <c r="Q111" s="243"/>
      <c r="R111" s="243"/>
      <c r="S111" s="243"/>
      <c r="T111" s="244"/>
      <c r="AT111" s="245" t="s">
        <v>299</v>
      </c>
      <c r="AU111" s="245" t="s">
        <v>86</v>
      </c>
      <c r="AV111" s="12" t="s">
        <v>86</v>
      </c>
      <c r="AW111" s="12" t="s">
        <v>4</v>
      </c>
      <c r="AX111" s="12" t="s">
        <v>84</v>
      </c>
      <c r="AY111" s="245" t="s">
        <v>195</v>
      </c>
    </row>
    <row r="112" s="1" customFormat="1" ht="16.5" customHeight="1">
      <c r="B112" s="39"/>
      <c r="C112" s="217" t="s">
        <v>238</v>
      </c>
      <c r="D112" s="217" t="s">
        <v>198</v>
      </c>
      <c r="E112" s="218" t="s">
        <v>332</v>
      </c>
      <c r="F112" s="219" t="s">
        <v>333</v>
      </c>
      <c r="G112" s="220" t="s">
        <v>309</v>
      </c>
      <c r="H112" s="221">
        <v>169.80000000000001</v>
      </c>
      <c r="I112" s="222"/>
      <c r="J112" s="223">
        <f>ROUND(I112*H112,2)</f>
        <v>0</v>
      </c>
      <c r="K112" s="219" t="s">
        <v>202</v>
      </c>
      <c r="L112" s="44"/>
      <c r="M112" s="224" t="s">
        <v>1</v>
      </c>
      <c r="N112" s="225" t="s">
        <v>48</v>
      </c>
      <c r="O112" s="80"/>
      <c r="P112" s="226">
        <f>O112*H112</f>
        <v>0</v>
      </c>
      <c r="Q112" s="226">
        <v>0</v>
      </c>
      <c r="R112" s="226">
        <f>Q112*H112</f>
        <v>0</v>
      </c>
      <c r="S112" s="226">
        <v>0</v>
      </c>
      <c r="T112" s="227">
        <f>S112*H112</f>
        <v>0</v>
      </c>
      <c r="AR112" s="17" t="s">
        <v>215</v>
      </c>
      <c r="AT112" s="17" t="s">
        <v>198</v>
      </c>
      <c r="AU112" s="17" t="s">
        <v>86</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2993</v>
      </c>
    </row>
    <row r="113" s="12" customFormat="1">
      <c r="B113" s="235"/>
      <c r="C113" s="236"/>
      <c r="D113" s="229" t="s">
        <v>299</v>
      </c>
      <c r="E113" s="237" t="s">
        <v>1</v>
      </c>
      <c r="F113" s="238" t="s">
        <v>2994</v>
      </c>
      <c r="G113" s="236"/>
      <c r="H113" s="239">
        <v>169.80000000000001</v>
      </c>
      <c r="I113" s="240"/>
      <c r="J113" s="236"/>
      <c r="K113" s="236"/>
      <c r="L113" s="241"/>
      <c r="M113" s="242"/>
      <c r="N113" s="243"/>
      <c r="O113" s="243"/>
      <c r="P113" s="243"/>
      <c r="Q113" s="243"/>
      <c r="R113" s="243"/>
      <c r="S113" s="243"/>
      <c r="T113" s="244"/>
      <c r="AT113" s="245" t="s">
        <v>299</v>
      </c>
      <c r="AU113" s="245" t="s">
        <v>86</v>
      </c>
      <c r="AV113" s="12" t="s">
        <v>86</v>
      </c>
      <c r="AW113" s="12" t="s">
        <v>38</v>
      </c>
      <c r="AX113" s="12" t="s">
        <v>77</v>
      </c>
      <c r="AY113" s="245" t="s">
        <v>195</v>
      </c>
    </row>
    <row r="114" s="13" customFormat="1">
      <c r="B114" s="246"/>
      <c r="C114" s="247"/>
      <c r="D114" s="229" t="s">
        <v>299</v>
      </c>
      <c r="E114" s="248" t="s">
        <v>1</v>
      </c>
      <c r="F114" s="249" t="s">
        <v>301</v>
      </c>
      <c r="G114" s="247"/>
      <c r="H114" s="250">
        <v>169.80000000000001</v>
      </c>
      <c r="I114" s="251"/>
      <c r="J114" s="247"/>
      <c r="K114" s="247"/>
      <c r="L114" s="252"/>
      <c r="M114" s="253"/>
      <c r="N114" s="254"/>
      <c r="O114" s="254"/>
      <c r="P114" s="254"/>
      <c r="Q114" s="254"/>
      <c r="R114" s="254"/>
      <c r="S114" s="254"/>
      <c r="T114" s="255"/>
      <c r="AT114" s="256" t="s">
        <v>299</v>
      </c>
      <c r="AU114" s="256" t="s">
        <v>86</v>
      </c>
      <c r="AV114" s="13" t="s">
        <v>215</v>
      </c>
      <c r="AW114" s="13" t="s">
        <v>38</v>
      </c>
      <c r="AX114" s="13" t="s">
        <v>84</v>
      </c>
      <c r="AY114" s="256" t="s">
        <v>195</v>
      </c>
    </row>
    <row r="115" s="1" customFormat="1" ht="16.5" customHeight="1">
      <c r="B115" s="39"/>
      <c r="C115" s="217" t="s">
        <v>245</v>
      </c>
      <c r="D115" s="217" t="s">
        <v>198</v>
      </c>
      <c r="E115" s="218" t="s">
        <v>341</v>
      </c>
      <c r="F115" s="219" t="s">
        <v>342</v>
      </c>
      <c r="G115" s="220" t="s">
        <v>309</v>
      </c>
      <c r="H115" s="221">
        <v>1698</v>
      </c>
      <c r="I115" s="222"/>
      <c r="J115" s="223">
        <f>ROUND(I115*H115,2)</f>
        <v>0</v>
      </c>
      <c r="K115" s="219" t="s">
        <v>202</v>
      </c>
      <c r="L115" s="44"/>
      <c r="M115" s="224" t="s">
        <v>1</v>
      </c>
      <c r="N115" s="225" t="s">
        <v>48</v>
      </c>
      <c r="O115" s="80"/>
      <c r="P115" s="226">
        <f>O115*H115</f>
        <v>0</v>
      </c>
      <c r="Q115" s="226">
        <v>0</v>
      </c>
      <c r="R115" s="226">
        <f>Q115*H115</f>
        <v>0</v>
      </c>
      <c r="S115" s="226">
        <v>0</v>
      </c>
      <c r="T115" s="227">
        <f>S115*H115</f>
        <v>0</v>
      </c>
      <c r="AR115" s="17" t="s">
        <v>215</v>
      </c>
      <c r="AT115" s="17" t="s">
        <v>198</v>
      </c>
      <c r="AU115" s="17" t="s">
        <v>86</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215</v>
      </c>
      <c r="BM115" s="17" t="s">
        <v>2995</v>
      </c>
    </row>
    <row r="116" s="12" customFormat="1">
      <c r="B116" s="235"/>
      <c r="C116" s="236"/>
      <c r="D116" s="229" t="s">
        <v>299</v>
      </c>
      <c r="E116" s="236"/>
      <c r="F116" s="238" t="s">
        <v>2996</v>
      </c>
      <c r="G116" s="236"/>
      <c r="H116" s="239">
        <v>1698</v>
      </c>
      <c r="I116" s="240"/>
      <c r="J116" s="236"/>
      <c r="K116" s="236"/>
      <c r="L116" s="241"/>
      <c r="M116" s="242"/>
      <c r="N116" s="243"/>
      <c r="O116" s="243"/>
      <c r="P116" s="243"/>
      <c r="Q116" s="243"/>
      <c r="R116" s="243"/>
      <c r="S116" s="243"/>
      <c r="T116" s="244"/>
      <c r="AT116" s="245" t="s">
        <v>299</v>
      </c>
      <c r="AU116" s="245" t="s">
        <v>86</v>
      </c>
      <c r="AV116" s="12" t="s">
        <v>86</v>
      </c>
      <c r="AW116" s="12" t="s">
        <v>4</v>
      </c>
      <c r="AX116" s="12" t="s">
        <v>84</v>
      </c>
      <c r="AY116" s="245" t="s">
        <v>195</v>
      </c>
    </row>
    <row r="117" s="1" customFormat="1" ht="16.5" customHeight="1">
      <c r="B117" s="39"/>
      <c r="C117" s="217" t="s">
        <v>250</v>
      </c>
      <c r="D117" s="217" t="s">
        <v>198</v>
      </c>
      <c r="E117" s="218" t="s">
        <v>345</v>
      </c>
      <c r="F117" s="219" t="s">
        <v>346</v>
      </c>
      <c r="G117" s="220" t="s">
        <v>309</v>
      </c>
      <c r="H117" s="221">
        <v>169.80000000000001</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2997</v>
      </c>
    </row>
    <row r="118" s="1" customFormat="1" ht="16.5" customHeight="1">
      <c r="B118" s="39"/>
      <c r="C118" s="217" t="s">
        <v>257</v>
      </c>
      <c r="D118" s="217" t="s">
        <v>198</v>
      </c>
      <c r="E118" s="218" t="s">
        <v>348</v>
      </c>
      <c r="F118" s="219" t="s">
        <v>349</v>
      </c>
      <c r="G118" s="220" t="s">
        <v>350</v>
      </c>
      <c r="H118" s="221">
        <v>305.63999999999999</v>
      </c>
      <c r="I118" s="222"/>
      <c r="J118" s="223">
        <f>ROUND(I118*H118,2)</f>
        <v>0</v>
      </c>
      <c r="K118" s="219" t="s">
        <v>202</v>
      </c>
      <c r="L118" s="44"/>
      <c r="M118" s="224" t="s">
        <v>1</v>
      </c>
      <c r="N118" s="225" t="s">
        <v>48</v>
      </c>
      <c r="O118" s="80"/>
      <c r="P118" s="226">
        <f>O118*H118</f>
        <v>0</v>
      </c>
      <c r="Q118" s="226">
        <v>0</v>
      </c>
      <c r="R118" s="226">
        <f>Q118*H118</f>
        <v>0</v>
      </c>
      <c r="S118" s="226">
        <v>0</v>
      </c>
      <c r="T118" s="227">
        <f>S118*H118</f>
        <v>0</v>
      </c>
      <c r="AR118" s="17" t="s">
        <v>215</v>
      </c>
      <c r="AT118" s="17" t="s">
        <v>198</v>
      </c>
      <c r="AU118" s="17" t="s">
        <v>86</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215</v>
      </c>
      <c r="BM118" s="17" t="s">
        <v>2998</v>
      </c>
    </row>
    <row r="119" s="12" customFormat="1">
      <c r="B119" s="235"/>
      <c r="C119" s="236"/>
      <c r="D119" s="229" t="s">
        <v>299</v>
      </c>
      <c r="E119" s="236"/>
      <c r="F119" s="238" t="s">
        <v>2999</v>
      </c>
      <c r="G119" s="236"/>
      <c r="H119" s="239">
        <v>305.63999999999999</v>
      </c>
      <c r="I119" s="240"/>
      <c r="J119" s="236"/>
      <c r="K119" s="236"/>
      <c r="L119" s="241"/>
      <c r="M119" s="242"/>
      <c r="N119" s="243"/>
      <c r="O119" s="243"/>
      <c r="P119" s="243"/>
      <c r="Q119" s="243"/>
      <c r="R119" s="243"/>
      <c r="S119" s="243"/>
      <c r="T119" s="244"/>
      <c r="AT119" s="245" t="s">
        <v>299</v>
      </c>
      <c r="AU119" s="245" t="s">
        <v>86</v>
      </c>
      <c r="AV119" s="12" t="s">
        <v>86</v>
      </c>
      <c r="AW119" s="12" t="s">
        <v>4</v>
      </c>
      <c r="AX119" s="12" t="s">
        <v>84</v>
      </c>
      <c r="AY119" s="245" t="s">
        <v>195</v>
      </c>
    </row>
    <row r="120" s="1" customFormat="1" ht="16.5" customHeight="1">
      <c r="B120" s="39"/>
      <c r="C120" s="217" t="s">
        <v>353</v>
      </c>
      <c r="D120" s="217" t="s">
        <v>198</v>
      </c>
      <c r="E120" s="218" t="s">
        <v>354</v>
      </c>
      <c r="F120" s="219" t="s">
        <v>355</v>
      </c>
      <c r="G120" s="220" t="s">
        <v>309</v>
      </c>
      <c r="H120" s="221">
        <v>243.40000000000001</v>
      </c>
      <c r="I120" s="222"/>
      <c r="J120" s="223">
        <f>ROUND(I120*H120,2)</f>
        <v>0</v>
      </c>
      <c r="K120" s="219" t="s">
        <v>202</v>
      </c>
      <c r="L120" s="44"/>
      <c r="M120" s="224" t="s">
        <v>1</v>
      </c>
      <c r="N120" s="225" t="s">
        <v>48</v>
      </c>
      <c r="O120" s="80"/>
      <c r="P120" s="226">
        <f>O120*H120</f>
        <v>0</v>
      </c>
      <c r="Q120" s="226">
        <v>0</v>
      </c>
      <c r="R120" s="226">
        <f>Q120*H120</f>
        <v>0</v>
      </c>
      <c r="S120" s="226">
        <v>0</v>
      </c>
      <c r="T120" s="227">
        <f>S120*H120</f>
        <v>0</v>
      </c>
      <c r="AR120" s="17" t="s">
        <v>215</v>
      </c>
      <c r="AT120" s="17" t="s">
        <v>198</v>
      </c>
      <c r="AU120" s="17" t="s">
        <v>86</v>
      </c>
      <c r="AY120" s="17" t="s">
        <v>195</v>
      </c>
      <c r="BE120" s="228">
        <f>IF(N120="základní",J120,0)</f>
        <v>0</v>
      </c>
      <c r="BF120" s="228">
        <f>IF(N120="snížená",J120,0)</f>
        <v>0</v>
      </c>
      <c r="BG120" s="228">
        <f>IF(N120="zákl. přenesená",J120,0)</f>
        <v>0</v>
      </c>
      <c r="BH120" s="228">
        <f>IF(N120="sníž. přenesená",J120,0)</f>
        <v>0</v>
      </c>
      <c r="BI120" s="228">
        <f>IF(N120="nulová",J120,0)</f>
        <v>0</v>
      </c>
      <c r="BJ120" s="17" t="s">
        <v>84</v>
      </c>
      <c r="BK120" s="228">
        <f>ROUND(I120*H120,2)</f>
        <v>0</v>
      </c>
      <c r="BL120" s="17" t="s">
        <v>215</v>
      </c>
      <c r="BM120" s="17" t="s">
        <v>3000</v>
      </c>
    </row>
    <row r="121" s="12" customFormat="1">
      <c r="B121" s="235"/>
      <c r="C121" s="236"/>
      <c r="D121" s="229" t="s">
        <v>299</v>
      </c>
      <c r="E121" s="237" t="s">
        <v>1</v>
      </c>
      <c r="F121" s="238" t="s">
        <v>3001</v>
      </c>
      <c r="G121" s="236"/>
      <c r="H121" s="239">
        <v>243.40000000000001</v>
      </c>
      <c r="I121" s="240"/>
      <c r="J121" s="236"/>
      <c r="K121" s="236"/>
      <c r="L121" s="241"/>
      <c r="M121" s="242"/>
      <c r="N121" s="243"/>
      <c r="O121" s="243"/>
      <c r="P121" s="243"/>
      <c r="Q121" s="243"/>
      <c r="R121" s="243"/>
      <c r="S121" s="243"/>
      <c r="T121" s="244"/>
      <c r="AT121" s="245" t="s">
        <v>299</v>
      </c>
      <c r="AU121" s="245" t="s">
        <v>86</v>
      </c>
      <c r="AV121" s="12" t="s">
        <v>86</v>
      </c>
      <c r="AW121" s="12" t="s">
        <v>38</v>
      </c>
      <c r="AX121" s="12" t="s">
        <v>77</v>
      </c>
      <c r="AY121" s="245" t="s">
        <v>195</v>
      </c>
    </row>
    <row r="122" s="13" customFormat="1">
      <c r="B122" s="246"/>
      <c r="C122" s="247"/>
      <c r="D122" s="229" t="s">
        <v>299</v>
      </c>
      <c r="E122" s="248" t="s">
        <v>1</v>
      </c>
      <c r="F122" s="249" t="s">
        <v>301</v>
      </c>
      <c r="G122" s="247"/>
      <c r="H122" s="250">
        <v>243.40000000000001</v>
      </c>
      <c r="I122" s="251"/>
      <c r="J122" s="247"/>
      <c r="K122" s="247"/>
      <c r="L122" s="252"/>
      <c r="M122" s="253"/>
      <c r="N122" s="254"/>
      <c r="O122" s="254"/>
      <c r="P122" s="254"/>
      <c r="Q122" s="254"/>
      <c r="R122" s="254"/>
      <c r="S122" s="254"/>
      <c r="T122" s="255"/>
      <c r="AT122" s="256" t="s">
        <v>299</v>
      </c>
      <c r="AU122" s="256" t="s">
        <v>86</v>
      </c>
      <c r="AV122" s="13" t="s">
        <v>215</v>
      </c>
      <c r="AW122" s="13" t="s">
        <v>38</v>
      </c>
      <c r="AX122" s="13" t="s">
        <v>84</v>
      </c>
      <c r="AY122" s="256" t="s">
        <v>195</v>
      </c>
    </row>
    <row r="123" s="1" customFormat="1" ht="16.5" customHeight="1">
      <c r="B123" s="39"/>
      <c r="C123" s="217" t="s">
        <v>360</v>
      </c>
      <c r="D123" s="217" t="s">
        <v>198</v>
      </c>
      <c r="E123" s="218" t="s">
        <v>372</v>
      </c>
      <c r="F123" s="219" t="s">
        <v>373</v>
      </c>
      <c r="G123" s="220" t="s">
        <v>309</v>
      </c>
      <c r="H123" s="221">
        <v>90.239999999999995</v>
      </c>
      <c r="I123" s="222"/>
      <c r="J123" s="223">
        <f>ROUND(I123*H123,2)</f>
        <v>0</v>
      </c>
      <c r="K123" s="219" t="s">
        <v>202</v>
      </c>
      <c r="L123" s="44"/>
      <c r="M123" s="224" t="s">
        <v>1</v>
      </c>
      <c r="N123" s="225" t="s">
        <v>48</v>
      </c>
      <c r="O123" s="80"/>
      <c r="P123" s="226">
        <f>O123*H123</f>
        <v>0</v>
      </c>
      <c r="Q123" s="226">
        <v>0</v>
      </c>
      <c r="R123" s="226">
        <f>Q123*H123</f>
        <v>0</v>
      </c>
      <c r="S123" s="226">
        <v>0</v>
      </c>
      <c r="T123" s="227">
        <f>S123*H123</f>
        <v>0</v>
      </c>
      <c r="AR123" s="17" t="s">
        <v>84</v>
      </c>
      <c r="AT123" s="17" t="s">
        <v>198</v>
      </c>
      <c r="AU123" s="17" t="s">
        <v>86</v>
      </c>
      <c r="AY123" s="17" t="s">
        <v>195</v>
      </c>
      <c r="BE123" s="228">
        <f>IF(N123="základní",J123,0)</f>
        <v>0</v>
      </c>
      <c r="BF123" s="228">
        <f>IF(N123="snížená",J123,0)</f>
        <v>0</v>
      </c>
      <c r="BG123" s="228">
        <f>IF(N123="zákl. přenesená",J123,0)</f>
        <v>0</v>
      </c>
      <c r="BH123" s="228">
        <f>IF(N123="sníž. přenesená",J123,0)</f>
        <v>0</v>
      </c>
      <c r="BI123" s="228">
        <f>IF(N123="nulová",J123,0)</f>
        <v>0</v>
      </c>
      <c r="BJ123" s="17" t="s">
        <v>84</v>
      </c>
      <c r="BK123" s="228">
        <f>ROUND(I123*H123,2)</f>
        <v>0</v>
      </c>
      <c r="BL123" s="17" t="s">
        <v>84</v>
      </c>
      <c r="BM123" s="17" t="s">
        <v>3002</v>
      </c>
    </row>
    <row r="124" s="12" customFormat="1">
      <c r="B124" s="235"/>
      <c r="C124" s="236"/>
      <c r="D124" s="229" t="s">
        <v>299</v>
      </c>
      <c r="E124" s="237" t="s">
        <v>1</v>
      </c>
      <c r="F124" s="238" t="s">
        <v>3003</v>
      </c>
      <c r="G124" s="236"/>
      <c r="H124" s="239">
        <v>90.239999999999995</v>
      </c>
      <c r="I124" s="240"/>
      <c r="J124" s="236"/>
      <c r="K124" s="236"/>
      <c r="L124" s="241"/>
      <c r="M124" s="242"/>
      <c r="N124" s="243"/>
      <c r="O124" s="243"/>
      <c r="P124" s="243"/>
      <c r="Q124" s="243"/>
      <c r="R124" s="243"/>
      <c r="S124" s="243"/>
      <c r="T124" s="244"/>
      <c r="AT124" s="245" t="s">
        <v>299</v>
      </c>
      <c r="AU124" s="245" t="s">
        <v>86</v>
      </c>
      <c r="AV124" s="12" t="s">
        <v>86</v>
      </c>
      <c r="AW124" s="12" t="s">
        <v>38</v>
      </c>
      <c r="AX124" s="12" t="s">
        <v>77</v>
      </c>
      <c r="AY124" s="245" t="s">
        <v>195</v>
      </c>
    </row>
    <row r="125" s="13" customFormat="1">
      <c r="B125" s="246"/>
      <c r="C125" s="247"/>
      <c r="D125" s="229" t="s">
        <v>299</v>
      </c>
      <c r="E125" s="248" t="s">
        <v>1</v>
      </c>
      <c r="F125" s="249" t="s">
        <v>301</v>
      </c>
      <c r="G125" s="247"/>
      <c r="H125" s="250">
        <v>90.239999999999995</v>
      </c>
      <c r="I125" s="251"/>
      <c r="J125" s="247"/>
      <c r="K125" s="247"/>
      <c r="L125" s="252"/>
      <c r="M125" s="253"/>
      <c r="N125" s="254"/>
      <c r="O125" s="254"/>
      <c r="P125" s="254"/>
      <c r="Q125" s="254"/>
      <c r="R125" s="254"/>
      <c r="S125" s="254"/>
      <c r="T125" s="255"/>
      <c r="AT125" s="256" t="s">
        <v>299</v>
      </c>
      <c r="AU125" s="256" t="s">
        <v>86</v>
      </c>
      <c r="AV125" s="13" t="s">
        <v>215</v>
      </c>
      <c r="AW125" s="13" t="s">
        <v>38</v>
      </c>
      <c r="AX125" s="13" t="s">
        <v>84</v>
      </c>
      <c r="AY125" s="256" t="s">
        <v>195</v>
      </c>
    </row>
    <row r="126" s="1" customFormat="1" ht="16.5" customHeight="1">
      <c r="B126" s="39"/>
      <c r="C126" s="278" t="s">
        <v>365</v>
      </c>
      <c r="D126" s="278" t="s">
        <v>366</v>
      </c>
      <c r="E126" s="279" t="s">
        <v>377</v>
      </c>
      <c r="F126" s="280" t="s">
        <v>378</v>
      </c>
      <c r="G126" s="281" t="s">
        <v>350</v>
      </c>
      <c r="H126" s="282">
        <v>180.47999999999999</v>
      </c>
      <c r="I126" s="283"/>
      <c r="J126" s="284">
        <f>ROUND(I126*H126,2)</f>
        <v>0</v>
      </c>
      <c r="K126" s="280" t="s">
        <v>202</v>
      </c>
      <c r="L126" s="285"/>
      <c r="M126" s="286" t="s">
        <v>1</v>
      </c>
      <c r="N126" s="287" t="s">
        <v>48</v>
      </c>
      <c r="O126" s="80"/>
      <c r="P126" s="226">
        <f>O126*H126</f>
        <v>0</v>
      </c>
      <c r="Q126" s="226">
        <v>1</v>
      </c>
      <c r="R126" s="226">
        <f>Q126*H126</f>
        <v>180.47999999999999</v>
      </c>
      <c r="S126" s="226">
        <v>0</v>
      </c>
      <c r="T126" s="227">
        <f>S126*H126</f>
        <v>0</v>
      </c>
      <c r="AR126" s="17" t="s">
        <v>86</v>
      </c>
      <c r="AT126" s="17" t="s">
        <v>366</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84</v>
      </c>
      <c r="BM126" s="17" t="s">
        <v>3004</v>
      </c>
    </row>
    <row r="127" s="12" customFormat="1">
      <c r="B127" s="235"/>
      <c r="C127" s="236"/>
      <c r="D127" s="229" t="s">
        <v>299</v>
      </c>
      <c r="E127" s="236"/>
      <c r="F127" s="238" t="s">
        <v>3005</v>
      </c>
      <c r="G127" s="236"/>
      <c r="H127" s="239">
        <v>180.47999999999999</v>
      </c>
      <c r="I127" s="240"/>
      <c r="J127" s="236"/>
      <c r="K127" s="236"/>
      <c r="L127" s="241"/>
      <c r="M127" s="242"/>
      <c r="N127" s="243"/>
      <c r="O127" s="243"/>
      <c r="P127" s="243"/>
      <c r="Q127" s="243"/>
      <c r="R127" s="243"/>
      <c r="S127" s="243"/>
      <c r="T127" s="244"/>
      <c r="AT127" s="245" t="s">
        <v>299</v>
      </c>
      <c r="AU127" s="245" t="s">
        <v>86</v>
      </c>
      <c r="AV127" s="12" t="s">
        <v>86</v>
      </c>
      <c r="AW127" s="12" t="s">
        <v>4</v>
      </c>
      <c r="AX127" s="12" t="s">
        <v>84</v>
      </c>
      <c r="AY127" s="245" t="s">
        <v>195</v>
      </c>
    </row>
    <row r="128" s="1" customFormat="1" ht="16.5" customHeight="1">
      <c r="B128" s="39"/>
      <c r="C128" s="217" t="s">
        <v>8</v>
      </c>
      <c r="D128" s="217" t="s">
        <v>198</v>
      </c>
      <c r="E128" s="218" t="s">
        <v>382</v>
      </c>
      <c r="F128" s="219" t="s">
        <v>3006</v>
      </c>
      <c r="G128" s="220" t="s">
        <v>309</v>
      </c>
      <c r="H128" s="221">
        <v>72.359999999999999</v>
      </c>
      <c r="I128" s="222"/>
      <c r="J128" s="223">
        <f>ROUND(I128*H128,2)</f>
        <v>0</v>
      </c>
      <c r="K128" s="219" t="s">
        <v>202</v>
      </c>
      <c r="L128" s="44"/>
      <c r="M128" s="224" t="s">
        <v>1</v>
      </c>
      <c r="N128" s="225" t="s">
        <v>48</v>
      </c>
      <c r="O128" s="80"/>
      <c r="P128" s="226">
        <f>O128*H128</f>
        <v>0</v>
      </c>
      <c r="Q128" s="226">
        <v>0</v>
      </c>
      <c r="R128" s="226">
        <f>Q128*H128</f>
        <v>0</v>
      </c>
      <c r="S128" s="226">
        <v>0</v>
      </c>
      <c r="T128" s="227">
        <f>S128*H128</f>
        <v>0</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3007</v>
      </c>
    </row>
    <row r="129" s="12" customFormat="1">
      <c r="B129" s="235"/>
      <c r="C129" s="236"/>
      <c r="D129" s="229" t="s">
        <v>299</v>
      </c>
      <c r="E129" s="237" t="s">
        <v>1</v>
      </c>
      <c r="F129" s="238" t="s">
        <v>3008</v>
      </c>
      <c r="G129" s="236"/>
      <c r="H129" s="239">
        <v>72.359999999999999</v>
      </c>
      <c r="I129" s="240"/>
      <c r="J129" s="236"/>
      <c r="K129" s="236"/>
      <c r="L129" s="241"/>
      <c r="M129" s="242"/>
      <c r="N129" s="243"/>
      <c r="O129" s="243"/>
      <c r="P129" s="243"/>
      <c r="Q129" s="243"/>
      <c r="R129" s="243"/>
      <c r="S129" s="243"/>
      <c r="T129" s="244"/>
      <c r="AT129" s="245" t="s">
        <v>299</v>
      </c>
      <c r="AU129" s="245" t="s">
        <v>86</v>
      </c>
      <c r="AV129" s="12" t="s">
        <v>86</v>
      </c>
      <c r="AW129" s="12" t="s">
        <v>38</v>
      </c>
      <c r="AX129" s="12" t="s">
        <v>77</v>
      </c>
      <c r="AY129" s="245" t="s">
        <v>195</v>
      </c>
    </row>
    <row r="130" s="13" customFormat="1">
      <c r="B130" s="246"/>
      <c r="C130" s="247"/>
      <c r="D130" s="229" t="s">
        <v>299</v>
      </c>
      <c r="E130" s="248" t="s">
        <v>1</v>
      </c>
      <c r="F130" s="249" t="s">
        <v>301</v>
      </c>
      <c r="G130" s="247"/>
      <c r="H130" s="250">
        <v>72.359999999999999</v>
      </c>
      <c r="I130" s="251"/>
      <c r="J130" s="247"/>
      <c r="K130" s="247"/>
      <c r="L130" s="252"/>
      <c r="M130" s="253"/>
      <c r="N130" s="254"/>
      <c r="O130" s="254"/>
      <c r="P130" s="254"/>
      <c r="Q130" s="254"/>
      <c r="R130" s="254"/>
      <c r="S130" s="254"/>
      <c r="T130" s="255"/>
      <c r="AT130" s="256" t="s">
        <v>299</v>
      </c>
      <c r="AU130" s="256" t="s">
        <v>86</v>
      </c>
      <c r="AV130" s="13" t="s">
        <v>215</v>
      </c>
      <c r="AW130" s="13" t="s">
        <v>38</v>
      </c>
      <c r="AX130" s="13" t="s">
        <v>84</v>
      </c>
      <c r="AY130" s="256" t="s">
        <v>195</v>
      </c>
    </row>
    <row r="131" s="1" customFormat="1" ht="16.5" customHeight="1">
      <c r="B131" s="39"/>
      <c r="C131" s="278" t="s">
        <v>376</v>
      </c>
      <c r="D131" s="278" t="s">
        <v>366</v>
      </c>
      <c r="E131" s="279" t="s">
        <v>387</v>
      </c>
      <c r="F131" s="280" t="s">
        <v>388</v>
      </c>
      <c r="G131" s="281" t="s">
        <v>350</v>
      </c>
      <c r="H131" s="282">
        <v>144.72</v>
      </c>
      <c r="I131" s="283"/>
      <c r="J131" s="284">
        <f>ROUND(I131*H131,2)</f>
        <v>0</v>
      </c>
      <c r="K131" s="280" t="s">
        <v>202</v>
      </c>
      <c r="L131" s="285"/>
      <c r="M131" s="286" t="s">
        <v>1</v>
      </c>
      <c r="N131" s="287" t="s">
        <v>48</v>
      </c>
      <c r="O131" s="80"/>
      <c r="P131" s="226">
        <f>O131*H131</f>
        <v>0</v>
      </c>
      <c r="Q131" s="226">
        <v>1</v>
      </c>
      <c r="R131" s="226">
        <f>Q131*H131</f>
        <v>144.72</v>
      </c>
      <c r="S131" s="226">
        <v>0</v>
      </c>
      <c r="T131" s="227">
        <f>S131*H131</f>
        <v>0</v>
      </c>
      <c r="AR131" s="17" t="s">
        <v>238</v>
      </c>
      <c r="AT131" s="17" t="s">
        <v>366</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215</v>
      </c>
      <c r="BM131" s="17" t="s">
        <v>3009</v>
      </c>
    </row>
    <row r="132" s="12" customFormat="1">
      <c r="B132" s="235"/>
      <c r="C132" s="236"/>
      <c r="D132" s="229" t="s">
        <v>299</v>
      </c>
      <c r="E132" s="236"/>
      <c r="F132" s="238" t="s">
        <v>3010</v>
      </c>
      <c r="G132" s="236"/>
      <c r="H132" s="239">
        <v>144.72</v>
      </c>
      <c r="I132" s="240"/>
      <c r="J132" s="236"/>
      <c r="K132" s="236"/>
      <c r="L132" s="241"/>
      <c r="M132" s="242"/>
      <c r="N132" s="243"/>
      <c r="O132" s="243"/>
      <c r="P132" s="243"/>
      <c r="Q132" s="243"/>
      <c r="R132" s="243"/>
      <c r="S132" s="243"/>
      <c r="T132" s="244"/>
      <c r="AT132" s="245" t="s">
        <v>299</v>
      </c>
      <c r="AU132" s="245" t="s">
        <v>86</v>
      </c>
      <c r="AV132" s="12" t="s">
        <v>86</v>
      </c>
      <c r="AW132" s="12" t="s">
        <v>4</v>
      </c>
      <c r="AX132" s="12" t="s">
        <v>84</v>
      </c>
      <c r="AY132" s="245" t="s">
        <v>195</v>
      </c>
    </row>
    <row r="133" s="1" customFormat="1" ht="16.5" customHeight="1">
      <c r="B133" s="39"/>
      <c r="C133" s="217" t="s">
        <v>381</v>
      </c>
      <c r="D133" s="217" t="s">
        <v>198</v>
      </c>
      <c r="E133" s="218" t="s">
        <v>392</v>
      </c>
      <c r="F133" s="219" t="s">
        <v>393</v>
      </c>
      <c r="G133" s="220" t="s">
        <v>321</v>
      </c>
      <c r="H133" s="221">
        <v>54</v>
      </c>
      <c r="I133" s="222"/>
      <c r="J133" s="223">
        <f>ROUND(I133*H133,2)</f>
        <v>0</v>
      </c>
      <c r="K133" s="219" t="s">
        <v>202</v>
      </c>
      <c r="L133" s="44"/>
      <c r="M133" s="224" t="s">
        <v>1</v>
      </c>
      <c r="N133" s="225" t="s">
        <v>48</v>
      </c>
      <c r="O133" s="80"/>
      <c r="P133" s="226">
        <f>O133*H133</f>
        <v>0</v>
      </c>
      <c r="Q133" s="226">
        <v>0</v>
      </c>
      <c r="R133" s="226">
        <f>Q133*H133</f>
        <v>0</v>
      </c>
      <c r="S133" s="226">
        <v>0</v>
      </c>
      <c r="T133" s="227">
        <f>S133*H133</f>
        <v>0</v>
      </c>
      <c r="AR133" s="17" t="s">
        <v>215</v>
      </c>
      <c r="AT133" s="17" t="s">
        <v>198</v>
      </c>
      <c r="AU133" s="17" t="s">
        <v>86</v>
      </c>
      <c r="AY133" s="17" t="s">
        <v>195</v>
      </c>
      <c r="BE133" s="228">
        <f>IF(N133="základní",J133,0)</f>
        <v>0</v>
      </c>
      <c r="BF133" s="228">
        <f>IF(N133="snížená",J133,0)</f>
        <v>0</v>
      </c>
      <c r="BG133" s="228">
        <f>IF(N133="zákl. přenesená",J133,0)</f>
        <v>0</v>
      </c>
      <c r="BH133" s="228">
        <f>IF(N133="sníž. přenesená",J133,0)</f>
        <v>0</v>
      </c>
      <c r="BI133" s="228">
        <f>IF(N133="nulová",J133,0)</f>
        <v>0</v>
      </c>
      <c r="BJ133" s="17" t="s">
        <v>84</v>
      </c>
      <c r="BK133" s="228">
        <f>ROUND(I133*H133,2)</f>
        <v>0</v>
      </c>
      <c r="BL133" s="17" t="s">
        <v>215</v>
      </c>
      <c r="BM133" s="17" t="s">
        <v>3011</v>
      </c>
    </row>
    <row r="134" s="12" customFormat="1">
      <c r="B134" s="235"/>
      <c r="C134" s="236"/>
      <c r="D134" s="229" t="s">
        <v>299</v>
      </c>
      <c r="E134" s="237" t="s">
        <v>1</v>
      </c>
      <c r="F134" s="238" t="s">
        <v>3012</v>
      </c>
      <c r="G134" s="236"/>
      <c r="H134" s="239">
        <v>54</v>
      </c>
      <c r="I134" s="240"/>
      <c r="J134" s="236"/>
      <c r="K134" s="236"/>
      <c r="L134" s="241"/>
      <c r="M134" s="242"/>
      <c r="N134" s="243"/>
      <c r="O134" s="243"/>
      <c r="P134" s="243"/>
      <c r="Q134" s="243"/>
      <c r="R134" s="243"/>
      <c r="S134" s="243"/>
      <c r="T134" s="244"/>
      <c r="AT134" s="245" t="s">
        <v>299</v>
      </c>
      <c r="AU134" s="245" t="s">
        <v>86</v>
      </c>
      <c r="AV134" s="12" t="s">
        <v>86</v>
      </c>
      <c r="AW134" s="12" t="s">
        <v>38</v>
      </c>
      <c r="AX134" s="12" t="s">
        <v>77</v>
      </c>
      <c r="AY134" s="245" t="s">
        <v>195</v>
      </c>
    </row>
    <row r="135" s="13" customFormat="1">
      <c r="B135" s="246"/>
      <c r="C135" s="247"/>
      <c r="D135" s="229" t="s">
        <v>299</v>
      </c>
      <c r="E135" s="248" t="s">
        <v>1</v>
      </c>
      <c r="F135" s="249" t="s">
        <v>301</v>
      </c>
      <c r="G135" s="247"/>
      <c r="H135" s="250">
        <v>54</v>
      </c>
      <c r="I135" s="251"/>
      <c r="J135" s="247"/>
      <c r="K135" s="247"/>
      <c r="L135" s="252"/>
      <c r="M135" s="253"/>
      <c r="N135" s="254"/>
      <c r="O135" s="254"/>
      <c r="P135" s="254"/>
      <c r="Q135" s="254"/>
      <c r="R135" s="254"/>
      <c r="S135" s="254"/>
      <c r="T135" s="255"/>
      <c r="AT135" s="256" t="s">
        <v>299</v>
      </c>
      <c r="AU135" s="256" t="s">
        <v>86</v>
      </c>
      <c r="AV135" s="13" t="s">
        <v>215</v>
      </c>
      <c r="AW135" s="13" t="s">
        <v>38</v>
      </c>
      <c r="AX135" s="13" t="s">
        <v>84</v>
      </c>
      <c r="AY135" s="256" t="s">
        <v>195</v>
      </c>
    </row>
    <row r="136" s="1" customFormat="1" ht="16.5" customHeight="1">
      <c r="B136" s="39"/>
      <c r="C136" s="217" t="s">
        <v>386</v>
      </c>
      <c r="D136" s="217" t="s">
        <v>198</v>
      </c>
      <c r="E136" s="218" t="s">
        <v>397</v>
      </c>
      <c r="F136" s="219" t="s">
        <v>398</v>
      </c>
      <c r="G136" s="220" t="s">
        <v>309</v>
      </c>
      <c r="H136" s="221">
        <v>243.40000000000001</v>
      </c>
      <c r="I136" s="222"/>
      <c r="J136" s="223">
        <f>ROUND(I136*H136,2)</f>
        <v>0</v>
      </c>
      <c r="K136" s="219" t="s">
        <v>202</v>
      </c>
      <c r="L136" s="44"/>
      <c r="M136" s="224" t="s">
        <v>1</v>
      </c>
      <c r="N136" s="225" t="s">
        <v>48</v>
      </c>
      <c r="O136" s="80"/>
      <c r="P136" s="226">
        <f>O136*H136</f>
        <v>0</v>
      </c>
      <c r="Q136" s="226">
        <v>0</v>
      </c>
      <c r="R136" s="226">
        <f>Q136*H136</f>
        <v>0</v>
      </c>
      <c r="S136" s="226">
        <v>0</v>
      </c>
      <c r="T136" s="227">
        <f>S136*H136</f>
        <v>0</v>
      </c>
      <c r="AR136" s="17" t="s">
        <v>399</v>
      </c>
      <c r="AT136" s="17" t="s">
        <v>198</v>
      </c>
      <c r="AU136" s="17" t="s">
        <v>86</v>
      </c>
      <c r="AY136" s="17" t="s">
        <v>195</v>
      </c>
      <c r="BE136" s="228">
        <f>IF(N136="základní",J136,0)</f>
        <v>0</v>
      </c>
      <c r="BF136" s="228">
        <f>IF(N136="snížená",J136,0)</f>
        <v>0</v>
      </c>
      <c r="BG136" s="228">
        <f>IF(N136="zákl. přenesená",J136,0)</f>
        <v>0</v>
      </c>
      <c r="BH136" s="228">
        <f>IF(N136="sníž. přenesená",J136,0)</f>
        <v>0</v>
      </c>
      <c r="BI136" s="228">
        <f>IF(N136="nulová",J136,0)</f>
        <v>0</v>
      </c>
      <c r="BJ136" s="17" t="s">
        <v>84</v>
      </c>
      <c r="BK136" s="228">
        <f>ROUND(I136*H136,2)</f>
        <v>0</v>
      </c>
      <c r="BL136" s="17" t="s">
        <v>399</v>
      </c>
      <c r="BM136" s="17" t="s">
        <v>3013</v>
      </c>
    </row>
    <row r="137" s="11" customFormat="1" ht="22.8" customHeight="1">
      <c r="B137" s="201"/>
      <c r="C137" s="202"/>
      <c r="D137" s="203" t="s">
        <v>76</v>
      </c>
      <c r="E137" s="215" t="s">
        <v>86</v>
      </c>
      <c r="F137" s="215" t="s">
        <v>401</v>
      </c>
      <c r="G137" s="202"/>
      <c r="H137" s="202"/>
      <c r="I137" s="205"/>
      <c r="J137" s="216">
        <f>BK137</f>
        <v>0</v>
      </c>
      <c r="K137" s="202"/>
      <c r="L137" s="207"/>
      <c r="M137" s="208"/>
      <c r="N137" s="209"/>
      <c r="O137" s="209"/>
      <c r="P137" s="210">
        <f>SUM(P138:P146)</f>
        <v>0</v>
      </c>
      <c r="Q137" s="209"/>
      <c r="R137" s="210">
        <f>SUM(R138:R146)</f>
        <v>81.759709799999996</v>
      </c>
      <c r="S137" s="209"/>
      <c r="T137" s="211">
        <f>SUM(T138:T146)</f>
        <v>0</v>
      </c>
      <c r="AR137" s="212" t="s">
        <v>84</v>
      </c>
      <c r="AT137" s="213" t="s">
        <v>76</v>
      </c>
      <c r="AU137" s="213" t="s">
        <v>84</v>
      </c>
      <c r="AY137" s="212" t="s">
        <v>195</v>
      </c>
      <c r="BK137" s="214">
        <f>SUM(BK138:BK146)</f>
        <v>0</v>
      </c>
    </row>
    <row r="138" s="1" customFormat="1" ht="16.5" customHeight="1">
      <c r="B138" s="39"/>
      <c r="C138" s="217" t="s">
        <v>391</v>
      </c>
      <c r="D138" s="217" t="s">
        <v>198</v>
      </c>
      <c r="E138" s="218" t="s">
        <v>3014</v>
      </c>
      <c r="F138" s="219" t="s">
        <v>3015</v>
      </c>
      <c r="G138" s="220" t="s">
        <v>404</v>
      </c>
      <c r="H138" s="221">
        <v>201</v>
      </c>
      <c r="I138" s="222"/>
      <c r="J138" s="223">
        <f>ROUND(I138*H138,2)</f>
        <v>0</v>
      </c>
      <c r="K138" s="219" t="s">
        <v>202</v>
      </c>
      <c r="L138" s="44"/>
      <c r="M138" s="224" t="s">
        <v>1</v>
      </c>
      <c r="N138" s="225" t="s">
        <v>48</v>
      </c>
      <c r="O138" s="80"/>
      <c r="P138" s="226">
        <f>O138*H138</f>
        <v>0</v>
      </c>
      <c r="Q138" s="226">
        <v>0.23058000000000001</v>
      </c>
      <c r="R138" s="226">
        <f>Q138*H138</f>
        <v>46.346580000000003</v>
      </c>
      <c r="S138" s="226">
        <v>0</v>
      </c>
      <c r="T138" s="227">
        <f>S138*H138</f>
        <v>0</v>
      </c>
      <c r="AR138" s="17" t="s">
        <v>215</v>
      </c>
      <c r="AT138" s="17" t="s">
        <v>198</v>
      </c>
      <c r="AU138" s="17" t="s">
        <v>86</v>
      </c>
      <c r="AY138" s="17" t="s">
        <v>195</v>
      </c>
      <c r="BE138" s="228">
        <f>IF(N138="základní",J138,0)</f>
        <v>0</v>
      </c>
      <c r="BF138" s="228">
        <f>IF(N138="snížená",J138,0)</f>
        <v>0</v>
      </c>
      <c r="BG138" s="228">
        <f>IF(N138="zákl. přenesená",J138,0)</f>
        <v>0</v>
      </c>
      <c r="BH138" s="228">
        <f>IF(N138="sníž. přenesená",J138,0)</f>
        <v>0</v>
      </c>
      <c r="BI138" s="228">
        <f>IF(N138="nulová",J138,0)</f>
        <v>0</v>
      </c>
      <c r="BJ138" s="17" t="s">
        <v>84</v>
      </c>
      <c r="BK138" s="228">
        <f>ROUND(I138*H138,2)</f>
        <v>0</v>
      </c>
      <c r="BL138" s="17" t="s">
        <v>215</v>
      </c>
      <c r="BM138" s="17" t="s">
        <v>3016</v>
      </c>
    </row>
    <row r="139" s="1" customFormat="1" ht="16.5" customHeight="1">
      <c r="B139" s="39"/>
      <c r="C139" s="217" t="s">
        <v>396</v>
      </c>
      <c r="D139" s="217" t="s">
        <v>198</v>
      </c>
      <c r="E139" s="218" t="s">
        <v>417</v>
      </c>
      <c r="F139" s="219" t="s">
        <v>418</v>
      </c>
      <c r="G139" s="220" t="s">
        <v>309</v>
      </c>
      <c r="H139" s="221">
        <v>7.6680000000000001</v>
      </c>
      <c r="I139" s="222"/>
      <c r="J139" s="223">
        <f>ROUND(I139*H139,2)</f>
        <v>0</v>
      </c>
      <c r="K139" s="219" t="s">
        <v>202</v>
      </c>
      <c r="L139" s="44"/>
      <c r="M139" s="224" t="s">
        <v>1</v>
      </c>
      <c r="N139" s="225" t="s">
        <v>48</v>
      </c>
      <c r="O139" s="80"/>
      <c r="P139" s="226">
        <f>O139*H139</f>
        <v>0</v>
      </c>
      <c r="Q139" s="226">
        <v>2.1600000000000001</v>
      </c>
      <c r="R139" s="226">
        <f>Q139*H139</f>
        <v>16.56288</v>
      </c>
      <c r="S139" s="226">
        <v>0</v>
      </c>
      <c r="T139" s="227">
        <f>S139*H139</f>
        <v>0</v>
      </c>
      <c r="AR139" s="17" t="s">
        <v>215</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215</v>
      </c>
      <c r="BM139" s="17" t="s">
        <v>3017</v>
      </c>
    </row>
    <row r="140" s="12" customFormat="1">
      <c r="B140" s="235"/>
      <c r="C140" s="236"/>
      <c r="D140" s="229" t="s">
        <v>299</v>
      </c>
      <c r="E140" s="237" t="s">
        <v>1</v>
      </c>
      <c r="F140" s="238" t="s">
        <v>3018</v>
      </c>
      <c r="G140" s="236"/>
      <c r="H140" s="239">
        <v>5.9400000000000004</v>
      </c>
      <c r="I140" s="240"/>
      <c r="J140" s="236"/>
      <c r="K140" s="236"/>
      <c r="L140" s="241"/>
      <c r="M140" s="242"/>
      <c r="N140" s="243"/>
      <c r="O140" s="243"/>
      <c r="P140" s="243"/>
      <c r="Q140" s="243"/>
      <c r="R140" s="243"/>
      <c r="S140" s="243"/>
      <c r="T140" s="244"/>
      <c r="AT140" s="245" t="s">
        <v>299</v>
      </c>
      <c r="AU140" s="245" t="s">
        <v>86</v>
      </c>
      <c r="AV140" s="12" t="s">
        <v>86</v>
      </c>
      <c r="AW140" s="12" t="s">
        <v>38</v>
      </c>
      <c r="AX140" s="12" t="s">
        <v>77</v>
      </c>
      <c r="AY140" s="245" t="s">
        <v>195</v>
      </c>
    </row>
    <row r="141" s="12" customFormat="1">
      <c r="B141" s="235"/>
      <c r="C141" s="236"/>
      <c r="D141" s="229" t="s">
        <v>299</v>
      </c>
      <c r="E141" s="237" t="s">
        <v>1</v>
      </c>
      <c r="F141" s="238" t="s">
        <v>3019</v>
      </c>
      <c r="G141" s="236"/>
      <c r="H141" s="239">
        <v>1.728</v>
      </c>
      <c r="I141" s="240"/>
      <c r="J141" s="236"/>
      <c r="K141" s="236"/>
      <c r="L141" s="241"/>
      <c r="M141" s="242"/>
      <c r="N141" s="243"/>
      <c r="O141" s="243"/>
      <c r="P141" s="243"/>
      <c r="Q141" s="243"/>
      <c r="R141" s="243"/>
      <c r="S141" s="243"/>
      <c r="T141" s="244"/>
      <c r="AT141" s="245" t="s">
        <v>299</v>
      </c>
      <c r="AU141" s="245" t="s">
        <v>86</v>
      </c>
      <c r="AV141" s="12" t="s">
        <v>86</v>
      </c>
      <c r="AW141" s="12" t="s">
        <v>38</v>
      </c>
      <c r="AX141" s="12" t="s">
        <v>77</v>
      </c>
      <c r="AY141" s="245" t="s">
        <v>195</v>
      </c>
    </row>
    <row r="142" s="13" customFormat="1">
      <c r="B142" s="246"/>
      <c r="C142" s="247"/>
      <c r="D142" s="229" t="s">
        <v>299</v>
      </c>
      <c r="E142" s="248" t="s">
        <v>1</v>
      </c>
      <c r="F142" s="249" t="s">
        <v>301</v>
      </c>
      <c r="G142" s="247"/>
      <c r="H142" s="250">
        <v>7.6680000000000001</v>
      </c>
      <c r="I142" s="251"/>
      <c r="J142" s="247"/>
      <c r="K142" s="247"/>
      <c r="L142" s="252"/>
      <c r="M142" s="253"/>
      <c r="N142" s="254"/>
      <c r="O142" s="254"/>
      <c r="P142" s="254"/>
      <c r="Q142" s="254"/>
      <c r="R142" s="254"/>
      <c r="S142" s="254"/>
      <c r="T142" s="255"/>
      <c r="AT142" s="256" t="s">
        <v>299</v>
      </c>
      <c r="AU142" s="256" t="s">
        <v>86</v>
      </c>
      <c r="AV142" s="13" t="s">
        <v>215</v>
      </c>
      <c r="AW142" s="13" t="s">
        <v>38</v>
      </c>
      <c r="AX142" s="13" t="s">
        <v>84</v>
      </c>
      <c r="AY142" s="256" t="s">
        <v>195</v>
      </c>
    </row>
    <row r="143" s="1" customFormat="1" ht="16.5" customHeight="1">
      <c r="B143" s="39"/>
      <c r="C143" s="217" t="s">
        <v>7</v>
      </c>
      <c r="D143" s="217" t="s">
        <v>198</v>
      </c>
      <c r="E143" s="218" t="s">
        <v>2805</v>
      </c>
      <c r="F143" s="219" t="s">
        <v>2806</v>
      </c>
      <c r="G143" s="220" t="s">
        <v>309</v>
      </c>
      <c r="H143" s="221">
        <v>8.0999999999999996</v>
      </c>
      <c r="I143" s="222"/>
      <c r="J143" s="223">
        <f>ROUND(I143*H143,2)</f>
        <v>0</v>
      </c>
      <c r="K143" s="219" t="s">
        <v>202</v>
      </c>
      <c r="L143" s="44"/>
      <c r="M143" s="224" t="s">
        <v>1</v>
      </c>
      <c r="N143" s="225" t="s">
        <v>48</v>
      </c>
      <c r="O143" s="80"/>
      <c r="P143" s="226">
        <f>O143*H143</f>
        <v>0</v>
      </c>
      <c r="Q143" s="226">
        <v>2.2563399999999998</v>
      </c>
      <c r="R143" s="226">
        <f>Q143*H143</f>
        <v>18.276353999999998</v>
      </c>
      <c r="S143" s="226">
        <v>0</v>
      </c>
      <c r="T143" s="227">
        <f>S143*H143</f>
        <v>0</v>
      </c>
      <c r="AR143" s="17" t="s">
        <v>215</v>
      </c>
      <c r="AT143" s="17" t="s">
        <v>198</v>
      </c>
      <c r="AU143" s="17" t="s">
        <v>86</v>
      </c>
      <c r="AY143" s="17" t="s">
        <v>195</v>
      </c>
      <c r="BE143" s="228">
        <f>IF(N143="základní",J143,0)</f>
        <v>0</v>
      </c>
      <c r="BF143" s="228">
        <f>IF(N143="snížená",J143,0)</f>
        <v>0</v>
      </c>
      <c r="BG143" s="228">
        <f>IF(N143="zákl. přenesená",J143,0)</f>
        <v>0</v>
      </c>
      <c r="BH143" s="228">
        <f>IF(N143="sníž. přenesená",J143,0)</f>
        <v>0</v>
      </c>
      <c r="BI143" s="228">
        <f>IF(N143="nulová",J143,0)</f>
        <v>0</v>
      </c>
      <c r="BJ143" s="17" t="s">
        <v>84</v>
      </c>
      <c r="BK143" s="228">
        <f>ROUND(I143*H143,2)</f>
        <v>0</v>
      </c>
      <c r="BL143" s="17" t="s">
        <v>215</v>
      </c>
      <c r="BM143" s="17" t="s">
        <v>3020</v>
      </c>
    </row>
    <row r="144" s="12" customFormat="1">
      <c r="B144" s="235"/>
      <c r="C144" s="236"/>
      <c r="D144" s="229" t="s">
        <v>299</v>
      </c>
      <c r="E144" s="237" t="s">
        <v>1</v>
      </c>
      <c r="F144" s="238" t="s">
        <v>3021</v>
      </c>
      <c r="G144" s="236"/>
      <c r="H144" s="239">
        <v>8.0999999999999996</v>
      </c>
      <c r="I144" s="240"/>
      <c r="J144" s="236"/>
      <c r="K144" s="236"/>
      <c r="L144" s="241"/>
      <c r="M144" s="242"/>
      <c r="N144" s="243"/>
      <c r="O144" s="243"/>
      <c r="P144" s="243"/>
      <c r="Q144" s="243"/>
      <c r="R144" s="243"/>
      <c r="S144" s="243"/>
      <c r="T144" s="244"/>
      <c r="AT144" s="245" t="s">
        <v>299</v>
      </c>
      <c r="AU144" s="245" t="s">
        <v>86</v>
      </c>
      <c r="AV144" s="12" t="s">
        <v>86</v>
      </c>
      <c r="AW144" s="12" t="s">
        <v>38</v>
      </c>
      <c r="AX144" s="12" t="s">
        <v>77</v>
      </c>
      <c r="AY144" s="245" t="s">
        <v>195</v>
      </c>
    </row>
    <row r="145" s="13" customFormat="1">
      <c r="B145" s="246"/>
      <c r="C145" s="247"/>
      <c r="D145" s="229" t="s">
        <v>299</v>
      </c>
      <c r="E145" s="248" t="s">
        <v>1</v>
      </c>
      <c r="F145" s="249" t="s">
        <v>301</v>
      </c>
      <c r="G145" s="247"/>
      <c r="H145" s="250">
        <v>8.0999999999999996</v>
      </c>
      <c r="I145" s="251"/>
      <c r="J145" s="247"/>
      <c r="K145" s="247"/>
      <c r="L145" s="252"/>
      <c r="M145" s="253"/>
      <c r="N145" s="254"/>
      <c r="O145" s="254"/>
      <c r="P145" s="254"/>
      <c r="Q145" s="254"/>
      <c r="R145" s="254"/>
      <c r="S145" s="254"/>
      <c r="T145" s="255"/>
      <c r="AT145" s="256" t="s">
        <v>299</v>
      </c>
      <c r="AU145" s="256" t="s">
        <v>86</v>
      </c>
      <c r="AV145" s="13" t="s">
        <v>215</v>
      </c>
      <c r="AW145" s="13" t="s">
        <v>38</v>
      </c>
      <c r="AX145" s="13" t="s">
        <v>84</v>
      </c>
      <c r="AY145" s="256" t="s">
        <v>195</v>
      </c>
    </row>
    <row r="146" s="1" customFormat="1" ht="16.5" customHeight="1">
      <c r="B146" s="39"/>
      <c r="C146" s="217" t="s">
        <v>407</v>
      </c>
      <c r="D146" s="217" t="s">
        <v>198</v>
      </c>
      <c r="E146" s="218" t="s">
        <v>2809</v>
      </c>
      <c r="F146" s="219" t="s">
        <v>2810</v>
      </c>
      <c r="G146" s="220" t="s">
        <v>350</v>
      </c>
      <c r="H146" s="221">
        <v>0.54000000000000004</v>
      </c>
      <c r="I146" s="222"/>
      <c r="J146" s="223">
        <f>ROUND(I146*H146,2)</f>
        <v>0</v>
      </c>
      <c r="K146" s="219" t="s">
        <v>202</v>
      </c>
      <c r="L146" s="44"/>
      <c r="M146" s="224" t="s">
        <v>1</v>
      </c>
      <c r="N146" s="225" t="s">
        <v>48</v>
      </c>
      <c r="O146" s="80"/>
      <c r="P146" s="226">
        <f>O146*H146</f>
        <v>0</v>
      </c>
      <c r="Q146" s="226">
        <v>1.06277</v>
      </c>
      <c r="R146" s="226">
        <f>Q146*H146</f>
        <v>0.57389580000000007</v>
      </c>
      <c r="S146" s="226">
        <v>0</v>
      </c>
      <c r="T146" s="227">
        <f>S146*H146</f>
        <v>0</v>
      </c>
      <c r="AR146" s="17" t="s">
        <v>215</v>
      </c>
      <c r="AT146" s="17" t="s">
        <v>198</v>
      </c>
      <c r="AU146" s="17" t="s">
        <v>86</v>
      </c>
      <c r="AY146" s="17" t="s">
        <v>195</v>
      </c>
      <c r="BE146" s="228">
        <f>IF(N146="základní",J146,0)</f>
        <v>0</v>
      </c>
      <c r="BF146" s="228">
        <f>IF(N146="snížená",J146,0)</f>
        <v>0</v>
      </c>
      <c r="BG146" s="228">
        <f>IF(N146="zákl. přenesená",J146,0)</f>
        <v>0</v>
      </c>
      <c r="BH146" s="228">
        <f>IF(N146="sníž. přenesená",J146,0)</f>
        <v>0</v>
      </c>
      <c r="BI146" s="228">
        <f>IF(N146="nulová",J146,0)</f>
        <v>0</v>
      </c>
      <c r="BJ146" s="17" t="s">
        <v>84</v>
      </c>
      <c r="BK146" s="228">
        <f>ROUND(I146*H146,2)</f>
        <v>0</v>
      </c>
      <c r="BL146" s="17" t="s">
        <v>215</v>
      </c>
      <c r="BM146" s="17" t="s">
        <v>3022</v>
      </c>
    </row>
    <row r="147" s="11" customFormat="1" ht="22.8" customHeight="1">
      <c r="B147" s="201"/>
      <c r="C147" s="202"/>
      <c r="D147" s="203" t="s">
        <v>76</v>
      </c>
      <c r="E147" s="215" t="s">
        <v>215</v>
      </c>
      <c r="F147" s="215" t="s">
        <v>600</v>
      </c>
      <c r="G147" s="202"/>
      <c r="H147" s="202"/>
      <c r="I147" s="205"/>
      <c r="J147" s="216">
        <f>BK147</f>
        <v>0</v>
      </c>
      <c r="K147" s="202"/>
      <c r="L147" s="207"/>
      <c r="M147" s="208"/>
      <c r="N147" s="209"/>
      <c r="O147" s="209"/>
      <c r="P147" s="210">
        <f>SUM(P148:P153)</f>
        <v>0</v>
      </c>
      <c r="Q147" s="209"/>
      <c r="R147" s="210">
        <f>SUM(R148:R153)</f>
        <v>105.21800279999999</v>
      </c>
      <c r="S147" s="209"/>
      <c r="T147" s="211">
        <f>SUM(T148:T153)</f>
        <v>0</v>
      </c>
      <c r="AR147" s="212" t="s">
        <v>84</v>
      </c>
      <c r="AT147" s="213" t="s">
        <v>76</v>
      </c>
      <c r="AU147" s="213" t="s">
        <v>84</v>
      </c>
      <c r="AY147" s="212" t="s">
        <v>195</v>
      </c>
      <c r="BK147" s="214">
        <f>SUM(BK148:BK153)</f>
        <v>0</v>
      </c>
    </row>
    <row r="148" s="1" customFormat="1" ht="16.5" customHeight="1">
      <c r="B148" s="39"/>
      <c r="C148" s="217" t="s">
        <v>411</v>
      </c>
      <c r="D148" s="217" t="s">
        <v>198</v>
      </c>
      <c r="E148" s="218" t="s">
        <v>3023</v>
      </c>
      <c r="F148" s="219" t="s">
        <v>3024</v>
      </c>
      <c r="G148" s="220" t="s">
        <v>321</v>
      </c>
      <c r="H148" s="221">
        <v>120.59999999999999</v>
      </c>
      <c r="I148" s="222"/>
      <c r="J148" s="223">
        <f>ROUND(I148*H148,2)</f>
        <v>0</v>
      </c>
      <c r="K148" s="219" t="s">
        <v>202</v>
      </c>
      <c r="L148" s="44"/>
      <c r="M148" s="224" t="s">
        <v>1</v>
      </c>
      <c r="N148" s="225" t="s">
        <v>48</v>
      </c>
      <c r="O148" s="80"/>
      <c r="P148" s="226">
        <f>O148*H148</f>
        <v>0</v>
      </c>
      <c r="Q148" s="226">
        <v>0.34190999999999999</v>
      </c>
      <c r="R148" s="226">
        <f>Q148*H148</f>
        <v>41.234345999999995</v>
      </c>
      <c r="S148" s="226">
        <v>0</v>
      </c>
      <c r="T148" s="227">
        <f>S148*H148</f>
        <v>0</v>
      </c>
      <c r="AR148" s="17" t="s">
        <v>215</v>
      </c>
      <c r="AT148" s="17" t="s">
        <v>198</v>
      </c>
      <c r="AU148" s="17" t="s">
        <v>86</v>
      </c>
      <c r="AY148" s="17" t="s">
        <v>195</v>
      </c>
      <c r="BE148" s="228">
        <f>IF(N148="základní",J148,0)</f>
        <v>0</v>
      </c>
      <c r="BF148" s="228">
        <f>IF(N148="snížená",J148,0)</f>
        <v>0</v>
      </c>
      <c r="BG148" s="228">
        <f>IF(N148="zákl. přenesená",J148,0)</f>
        <v>0</v>
      </c>
      <c r="BH148" s="228">
        <f>IF(N148="sníž. přenesená",J148,0)</f>
        <v>0</v>
      </c>
      <c r="BI148" s="228">
        <f>IF(N148="nulová",J148,0)</f>
        <v>0</v>
      </c>
      <c r="BJ148" s="17" t="s">
        <v>84</v>
      </c>
      <c r="BK148" s="228">
        <f>ROUND(I148*H148,2)</f>
        <v>0</v>
      </c>
      <c r="BL148" s="17" t="s">
        <v>215</v>
      </c>
      <c r="BM148" s="17" t="s">
        <v>3025</v>
      </c>
    </row>
    <row r="149" s="12" customFormat="1">
      <c r="B149" s="235"/>
      <c r="C149" s="236"/>
      <c r="D149" s="229" t="s">
        <v>299</v>
      </c>
      <c r="E149" s="237" t="s">
        <v>1</v>
      </c>
      <c r="F149" s="238" t="s">
        <v>3026</v>
      </c>
      <c r="G149" s="236"/>
      <c r="H149" s="239">
        <v>120.59999999999999</v>
      </c>
      <c r="I149" s="240"/>
      <c r="J149" s="236"/>
      <c r="K149" s="236"/>
      <c r="L149" s="241"/>
      <c r="M149" s="242"/>
      <c r="N149" s="243"/>
      <c r="O149" s="243"/>
      <c r="P149" s="243"/>
      <c r="Q149" s="243"/>
      <c r="R149" s="243"/>
      <c r="S149" s="243"/>
      <c r="T149" s="244"/>
      <c r="AT149" s="245" t="s">
        <v>299</v>
      </c>
      <c r="AU149" s="245" t="s">
        <v>86</v>
      </c>
      <c r="AV149" s="12" t="s">
        <v>86</v>
      </c>
      <c r="AW149" s="12" t="s">
        <v>38</v>
      </c>
      <c r="AX149" s="12" t="s">
        <v>77</v>
      </c>
      <c r="AY149" s="245" t="s">
        <v>195</v>
      </c>
    </row>
    <row r="150" s="13" customFormat="1">
      <c r="B150" s="246"/>
      <c r="C150" s="247"/>
      <c r="D150" s="229" t="s">
        <v>299</v>
      </c>
      <c r="E150" s="248" t="s">
        <v>1</v>
      </c>
      <c r="F150" s="249" t="s">
        <v>301</v>
      </c>
      <c r="G150" s="247"/>
      <c r="H150" s="250">
        <v>120.59999999999999</v>
      </c>
      <c r="I150" s="251"/>
      <c r="J150" s="247"/>
      <c r="K150" s="247"/>
      <c r="L150" s="252"/>
      <c r="M150" s="253"/>
      <c r="N150" s="254"/>
      <c r="O150" s="254"/>
      <c r="P150" s="254"/>
      <c r="Q150" s="254"/>
      <c r="R150" s="254"/>
      <c r="S150" s="254"/>
      <c r="T150" s="255"/>
      <c r="AT150" s="256" t="s">
        <v>299</v>
      </c>
      <c r="AU150" s="256" t="s">
        <v>86</v>
      </c>
      <c r="AV150" s="13" t="s">
        <v>215</v>
      </c>
      <c r="AW150" s="13" t="s">
        <v>38</v>
      </c>
      <c r="AX150" s="13" t="s">
        <v>84</v>
      </c>
      <c r="AY150" s="256" t="s">
        <v>195</v>
      </c>
    </row>
    <row r="151" s="1" customFormat="1" ht="16.5" customHeight="1">
      <c r="B151" s="39"/>
      <c r="C151" s="217" t="s">
        <v>416</v>
      </c>
      <c r="D151" s="217" t="s">
        <v>198</v>
      </c>
      <c r="E151" s="218" t="s">
        <v>712</v>
      </c>
      <c r="F151" s="219" t="s">
        <v>713</v>
      </c>
      <c r="G151" s="220" t="s">
        <v>309</v>
      </c>
      <c r="H151" s="221">
        <v>33.840000000000003</v>
      </c>
      <c r="I151" s="222"/>
      <c r="J151" s="223">
        <f>ROUND(I151*H151,2)</f>
        <v>0</v>
      </c>
      <c r="K151" s="219" t="s">
        <v>202</v>
      </c>
      <c r="L151" s="44"/>
      <c r="M151" s="224" t="s">
        <v>1</v>
      </c>
      <c r="N151" s="225" t="s">
        <v>48</v>
      </c>
      <c r="O151" s="80"/>
      <c r="P151" s="226">
        <f>O151*H151</f>
        <v>0</v>
      </c>
      <c r="Q151" s="226">
        <v>1.8907700000000001</v>
      </c>
      <c r="R151" s="226">
        <f>Q151*H151</f>
        <v>63.983656800000006</v>
      </c>
      <c r="S151" s="226">
        <v>0</v>
      </c>
      <c r="T151" s="227">
        <f>S151*H151</f>
        <v>0</v>
      </c>
      <c r="AR151" s="17" t="s">
        <v>84</v>
      </c>
      <c r="AT151" s="17" t="s">
        <v>198</v>
      </c>
      <c r="AU151" s="17" t="s">
        <v>86</v>
      </c>
      <c r="AY151" s="17" t="s">
        <v>195</v>
      </c>
      <c r="BE151" s="228">
        <f>IF(N151="základní",J151,0)</f>
        <v>0</v>
      </c>
      <c r="BF151" s="228">
        <f>IF(N151="snížená",J151,0)</f>
        <v>0</v>
      </c>
      <c r="BG151" s="228">
        <f>IF(N151="zákl. přenesená",J151,0)</f>
        <v>0</v>
      </c>
      <c r="BH151" s="228">
        <f>IF(N151="sníž. přenesená",J151,0)</f>
        <v>0</v>
      </c>
      <c r="BI151" s="228">
        <f>IF(N151="nulová",J151,0)</f>
        <v>0</v>
      </c>
      <c r="BJ151" s="17" t="s">
        <v>84</v>
      </c>
      <c r="BK151" s="228">
        <f>ROUND(I151*H151,2)</f>
        <v>0</v>
      </c>
      <c r="BL151" s="17" t="s">
        <v>84</v>
      </c>
      <c r="BM151" s="17" t="s">
        <v>3027</v>
      </c>
    </row>
    <row r="152" s="12" customFormat="1">
      <c r="B152" s="235"/>
      <c r="C152" s="236"/>
      <c r="D152" s="229" t="s">
        <v>299</v>
      </c>
      <c r="E152" s="237" t="s">
        <v>1</v>
      </c>
      <c r="F152" s="238" t="s">
        <v>3028</v>
      </c>
      <c r="G152" s="236"/>
      <c r="H152" s="239">
        <v>33.840000000000003</v>
      </c>
      <c r="I152" s="240"/>
      <c r="J152" s="236"/>
      <c r="K152" s="236"/>
      <c r="L152" s="241"/>
      <c r="M152" s="242"/>
      <c r="N152" s="243"/>
      <c r="O152" s="243"/>
      <c r="P152" s="243"/>
      <c r="Q152" s="243"/>
      <c r="R152" s="243"/>
      <c r="S152" s="243"/>
      <c r="T152" s="244"/>
      <c r="AT152" s="245" t="s">
        <v>299</v>
      </c>
      <c r="AU152" s="245" t="s">
        <v>86</v>
      </c>
      <c r="AV152" s="12" t="s">
        <v>86</v>
      </c>
      <c r="AW152" s="12" t="s">
        <v>38</v>
      </c>
      <c r="AX152" s="12" t="s">
        <v>77</v>
      </c>
      <c r="AY152" s="245" t="s">
        <v>195</v>
      </c>
    </row>
    <row r="153" s="13" customFormat="1">
      <c r="B153" s="246"/>
      <c r="C153" s="247"/>
      <c r="D153" s="229" t="s">
        <v>299</v>
      </c>
      <c r="E153" s="248" t="s">
        <v>1</v>
      </c>
      <c r="F153" s="249" t="s">
        <v>301</v>
      </c>
      <c r="G153" s="247"/>
      <c r="H153" s="250">
        <v>33.840000000000003</v>
      </c>
      <c r="I153" s="251"/>
      <c r="J153" s="247"/>
      <c r="K153" s="247"/>
      <c r="L153" s="252"/>
      <c r="M153" s="253"/>
      <c r="N153" s="254"/>
      <c r="O153" s="254"/>
      <c r="P153" s="254"/>
      <c r="Q153" s="254"/>
      <c r="R153" s="254"/>
      <c r="S153" s="254"/>
      <c r="T153" s="255"/>
      <c r="AT153" s="256" t="s">
        <v>299</v>
      </c>
      <c r="AU153" s="256" t="s">
        <v>86</v>
      </c>
      <c r="AV153" s="13" t="s">
        <v>215</v>
      </c>
      <c r="AW153" s="13" t="s">
        <v>38</v>
      </c>
      <c r="AX153" s="13" t="s">
        <v>84</v>
      </c>
      <c r="AY153" s="256" t="s">
        <v>195</v>
      </c>
    </row>
    <row r="154" s="11" customFormat="1" ht="22.8" customHeight="1">
      <c r="B154" s="201"/>
      <c r="C154" s="202"/>
      <c r="D154" s="203" t="s">
        <v>76</v>
      </c>
      <c r="E154" s="215" t="s">
        <v>238</v>
      </c>
      <c r="F154" s="215" t="s">
        <v>2831</v>
      </c>
      <c r="G154" s="202"/>
      <c r="H154" s="202"/>
      <c r="I154" s="205"/>
      <c r="J154" s="216">
        <f>BK154</f>
        <v>0</v>
      </c>
      <c r="K154" s="202"/>
      <c r="L154" s="207"/>
      <c r="M154" s="208"/>
      <c r="N154" s="209"/>
      <c r="O154" s="209"/>
      <c r="P154" s="210">
        <f>SUM(P155:P225)</f>
        <v>0</v>
      </c>
      <c r="Q154" s="209"/>
      <c r="R154" s="210">
        <f>SUM(R155:R225)</f>
        <v>103.19232600000001</v>
      </c>
      <c r="S154" s="209"/>
      <c r="T154" s="211">
        <f>SUM(T155:T225)</f>
        <v>0</v>
      </c>
      <c r="AR154" s="212" t="s">
        <v>84</v>
      </c>
      <c r="AT154" s="213" t="s">
        <v>76</v>
      </c>
      <c r="AU154" s="213" t="s">
        <v>84</v>
      </c>
      <c r="AY154" s="212" t="s">
        <v>195</v>
      </c>
      <c r="BK154" s="214">
        <f>SUM(BK155:BK225)</f>
        <v>0</v>
      </c>
    </row>
    <row r="155" s="1" customFormat="1" ht="16.5" customHeight="1">
      <c r="B155" s="39"/>
      <c r="C155" s="217" t="s">
        <v>421</v>
      </c>
      <c r="D155" s="217" t="s">
        <v>198</v>
      </c>
      <c r="E155" s="218" t="s">
        <v>2906</v>
      </c>
      <c r="F155" s="219" t="s">
        <v>2907</v>
      </c>
      <c r="G155" s="220" t="s">
        <v>404</v>
      </c>
      <c r="H155" s="221">
        <v>171</v>
      </c>
      <c r="I155" s="222"/>
      <c r="J155" s="223">
        <f>ROUND(I155*H155,2)</f>
        <v>0</v>
      </c>
      <c r="K155" s="219" t="s">
        <v>202</v>
      </c>
      <c r="L155" s="44"/>
      <c r="M155" s="224" t="s">
        <v>1</v>
      </c>
      <c r="N155" s="225" t="s">
        <v>48</v>
      </c>
      <c r="O155" s="80"/>
      <c r="P155" s="226">
        <f>O155*H155</f>
        <v>0</v>
      </c>
      <c r="Q155" s="226">
        <v>0</v>
      </c>
      <c r="R155" s="226">
        <f>Q155*H155</f>
        <v>0</v>
      </c>
      <c r="S155" s="226">
        <v>0</v>
      </c>
      <c r="T155" s="227">
        <f>S155*H155</f>
        <v>0</v>
      </c>
      <c r="AR155" s="17" t="s">
        <v>376</v>
      </c>
      <c r="AT155" s="17" t="s">
        <v>198</v>
      </c>
      <c r="AU155" s="17" t="s">
        <v>86</v>
      </c>
      <c r="AY155" s="17" t="s">
        <v>195</v>
      </c>
      <c r="BE155" s="228">
        <f>IF(N155="základní",J155,0)</f>
        <v>0</v>
      </c>
      <c r="BF155" s="228">
        <f>IF(N155="snížená",J155,0)</f>
        <v>0</v>
      </c>
      <c r="BG155" s="228">
        <f>IF(N155="zákl. přenesená",J155,0)</f>
        <v>0</v>
      </c>
      <c r="BH155" s="228">
        <f>IF(N155="sníž. přenesená",J155,0)</f>
        <v>0</v>
      </c>
      <c r="BI155" s="228">
        <f>IF(N155="nulová",J155,0)</f>
        <v>0</v>
      </c>
      <c r="BJ155" s="17" t="s">
        <v>84</v>
      </c>
      <c r="BK155" s="228">
        <f>ROUND(I155*H155,2)</f>
        <v>0</v>
      </c>
      <c r="BL155" s="17" t="s">
        <v>376</v>
      </c>
      <c r="BM155" s="17" t="s">
        <v>3029</v>
      </c>
    </row>
    <row r="156" s="1" customFormat="1" ht="16.5" customHeight="1">
      <c r="B156" s="39"/>
      <c r="C156" s="217" t="s">
        <v>426</v>
      </c>
      <c r="D156" s="217" t="s">
        <v>198</v>
      </c>
      <c r="E156" s="218" t="s">
        <v>3030</v>
      </c>
      <c r="F156" s="219" t="s">
        <v>3031</v>
      </c>
      <c r="G156" s="220" t="s">
        <v>404</v>
      </c>
      <c r="H156" s="221">
        <v>111</v>
      </c>
      <c r="I156" s="222"/>
      <c r="J156" s="223">
        <f>ROUND(I156*H156,2)</f>
        <v>0</v>
      </c>
      <c r="K156" s="219" t="s">
        <v>202</v>
      </c>
      <c r="L156" s="44"/>
      <c r="M156" s="224" t="s">
        <v>1</v>
      </c>
      <c r="N156" s="225" t="s">
        <v>48</v>
      </c>
      <c r="O156" s="80"/>
      <c r="P156" s="226">
        <f>O156*H156</f>
        <v>0</v>
      </c>
      <c r="Q156" s="226">
        <v>0</v>
      </c>
      <c r="R156" s="226">
        <f>Q156*H156</f>
        <v>0</v>
      </c>
      <c r="S156" s="226">
        <v>0</v>
      </c>
      <c r="T156" s="227">
        <f>S156*H156</f>
        <v>0</v>
      </c>
      <c r="AR156" s="17" t="s">
        <v>376</v>
      </c>
      <c r="AT156" s="17" t="s">
        <v>198</v>
      </c>
      <c r="AU156" s="17" t="s">
        <v>86</v>
      </c>
      <c r="AY156" s="17" t="s">
        <v>195</v>
      </c>
      <c r="BE156" s="228">
        <f>IF(N156="základní",J156,0)</f>
        <v>0</v>
      </c>
      <c r="BF156" s="228">
        <f>IF(N156="snížená",J156,0)</f>
        <v>0</v>
      </c>
      <c r="BG156" s="228">
        <f>IF(N156="zákl. přenesená",J156,0)</f>
        <v>0</v>
      </c>
      <c r="BH156" s="228">
        <f>IF(N156="sníž. přenesená",J156,0)</f>
        <v>0</v>
      </c>
      <c r="BI156" s="228">
        <f>IF(N156="nulová",J156,0)</f>
        <v>0</v>
      </c>
      <c r="BJ156" s="17" t="s">
        <v>84</v>
      </c>
      <c r="BK156" s="228">
        <f>ROUND(I156*H156,2)</f>
        <v>0</v>
      </c>
      <c r="BL156" s="17" t="s">
        <v>376</v>
      </c>
      <c r="BM156" s="17" t="s">
        <v>3032</v>
      </c>
    </row>
    <row r="157" s="1" customFormat="1" ht="16.5" customHeight="1">
      <c r="B157" s="39"/>
      <c r="C157" s="217" t="s">
        <v>431</v>
      </c>
      <c r="D157" s="217" t="s">
        <v>198</v>
      </c>
      <c r="E157" s="218" t="s">
        <v>2909</v>
      </c>
      <c r="F157" s="219" t="s">
        <v>2910</v>
      </c>
      <c r="G157" s="220" t="s">
        <v>404</v>
      </c>
      <c r="H157" s="221">
        <v>61</v>
      </c>
      <c r="I157" s="222"/>
      <c r="J157" s="223">
        <f>ROUND(I157*H157,2)</f>
        <v>0</v>
      </c>
      <c r="K157" s="219" t="s">
        <v>202</v>
      </c>
      <c r="L157" s="44"/>
      <c r="M157" s="224" t="s">
        <v>1</v>
      </c>
      <c r="N157" s="225" t="s">
        <v>48</v>
      </c>
      <c r="O157" s="80"/>
      <c r="P157" s="226">
        <f>O157*H157</f>
        <v>0</v>
      </c>
      <c r="Q157" s="226">
        <v>1.0000000000000001E-05</v>
      </c>
      <c r="R157" s="226">
        <f>Q157*H157</f>
        <v>0.00061000000000000008</v>
      </c>
      <c r="S157" s="226">
        <v>0</v>
      </c>
      <c r="T157" s="227">
        <f>S157*H157</f>
        <v>0</v>
      </c>
      <c r="AR157" s="17" t="s">
        <v>215</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215</v>
      </c>
      <c r="BM157" s="17" t="s">
        <v>3033</v>
      </c>
    </row>
    <row r="158" s="1" customFormat="1" ht="16.5" customHeight="1">
      <c r="B158" s="39"/>
      <c r="C158" s="278" t="s">
        <v>436</v>
      </c>
      <c r="D158" s="278" t="s">
        <v>366</v>
      </c>
      <c r="E158" s="279" t="s">
        <v>2912</v>
      </c>
      <c r="F158" s="280" t="s">
        <v>3034</v>
      </c>
      <c r="G158" s="281" t="s">
        <v>404</v>
      </c>
      <c r="H158" s="282">
        <v>67.099999999999994</v>
      </c>
      <c r="I158" s="283"/>
      <c r="J158" s="284">
        <f>ROUND(I158*H158,2)</f>
        <v>0</v>
      </c>
      <c r="K158" s="280" t="s">
        <v>202</v>
      </c>
      <c r="L158" s="285"/>
      <c r="M158" s="286" t="s">
        <v>1</v>
      </c>
      <c r="N158" s="287" t="s">
        <v>48</v>
      </c>
      <c r="O158" s="80"/>
      <c r="P158" s="226">
        <f>O158*H158</f>
        <v>0</v>
      </c>
      <c r="Q158" s="226">
        <v>0.0026700000000000001</v>
      </c>
      <c r="R158" s="226">
        <f>Q158*H158</f>
        <v>0.17915699999999998</v>
      </c>
      <c r="S158" s="226">
        <v>0</v>
      </c>
      <c r="T158" s="227">
        <f>S158*H158</f>
        <v>0</v>
      </c>
      <c r="AR158" s="17" t="s">
        <v>238</v>
      </c>
      <c r="AT158" s="17" t="s">
        <v>366</v>
      </c>
      <c r="AU158" s="17" t="s">
        <v>86</v>
      </c>
      <c r="AY158" s="17" t="s">
        <v>195</v>
      </c>
      <c r="BE158" s="228">
        <f>IF(N158="základní",J158,0)</f>
        <v>0</v>
      </c>
      <c r="BF158" s="228">
        <f>IF(N158="snížená",J158,0)</f>
        <v>0</v>
      </c>
      <c r="BG158" s="228">
        <f>IF(N158="zákl. přenesená",J158,0)</f>
        <v>0</v>
      </c>
      <c r="BH158" s="228">
        <f>IF(N158="sníž. přenesená",J158,0)</f>
        <v>0</v>
      </c>
      <c r="BI158" s="228">
        <f>IF(N158="nulová",J158,0)</f>
        <v>0</v>
      </c>
      <c r="BJ158" s="17" t="s">
        <v>84</v>
      </c>
      <c r="BK158" s="228">
        <f>ROUND(I158*H158,2)</f>
        <v>0</v>
      </c>
      <c r="BL158" s="17" t="s">
        <v>215</v>
      </c>
      <c r="BM158" s="17" t="s">
        <v>3035</v>
      </c>
    </row>
    <row r="159" s="1" customFormat="1">
      <c r="B159" s="39"/>
      <c r="C159" s="40"/>
      <c r="D159" s="229" t="s">
        <v>205</v>
      </c>
      <c r="E159" s="40"/>
      <c r="F159" s="230" t="s">
        <v>2915</v>
      </c>
      <c r="G159" s="40"/>
      <c r="H159" s="40"/>
      <c r="I159" s="144"/>
      <c r="J159" s="40"/>
      <c r="K159" s="40"/>
      <c r="L159" s="44"/>
      <c r="M159" s="231"/>
      <c r="N159" s="80"/>
      <c r="O159" s="80"/>
      <c r="P159" s="80"/>
      <c r="Q159" s="80"/>
      <c r="R159" s="80"/>
      <c r="S159" s="80"/>
      <c r="T159" s="81"/>
      <c r="AT159" s="17" t="s">
        <v>205</v>
      </c>
      <c r="AU159" s="17" t="s">
        <v>86</v>
      </c>
    </row>
    <row r="160" s="12" customFormat="1">
      <c r="B160" s="235"/>
      <c r="C160" s="236"/>
      <c r="D160" s="229" t="s">
        <v>299</v>
      </c>
      <c r="E160" s="236"/>
      <c r="F160" s="238" t="s">
        <v>3036</v>
      </c>
      <c r="G160" s="236"/>
      <c r="H160" s="239">
        <v>67.099999999999994</v>
      </c>
      <c r="I160" s="240"/>
      <c r="J160" s="236"/>
      <c r="K160" s="236"/>
      <c r="L160" s="241"/>
      <c r="M160" s="242"/>
      <c r="N160" s="243"/>
      <c r="O160" s="243"/>
      <c r="P160" s="243"/>
      <c r="Q160" s="243"/>
      <c r="R160" s="243"/>
      <c r="S160" s="243"/>
      <c r="T160" s="244"/>
      <c r="AT160" s="245" t="s">
        <v>299</v>
      </c>
      <c r="AU160" s="245" t="s">
        <v>86</v>
      </c>
      <c r="AV160" s="12" t="s">
        <v>86</v>
      </c>
      <c r="AW160" s="12" t="s">
        <v>4</v>
      </c>
      <c r="AX160" s="12" t="s">
        <v>84</v>
      </c>
      <c r="AY160" s="245" t="s">
        <v>195</v>
      </c>
    </row>
    <row r="161" s="1" customFormat="1" ht="16.5" customHeight="1">
      <c r="B161" s="39"/>
      <c r="C161" s="217" t="s">
        <v>441</v>
      </c>
      <c r="D161" s="217" t="s">
        <v>198</v>
      </c>
      <c r="E161" s="218" t="s">
        <v>2961</v>
      </c>
      <c r="F161" s="219" t="s">
        <v>2962</v>
      </c>
      <c r="G161" s="220" t="s">
        <v>404</v>
      </c>
      <c r="H161" s="221">
        <v>110</v>
      </c>
      <c r="I161" s="222"/>
      <c r="J161" s="223">
        <f>ROUND(I161*H161,2)</f>
        <v>0</v>
      </c>
      <c r="K161" s="219" t="s">
        <v>202</v>
      </c>
      <c r="L161" s="44"/>
      <c r="M161" s="224" t="s">
        <v>1</v>
      </c>
      <c r="N161" s="225" t="s">
        <v>48</v>
      </c>
      <c r="O161" s="80"/>
      <c r="P161" s="226">
        <f>O161*H161</f>
        <v>0</v>
      </c>
      <c r="Q161" s="226">
        <v>1.0000000000000001E-05</v>
      </c>
      <c r="R161" s="226">
        <f>Q161*H161</f>
        <v>0.0011000000000000001</v>
      </c>
      <c r="S161" s="226">
        <v>0</v>
      </c>
      <c r="T161" s="227">
        <f>S161*H161</f>
        <v>0</v>
      </c>
      <c r="AR161" s="17" t="s">
        <v>215</v>
      </c>
      <c r="AT161" s="17" t="s">
        <v>198</v>
      </c>
      <c r="AU161" s="17" t="s">
        <v>86</v>
      </c>
      <c r="AY161" s="17" t="s">
        <v>195</v>
      </c>
      <c r="BE161" s="228">
        <f>IF(N161="základní",J161,0)</f>
        <v>0</v>
      </c>
      <c r="BF161" s="228">
        <f>IF(N161="snížená",J161,0)</f>
        <v>0</v>
      </c>
      <c r="BG161" s="228">
        <f>IF(N161="zákl. přenesená",J161,0)</f>
        <v>0</v>
      </c>
      <c r="BH161" s="228">
        <f>IF(N161="sníž. přenesená",J161,0)</f>
        <v>0</v>
      </c>
      <c r="BI161" s="228">
        <f>IF(N161="nulová",J161,0)</f>
        <v>0</v>
      </c>
      <c r="BJ161" s="17" t="s">
        <v>84</v>
      </c>
      <c r="BK161" s="228">
        <f>ROUND(I161*H161,2)</f>
        <v>0</v>
      </c>
      <c r="BL161" s="17" t="s">
        <v>215</v>
      </c>
      <c r="BM161" s="17" t="s">
        <v>3037</v>
      </c>
    </row>
    <row r="162" s="1" customFormat="1" ht="16.5" customHeight="1">
      <c r="B162" s="39"/>
      <c r="C162" s="278" t="s">
        <v>446</v>
      </c>
      <c r="D162" s="278" t="s">
        <v>366</v>
      </c>
      <c r="E162" s="279" t="s">
        <v>2964</v>
      </c>
      <c r="F162" s="280" t="s">
        <v>3038</v>
      </c>
      <c r="G162" s="281" t="s">
        <v>404</v>
      </c>
      <c r="H162" s="282">
        <v>121</v>
      </c>
      <c r="I162" s="283"/>
      <c r="J162" s="284">
        <f>ROUND(I162*H162,2)</f>
        <v>0</v>
      </c>
      <c r="K162" s="280" t="s">
        <v>202</v>
      </c>
      <c r="L162" s="285"/>
      <c r="M162" s="286" t="s">
        <v>1</v>
      </c>
      <c r="N162" s="287" t="s">
        <v>48</v>
      </c>
      <c r="O162" s="80"/>
      <c r="P162" s="226">
        <f>O162*H162</f>
        <v>0</v>
      </c>
      <c r="Q162" s="226">
        <v>0.0046899999999999997</v>
      </c>
      <c r="R162" s="226">
        <f>Q162*H162</f>
        <v>0.56748999999999994</v>
      </c>
      <c r="S162" s="226">
        <v>0</v>
      </c>
      <c r="T162" s="227">
        <f>S162*H162</f>
        <v>0</v>
      </c>
      <c r="AR162" s="17" t="s">
        <v>238</v>
      </c>
      <c r="AT162" s="17" t="s">
        <v>366</v>
      </c>
      <c r="AU162" s="17" t="s">
        <v>86</v>
      </c>
      <c r="AY162" s="17" t="s">
        <v>195</v>
      </c>
      <c r="BE162" s="228">
        <f>IF(N162="základní",J162,0)</f>
        <v>0</v>
      </c>
      <c r="BF162" s="228">
        <f>IF(N162="snížená",J162,0)</f>
        <v>0</v>
      </c>
      <c r="BG162" s="228">
        <f>IF(N162="zákl. přenesená",J162,0)</f>
        <v>0</v>
      </c>
      <c r="BH162" s="228">
        <f>IF(N162="sníž. přenesená",J162,0)</f>
        <v>0</v>
      </c>
      <c r="BI162" s="228">
        <f>IF(N162="nulová",J162,0)</f>
        <v>0</v>
      </c>
      <c r="BJ162" s="17" t="s">
        <v>84</v>
      </c>
      <c r="BK162" s="228">
        <f>ROUND(I162*H162,2)</f>
        <v>0</v>
      </c>
      <c r="BL162" s="17" t="s">
        <v>215</v>
      </c>
      <c r="BM162" s="17" t="s">
        <v>3039</v>
      </c>
    </row>
    <row r="163" s="1" customFormat="1">
      <c r="B163" s="39"/>
      <c r="C163" s="40"/>
      <c r="D163" s="229" t="s">
        <v>205</v>
      </c>
      <c r="E163" s="40"/>
      <c r="F163" s="230" t="s">
        <v>2915</v>
      </c>
      <c r="G163" s="40"/>
      <c r="H163" s="40"/>
      <c r="I163" s="144"/>
      <c r="J163" s="40"/>
      <c r="K163" s="40"/>
      <c r="L163" s="44"/>
      <c r="M163" s="231"/>
      <c r="N163" s="80"/>
      <c r="O163" s="80"/>
      <c r="P163" s="80"/>
      <c r="Q163" s="80"/>
      <c r="R163" s="80"/>
      <c r="S163" s="80"/>
      <c r="T163" s="81"/>
      <c r="AT163" s="17" t="s">
        <v>205</v>
      </c>
      <c r="AU163" s="17" t="s">
        <v>86</v>
      </c>
    </row>
    <row r="164" s="12" customFormat="1">
      <c r="B164" s="235"/>
      <c r="C164" s="236"/>
      <c r="D164" s="229" t="s">
        <v>299</v>
      </c>
      <c r="E164" s="236"/>
      <c r="F164" s="238" t="s">
        <v>3040</v>
      </c>
      <c r="G164" s="236"/>
      <c r="H164" s="239">
        <v>121</v>
      </c>
      <c r="I164" s="240"/>
      <c r="J164" s="236"/>
      <c r="K164" s="236"/>
      <c r="L164" s="241"/>
      <c r="M164" s="242"/>
      <c r="N164" s="243"/>
      <c r="O164" s="243"/>
      <c r="P164" s="243"/>
      <c r="Q164" s="243"/>
      <c r="R164" s="243"/>
      <c r="S164" s="243"/>
      <c r="T164" s="244"/>
      <c r="AT164" s="245" t="s">
        <v>299</v>
      </c>
      <c r="AU164" s="245" t="s">
        <v>86</v>
      </c>
      <c r="AV164" s="12" t="s">
        <v>86</v>
      </c>
      <c r="AW164" s="12" t="s">
        <v>4</v>
      </c>
      <c r="AX164" s="12" t="s">
        <v>84</v>
      </c>
      <c r="AY164" s="245" t="s">
        <v>195</v>
      </c>
    </row>
    <row r="165" s="1" customFormat="1" ht="16.5" customHeight="1">
      <c r="B165" s="39"/>
      <c r="C165" s="217" t="s">
        <v>451</v>
      </c>
      <c r="D165" s="217" t="s">
        <v>198</v>
      </c>
      <c r="E165" s="218" t="s">
        <v>3041</v>
      </c>
      <c r="F165" s="219" t="s">
        <v>3042</v>
      </c>
      <c r="G165" s="220" t="s">
        <v>404</v>
      </c>
      <c r="H165" s="221">
        <v>106</v>
      </c>
      <c r="I165" s="222"/>
      <c r="J165" s="223">
        <f>ROUND(I165*H165,2)</f>
        <v>0</v>
      </c>
      <c r="K165" s="219" t="s">
        <v>202</v>
      </c>
      <c r="L165" s="44"/>
      <c r="M165" s="224" t="s">
        <v>1</v>
      </c>
      <c r="N165" s="225" t="s">
        <v>48</v>
      </c>
      <c r="O165" s="80"/>
      <c r="P165" s="226">
        <f>O165*H165</f>
        <v>0</v>
      </c>
      <c r="Q165" s="226">
        <v>2.0000000000000002E-05</v>
      </c>
      <c r="R165" s="226">
        <f>Q165*H165</f>
        <v>0.0021200000000000004</v>
      </c>
      <c r="S165" s="226">
        <v>0</v>
      </c>
      <c r="T165" s="227">
        <f>S165*H165</f>
        <v>0</v>
      </c>
      <c r="AR165" s="17" t="s">
        <v>215</v>
      </c>
      <c r="AT165" s="17" t="s">
        <v>198</v>
      </c>
      <c r="AU165" s="17" t="s">
        <v>86</v>
      </c>
      <c r="AY165" s="17" t="s">
        <v>195</v>
      </c>
      <c r="BE165" s="228">
        <f>IF(N165="základní",J165,0)</f>
        <v>0</v>
      </c>
      <c r="BF165" s="228">
        <f>IF(N165="snížená",J165,0)</f>
        <v>0</v>
      </c>
      <c r="BG165" s="228">
        <f>IF(N165="zákl. přenesená",J165,0)</f>
        <v>0</v>
      </c>
      <c r="BH165" s="228">
        <f>IF(N165="sníž. přenesená",J165,0)</f>
        <v>0</v>
      </c>
      <c r="BI165" s="228">
        <f>IF(N165="nulová",J165,0)</f>
        <v>0</v>
      </c>
      <c r="BJ165" s="17" t="s">
        <v>84</v>
      </c>
      <c r="BK165" s="228">
        <f>ROUND(I165*H165,2)</f>
        <v>0</v>
      </c>
      <c r="BL165" s="17" t="s">
        <v>215</v>
      </c>
      <c r="BM165" s="17" t="s">
        <v>3043</v>
      </c>
    </row>
    <row r="166" s="1" customFormat="1" ht="16.5" customHeight="1">
      <c r="B166" s="39"/>
      <c r="C166" s="278" t="s">
        <v>455</v>
      </c>
      <c r="D166" s="278" t="s">
        <v>366</v>
      </c>
      <c r="E166" s="279" t="s">
        <v>3044</v>
      </c>
      <c r="F166" s="280" t="s">
        <v>3045</v>
      </c>
      <c r="G166" s="281" t="s">
        <v>404</v>
      </c>
      <c r="H166" s="282">
        <v>116.59999999999999</v>
      </c>
      <c r="I166" s="283"/>
      <c r="J166" s="284">
        <f>ROUND(I166*H166,2)</f>
        <v>0</v>
      </c>
      <c r="K166" s="280" t="s">
        <v>202</v>
      </c>
      <c r="L166" s="285"/>
      <c r="M166" s="286" t="s">
        <v>1</v>
      </c>
      <c r="N166" s="287" t="s">
        <v>48</v>
      </c>
      <c r="O166" s="80"/>
      <c r="P166" s="226">
        <f>O166*H166</f>
        <v>0</v>
      </c>
      <c r="Q166" s="226">
        <v>0.0081399999999999997</v>
      </c>
      <c r="R166" s="226">
        <f>Q166*H166</f>
        <v>0.94912399999999997</v>
      </c>
      <c r="S166" s="226">
        <v>0</v>
      </c>
      <c r="T166" s="227">
        <f>S166*H166</f>
        <v>0</v>
      </c>
      <c r="AR166" s="17" t="s">
        <v>238</v>
      </c>
      <c r="AT166" s="17" t="s">
        <v>366</v>
      </c>
      <c r="AU166" s="17" t="s">
        <v>86</v>
      </c>
      <c r="AY166" s="17" t="s">
        <v>195</v>
      </c>
      <c r="BE166" s="228">
        <f>IF(N166="základní",J166,0)</f>
        <v>0</v>
      </c>
      <c r="BF166" s="228">
        <f>IF(N166="snížená",J166,0)</f>
        <v>0</v>
      </c>
      <c r="BG166" s="228">
        <f>IF(N166="zákl. přenesená",J166,0)</f>
        <v>0</v>
      </c>
      <c r="BH166" s="228">
        <f>IF(N166="sníž. přenesená",J166,0)</f>
        <v>0</v>
      </c>
      <c r="BI166" s="228">
        <f>IF(N166="nulová",J166,0)</f>
        <v>0</v>
      </c>
      <c r="BJ166" s="17" t="s">
        <v>84</v>
      </c>
      <c r="BK166" s="228">
        <f>ROUND(I166*H166,2)</f>
        <v>0</v>
      </c>
      <c r="BL166" s="17" t="s">
        <v>215</v>
      </c>
      <c r="BM166" s="17" t="s">
        <v>3046</v>
      </c>
    </row>
    <row r="167" s="1" customFormat="1">
      <c r="B167" s="39"/>
      <c r="C167" s="40"/>
      <c r="D167" s="229" t="s">
        <v>205</v>
      </c>
      <c r="E167" s="40"/>
      <c r="F167" s="230" t="s">
        <v>2915</v>
      </c>
      <c r="G167" s="40"/>
      <c r="H167" s="40"/>
      <c r="I167" s="144"/>
      <c r="J167" s="40"/>
      <c r="K167" s="40"/>
      <c r="L167" s="44"/>
      <c r="M167" s="231"/>
      <c r="N167" s="80"/>
      <c r="O167" s="80"/>
      <c r="P167" s="80"/>
      <c r="Q167" s="80"/>
      <c r="R167" s="80"/>
      <c r="S167" s="80"/>
      <c r="T167" s="81"/>
      <c r="AT167" s="17" t="s">
        <v>205</v>
      </c>
      <c r="AU167" s="17" t="s">
        <v>86</v>
      </c>
    </row>
    <row r="168" s="12" customFormat="1">
      <c r="B168" s="235"/>
      <c r="C168" s="236"/>
      <c r="D168" s="229" t="s">
        <v>299</v>
      </c>
      <c r="E168" s="236"/>
      <c r="F168" s="238" t="s">
        <v>3047</v>
      </c>
      <c r="G168" s="236"/>
      <c r="H168" s="239">
        <v>116.59999999999999</v>
      </c>
      <c r="I168" s="240"/>
      <c r="J168" s="236"/>
      <c r="K168" s="236"/>
      <c r="L168" s="241"/>
      <c r="M168" s="242"/>
      <c r="N168" s="243"/>
      <c r="O168" s="243"/>
      <c r="P168" s="243"/>
      <c r="Q168" s="243"/>
      <c r="R168" s="243"/>
      <c r="S168" s="243"/>
      <c r="T168" s="244"/>
      <c r="AT168" s="245" t="s">
        <v>299</v>
      </c>
      <c r="AU168" s="245" t="s">
        <v>86</v>
      </c>
      <c r="AV168" s="12" t="s">
        <v>86</v>
      </c>
      <c r="AW168" s="12" t="s">
        <v>4</v>
      </c>
      <c r="AX168" s="12" t="s">
        <v>84</v>
      </c>
      <c r="AY168" s="245" t="s">
        <v>195</v>
      </c>
    </row>
    <row r="169" s="1" customFormat="1" ht="16.5" customHeight="1">
      <c r="B169" s="39"/>
      <c r="C169" s="217" t="s">
        <v>460</v>
      </c>
      <c r="D169" s="217" t="s">
        <v>198</v>
      </c>
      <c r="E169" s="218" t="s">
        <v>3048</v>
      </c>
      <c r="F169" s="219" t="s">
        <v>3049</v>
      </c>
      <c r="G169" s="220" t="s">
        <v>404</v>
      </c>
      <c r="H169" s="221">
        <v>5</v>
      </c>
      <c r="I169" s="222"/>
      <c r="J169" s="223">
        <f>ROUND(I169*H169,2)</f>
        <v>0</v>
      </c>
      <c r="K169" s="219" t="s">
        <v>202</v>
      </c>
      <c r="L169" s="44"/>
      <c r="M169" s="224" t="s">
        <v>1</v>
      </c>
      <c r="N169" s="225" t="s">
        <v>48</v>
      </c>
      <c r="O169" s="80"/>
      <c r="P169" s="226">
        <f>O169*H169</f>
        <v>0</v>
      </c>
      <c r="Q169" s="226">
        <v>2.0000000000000002E-05</v>
      </c>
      <c r="R169" s="226">
        <f>Q169*H169</f>
        <v>0.00010000000000000001</v>
      </c>
      <c r="S169" s="226">
        <v>0</v>
      </c>
      <c r="T169" s="227">
        <f>S169*H169</f>
        <v>0</v>
      </c>
      <c r="AR169" s="17" t="s">
        <v>215</v>
      </c>
      <c r="AT169" s="17" t="s">
        <v>198</v>
      </c>
      <c r="AU169" s="17" t="s">
        <v>86</v>
      </c>
      <c r="AY169" s="17" t="s">
        <v>195</v>
      </c>
      <c r="BE169" s="228">
        <f>IF(N169="základní",J169,0)</f>
        <v>0</v>
      </c>
      <c r="BF169" s="228">
        <f>IF(N169="snížená",J169,0)</f>
        <v>0</v>
      </c>
      <c r="BG169" s="228">
        <f>IF(N169="zákl. přenesená",J169,0)</f>
        <v>0</v>
      </c>
      <c r="BH169" s="228">
        <f>IF(N169="sníž. přenesená",J169,0)</f>
        <v>0</v>
      </c>
      <c r="BI169" s="228">
        <f>IF(N169="nulová",J169,0)</f>
        <v>0</v>
      </c>
      <c r="BJ169" s="17" t="s">
        <v>84</v>
      </c>
      <c r="BK169" s="228">
        <f>ROUND(I169*H169,2)</f>
        <v>0</v>
      </c>
      <c r="BL169" s="17" t="s">
        <v>215</v>
      </c>
      <c r="BM169" s="17" t="s">
        <v>3050</v>
      </c>
    </row>
    <row r="170" s="1" customFormat="1" ht="16.5" customHeight="1">
      <c r="B170" s="39"/>
      <c r="C170" s="278" t="s">
        <v>467</v>
      </c>
      <c r="D170" s="278" t="s">
        <v>366</v>
      </c>
      <c r="E170" s="279" t="s">
        <v>3051</v>
      </c>
      <c r="F170" s="280" t="s">
        <v>3052</v>
      </c>
      <c r="G170" s="281" t="s">
        <v>404</v>
      </c>
      <c r="H170" s="282">
        <v>5.5</v>
      </c>
      <c r="I170" s="283"/>
      <c r="J170" s="284">
        <f>ROUND(I170*H170,2)</f>
        <v>0</v>
      </c>
      <c r="K170" s="280" t="s">
        <v>202</v>
      </c>
      <c r="L170" s="285"/>
      <c r="M170" s="286" t="s">
        <v>1</v>
      </c>
      <c r="N170" s="287" t="s">
        <v>48</v>
      </c>
      <c r="O170" s="80"/>
      <c r="P170" s="226">
        <f>O170*H170</f>
        <v>0</v>
      </c>
      <c r="Q170" s="226">
        <v>0.01311</v>
      </c>
      <c r="R170" s="226">
        <f>Q170*H170</f>
        <v>0.072105000000000002</v>
      </c>
      <c r="S170" s="226">
        <v>0</v>
      </c>
      <c r="T170" s="227">
        <f>S170*H170</f>
        <v>0</v>
      </c>
      <c r="AR170" s="17" t="s">
        <v>238</v>
      </c>
      <c r="AT170" s="17" t="s">
        <v>366</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215</v>
      </c>
      <c r="BM170" s="17" t="s">
        <v>3053</v>
      </c>
    </row>
    <row r="171" s="1" customFormat="1">
      <c r="B171" s="39"/>
      <c r="C171" s="40"/>
      <c r="D171" s="229" t="s">
        <v>205</v>
      </c>
      <c r="E171" s="40"/>
      <c r="F171" s="230" t="s">
        <v>2915</v>
      </c>
      <c r="G171" s="40"/>
      <c r="H171" s="40"/>
      <c r="I171" s="144"/>
      <c r="J171" s="40"/>
      <c r="K171" s="40"/>
      <c r="L171" s="44"/>
      <c r="M171" s="231"/>
      <c r="N171" s="80"/>
      <c r="O171" s="80"/>
      <c r="P171" s="80"/>
      <c r="Q171" s="80"/>
      <c r="R171" s="80"/>
      <c r="S171" s="80"/>
      <c r="T171" s="81"/>
      <c r="AT171" s="17" t="s">
        <v>205</v>
      </c>
      <c r="AU171" s="17" t="s">
        <v>86</v>
      </c>
    </row>
    <row r="172" s="12" customFormat="1">
      <c r="B172" s="235"/>
      <c r="C172" s="236"/>
      <c r="D172" s="229" t="s">
        <v>299</v>
      </c>
      <c r="E172" s="236"/>
      <c r="F172" s="238" t="s">
        <v>3054</v>
      </c>
      <c r="G172" s="236"/>
      <c r="H172" s="239">
        <v>5.5</v>
      </c>
      <c r="I172" s="240"/>
      <c r="J172" s="236"/>
      <c r="K172" s="236"/>
      <c r="L172" s="241"/>
      <c r="M172" s="242"/>
      <c r="N172" s="243"/>
      <c r="O172" s="243"/>
      <c r="P172" s="243"/>
      <c r="Q172" s="243"/>
      <c r="R172" s="243"/>
      <c r="S172" s="243"/>
      <c r="T172" s="244"/>
      <c r="AT172" s="245" t="s">
        <v>299</v>
      </c>
      <c r="AU172" s="245" t="s">
        <v>86</v>
      </c>
      <c r="AV172" s="12" t="s">
        <v>86</v>
      </c>
      <c r="AW172" s="12" t="s">
        <v>4</v>
      </c>
      <c r="AX172" s="12" t="s">
        <v>84</v>
      </c>
      <c r="AY172" s="245" t="s">
        <v>195</v>
      </c>
    </row>
    <row r="173" s="1" customFormat="1" ht="16.5" customHeight="1">
      <c r="B173" s="39"/>
      <c r="C173" s="217" t="s">
        <v>478</v>
      </c>
      <c r="D173" s="217" t="s">
        <v>198</v>
      </c>
      <c r="E173" s="218" t="s">
        <v>2968</v>
      </c>
      <c r="F173" s="219" t="s">
        <v>3055</v>
      </c>
      <c r="G173" s="220" t="s">
        <v>553</v>
      </c>
      <c r="H173" s="221">
        <v>1</v>
      </c>
      <c r="I173" s="222"/>
      <c r="J173" s="223">
        <f>ROUND(I173*H173,2)</f>
        <v>0</v>
      </c>
      <c r="K173" s="219" t="s">
        <v>1255</v>
      </c>
      <c r="L173" s="44"/>
      <c r="M173" s="224" t="s">
        <v>1</v>
      </c>
      <c r="N173" s="225" t="s">
        <v>48</v>
      </c>
      <c r="O173" s="80"/>
      <c r="P173" s="226">
        <f>O173*H173</f>
        <v>0</v>
      </c>
      <c r="Q173" s="226">
        <v>8.4209300000000002</v>
      </c>
      <c r="R173" s="226">
        <f>Q173*H173</f>
        <v>8.4209300000000002</v>
      </c>
      <c r="S173" s="226">
        <v>0</v>
      </c>
      <c r="T173" s="227">
        <f>S173*H173</f>
        <v>0</v>
      </c>
      <c r="AR173" s="17" t="s">
        <v>215</v>
      </c>
      <c r="AT173" s="17" t="s">
        <v>198</v>
      </c>
      <c r="AU173" s="17" t="s">
        <v>86</v>
      </c>
      <c r="AY173" s="17" t="s">
        <v>195</v>
      </c>
      <c r="BE173" s="228">
        <f>IF(N173="základní",J173,0)</f>
        <v>0</v>
      </c>
      <c r="BF173" s="228">
        <f>IF(N173="snížená",J173,0)</f>
        <v>0</v>
      </c>
      <c r="BG173" s="228">
        <f>IF(N173="zákl. přenesená",J173,0)</f>
        <v>0</v>
      </c>
      <c r="BH173" s="228">
        <f>IF(N173="sníž. přenesená",J173,0)</f>
        <v>0</v>
      </c>
      <c r="BI173" s="228">
        <f>IF(N173="nulová",J173,0)</f>
        <v>0</v>
      </c>
      <c r="BJ173" s="17" t="s">
        <v>84</v>
      </c>
      <c r="BK173" s="228">
        <f>ROUND(I173*H173,2)</f>
        <v>0</v>
      </c>
      <c r="BL173" s="17" t="s">
        <v>215</v>
      </c>
      <c r="BM173" s="17" t="s">
        <v>3056</v>
      </c>
    </row>
    <row r="174" s="1" customFormat="1">
      <c r="B174" s="39"/>
      <c r="C174" s="40"/>
      <c r="D174" s="229" t="s">
        <v>205</v>
      </c>
      <c r="E174" s="40"/>
      <c r="F174" s="230" t="s">
        <v>3057</v>
      </c>
      <c r="G174" s="40"/>
      <c r="H174" s="40"/>
      <c r="I174" s="144"/>
      <c r="J174" s="40"/>
      <c r="K174" s="40"/>
      <c r="L174" s="44"/>
      <c r="M174" s="231"/>
      <c r="N174" s="80"/>
      <c r="O174" s="80"/>
      <c r="P174" s="80"/>
      <c r="Q174" s="80"/>
      <c r="R174" s="80"/>
      <c r="S174" s="80"/>
      <c r="T174" s="81"/>
      <c r="AT174" s="17" t="s">
        <v>205</v>
      </c>
      <c r="AU174" s="17" t="s">
        <v>86</v>
      </c>
    </row>
    <row r="175" s="12" customFormat="1">
      <c r="B175" s="235"/>
      <c r="C175" s="236"/>
      <c r="D175" s="229" t="s">
        <v>299</v>
      </c>
      <c r="E175" s="237" t="s">
        <v>1</v>
      </c>
      <c r="F175" s="238" t="s">
        <v>710</v>
      </c>
      <c r="G175" s="236"/>
      <c r="H175" s="239">
        <v>1</v>
      </c>
      <c r="I175" s="240"/>
      <c r="J175" s="236"/>
      <c r="K175" s="236"/>
      <c r="L175" s="241"/>
      <c r="M175" s="242"/>
      <c r="N175" s="243"/>
      <c r="O175" s="243"/>
      <c r="P175" s="243"/>
      <c r="Q175" s="243"/>
      <c r="R175" s="243"/>
      <c r="S175" s="243"/>
      <c r="T175" s="244"/>
      <c r="AT175" s="245" t="s">
        <v>299</v>
      </c>
      <c r="AU175" s="245" t="s">
        <v>86</v>
      </c>
      <c r="AV175" s="12" t="s">
        <v>86</v>
      </c>
      <c r="AW175" s="12" t="s">
        <v>38</v>
      </c>
      <c r="AX175" s="12" t="s">
        <v>77</v>
      </c>
      <c r="AY175" s="245" t="s">
        <v>195</v>
      </c>
    </row>
    <row r="176" s="13" customFormat="1">
      <c r="B176" s="246"/>
      <c r="C176" s="247"/>
      <c r="D176" s="229" t="s">
        <v>299</v>
      </c>
      <c r="E176" s="248" t="s">
        <v>1</v>
      </c>
      <c r="F176" s="249" t="s">
        <v>301</v>
      </c>
      <c r="G176" s="247"/>
      <c r="H176" s="250">
        <v>1</v>
      </c>
      <c r="I176" s="251"/>
      <c r="J176" s="247"/>
      <c r="K176" s="247"/>
      <c r="L176" s="252"/>
      <c r="M176" s="253"/>
      <c r="N176" s="254"/>
      <c r="O176" s="254"/>
      <c r="P176" s="254"/>
      <c r="Q176" s="254"/>
      <c r="R176" s="254"/>
      <c r="S176" s="254"/>
      <c r="T176" s="255"/>
      <c r="AT176" s="256" t="s">
        <v>299</v>
      </c>
      <c r="AU176" s="256" t="s">
        <v>86</v>
      </c>
      <c r="AV176" s="13" t="s">
        <v>215</v>
      </c>
      <c r="AW176" s="13" t="s">
        <v>38</v>
      </c>
      <c r="AX176" s="13" t="s">
        <v>84</v>
      </c>
      <c r="AY176" s="256" t="s">
        <v>195</v>
      </c>
    </row>
    <row r="177" s="1" customFormat="1" ht="16.5" customHeight="1">
      <c r="B177" s="39"/>
      <c r="C177" s="217" t="s">
        <v>489</v>
      </c>
      <c r="D177" s="217" t="s">
        <v>198</v>
      </c>
      <c r="E177" s="218" t="s">
        <v>3058</v>
      </c>
      <c r="F177" s="219" t="s">
        <v>3059</v>
      </c>
      <c r="G177" s="220" t="s">
        <v>553</v>
      </c>
      <c r="H177" s="221">
        <v>1</v>
      </c>
      <c r="I177" s="222"/>
      <c r="J177" s="223">
        <f>ROUND(I177*H177,2)</f>
        <v>0</v>
      </c>
      <c r="K177" s="219" t="s">
        <v>1255</v>
      </c>
      <c r="L177" s="44"/>
      <c r="M177" s="224" t="s">
        <v>1</v>
      </c>
      <c r="N177" s="225" t="s">
        <v>48</v>
      </c>
      <c r="O177" s="80"/>
      <c r="P177" s="226">
        <f>O177*H177</f>
        <v>0</v>
      </c>
      <c r="Q177" s="226">
        <v>8.4209300000000002</v>
      </c>
      <c r="R177" s="226">
        <f>Q177*H177</f>
        <v>8.4209300000000002</v>
      </c>
      <c r="S177" s="226">
        <v>0</v>
      </c>
      <c r="T177" s="227">
        <f>S177*H177</f>
        <v>0</v>
      </c>
      <c r="AR177" s="17" t="s">
        <v>215</v>
      </c>
      <c r="AT177" s="17" t="s">
        <v>198</v>
      </c>
      <c r="AU177" s="17" t="s">
        <v>86</v>
      </c>
      <c r="AY177" s="17" t="s">
        <v>195</v>
      </c>
      <c r="BE177" s="228">
        <f>IF(N177="základní",J177,0)</f>
        <v>0</v>
      </c>
      <c r="BF177" s="228">
        <f>IF(N177="snížená",J177,0)</f>
        <v>0</v>
      </c>
      <c r="BG177" s="228">
        <f>IF(N177="zákl. přenesená",J177,0)</f>
        <v>0</v>
      </c>
      <c r="BH177" s="228">
        <f>IF(N177="sníž. přenesená",J177,0)</f>
        <v>0</v>
      </c>
      <c r="BI177" s="228">
        <f>IF(N177="nulová",J177,0)</f>
        <v>0</v>
      </c>
      <c r="BJ177" s="17" t="s">
        <v>84</v>
      </c>
      <c r="BK177" s="228">
        <f>ROUND(I177*H177,2)</f>
        <v>0</v>
      </c>
      <c r="BL177" s="17" t="s">
        <v>215</v>
      </c>
      <c r="BM177" s="17" t="s">
        <v>3060</v>
      </c>
    </row>
    <row r="178" s="1" customFormat="1">
      <c r="B178" s="39"/>
      <c r="C178" s="40"/>
      <c r="D178" s="229" t="s">
        <v>205</v>
      </c>
      <c r="E178" s="40"/>
      <c r="F178" s="230" t="s">
        <v>3057</v>
      </c>
      <c r="G178" s="40"/>
      <c r="H178" s="40"/>
      <c r="I178" s="144"/>
      <c r="J178" s="40"/>
      <c r="K178" s="40"/>
      <c r="L178" s="44"/>
      <c r="M178" s="231"/>
      <c r="N178" s="80"/>
      <c r="O178" s="80"/>
      <c r="P178" s="80"/>
      <c r="Q178" s="80"/>
      <c r="R178" s="80"/>
      <c r="S178" s="80"/>
      <c r="T178" s="81"/>
      <c r="AT178" s="17" t="s">
        <v>205</v>
      </c>
      <c r="AU178" s="17" t="s">
        <v>86</v>
      </c>
    </row>
    <row r="179" s="12" customFormat="1">
      <c r="B179" s="235"/>
      <c r="C179" s="236"/>
      <c r="D179" s="229" t="s">
        <v>299</v>
      </c>
      <c r="E179" s="237" t="s">
        <v>1</v>
      </c>
      <c r="F179" s="238" t="s">
        <v>710</v>
      </c>
      <c r="G179" s="236"/>
      <c r="H179" s="239">
        <v>1</v>
      </c>
      <c r="I179" s="240"/>
      <c r="J179" s="236"/>
      <c r="K179" s="236"/>
      <c r="L179" s="241"/>
      <c r="M179" s="242"/>
      <c r="N179" s="243"/>
      <c r="O179" s="243"/>
      <c r="P179" s="243"/>
      <c r="Q179" s="243"/>
      <c r="R179" s="243"/>
      <c r="S179" s="243"/>
      <c r="T179" s="244"/>
      <c r="AT179" s="245" t="s">
        <v>299</v>
      </c>
      <c r="AU179" s="245" t="s">
        <v>86</v>
      </c>
      <c r="AV179" s="12" t="s">
        <v>86</v>
      </c>
      <c r="AW179" s="12" t="s">
        <v>38</v>
      </c>
      <c r="AX179" s="12" t="s">
        <v>77</v>
      </c>
      <c r="AY179" s="245" t="s">
        <v>195</v>
      </c>
    </row>
    <row r="180" s="13" customFormat="1">
      <c r="B180" s="246"/>
      <c r="C180" s="247"/>
      <c r="D180" s="229" t="s">
        <v>299</v>
      </c>
      <c r="E180" s="248" t="s">
        <v>1</v>
      </c>
      <c r="F180" s="249" t="s">
        <v>301</v>
      </c>
      <c r="G180" s="247"/>
      <c r="H180" s="250">
        <v>1</v>
      </c>
      <c r="I180" s="251"/>
      <c r="J180" s="247"/>
      <c r="K180" s="247"/>
      <c r="L180" s="252"/>
      <c r="M180" s="253"/>
      <c r="N180" s="254"/>
      <c r="O180" s="254"/>
      <c r="P180" s="254"/>
      <c r="Q180" s="254"/>
      <c r="R180" s="254"/>
      <c r="S180" s="254"/>
      <c r="T180" s="255"/>
      <c r="AT180" s="256" t="s">
        <v>299</v>
      </c>
      <c r="AU180" s="256" t="s">
        <v>86</v>
      </c>
      <c r="AV180" s="13" t="s">
        <v>215</v>
      </c>
      <c r="AW180" s="13" t="s">
        <v>38</v>
      </c>
      <c r="AX180" s="13" t="s">
        <v>84</v>
      </c>
      <c r="AY180" s="256" t="s">
        <v>195</v>
      </c>
    </row>
    <row r="181" s="1" customFormat="1" ht="16.5" customHeight="1">
      <c r="B181" s="39"/>
      <c r="C181" s="217" t="s">
        <v>493</v>
      </c>
      <c r="D181" s="217" t="s">
        <v>198</v>
      </c>
      <c r="E181" s="218" t="s">
        <v>3061</v>
      </c>
      <c r="F181" s="219" t="s">
        <v>3062</v>
      </c>
      <c r="G181" s="220" t="s">
        <v>553</v>
      </c>
      <c r="H181" s="221">
        <v>1</v>
      </c>
      <c r="I181" s="222"/>
      <c r="J181" s="223">
        <f>ROUND(I181*H181,2)</f>
        <v>0</v>
      </c>
      <c r="K181" s="219" t="s">
        <v>1255</v>
      </c>
      <c r="L181" s="44"/>
      <c r="M181" s="224" t="s">
        <v>1</v>
      </c>
      <c r="N181" s="225" t="s">
        <v>48</v>
      </c>
      <c r="O181" s="80"/>
      <c r="P181" s="226">
        <f>O181*H181</f>
        <v>0</v>
      </c>
      <c r="Q181" s="226">
        <v>8.4209300000000002</v>
      </c>
      <c r="R181" s="226">
        <f>Q181*H181</f>
        <v>8.4209300000000002</v>
      </c>
      <c r="S181" s="226">
        <v>0</v>
      </c>
      <c r="T181" s="227">
        <f>S181*H181</f>
        <v>0</v>
      </c>
      <c r="AR181" s="17" t="s">
        <v>215</v>
      </c>
      <c r="AT181" s="17" t="s">
        <v>198</v>
      </c>
      <c r="AU181" s="17" t="s">
        <v>86</v>
      </c>
      <c r="AY181" s="17" t="s">
        <v>195</v>
      </c>
      <c r="BE181" s="228">
        <f>IF(N181="základní",J181,0)</f>
        <v>0</v>
      </c>
      <c r="BF181" s="228">
        <f>IF(N181="snížená",J181,0)</f>
        <v>0</v>
      </c>
      <c r="BG181" s="228">
        <f>IF(N181="zákl. přenesená",J181,0)</f>
        <v>0</v>
      </c>
      <c r="BH181" s="228">
        <f>IF(N181="sníž. přenesená",J181,0)</f>
        <v>0</v>
      </c>
      <c r="BI181" s="228">
        <f>IF(N181="nulová",J181,0)</f>
        <v>0</v>
      </c>
      <c r="BJ181" s="17" t="s">
        <v>84</v>
      </c>
      <c r="BK181" s="228">
        <f>ROUND(I181*H181,2)</f>
        <v>0</v>
      </c>
      <c r="BL181" s="17" t="s">
        <v>215</v>
      </c>
      <c r="BM181" s="17" t="s">
        <v>3063</v>
      </c>
    </row>
    <row r="182" s="1" customFormat="1">
      <c r="B182" s="39"/>
      <c r="C182" s="40"/>
      <c r="D182" s="229" t="s">
        <v>205</v>
      </c>
      <c r="E182" s="40"/>
      <c r="F182" s="230" t="s">
        <v>3057</v>
      </c>
      <c r="G182" s="40"/>
      <c r="H182" s="40"/>
      <c r="I182" s="144"/>
      <c r="J182" s="40"/>
      <c r="K182" s="40"/>
      <c r="L182" s="44"/>
      <c r="M182" s="231"/>
      <c r="N182" s="80"/>
      <c r="O182" s="80"/>
      <c r="P182" s="80"/>
      <c r="Q182" s="80"/>
      <c r="R182" s="80"/>
      <c r="S182" s="80"/>
      <c r="T182" s="81"/>
      <c r="AT182" s="17" t="s">
        <v>205</v>
      </c>
      <c r="AU182" s="17" t="s">
        <v>86</v>
      </c>
    </row>
    <row r="183" s="12" customFormat="1">
      <c r="B183" s="235"/>
      <c r="C183" s="236"/>
      <c r="D183" s="229" t="s">
        <v>299</v>
      </c>
      <c r="E183" s="237" t="s">
        <v>1</v>
      </c>
      <c r="F183" s="238" t="s">
        <v>710</v>
      </c>
      <c r="G183" s="236"/>
      <c r="H183" s="239">
        <v>1</v>
      </c>
      <c r="I183" s="240"/>
      <c r="J183" s="236"/>
      <c r="K183" s="236"/>
      <c r="L183" s="241"/>
      <c r="M183" s="242"/>
      <c r="N183" s="243"/>
      <c r="O183" s="243"/>
      <c r="P183" s="243"/>
      <c r="Q183" s="243"/>
      <c r="R183" s="243"/>
      <c r="S183" s="243"/>
      <c r="T183" s="244"/>
      <c r="AT183" s="245" t="s">
        <v>299</v>
      </c>
      <c r="AU183" s="245" t="s">
        <v>86</v>
      </c>
      <c r="AV183" s="12" t="s">
        <v>86</v>
      </c>
      <c r="AW183" s="12" t="s">
        <v>38</v>
      </c>
      <c r="AX183" s="12" t="s">
        <v>77</v>
      </c>
      <c r="AY183" s="245" t="s">
        <v>195</v>
      </c>
    </row>
    <row r="184" s="13" customFormat="1">
      <c r="B184" s="246"/>
      <c r="C184" s="247"/>
      <c r="D184" s="229" t="s">
        <v>299</v>
      </c>
      <c r="E184" s="248" t="s">
        <v>1</v>
      </c>
      <c r="F184" s="249" t="s">
        <v>301</v>
      </c>
      <c r="G184" s="247"/>
      <c r="H184" s="250">
        <v>1</v>
      </c>
      <c r="I184" s="251"/>
      <c r="J184" s="247"/>
      <c r="K184" s="247"/>
      <c r="L184" s="252"/>
      <c r="M184" s="253"/>
      <c r="N184" s="254"/>
      <c r="O184" s="254"/>
      <c r="P184" s="254"/>
      <c r="Q184" s="254"/>
      <c r="R184" s="254"/>
      <c r="S184" s="254"/>
      <c r="T184" s="255"/>
      <c r="AT184" s="256" t="s">
        <v>299</v>
      </c>
      <c r="AU184" s="256" t="s">
        <v>86</v>
      </c>
      <c r="AV184" s="13" t="s">
        <v>215</v>
      </c>
      <c r="AW184" s="13" t="s">
        <v>38</v>
      </c>
      <c r="AX184" s="13" t="s">
        <v>84</v>
      </c>
      <c r="AY184" s="256" t="s">
        <v>195</v>
      </c>
    </row>
    <row r="185" s="1" customFormat="1" ht="16.5" customHeight="1">
      <c r="B185" s="39"/>
      <c r="C185" s="217" t="s">
        <v>499</v>
      </c>
      <c r="D185" s="217" t="s">
        <v>198</v>
      </c>
      <c r="E185" s="218" t="s">
        <v>3064</v>
      </c>
      <c r="F185" s="219" t="s">
        <v>3065</v>
      </c>
      <c r="G185" s="220" t="s">
        <v>553</v>
      </c>
      <c r="H185" s="221">
        <v>1</v>
      </c>
      <c r="I185" s="222"/>
      <c r="J185" s="223">
        <f>ROUND(I185*H185,2)</f>
        <v>0</v>
      </c>
      <c r="K185" s="219" t="s">
        <v>1255</v>
      </c>
      <c r="L185" s="44"/>
      <c r="M185" s="224" t="s">
        <v>1</v>
      </c>
      <c r="N185" s="225" t="s">
        <v>48</v>
      </c>
      <c r="O185" s="80"/>
      <c r="P185" s="226">
        <f>O185*H185</f>
        <v>0</v>
      </c>
      <c r="Q185" s="226">
        <v>8.4209300000000002</v>
      </c>
      <c r="R185" s="226">
        <f>Q185*H185</f>
        <v>8.4209300000000002</v>
      </c>
      <c r="S185" s="226">
        <v>0</v>
      </c>
      <c r="T185" s="227">
        <f>S185*H185</f>
        <v>0</v>
      </c>
      <c r="AR185" s="17" t="s">
        <v>215</v>
      </c>
      <c r="AT185" s="17" t="s">
        <v>198</v>
      </c>
      <c r="AU185" s="17" t="s">
        <v>86</v>
      </c>
      <c r="AY185" s="17" t="s">
        <v>195</v>
      </c>
      <c r="BE185" s="228">
        <f>IF(N185="základní",J185,0)</f>
        <v>0</v>
      </c>
      <c r="BF185" s="228">
        <f>IF(N185="snížená",J185,0)</f>
        <v>0</v>
      </c>
      <c r="BG185" s="228">
        <f>IF(N185="zákl. přenesená",J185,0)</f>
        <v>0</v>
      </c>
      <c r="BH185" s="228">
        <f>IF(N185="sníž. přenesená",J185,0)</f>
        <v>0</v>
      </c>
      <c r="BI185" s="228">
        <f>IF(N185="nulová",J185,0)</f>
        <v>0</v>
      </c>
      <c r="BJ185" s="17" t="s">
        <v>84</v>
      </c>
      <c r="BK185" s="228">
        <f>ROUND(I185*H185,2)</f>
        <v>0</v>
      </c>
      <c r="BL185" s="17" t="s">
        <v>215</v>
      </c>
      <c r="BM185" s="17" t="s">
        <v>3066</v>
      </c>
    </row>
    <row r="186" s="1" customFormat="1">
      <c r="B186" s="39"/>
      <c r="C186" s="40"/>
      <c r="D186" s="229" t="s">
        <v>205</v>
      </c>
      <c r="E186" s="40"/>
      <c r="F186" s="230" t="s">
        <v>3057</v>
      </c>
      <c r="G186" s="40"/>
      <c r="H186" s="40"/>
      <c r="I186" s="144"/>
      <c r="J186" s="40"/>
      <c r="K186" s="40"/>
      <c r="L186" s="44"/>
      <c r="M186" s="231"/>
      <c r="N186" s="80"/>
      <c r="O186" s="80"/>
      <c r="P186" s="80"/>
      <c r="Q186" s="80"/>
      <c r="R186" s="80"/>
      <c r="S186" s="80"/>
      <c r="T186" s="81"/>
      <c r="AT186" s="17" t="s">
        <v>205</v>
      </c>
      <c r="AU186" s="17" t="s">
        <v>86</v>
      </c>
    </row>
    <row r="187" s="12" customFormat="1">
      <c r="B187" s="235"/>
      <c r="C187" s="236"/>
      <c r="D187" s="229" t="s">
        <v>299</v>
      </c>
      <c r="E187" s="237" t="s">
        <v>1</v>
      </c>
      <c r="F187" s="238" t="s">
        <v>710</v>
      </c>
      <c r="G187" s="236"/>
      <c r="H187" s="239">
        <v>1</v>
      </c>
      <c r="I187" s="240"/>
      <c r="J187" s="236"/>
      <c r="K187" s="236"/>
      <c r="L187" s="241"/>
      <c r="M187" s="242"/>
      <c r="N187" s="243"/>
      <c r="O187" s="243"/>
      <c r="P187" s="243"/>
      <c r="Q187" s="243"/>
      <c r="R187" s="243"/>
      <c r="S187" s="243"/>
      <c r="T187" s="244"/>
      <c r="AT187" s="245" t="s">
        <v>299</v>
      </c>
      <c r="AU187" s="245" t="s">
        <v>86</v>
      </c>
      <c r="AV187" s="12" t="s">
        <v>86</v>
      </c>
      <c r="AW187" s="12" t="s">
        <v>38</v>
      </c>
      <c r="AX187" s="12" t="s">
        <v>77</v>
      </c>
      <c r="AY187" s="245" t="s">
        <v>195</v>
      </c>
    </row>
    <row r="188" s="13" customFormat="1">
      <c r="B188" s="246"/>
      <c r="C188" s="247"/>
      <c r="D188" s="229" t="s">
        <v>299</v>
      </c>
      <c r="E188" s="248" t="s">
        <v>1</v>
      </c>
      <c r="F188" s="249" t="s">
        <v>301</v>
      </c>
      <c r="G188" s="247"/>
      <c r="H188" s="250">
        <v>1</v>
      </c>
      <c r="I188" s="251"/>
      <c r="J188" s="247"/>
      <c r="K188" s="247"/>
      <c r="L188" s="252"/>
      <c r="M188" s="253"/>
      <c r="N188" s="254"/>
      <c r="O188" s="254"/>
      <c r="P188" s="254"/>
      <c r="Q188" s="254"/>
      <c r="R188" s="254"/>
      <c r="S188" s="254"/>
      <c r="T188" s="255"/>
      <c r="AT188" s="256" t="s">
        <v>299</v>
      </c>
      <c r="AU188" s="256" t="s">
        <v>86</v>
      </c>
      <c r="AV188" s="13" t="s">
        <v>215</v>
      </c>
      <c r="AW188" s="13" t="s">
        <v>38</v>
      </c>
      <c r="AX188" s="13" t="s">
        <v>84</v>
      </c>
      <c r="AY188" s="256" t="s">
        <v>195</v>
      </c>
    </row>
    <row r="189" s="1" customFormat="1" ht="16.5" customHeight="1">
      <c r="B189" s="39"/>
      <c r="C189" s="217" t="s">
        <v>504</v>
      </c>
      <c r="D189" s="217" t="s">
        <v>198</v>
      </c>
      <c r="E189" s="218" t="s">
        <v>3067</v>
      </c>
      <c r="F189" s="219" t="s">
        <v>3068</v>
      </c>
      <c r="G189" s="220" t="s">
        <v>553</v>
      </c>
      <c r="H189" s="221">
        <v>1</v>
      </c>
      <c r="I189" s="222"/>
      <c r="J189" s="223">
        <f>ROUND(I189*H189,2)</f>
        <v>0</v>
      </c>
      <c r="K189" s="219" t="s">
        <v>1255</v>
      </c>
      <c r="L189" s="44"/>
      <c r="M189" s="224" t="s">
        <v>1</v>
      </c>
      <c r="N189" s="225" t="s">
        <v>48</v>
      </c>
      <c r="O189" s="80"/>
      <c r="P189" s="226">
        <f>O189*H189</f>
        <v>0</v>
      </c>
      <c r="Q189" s="226">
        <v>8.4209300000000002</v>
      </c>
      <c r="R189" s="226">
        <f>Q189*H189</f>
        <v>8.4209300000000002</v>
      </c>
      <c r="S189" s="226">
        <v>0</v>
      </c>
      <c r="T189" s="227">
        <f>S189*H189</f>
        <v>0</v>
      </c>
      <c r="AR189" s="17" t="s">
        <v>215</v>
      </c>
      <c r="AT189" s="17" t="s">
        <v>198</v>
      </c>
      <c r="AU189" s="17" t="s">
        <v>86</v>
      </c>
      <c r="AY189" s="17" t="s">
        <v>195</v>
      </c>
      <c r="BE189" s="228">
        <f>IF(N189="základní",J189,0)</f>
        <v>0</v>
      </c>
      <c r="BF189" s="228">
        <f>IF(N189="snížená",J189,0)</f>
        <v>0</v>
      </c>
      <c r="BG189" s="228">
        <f>IF(N189="zákl. přenesená",J189,0)</f>
        <v>0</v>
      </c>
      <c r="BH189" s="228">
        <f>IF(N189="sníž. přenesená",J189,0)</f>
        <v>0</v>
      </c>
      <c r="BI189" s="228">
        <f>IF(N189="nulová",J189,0)</f>
        <v>0</v>
      </c>
      <c r="BJ189" s="17" t="s">
        <v>84</v>
      </c>
      <c r="BK189" s="228">
        <f>ROUND(I189*H189,2)</f>
        <v>0</v>
      </c>
      <c r="BL189" s="17" t="s">
        <v>215</v>
      </c>
      <c r="BM189" s="17" t="s">
        <v>3069</v>
      </c>
    </row>
    <row r="190" s="1" customFormat="1">
      <c r="B190" s="39"/>
      <c r="C190" s="40"/>
      <c r="D190" s="229" t="s">
        <v>205</v>
      </c>
      <c r="E190" s="40"/>
      <c r="F190" s="230" t="s">
        <v>3057</v>
      </c>
      <c r="G190" s="40"/>
      <c r="H190" s="40"/>
      <c r="I190" s="144"/>
      <c r="J190" s="40"/>
      <c r="K190" s="40"/>
      <c r="L190" s="44"/>
      <c r="M190" s="231"/>
      <c r="N190" s="80"/>
      <c r="O190" s="80"/>
      <c r="P190" s="80"/>
      <c r="Q190" s="80"/>
      <c r="R190" s="80"/>
      <c r="S190" s="80"/>
      <c r="T190" s="81"/>
      <c r="AT190" s="17" t="s">
        <v>205</v>
      </c>
      <c r="AU190" s="17" t="s">
        <v>86</v>
      </c>
    </row>
    <row r="191" s="12" customFormat="1">
      <c r="B191" s="235"/>
      <c r="C191" s="236"/>
      <c r="D191" s="229" t="s">
        <v>299</v>
      </c>
      <c r="E191" s="237" t="s">
        <v>1</v>
      </c>
      <c r="F191" s="238" t="s">
        <v>710</v>
      </c>
      <c r="G191" s="236"/>
      <c r="H191" s="239">
        <v>1</v>
      </c>
      <c r="I191" s="240"/>
      <c r="J191" s="236"/>
      <c r="K191" s="236"/>
      <c r="L191" s="241"/>
      <c r="M191" s="242"/>
      <c r="N191" s="243"/>
      <c r="O191" s="243"/>
      <c r="P191" s="243"/>
      <c r="Q191" s="243"/>
      <c r="R191" s="243"/>
      <c r="S191" s="243"/>
      <c r="T191" s="244"/>
      <c r="AT191" s="245" t="s">
        <v>299</v>
      </c>
      <c r="AU191" s="245" t="s">
        <v>86</v>
      </c>
      <c r="AV191" s="12" t="s">
        <v>86</v>
      </c>
      <c r="AW191" s="12" t="s">
        <v>38</v>
      </c>
      <c r="AX191" s="12" t="s">
        <v>77</v>
      </c>
      <c r="AY191" s="245" t="s">
        <v>195</v>
      </c>
    </row>
    <row r="192" s="13" customFormat="1">
      <c r="B192" s="246"/>
      <c r="C192" s="247"/>
      <c r="D192" s="229" t="s">
        <v>299</v>
      </c>
      <c r="E192" s="248" t="s">
        <v>1</v>
      </c>
      <c r="F192" s="249" t="s">
        <v>301</v>
      </c>
      <c r="G192" s="247"/>
      <c r="H192" s="250">
        <v>1</v>
      </c>
      <c r="I192" s="251"/>
      <c r="J192" s="247"/>
      <c r="K192" s="247"/>
      <c r="L192" s="252"/>
      <c r="M192" s="253"/>
      <c r="N192" s="254"/>
      <c r="O192" s="254"/>
      <c r="P192" s="254"/>
      <c r="Q192" s="254"/>
      <c r="R192" s="254"/>
      <c r="S192" s="254"/>
      <c r="T192" s="255"/>
      <c r="AT192" s="256" t="s">
        <v>299</v>
      </c>
      <c r="AU192" s="256" t="s">
        <v>86</v>
      </c>
      <c r="AV192" s="13" t="s">
        <v>215</v>
      </c>
      <c r="AW192" s="13" t="s">
        <v>38</v>
      </c>
      <c r="AX192" s="13" t="s">
        <v>84</v>
      </c>
      <c r="AY192" s="256" t="s">
        <v>195</v>
      </c>
    </row>
    <row r="193" s="1" customFormat="1" ht="16.5" customHeight="1">
      <c r="B193" s="39"/>
      <c r="C193" s="217" t="s">
        <v>510</v>
      </c>
      <c r="D193" s="217" t="s">
        <v>198</v>
      </c>
      <c r="E193" s="218" t="s">
        <v>3070</v>
      </c>
      <c r="F193" s="219" t="s">
        <v>3071</v>
      </c>
      <c r="G193" s="220" t="s">
        <v>553</v>
      </c>
      <c r="H193" s="221">
        <v>1</v>
      </c>
      <c r="I193" s="222"/>
      <c r="J193" s="223">
        <f>ROUND(I193*H193,2)</f>
        <v>0</v>
      </c>
      <c r="K193" s="219" t="s">
        <v>1255</v>
      </c>
      <c r="L193" s="44"/>
      <c r="M193" s="224" t="s">
        <v>1</v>
      </c>
      <c r="N193" s="225" t="s">
        <v>48</v>
      </c>
      <c r="O193" s="80"/>
      <c r="P193" s="226">
        <f>O193*H193</f>
        <v>0</v>
      </c>
      <c r="Q193" s="226">
        <v>8.4209300000000002</v>
      </c>
      <c r="R193" s="226">
        <f>Q193*H193</f>
        <v>8.4209300000000002</v>
      </c>
      <c r="S193" s="226">
        <v>0</v>
      </c>
      <c r="T193" s="227">
        <f>S193*H193</f>
        <v>0</v>
      </c>
      <c r="AR193" s="17" t="s">
        <v>215</v>
      </c>
      <c r="AT193" s="17" t="s">
        <v>198</v>
      </c>
      <c r="AU193" s="17" t="s">
        <v>86</v>
      </c>
      <c r="AY193" s="17" t="s">
        <v>195</v>
      </c>
      <c r="BE193" s="228">
        <f>IF(N193="základní",J193,0)</f>
        <v>0</v>
      </c>
      <c r="BF193" s="228">
        <f>IF(N193="snížená",J193,0)</f>
        <v>0</v>
      </c>
      <c r="BG193" s="228">
        <f>IF(N193="zákl. přenesená",J193,0)</f>
        <v>0</v>
      </c>
      <c r="BH193" s="228">
        <f>IF(N193="sníž. přenesená",J193,0)</f>
        <v>0</v>
      </c>
      <c r="BI193" s="228">
        <f>IF(N193="nulová",J193,0)</f>
        <v>0</v>
      </c>
      <c r="BJ193" s="17" t="s">
        <v>84</v>
      </c>
      <c r="BK193" s="228">
        <f>ROUND(I193*H193,2)</f>
        <v>0</v>
      </c>
      <c r="BL193" s="17" t="s">
        <v>215</v>
      </c>
      <c r="BM193" s="17" t="s">
        <v>3072</v>
      </c>
    </row>
    <row r="194" s="1" customFormat="1">
      <c r="B194" s="39"/>
      <c r="C194" s="40"/>
      <c r="D194" s="229" t="s">
        <v>205</v>
      </c>
      <c r="E194" s="40"/>
      <c r="F194" s="230" t="s">
        <v>3057</v>
      </c>
      <c r="G194" s="40"/>
      <c r="H194" s="40"/>
      <c r="I194" s="144"/>
      <c r="J194" s="40"/>
      <c r="K194" s="40"/>
      <c r="L194" s="44"/>
      <c r="M194" s="231"/>
      <c r="N194" s="80"/>
      <c r="O194" s="80"/>
      <c r="P194" s="80"/>
      <c r="Q194" s="80"/>
      <c r="R194" s="80"/>
      <c r="S194" s="80"/>
      <c r="T194" s="81"/>
      <c r="AT194" s="17" t="s">
        <v>205</v>
      </c>
      <c r="AU194" s="17" t="s">
        <v>86</v>
      </c>
    </row>
    <row r="195" s="12" customFormat="1">
      <c r="B195" s="235"/>
      <c r="C195" s="236"/>
      <c r="D195" s="229" t="s">
        <v>299</v>
      </c>
      <c r="E195" s="237" t="s">
        <v>1</v>
      </c>
      <c r="F195" s="238" t="s">
        <v>710</v>
      </c>
      <c r="G195" s="236"/>
      <c r="H195" s="239">
        <v>1</v>
      </c>
      <c r="I195" s="240"/>
      <c r="J195" s="236"/>
      <c r="K195" s="236"/>
      <c r="L195" s="241"/>
      <c r="M195" s="242"/>
      <c r="N195" s="243"/>
      <c r="O195" s="243"/>
      <c r="P195" s="243"/>
      <c r="Q195" s="243"/>
      <c r="R195" s="243"/>
      <c r="S195" s="243"/>
      <c r="T195" s="244"/>
      <c r="AT195" s="245" t="s">
        <v>299</v>
      </c>
      <c r="AU195" s="245" t="s">
        <v>86</v>
      </c>
      <c r="AV195" s="12" t="s">
        <v>86</v>
      </c>
      <c r="AW195" s="12" t="s">
        <v>38</v>
      </c>
      <c r="AX195" s="12" t="s">
        <v>77</v>
      </c>
      <c r="AY195" s="245" t="s">
        <v>195</v>
      </c>
    </row>
    <row r="196" s="13" customFormat="1">
      <c r="B196" s="246"/>
      <c r="C196" s="247"/>
      <c r="D196" s="229" t="s">
        <v>299</v>
      </c>
      <c r="E196" s="248" t="s">
        <v>1</v>
      </c>
      <c r="F196" s="249" t="s">
        <v>301</v>
      </c>
      <c r="G196" s="247"/>
      <c r="H196" s="250">
        <v>1</v>
      </c>
      <c r="I196" s="251"/>
      <c r="J196" s="247"/>
      <c r="K196" s="247"/>
      <c r="L196" s="252"/>
      <c r="M196" s="253"/>
      <c r="N196" s="254"/>
      <c r="O196" s="254"/>
      <c r="P196" s="254"/>
      <c r="Q196" s="254"/>
      <c r="R196" s="254"/>
      <c r="S196" s="254"/>
      <c r="T196" s="255"/>
      <c r="AT196" s="256" t="s">
        <v>299</v>
      </c>
      <c r="AU196" s="256" t="s">
        <v>86</v>
      </c>
      <c r="AV196" s="13" t="s">
        <v>215</v>
      </c>
      <c r="AW196" s="13" t="s">
        <v>38</v>
      </c>
      <c r="AX196" s="13" t="s">
        <v>84</v>
      </c>
      <c r="AY196" s="256" t="s">
        <v>195</v>
      </c>
    </row>
    <row r="197" s="1" customFormat="1" ht="16.5" customHeight="1">
      <c r="B197" s="39"/>
      <c r="C197" s="217" t="s">
        <v>514</v>
      </c>
      <c r="D197" s="217" t="s">
        <v>198</v>
      </c>
      <c r="E197" s="218" t="s">
        <v>3073</v>
      </c>
      <c r="F197" s="219" t="s">
        <v>3074</v>
      </c>
      <c r="G197" s="220" t="s">
        <v>553</v>
      </c>
      <c r="H197" s="221">
        <v>1</v>
      </c>
      <c r="I197" s="222"/>
      <c r="J197" s="223">
        <f>ROUND(I197*H197,2)</f>
        <v>0</v>
      </c>
      <c r="K197" s="219" t="s">
        <v>1255</v>
      </c>
      <c r="L197" s="44"/>
      <c r="M197" s="224" t="s">
        <v>1</v>
      </c>
      <c r="N197" s="225" t="s">
        <v>48</v>
      </c>
      <c r="O197" s="80"/>
      <c r="P197" s="226">
        <f>O197*H197</f>
        <v>0</v>
      </c>
      <c r="Q197" s="226">
        <v>8.4209300000000002</v>
      </c>
      <c r="R197" s="226">
        <f>Q197*H197</f>
        <v>8.4209300000000002</v>
      </c>
      <c r="S197" s="226">
        <v>0</v>
      </c>
      <c r="T197" s="227">
        <f>S197*H197</f>
        <v>0</v>
      </c>
      <c r="AR197" s="17" t="s">
        <v>215</v>
      </c>
      <c r="AT197" s="17" t="s">
        <v>198</v>
      </c>
      <c r="AU197" s="17" t="s">
        <v>86</v>
      </c>
      <c r="AY197" s="17" t="s">
        <v>195</v>
      </c>
      <c r="BE197" s="228">
        <f>IF(N197="základní",J197,0)</f>
        <v>0</v>
      </c>
      <c r="BF197" s="228">
        <f>IF(N197="snížená",J197,0)</f>
        <v>0</v>
      </c>
      <c r="BG197" s="228">
        <f>IF(N197="zákl. přenesená",J197,0)</f>
        <v>0</v>
      </c>
      <c r="BH197" s="228">
        <f>IF(N197="sníž. přenesená",J197,0)</f>
        <v>0</v>
      </c>
      <c r="BI197" s="228">
        <f>IF(N197="nulová",J197,0)</f>
        <v>0</v>
      </c>
      <c r="BJ197" s="17" t="s">
        <v>84</v>
      </c>
      <c r="BK197" s="228">
        <f>ROUND(I197*H197,2)</f>
        <v>0</v>
      </c>
      <c r="BL197" s="17" t="s">
        <v>215</v>
      </c>
      <c r="BM197" s="17" t="s">
        <v>3075</v>
      </c>
    </row>
    <row r="198" s="1" customFormat="1">
      <c r="B198" s="39"/>
      <c r="C198" s="40"/>
      <c r="D198" s="229" t="s">
        <v>205</v>
      </c>
      <c r="E198" s="40"/>
      <c r="F198" s="230" t="s">
        <v>3057</v>
      </c>
      <c r="G198" s="40"/>
      <c r="H198" s="40"/>
      <c r="I198" s="144"/>
      <c r="J198" s="40"/>
      <c r="K198" s="40"/>
      <c r="L198" s="44"/>
      <c r="M198" s="231"/>
      <c r="N198" s="80"/>
      <c r="O198" s="80"/>
      <c r="P198" s="80"/>
      <c r="Q198" s="80"/>
      <c r="R198" s="80"/>
      <c r="S198" s="80"/>
      <c r="T198" s="81"/>
      <c r="AT198" s="17" t="s">
        <v>205</v>
      </c>
      <c r="AU198" s="17" t="s">
        <v>86</v>
      </c>
    </row>
    <row r="199" s="12" customFormat="1">
      <c r="B199" s="235"/>
      <c r="C199" s="236"/>
      <c r="D199" s="229" t="s">
        <v>299</v>
      </c>
      <c r="E199" s="237" t="s">
        <v>1</v>
      </c>
      <c r="F199" s="238" t="s">
        <v>710</v>
      </c>
      <c r="G199" s="236"/>
      <c r="H199" s="239">
        <v>1</v>
      </c>
      <c r="I199" s="240"/>
      <c r="J199" s="236"/>
      <c r="K199" s="236"/>
      <c r="L199" s="241"/>
      <c r="M199" s="242"/>
      <c r="N199" s="243"/>
      <c r="O199" s="243"/>
      <c r="P199" s="243"/>
      <c r="Q199" s="243"/>
      <c r="R199" s="243"/>
      <c r="S199" s="243"/>
      <c r="T199" s="244"/>
      <c r="AT199" s="245" t="s">
        <v>299</v>
      </c>
      <c r="AU199" s="245" t="s">
        <v>86</v>
      </c>
      <c r="AV199" s="12" t="s">
        <v>86</v>
      </c>
      <c r="AW199" s="12" t="s">
        <v>38</v>
      </c>
      <c r="AX199" s="12" t="s">
        <v>77</v>
      </c>
      <c r="AY199" s="245" t="s">
        <v>195</v>
      </c>
    </row>
    <row r="200" s="13" customFormat="1">
      <c r="B200" s="246"/>
      <c r="C200" s="247"/>
      <c r="D200" s="229" t="s">
        <v>299</v>
      </c>
      <c r="E200" s="248" t="s">
        <v>1</v>
      </c>
      <c r="F200" s="249" t="s">
        <v>301</v>
      </c>
      <c r="G200" s="247"/>
      <c r="H200" s="250">
        <v>1</v>
      </c>
      <c r="I200" s="251"/>
      <c r="J200" s="247"/>
      <c r="K200" s="247"/>
      <c r="L200" s="252"/>
      <c r="M200" s="253"/>
      <c r="N200" s="254"/>
      <c r="O200" s="254"/>
      <c r="P200" s="254"/>
      <c r="Q200" s="254"/>
      <c r="R200" s="254"/>
      <c r="S200" s="254"/>
      <c r="T200" s="255"/>
      <c r="AT200" s="256" t="s">
        <v>299</v>
      </c>
      <c r="AU200" s="256" t="s">
        <v>86</v>
      </c>
      <c r="AV200" s="13" t="s">
        <v>215</v>
      </c>
      <c r="AW200" s="13" t="s">
        <v>38</v>
      </c>
      <c r="AX200" s="13" t="s">
        <v>84</v>
      </c>
      <c r="AY200" s="256" t="s">
        <v>195</v>
      </c>
    </row>
    <row r="201" s="1" customFormat="1" ht="16.5" customHeight="1">
      <c r="B201" s="39"/>
      <c r="C201" s="217" t="s">
        <v>521</v>
      </c>
      <c r="D201" s="217" t="s">
        <v>198</v>
      </c>
      <c r="E201" s="218" t="s">
        <v>3076</v>
      </c>
      <c r="F201" s="219" t="s">
        <v>3077</v>
      </c>
      <c r="G201" s="220" t="s">
        <v>553</v>
      </c>
      <c r="H201" s="221">
        <v>1</v>
      </c>
      <c r="I201" s="222"/>
      <c r="J201" s="223">
        <f>ROUND(I201*H201,2)</f>
        <v>0</v>
      </c>
      <c r="K201" s="219" t="s">
        <v>1255</v>
      </c>
      <c r="L201" s="44"/>
      <c r="M201" s="224" t="s">
        <v>1</v>
      </c>
      <c r="N201" s="225" t="s">
        <v>48</v>
      </c>
      <c r="O201" s="80"/>
      <c r="P201" s="226">
        <f>O201*H201</f>
        <v>0</v>
      </c>
      <c r="Q201" s="226">
        <v>8.4209300000000002</v>
      </c>
      <c r="R201" s="226">
        <f>Q201*H201</f>
        <v>8.4209300000000002</v>
      </c>
      <c r="S201" s="226">
        <v>0</v>
      </c>
      <c r="T201" s="227">
        <f>S201*H201</f>
        <v>0</v>
      </c>
      <c r="AR201" s="17" t="s">
        <v>215</v>
      </c>
      <c r="AT201" s="17" t="s">
        <v>198</v>
      </c>
      <c r="AU201" s="17" t="s">
        <v>86</v>
      </c>
      <c r="AY201" s="17" t="s">
        <v>195</v>
      </c>
      <c r="BE201" s="228">
        <f>IF(N201="základní",J201,0)</f>
        <v>0</v>
      </c>
      <c r="BF201" s="228">
        <f>IF(N201="snížená",J201,0)</f>
        <v>0</v>
      </c>
      <c r="BG201" s="228">
        <f>IF(N201="zákl. přenesená",J201,0)</f>
        <v>0</v>
      </c>
      <c r="BH201" s="228">
        <f>IF(N201="sníž. přenesená",J201,0)</f>
        <v>0</v>
      </c>
      <c r="BI201" s="228">
        <f>IF(N201="nulová",J201,0)</f>
        <v>0</v>
      </c>
      <c r="BJ201" s="17" t="s">
        <v>84</v>
      </c>
      <c r="BK201" s="228">
        <f>ROUND(I201*H201,2)</f>
        <v>0</v>
      </c>
      <c r="BL201" s="17" t="s">
        <v>215</v>
      </c>
      <c r="BM201" s="17" t="s">
        <v>3078</v>
      </c>
    </row>
    <row r="202" s="1" customFormat="1">
      <c r="B202" s="39"/>
      <c r="C202" s="40"/>
      <c r="D202" s="229" t="s">
        <v>205</v>
      </c>
      <c r="E202" s="40"/>
      <c r="F202" s="230" t="s">
        <v>3057</v>
      </c>
      <c r="G202" s="40"/>
      <c r="H202" s="40"/>
      <c r="I202" s="144"/>
      <c r="J202" s="40"/>
      <c r="K202" s="40"/>
      <c r="L202" s="44"/>
      <c r="M202" s="231"/>
      <c r="N202" s="80"/>
      <c r="O202" s="80"/>
      <c r="P202" s="80"/>
      <c r="Q202" s="80"/>
      <c r="R202" s="80"/>
      <c r="S202" s="80"/>
      <c r="T202" s="81"/>
      <c r="AT202" s="17" t="s">
        <v>205</v>
      </c>
      <c r="AU202" s="17" t="s">
        <v>86</v>
      </c>
    </row>
    <row r="203" s="12" customFormat="1">
      <c r="B203" s="235"/>
      <c r="C203" s="236"/>
      <c r="D203" s="229" t="s">
        <v>299</v>
      </c>
      <c r="E203" s="237" t="s">
        <v>1</v>
      </c>
      <c r="F203" s="238" t="s">
        <v>710</v>
      </c>
      <c r="G203" s="236"/>
      <c r="H203" s="239">
        <v>1</v>
      </c>
      <c r="I203" s="240"/>
      <c r="J203" s="236"/>
      <c r="K203" s="236"/>
      <c r="L203" s="241"/>
      <c r="M203" s="242"/>
      <c r="N203" s="243"/>
      <c r="O203" s="243"/>
      <c r="P203" s="243"/>
      <c r="Q203" s="243"/>
      <c r="R203" s="243"/>
      <c r="S203" s="243"/>
      <c r="T203" s="244"/>
      <c r="AT203" s="245" t="s">
        <v>299</v>
      </c>
      <c r="AU203" s="245" t="s">
        <v>86</v>
      </c>
      <c r="AV203" s="12" t="s">
        <v>86</v>
      </c>
      <c r="AW203" s="12" t="s">
        <v>38</v>
      </c>
      <c r="AX203" s="12" t="s">
        <v>77</v>
      </c>
      <c r="AY203" s="245" t="s">
        <v>195</v>
      </c>
    </row>
    <row r="204" s="13" customFormat="1">
      <c r="B204" s="246"/>
      <c r="C204" s="247"/>
      <c r="D204" s="229" t="s">
        <v>299</v>
      </c>
      <c r="E204" s="248" t="s">
        <v>1</v>
      </c>
      <c r="F204" s="249" t="s">
        <v>301</v>
      </c>
      <c r="G204" s="247"/>
      <c r="H204" s="250">
        <v>1</v>
      </c>
      <c r="I204" s="251"/>
      <c r="J204" s="247"/>
      <c r="K204" s="247"/>
      <c r="L204" s="252"/>
      <c r="M204" s="253"/>
      <c r="N204" s="254"/>
      <c r="O204" s="254"/>
      <c r="P204" s="254"/>
      <c r="Q204" s="254"/>
      <c r="R204" s="254"/>
      <c r="S204" s="254"/>
      <c r="T204" s="255"/>
      <c r="AT204" s="256" t="s">
        <v>299</v>
      </c>
      <c r="AU204" s="256" t="s">
        <v>86</v>
      </c>
      <c r="AV204" s="13" t="s">
        <v>215</v>
      </c>
      <c r="AW204" s="13" t="s">
        <v>38</v>
      </c>
      <c r="AX204" s="13" t="s">
        <v>84</v>
      </c>
      <c r="AY204" s="256" t="s">
        <v>195</v>
      </c>
    </row>
    <row r="205" s="1" customFormat="1" ht="16.5" customHeight="1">
      <c r="B205" s="39"/>
      <c r="C205" s="217" t="s">
        <v>526</v>
      </c>
      <c r="D205" s="217" t="s">
        <v>198</v>
      </c>
      <c r="E205" s="218" t="s">
        <v>3079</v>
      </c>
      <c r="F205" s="219" t="s">
        <v>3080</v>
      </c>
      <c r="G205" s="220" t="s">
        <v>553</v>
      </c>
      <c r="H205" s="221">
        <v>3</v>
      </c>
      <c r="I205" s="222"/>
      <c r="J205" s="223">
        <f>ROUND(I205*H205,2)</f>
        <v>0</v>
      </c>
      <c r="K205" s="219" t="s">
        <v>1255</v>
      </c>
      <c r="L205" s="44"/>
      <c r="M205" s="224" t="s">
        <v>1</v>
      </c>
      <c r="N205" s="225" t="s">
        <v>48</v>
      </c>
      <c r="O205" s="80"/>
      <c r="P205" s="226">
        <f>O205*H205</f>
        <v>0</v>
      </c>
      <c r="Q205" s="226">
        <v>8.4209300000000002</v>
      </c>
      <c r="R205" s="226">
        <f>Q205*H205</f>
        <v>25.262790000000003</v>
      </c>
      <c r="S205" s="226">
        <v>0</v>
      </c>
      <c r="T205" s="227">
        <f>S205*H205</f>
        <v>0</v>
      </c>
      <c r="AR205" s="17" t="s">
        <v>215</v>
      </c>
      <c r="AT205" s="17" t="s">
        <v>198</v>
      </c>
      <c r="AU205" s="17" t="s">
        <v>86</v>
      </c>
      <c r="AY205" s="17" t="s">
        <v>195</v>
      </c>
      <c r="BE205" s="228">
        <f>IF(N205="základní",J205,0)</f>
        <v>0</v>
      </c>
      <c r="BF205" s="228">
        <f>IF(N205="snížená",J205,0)</f>
        <v>0</v>
      </c>
      <c r="BG205" s="228">
        <f>IF(N205="zákl. přenesená",J205,0)</f>
        <v>0</v>
      </c>
      <c r="BH205" s="228">
        <f>IF(N205="sníž. přenesená",J205,0)</f>
        <v>0</v>
      </c>
      <c r="BI205" s="228">
        <f>IF(N205="nulová",J205,0)</f>
        <v>0</v>
      </c>
      <c r="BJ205" s="17" t="s">
        <v>84</v>
      </c>
      <c r="BK205" s="228">
        <f>ROUND(I205*H205,2)</f>
        <v>0</v>
      </c>
      <c r="BL205" s="17" t="s">
        <v>215</v>
      </c>
      <c r="BM205" s="17" t="s">
        <v>3081</v>
      </c>
    </row>
    <row r="206" s="1" customFormat="1">
      <c r="B206" s="39"/>
      <c r="C206" s="40"/>
      <c r="D206" s="229" t="s">
        <v>205</v>
      </c>
      <c r="E206" s="40"/>
      <c r="F206" s="230" t="s">
        <v>3082</v>
      </c>
      <c r="G206" s="40"/>
      <c r="H206" s="40"/>
      <c r="I206" s="144"/>
      <c r="J206" s="40"/>
      <c r="K206" s="40"/>
      <c r="L206" s="44"/>
      <c r="M206" s="231"/>
      <c r="N206" s="80"/>
      <c r="O206" s="80"/>
      <c r="P206" s="80"/>
      <c r="Q206" s="80"/>
      <c r="R206" s="80"/>
      <c r="S206" s="80"/>
      <c r="T206" s="81"/>
      <c r="AT206" s="17" t="s">
        <v>205</v>
      </c>
      <c r="AU206" s="17" t="s">
        <v>86</v>
      </c>
    </row>
    <row r="207" s="12" customFormat="1">
      <c r="B207" s="235"/>
      <c r="C207" s="236"/>
      <c r="D207" s="229" t="s">
        <v>299</v>
      </c>
      <c r="E207" s="237" t="s">
        <v>1</v>
      </c>
      <c r="F207" s="238" t="s">
        <v>3083</v>
      </c>
      <c r="G207" s="236"/>
      <c r="H207" s="239">
        <v>3</v>
      </c>
      <c r="I207" s="240"/>
      <c r="J207" s="236"/>
      <c r="K207" s="236"/>
      <c r="L207" s="241"/>
      <c r="M207" s="242"/>
      <c r="N207" s="243"/>
      <c r="O207" s="243"/>
      <c r="P207" s="243"/>
      <c r="Q207" s="243"/>
      <c r="R207" s="243"/>
      <c r="S207" s="243"/>
      <c r="T207" s="244"/>
      <c r="AT207" s="245" t="s">
        <v>299</v>
      </c>
      <c r="AU207" s="245" t="s">
        <v>86</v>
      </c>
      <c r="AV207" s="12" t="s">
        <v>86</v>
      </c>
      <c r="AW207" s="12" t="s">
        <v>38</v>
      </c>
      <c r="AX207" s="12" t="s">
        <v>77</v>
      </c>
      <c r="AY207" s="245" t="s">
        <v>195</v>
      </c>
    </row>
    <row r="208" s="13" customFormat="1">
      <c r="B208" s="246"/>
      <c r="C208" s="247"/>
      <c r="D208" s="229" t="s">
        <v>299</v>
      </c>
      <c r="E208" s="248" t="s">
        <v>1</v>
      </c>
      <c r="F208" s="249" t="s">
        <v>301</v>
      </c>
      <c r="G208" s="247"/>
      <c r="H208" s="250">
        <v>3</v>
      </c>
      <c r="I208" s="251"/>
      <c r="J208" s="247"/>
      <c r="K208" s="247"/>
      <c r="L208" s="252"/>
      <c r="M208" s="253"/>
      <c r="N208" s="254"/>
      <c r="O208" s="254"/>
      <c r="P208" s="254"/>
      <c r="Q208" s="254"/>
      <c r="R208" s="254"/>
      <c r="S208" s="254"/>
      <c r="T208" s="255"/>
      <c r="AT208" s="256" t="s">
        <v>299</v>
      </c>
      <c r="AU208" s="256" t="s">
        <v>86</v>
      </c>
      <c r="AV208" s="13" t="s">
        <v>215</v>
      </c>
      <c r="AW208" s="13" t="s">
        <v>38</v>
      </c>
      <c r="AX208" s="13" t="s">
        <v>84</v>
      </c>
      <c r="AY208" s="256" t="s">
        <v>195</v>
      </c>
    </row>
    <row r="209" s="1" customFormat="1" ht="16.5" customHeight="1">
      <c r="B209" s="39"/>
      <c r="C209" s="217" t="s">
        <v>533</v>
      </c>
      <c r="D209" s="217" t="s">
        <v>198</v>
      </c>
      <c r="E209" s="218" t="s">
        <v>3084</v>
      </c>
      <c r="F209" s="219" t="s">
        <v>3085</v>
      </c>
      <c r="G209" s="220" t="s">
        <v>553</v>
      </c>
      <c r="H209" s="221">
        <v>1</v>
      </c>
      <c r="I209" s="222"/>
      <c r="J209" s="223">
        <f>ROUND(I209*H209,2)</f>
        <v>0</v>
      </c>
      <c r="K209" s="219" t="s">
        <v>1255</v>
      </c>
      <c r="L209" s="44"/>
      <c r="M209" s="224" t="s">
        <v>1</v>
      </c>
      <c r="N209" s="225" t="s">
        <v>48</v>
      </c>
      <c r="O209" s="80"/>
      <c r="P209" s="226">
        <f>O209*H209</f>
        <v>0</v>
      </c>
      <c r="Q209" s="226">
        <v>8.4209300000000002</v>
      </c>
      <c r="R209" s="226">
        <f>Q209*H209</f>
        <v>8.4209300000000002</v>
      </c>
      <c r="S209" s="226">
        <v>0</v>
      </c>
      <c r="T209" s="227">
        <f>S209*H209</f>
        <v>0</v>
      </c>
      <c r="AR209" s="17" t="s">
        <v>215</v>
      </c>
      <c r="AT209" s="17" t="s">
        <v>198</v>
      </c>
      <c r="AU209" s="17" t="s">
        <v>86</v>
      </c>
      <c r="AY209" s="17" t="s">
        <v>195</v>
      </c>
      <c r="BE209" s="228">
        <f>IF(N209="základní",J209,0)</f>
        <v>0</v>
      </c>
      <c r="BF209" s="228">
        <f>IF(N209="snížená",J209,0)</f>
        <v>0</v>
      </c>
      <c r="BG209" s="228">
        <f>IF(N209="zákl. přenesená",J209,0)</f>
        <v>0</v>
      </c>
      <c r="BH209" s="228">
        <f>IF(N209="sníž. přenesená",J209,0)</f>
        <v>0</v>
      </c>
      <c r="BI209" s="228">
        <f>IF(N209="nulová",J209,0)</f>
        <v>0</v>
      </c>
      <c r="BJ209" s="17" t="s">
        <v>84</v>
      </c>
      <c r="BK209" s="228">
        <f>ROUND(I209*H209,2)</f>
        <v>0</v>
      </c>
      <c r="BL209" s="17" t="s">
        <v>215</v>
      </c>
      <c r="BM209" s="17" t="s">
        <v>3086</v>
      </c>
    </row>
    <row r="210" s="1" customFormat="1">
      <c r="B210" s="39"/>
      <c r="C210" s="40"/>
      <c r="D210" s="229" t="s">
        <v>205</v>
      </c>
      <c r="E210" s="40"/>
      <c r="F210" s="230" t="s">
        <v>3082</v>
      </c>
      <c r="G210" s="40"/>
      <c r="H210" s="40"/>
      <c r="I210" s="144"/>
      <c r="J210" s="40"/>
      <c r="K210" s="40"/>
      <c r="L210" s="44"/>
      <c r="M210" s="231"/>
      <c r="N210" s="80"/>
      <c r="O210" s="80"/>
      <c r="P210" s="80"/>
      <c r="Q210" s="80"/>
      <c r="R210" s="80"/>
      <c r="S210" s="80"/>
      <c r="T210" s="81"/>
      <c r="AT210" s="17" t="s">
        <v>205</v>
      </c>
      <c r="AU210" s="17" t="s">
        <v>86</v>
      </c>
    </row>
    <row r="211" s="12" customFormat="1">
      <c r="B211" s="235"/>
      <c r="C211" s="236"/>
      <c r="D211" s="229" t="s">
        <v>299</v>
      </c>
      <c r="E211" s="237" t="s">
        <v>1</v>
      </c>
      <c r="F211" s="238" t="s">
        <v>710</v>
      </c>
      <c r="G211" s="236"/>
      <c r="H211" s="239">
        <v>1</v>
      </c>
      <c r="I211" s="240"/>
      <c r="J211" s="236"/>
      <c r="K211" s="236"/>
      <c r="L211" s="241"/>
      <c r="M211" s="242"/>
      <c r="N211" s="243"/>
      <c r="O211" s="243"/>
      <c r="P211" s="243"/>
      <c r="Q211" s="243"/>
      <c r="R211" s="243"/>
      <c r="S211" s="243"/>
      <c r="T211" s="244"/>
      <c r="AT211" s="245" t="s">
        <v>299</v>
      </c>
      <c r="AU211" s="245" t="s">
        <v>86</v>
      </c>
      <c r="AV211" s="12" t="s">
        <v>86</v>
      </c>
      <c r="AW211" s="12" t="s">
        <v>38</v>
      </c>
      <c r="AX211" s="12" t="s">
        <v>77</v>
      </c>
      <c r="AY211" s="245" t="s">
        <v>195</v>
      </c>
    </row>
    <row r="212" s="13" customFormat="1">
      <c r="B212" s="246"/>
      <c r="C212" s="247"/>
      <c r="D212" s="229" t="s">
        <v>299</v>
      </c>
      <c r="E212" s="248" t="s">
        <v>1</v>
      </c>
      <c r="F212" s="249" t="s">
        <v>301</v>
      </c>
      <c r="G212" s="247"/>
      <c r="H212" s="250">
        <v>1</v>
      </c>
      <c r="I212" s="251"/>
      <c r="J212" s="247"/>
      <c r="K212" s="247"/>
      <c r="L212" s="252"/>
      <c r="M212" s="253"/>
      <c r="N212" s="254"/>
      <c r="O212" s="254"/>
      <c r="P212" s="254"/>
      <c r="Q212" s="254"/>
      <c r="R212" s="254"/>
      <c r="S212" s="254"/>
      <c r="T212" s="255"/>
      <c r="AT212" s="256" t="s">
        <v>299</v>
      </c>
      <c r="AU212" s="256" t="s">
        <v>86</v>
      </c>
      <c r="AV212" s="13" t="s">
        <v>215</v>
      </c>
      <c r="AW212" s="13" t="s">
        <v>38</v>
      </c>
      <c r="AX212" s="13" t="s">
        <v>84</v>
      </c>
      <c r="AY212" s="256" t="s">
        <v>195</v>
      </c>
    </row>
    <row r="213" s="1" customFormat="1" ht="16.5" customHeight="1">
      <c r="B213" s="39"/>
      <c r="C213" s="217" t="s">
        <v>539</v>
      </c>
      <c r="D213" s="217" t="s">
        <v>198</v>
      </c>
      <c r="E213" s="218" t="s">
        <v>3087</v>
      </c>
      <c r="F213" s="219" t="s">
        <v>3088</v>
      </c>
      <c r="G213" s="220" t="s">
        <v>1</v>
      </c>
      <c r="H213" s="221">
        <v>0</v>
      </c>
      <c r="I213" s="222"/>
      <c r="J213" s="223">
        <f>ROUND(I213*H213,2)</f>
        <v>0</v>
      </c>
      <c r="K213" s="219" t="s">
        <v>1255</v>
      </c>
      <c r="L213" s="44"/>
      <c r="M213" s="224" t="s">
        <v>1</v>
      </c>
      <c r="N213" s="225" t="s">
        <v>48</v>
      </c>
      <c r="O213" s="80"/>
      <c r="P213" s="226">
        <f>O213*H213</f>
        <v>0</v>
      </c>
      <c r="Q213" s="226">
        <v>8.4209300000000002</v>
      </c>
      <c r="R213" s="226">
        <f>Q213*H213</f>
        <v>0</v>
      </c>
      <c r="S213" s="226">
        <v>0</v>
      </c>
      <c r="T213" s="227">
        <f>S213*H213</f>
        <v>0</v>
      </c>
      <c r="AR213" s="17" t="s">
        <v>215</v>
      </c>
      <c r="AT213" s="17" t="s">
        <v>198</v>
      </c>
      <c r="AU213" s="17" t="s">
        <v>86</v>
      </c>
      <c r="AY213" s="17" t="s">
        <v>195</v>
      </c>
      <c r="BE213" s="228">
        <f>IF(N213="základní",J213,0)</f>
        <v>0</v>
      </c>
      <c r="BF213" s="228">
        <f>IF(N213="snížená",J213,0)</f>
        <v>0</v>
      </c>
      <c r="BG213" s="228">
        <f>IF(N213="zákl. přenesená",J213,0)</f>
        <v>0</v>
      </c>
      <c r="BH213" s="228">
        <f>IF(N213="sníž. přenesená",J213,0)</f>
        <v>0</v>
      </c>
      <c r="BI213" s="228">
        <f>IF(N213="nulová",J213,0)</f>
        <v>0</v>
      </c>
      <c r="BJ213" s="17" t="s">
        <v>84</v>
      </c>
      <c r="BK213" s="228">
        <f>ROUND(I213*H213,2)</f>
        <v>0</v>
      </c>
      <c r="BL213" s="17" t="s">
        <v>215</v>
      </c>
      <c r="BM213" s="17" t="s">
        <v>3089</v>
      </c>
    </row>
    <row r="214" s="1" customFormat="1">
      <c r="B214" s="39"/>
      <c r="C214" s="40"/>
      <c r="D214" s="229" t="s">
        <v>205</v>
      </c>
      <c r="E214" s="40"/>
      <c r="F214" s="230" t="s">
        <v>3090</v>
      </c>
      <c r="G214" s="40"/>
      <c r="H214" s="40"/>
      <c r="I214" s="144"/>
      <c r="J214" s="40"/>
      <c r="K214" s="40"/>
      <c r="L214" s="44"/>
      <c r="M214" s="231"/>
      <c r="N214" s="80"/>
      <c r="O214" s="80"/>
      <c r="P214" s="80"/>
      <c r="Q214" s="80"/>
      <c r="R214" s="80"/>
      <c r="S214" s="80"/>
      <c r="T214" s="81"/>
      <c r="AT214" s="17" t="s">
        <v>205</v>
      </c>
      <c r="AU214" s="17" t="s">
        <v>86</v>
      </c>
    </row>
    <row r="215" s="1" customFormat="1" ht="16.5" customHeight="1">
      <c r="B215" s="39"/>
      <c r="C215" s="217" t="s">
        <v>545</v>
      </c>
      <c r="D215" s="217" t="s">
        <v>198</v>
      </c>
      <c r="E215" s="218" t="s">
        <v>3091</v>
      </c>
      <c r="F215" s="219" t="s">
        <v>3092</v>
      </c>
      <c r="G215" s="220" t="s">
        <v>553</v>
      </c>
      <c r="H215" s="221">
        <v>4</v>
      </c>
      <c r="I215" s="222"/>
      <c r="J215" s="223">
        <f>ROUND(I215*H215,2)</f>
        <v>0</v>
      </c>
      <c r="K215" s="219" t="s">
        <v>202</v>
      </c>
      <c r="L215" s="44"/>
      <c r="M215" s="224" t="s">
        <v>1</v>
      </c>
      <c r="N215" s="225" t="s">
        <v>48</v>
      </c>
      <c r="O215" s="80"/>
      <c r="P215" s="226">
        <f>O215*H215</f>
        <v>0</v>
      </c>
      <c r="Q215" s="226">
        <v>0.047350000000000003</v>
      </c>
      <c r="R215" s="226">
        <f>Q215*H215</f>
        <v>0.18940000000000001</v>
      </c>
      <c r="S215" s="226">
        <v>0</v>
      </c>
      <c r="T215" s="227">
        <f>S215*H215</f>
        <v>0</v>
      </c>
      <c r="AR215" s="17" t="s">
        <v>215</v>
      </c>
      <c r="AT215" s="17" t="s">
        <v>198</v>
      </c>
      <c r="AU215" s="17" t="s">
        <v>86</v>
      </c>
      <c r="AY215" s="17" t="s">
        <v>195</v>
      </c>
      <c r="BE215" s="228">
        <f>IF(N215="základní",J215,0)</f>
        <v>0</v>
      </c>
      <c r="BF215" s="228">
        <f>IF(N215="snížená",J215,0)</f>
        <v>0</v>
      </c>
      <c r="BG215" s="228">
        <f>IF(N215="zákl. přenesená",J215,0)</f>
        <v>0</v>
      </c>
      <c r="BH215" s="228">
        <f>IF(N215="sníž. přenesená",J215,0)</f>
        <v>0</v>
      </c>
      <c r="BI215" s="228">
        <f>IF(N215="nulová",J215,0)</f>
        <v>0</v>
      </c>
      <c r="BJ215" s="17" t="s">
        <v>84</v>
      </c>
      <c r="BK215" s="228">
        <f>ROUND(I215*H215,2)</f>
        <v>0</v>
      </c>
      <c r="BL215" s="17" t="s">
        <v>215</v>
      </c>
      <c r="BM215" s="17" t="s">
        <v>3093</v>
      </c>
    </row>
    <row r="216" s="12" customFormat="1">
      <c r="B216" s="235"/>
      <c r="C216" s="236"/>
      <c r="D216" s="229" t="s">
        <v>299</v>
      </c>
      <c r="E216" s="237" t="s">
        <v>1</v>
      </c>
      <c r="F216" s="238" t="s">
        <v>3094</v>
      </c>
      <c r="G216" s="236"/>
      <c r="H216" s="239">
        <v>1</v>
      </c>
      <c r="I216" s="240"/>
      <c r="J216" s="236"/>
      <c r="K216" s="236"/>
      <c r="L216" s="241"/>
      <c r="M216" s="242"/>
      <c r="N216" s="243"/>
      <c r="O216" s="243"/>
      <c r="P216" s="243"/>
      <c r="Q216" s="243"/>
      <c r="R216" s="243"/>
      <c r="S216" s="243"/>
      <c r="T216" s="244"/>
      <c r="AT216" s="245" t="s">
        <v>299</v>
      </c>
      <c r="AU216" s="245" t="s">
        <v>86</v>
      </c>
      <c r="AV216" s="12" t="s">
        <v>86</v>
      </c>
      <c r="AW216" s="12" t="s">
        <v>38</v>
      </c>
      <c r="AX216" s="12" t="s">
        <v>77</v>
      </c>
      <c r="AY216" s="245" t="s">
        <v>195</v>
      </c>
    </row>
    <row r="217" s="12" customFormat="1">
      <c r="B217" s="235"/>
      <c r="C217" s="236"/>
      <c r="D217" s="229" t="s">
        <v>299</v>
      </c>
      <c r="E217" s="237" t="s">
        <v>1</v>
      </c>
      <c r="F217" s="238" t="s">
        <v>3095</v>
      </c>
      <c r="G217" s="236"/>
      <c r="H217" s="239">
        <v>1</v>
      </c>
      <c r="I217" s="240"/>
      <c r="J217" s="236"/>
      <c r="K217" s="236"/>
      <c r="L217" s="241"/>
      <c r="M217" s="242"/>
      <c r="N217" s="243"/>
      <c r="O217" s="243"/>
      <c r="P217" s="243"/>
      <c r="Q217" s="243"/>
      <c r="R217" s="243"/>
      <c r="S217" s="243"/>
      <c r="T217" s="244"/>
      <c r="AT217" s="245" t="s">
        <v>299</v>
      </c>
      <c r="AU217" s="245" t="s">
        <v>86</v>
      </c>
      <c r="AV217" s="12" t="s">
        <v>86</v>
      </c>
      <c r="AW217" s="12" t="s">
        <v>38</v>
      </c>
      <c r="AX217" s="12" t="s">
        <v>77</v>
      </c>
      <c r="AY217" s="245" t="s">
        <v>195</v>
      </c>
    </row>
    <row r="218" s="12" customFormat="1">
      <c r="B218" s="235"/>
      <c r="C218" s="236"/>
      <c r="D218" s="229" t="s">
        <v>299</v>
      </c>
      <c r="E218" s="237" t="s">
        <v>1</v>
      </c>
      <c r="F218" s="238" t="s">
        <v>3096</v>
      </c>
      <c r="G218" s="236"/>
      <c r="H218" s="239">
        <v>1</v>
      </c>
      <c r="I218" s="240"/>
      <c r="J218" s="236"/>
      <c r="K218" s="236"/>
      <c r="L218" s="241"/>
      <c r="M218" s="242"/>
      <c r="N218" s="243"/>
      <c r="O218" s="243"/>
      <c r="P218" s="243"/>
      <c r="Q218" s="243"/>
      <c r="R218" s="243"/>
      <c r="S218" s="243"/>
      <c r="T218" s="244"/>
      <c r="AT218" s="245" t="s">
        <v>299</v>
      </c>
      <c r="AU218" s="245" t="s">
        <v>86</v>
      </c>
      <c r="AV218" s="12" t="s">
        <v>86</v>
      </c>
      <c r="AW218" s="12" t="s">
        <v>38</v>
      </c>
      <c r="AX218" s="12" t="s">
        <v>77</v>
      </c>
      <c r="AY218" s="245" t="s">
        <v>195</v>
      </c>
    </row>
    <row r="219" s="12" customFormat="1">
      <c r="B219" s="235"/>
      <c r="C219" s="236"/>
      <c r="D219" s="229" t="s">
        <v>299</v>
      </c>
      <c r="E219" s="237" t="s">
        <v>1</v>
      </c>
      <c r="F219" s="238" t="s">
        <v>3097</v>
      </c>
      <c r="G219" s="236"/>
      <c r="H219" s="239">
        <v>1</v>
      </c>
      <c r="I219" s="240"/>
      <c r="J219" s="236"/>
      <c r="K219" s="236"/>
      <c r="L219" s="241"/>
      <c r="M219" s="242"/>
      <c r="N219" s="243"/>
      <c r="O219" s="243"/>
      <c r="P219" s="243"/>
      <c r="Q219" s="243"/>
      <c r="R219" s="243"/>
      <c r="S219" s="243"/>
      <c r="T219" s="244"/>
      <c r="AT219" s="245" t="s">
        <v>299</v>
      </c>
      <c r="AU219" s="245" t="s">
        <v>86</v>
      </c>
      <c r="AV219" s="12" t="s">
        <v>86</v>
      </c>
      <c r="AW219" s="12" t="s">
        <v>38</v>
      </c>
      <c r="AX219" s="12" t="s">
        <v>77</v>
      </c>
      <c r="AY219" s="245" t="s">
        <v>195</v>
      </c>
    </row>
    <row r="220" s="13" customFormat="1">
      <c r="B220" s="246"/>
      <c r="C220" s="247"/>
      <c r="D220" s="229" t="s">
        <v>299</v>
      </c>
      <c r="E220" s="248" t="s">
        <v>1</v>
      </c>
      <c r="F220" s="249" t="s">
        <v>301</v>
      </c>
      <c r="G220" s="247"/>
      <c r="H220" s="250">
        <v>4</v>
      </c>
      <c r="I220" s="251"/>
      <c r="J220" s="247"/>
      <c r="K220" s="247"/>
      <c r="L220" s="252"/>
      <c r="M220" s="253"/>
      <c r="N220" s="254"/>
      <c r="O220" s="254"/>
      <c r="P220" s="254"/>
      <c r="Q220" s="254"/>
      <c r="R220" s="254"/>
      <c r="S220" s="254"/>
      <c r="T220" s="255"/>
      <c r="AT220" s="256" t="s">
        <v>299</v>
      </c>
      <c r="AU220" s="256" t="s">
        <v>86</v>
      </c>
      <c r="AV220" s="13" t="s">
        <v>215</v>
      </c>
      <c r="AW220" s="13" t="s">
        <v>38</v>
      </c>
      <c r="AX220" s="13" t="s">
        <v>84</v>
      </c>
      <c r="AY220" s="256" t="s">
        <v>195</v>
      </c>
    </row>
    <row r="221" s="1" customFormat="1" ht="16.5" customHeight="1">
      <c r="B221" s="39"/>
      <c r="C221" s="217" t="s">
        <v>550</v>
      </c>
      <c r="D221" s="217" t="s">
        <v>198</v>
      </c>
      <c r="E221" s="218" t="s">
        <v>2919</v>
      </c>
      <c r="F221" s="219" t="s">
        <v>3098</v>
      </c>
      <c r="G221" s="220" t="s">
        <v>553</v>
      </c>
      <c r="H221" s="221">
        <v>4</v>
      </c>
      <c r="I221" s="222"/>
      <c r="J221" s="223">
        <f>ROUND(I221*H221,2)</f>
        <v>0</v>
      </c>
      <c r="K221" s="219" t="s">
        <v>202</v>
      </c>
      <c r="L221" s="44"/>
      <c r="M221" s="224" t="s">
        <v>1</v>
      </c>
      <c r="N221" s="225" t="s">
        <v>48</v>
      </c>
      <c r="O221" s="80"/>
      <c r="P221" s="226">
        <f>O221*H221</f>
        <v>0</v>
      </c>
      <c r="Q221" s="226">
        <v>0.025250000000000002</v>
      </c>
      <c r="R221" s="226">
        <f>Q221*H221</f>
        <v>0.10100000000000001</v>
      </c>
      <c r="S221" s="226">
        <v>0</v>
      </c>
      <c r="T221" s="227">
        <f>S221*H221</f>
        <v>0</v>
      </c>
      <c r="AR221" s="17" t="s">
        <v>215</v>
      </c>
      <c r="AT221" s="17" t="s">
        <v>198</v>
      </c>
      <c r="AU221" s="17" t="s">
        <v>86</v>
      </c>
      <c r="AY221" s="17" t="s">
        <v>195</v>
      </c>
      <c r="BE221" s="228">
        <f>IF(N221="základní",J221,0)</f>
        <v>0</v>
      </c>
      <c r="BF221" s="228">
        <f>IF(N221="snížená",J221,0)</f>
        <v>0</v>
      </c>
      <c r="BG221" s="228">
        <f>IF(N221="zákl. přenesená",J221,0)</f>
        <v>0</v>
      </c>
      <c r="BH221" s="228">
        <f>IF(N221="sníž. přenesená",J221,0)</f>
        <v>0</v>
      </c>
      <c r="BI221" s="228">
        <f>IF(N221="nulová",J221,0)</f>
        <v>0</v>
      </c>
      <c r="BJ221" s="17" t="s">
        <v>84</v>
      </c>
      <c r="BK221" s="228">
        <f>ROUND(I221*H221,2)</f>
        <v>0</v>
      </c>
      <c r="BL221" s="17" t="s">
        <v>215</v>
      </c>
      <c r="BM221" s="17" t="s">
        <v>3099</v>
      </c>
    </row>
    <row r="222" s="1" customFormat="1" ht="16.5" customHeight="1">
      <c r="B222" s="39"/>
      <c r="C222" s="217" t="s">
        <v>555</v>
      </c>
      <c r="D222" s="217" t="s">
        <v>198</v>
      </c>
      <c r="E222" s="218" t="s">
        <v>2846</v>
      </c>
      <c r="F222" s="219" t="s">
        <v>2847</v>
      </c>
      <c r="G222" s="220" t="s">
        <v>404</v>
      </c>
      <c r="H222" s="221">
        <v>282</v>
      </c>
      <c r="I222" s="222"/>
      <c r="J222" s="223">
        <f>ROUND(I222*H222,2)</f>
        <v>0</v>
      </c>
      <c r="K222" s="219" t="s">
        <v>202</v>
      </c>
      <c r="L222" s="44"/>
      <c r="M222" s="224" t="s">
        <v>1</v>
      </c>
      <c r="N222" s="225" t="s">
        <v>48</v>
      </c>
      <c r="O222" s="80"/>
      <c r="P222" s="226">
        <f>O222*H222</f>
        <v>0</v>
      </c>
      <c r="Q222" s="226">
        <v>0.00019000000000000001</v>
      </c>
      <c r="R222" s="226">
        <f>Q222*H222</f>
        <v>0.053580000000000003</v>
      </c>
      <c r="S222" s="226">
        <v>0</v>
      </c>
      <c r="T222" s="227">
        <f>S222*H222</f>
        <v>0</v>
      </c>
      <c r="AR222" s="17" t="s">
        <v>84</v>
      </c>
      <c r="AT222" s="17" t="s">
        <v>198</v>
      </c>
      <c r="AU222" s="17" t="s">
        <v>86</v>
      </c>
      <c r="AY222" s="17" t="s">
        <v>195</v>
      </c>
      <c r="BE222" s="228">
        <f>IF(N222="základní",J222,0)</f>
        <v>0</v>
      </c>
      <c r="BF222" s="228">
        <f>IF(N222="snížená",J222,0)</f>
        <v>0</v>
      </c>
      <c r="BG222" s="228">
        <f>IF(N222="zákl. přenesená",J222,0)</f>
        <v>0</v>
      </c>
      <c r="BH222" s="228">
        <f>IF(N222="sníž. přenesená",J222,0)</f>
        <v>0</v>
      </c>
      <c r="BI222" s="228">
        <f>IF(N222="nulová",J222,0)</f>
        <v>0</v>
      </c>
      <c r="BJ222" s="17" t="s">
        <v>84</v>
      </c>
      <c r="BK222" s="228">
        <f>ROUND(I222*H222,2)</f>
        <v>0</v>
      </c>
      <c r="BL222" s="17" t="s">
        <v>84</v>
      </c>
      <c r="BM222" s="17" t="s">
        <v>3100</v>
      </c>
    </row>
    <row r="223" s="12" customFormat="1">
      <c r="B223" s="235"/>
      <c r="C223" s="236"/>
      <c r="D223" s="229" t="s">
        <v>299</v>
      </c>
      <c r="E223" s="237" t="s">
        <v>1</v>
      </c>
      <c r="F223" s="238" t="s">
        <v>3101</v>
      </c>
      <c r="G223" s="236"/>
      <c r="H223" s="239">
        <v>282</v>
      </c>
      <c r="I223" s="240"/>
      <c r="J223" s="236"/>
      <c r="K223" s="236"/>
      <c r="L223" s="241"/>
      <c r="M223" s="242"/>
      <c r="N223" s="243"/>
      <c r="O223" s="243"/>
      <c r="P223" s="243"/>
      <c r="Q223" s="243"/>
      <c r="R223" s="243"/>
      <c r="S223" s="243"/>
      <c r="T223" s="244"/>
      <c r="AT223" s="245" t="s">
        <v>299</v>
      </c>
      <c r="AU223" s="245" t="s">
        <v>86</v>
      </c>
      <c r="AV223" s="12" t="s">
        <v>86</v>
      </c>
      <c r="AW223" s="12" t="s">
        <v>38</v>
      </c>
      <c r="AX223" s="12" t="s">
        <v>77</v>
      </c>
      <c r="AY223" s="245" t="s">
        <v>195</v>
      </c>
    </row>
    <row r="224" s="13" customFormat="1">
      <c r="B224" s="246"/>
      <c r="C224" s="247"/>
      <c r="D224" s="229" t="s">
        <v>299</v>
      </c>
      <c r="E224" s="248" t="s">
        <v>1</v>
      </c>
      <c r="F224" s="249" t="s">
        <v>301</v>
      </c>
      <c r="G224" s="247"/>
      <c r="H224" s="250">
        <v>282</v>
      </c>
      <c r="I224" s="251"/>
      <c r="J224" s="247"/>
      <c r="K224" s="247"/>
      <c r="L224" s="252"/>
      <c r="M224" s="253"/>
      <c r="N224" s="254"/>
      <c r="O224" s="254"/>
      <c r="P224" s="254"/>
      <c r="Q224" s="254"/>
      <c r="R224" s="254"/>
      <c r="S224" s="254"/>
      <c r="T224" s="255"/>
      <c r="AT224" s="256" t="s">
        <v>299</v>
      </c>
      <c r="AU224" s="256" t="s">
        <v>86</v>
      </c>
      <c r="AV224" s="13" t="s">
        <v>215</v>
      </c>
      <c r="AW224" s="13" t="s">
        <v>38</v>
      </c>
      <c r="AX224" s="13" t="s">
        <v>84</v>
      </c>
      <c r="AY224" s="256" t="s">
        <v>195</v>
      </c>
    </row>
    <row r="225" s="1" customFormat="1" ht="16.5" customHeight="1">
      <c r="B225" s="39"/>
      <c r="C225" s="217" t="s">
        <v>559</v>
      </c>
      <c r="D225" s="217" t="s">
        <v>198</v>
      </c>
      <c r="E225" s="218" t="s">
        <v>2849</v>
      </c>
      <c r="F225" s="219" t="s">
        <v>2850</v>
      </c>
      <c r="G225" s="220" t="s">
        <v>404</v>
      </c>
      <c r="H225" s="221">
        <v>282</v>
      </c>
      <c r="I225" s="222"/>
      <c r="J225" s="223">
        <f>ROUND(I225*H225,2)</f>
        <v>0</v>
      </c>
      <c r="K225" s="219" t="s">
        <v>202</v>
      </c>
      <c r="L225" s="44"/>
      <c r="M225" s="224" t="s">
        <v>1</v>
      </c>
      <c r="N225" s="225" t="s">
        <v>48</v>
      </c>
      <c r="O225" s="80"/>
      <c r="P225" s="226">
        <f>O225*H225</f>
        <v>0</v>
      </c>
      <c r="Q225" s="226">
        <v>9.0000000000000006E-05</v>
      </c>
      <c r="R225" s="226">
        <f>Q225*H225</f>
        <v>0.025380000000000003</v>
      </c>
      <c r="S225" s="226">
        <v>0</v>
      </c>
      <c r="T225" s="227">
        <f>S225*H225</f>
        <v>0</v>
      </c>
      <c r="AR225" s="17" t="s">
        <v>84</v>
      </c>
      <c r="AT225" s="17" t="s">
        <v>198</v>
      </c>
      <c r="AU225" s="17" t="s">
        <v>86</v>
      </c>
      <c r="AY225" s="17" t="s">
        <v>195</v>
      </c>
      <c r="BE225" s="228">
        <f>IF(N225="základní",J225,0)</f>
        <v>0</v>
      </c>
      <c r="BF225" s="228">
        <f>IF(N225="snížená",J225,0)</f>
        <v>0</v>
      </c>
      <c r="BG225" s="228">
        <f>IF(N225="zákl. přenesená",J225,0)</f>
        <v>0</v>
      </c>
      <c r="BH225" s="228">
        <f>IF(N225="sníž. přenesená",J225,0)</f>
        <v>0</v>
      </c>
      <c r="BI225" s="228">
        <f>IF(N225="nulová",J225,0)</f>
        <v>0</v>
      </c>
      <c r="BJ225" s="17" t="s">
        <v>84</v>
      </c>
      <c r="BK225" s="228">
        <f>ROUND(I225*H225,2)</f>
        <v>0</v>
      </c>
      <c r="BL225" s="17" t="s">
        <v>84</v>
      </c>
      <c r="BM225" s="17" t="s">
        <v>3102</v>
      </c>
    </row>
    <row r="226" s="11" customFormat="1" ht="22.8" customHeight="1">
      <c r="B226" s="201"/>
      <c r="C226" s="202"/>
      <c r="D226" s="203" t="s">
        <v>76</v>
      </c>
      <c r="E226" s="215" t="s">
        <v>245</v>
      </c>
      <c r="F226" s="215" t="s">
        <v>879</v>
      </c>
      <c r="G226" s="202"/>
      <c r="H226" s="202"/>
      <c r="I226" s="205"/>
      <c r="J226" s="216">
        <f>BK226</f>
        <v>0</v>
      </c>
      <c r="K226" s="202"/>
      <c r="L226" s="207"/>
      <c r="M226" s="208"/>
      <c r="N226" s="209"/>
      <c r="O226" s="209"/>
      <c r="P226" s="210">
        <f>SUM(P227:P229)</f>
        <v>0</v>
      </c>
      <c r="Q226" s="209"/>
      <c r="R226" s="210">
        <f>SUM(R227:R229)</f>
        <v>0.22672799999999999</v>
      </c>
      <c r="S226" s="209"/>
      <c r="T226" s="211">
        <f>SUM(T227:T229)</f>
        <v>0</v>
      </c>
      <c r="AR226" s="212" t="s">
        <v>84</v>
      </c>
      <c r="AT226" s="213" t="s">
        <v>76</v>
      </c>
      <c r="AU226" s="213" t="s">
        <v>84</v>
      </c>
      <c r="AY226" s="212" t="s">
        <v>195</v>
      </c>
      <c r="BK226" s="214">
        <f>SUM(BK227:BK229)</f>
        <v>0</v>
      </c>
    </row>
    <row r="227" s="1" customFormat="1" ht="16.5" customHeight="1">
      <c r="B227" s="39"/>
      <c r="C227" s="217" t="s">
        <v>563</v>
      </c>
      <c r="D227" s="217" t="s">
        <v>198</v>
      </c>
      <c r="E227" s="218" t="s">
        <v>881</v>
      </c>
      <c r="F227" s="219" t="s">
        <v>882</v>
      </c>
      <c r="G227" s="220" t="s">
        <v>321</v>
      </c>
      <c r="H227" s="221">
        <v>482.39999999999998</v>
      </c>
      <c r="I227" s="222"/>
      <c r="J227" s="223">
        <f>ROUND(I227*H227,2)</f>
        <v>0</v>
      </c>
      <c r="K227" s="219" t="s">
        <v>202</v>
      </c>
      <c r="L227" s="44"/>
      <c r="M227" s="224" t="s">
        <v>1</v>
      </c>
      <c r="N227" s="225" t="s">
        <v>48</v>
      </c>
      <c r="O227" s="80"/>
      <c r="P227" s="226">
        <f>O227*H227</f>
        <v>0</v>
      </c>
      <c r="Q227" s="226">
        <v>0.00046999999999999999</v>
      </c>
      <c r="R227" s="226">
        <f>Q227*H227</f>
        <v>0.22672799999999999</v>
      </c>
      <c r="S227" s="226">
        <v>0</v>
      </c>
      <c r="T227" s="227">
        <f>S227*H227</f>
        <v>0</v>
      </c>
      <c r="AR227" s="17" t="s">
        <v>215</v>
      </c>
      <c r="AT227" s="17" t="s">
        <v>198</v>
      </c>
      <c r="AU227" s="17" t="s">
        <v>86</v>
      </c>
      <c r="AY227" s="17" t="s">
        <v>195</v>
      </c>
      <c r="BE227" s="228">
        <f>IF(N227="základní",J227,0)</f>
        <v>0</v>
      </c>
      <c r="BF227" s="228">
        <f>IF(N227="snížená",J227,0)</f>
        <v>0</v>
      </c>
      <c r="BG227" s="228">
        <f>IF(N227="zákl. přenesená",J227,0)</f>
        <v>0</v>
      </c>
      <c r="BH227" s="228">
        <f>IF(N227="sníž. přenesená",J227,0)</f>
        <v>0</v>
      </c>
      <c r="BI227" s="228">
        <f>IF(N227="nulová",J227,0)</f>
        <v>0</v>
      </c>
      <c r="BJ227" s="17" t="s">
        <v>84</v>
      </c>
      <c r="BK227" s="228">
        <f>ROUND(I227*H227,2)</f>
        <v>0</v>
      </c>
      <c r="BL227" s="17" t="s">
        <v>215</v>
      </c>
      <c r="BM227" s="17" t="s">
        <v>3103</v>
      </c>
    </row>
    <row r="228" s="12" customFormat="1">
      <c r="B228" s="235"/>
      <c r="C228" s="236"/>
      <c r="D228" s="229" t="s">
        <v>299</v>
      </c>
      <c r="E228" s="237" t="s">
        <v>1</v>
      </c>
      <c r="F228" s="238" t="s">
        <v>3104</v>
      </c>
      <c r="G228" s="236"/>
      <c r="H228" s="239">
        <v>482.39999999999998</v>
      </c>
      <c r="I228" s="240"/>
      <c r="J228" s="236"/>
      <c r="K228" s="236"/>
      <c r="L228" s="241"/>
      <c r="M228" s="242"/>
      <c r="N228" s="243"/>
      <c r="O228" s="243"/>
      <c r="P228" s="243"/>
      <c r="Q228" s="243"/>
      <c r="R228" s="243"/>
      <c r="S228" s="243"/>
      <c r="T228" s="244"/>
      <c r="AT228" s="245" t="s">
        <v>299</v>
      </c>
      <c r="AU228" s="245" t="s">
        <v>86</v>
      </c>
      <c r="AV228" s="12" t="s">
        <v>86</v>
      </c>
      <c r="AW228" s="12" t="s">
        <v>38</v>
      </c>
      <c r="AX228" s="12" t="s">
        <v>77</v>
      </c>
      <c r="AY228" s="245" t="s">
        <v>195</v>
      </c>
    </row>
    <row r="229" s="13" customFormat="1">
      <c r="B229" s="246"/>
      <c r="C229" s="247"/>
      <c r="D229" s="229" t="s">
        <v>299</v>
      </c>
      <c r="E229" s="248" t="s">
        <v>1</v>
      </c>
      <c r="F229" s="249" t="s">
        <v>301</v>
      </c>
      <c r="G229" s="247"/>
      <c r="H229" s="250">
        <v>482.39999999999998</v>
      </c>
      <c r="I229" s="251"/>
      <c r="J229" s="247"/>
      <c r="K229" s="247"/>
      <c r="L229" s="252"/>
      <c r="M229" s="253"/>
      <c r="N229" s="254"/>
      <c r="O229" s="254"/>
      <c r="P229" s="254"/>
      <c r="Q229" s="254"/>
      <c r="R229" s="254"/>
      <c r="S229" s="254"/>
      <c r="T229" s="255"/>
      <c r="AT229" s="256" t="s">
        <v>299</v>
      </c>
      <c r="AU229" s="256" t="s">
        <v>86</v>
      </c>
      <c r="AV229" s="13" t="s">
        <v>215</v>
      </c>
      <c r="AW229" s="13" t="s">
        <v>38</v>
      </c>
      <c r="AX229" s="13" t="s">
        <v>84</v>
      </c>
      <c r="AY229" s="256" t="s">
        <v>195</v>
      </c>
    </row>
    <row r="230" s="11" customFormat="1" ht="22.8" customHeight="1">
      <c r="B230" s="201"/>
      <c r="C230" s="202"/>
      <c r="D230" s="203" t="s">
        <v>76</v>
      </c>
      <c r="E230" s="215" t="s">
        <v>934</v>
      </c>
      <c r="F230" s="215" t="s">
        <v>935</v>
      </c>
      <c r="G230" s="202"/>
      <c r="H230" s="202"/>
      <c r="I230" s="205"/>
      <c r="J230" s="216">
        <f>BK230</f>
        <v>0</v>
      </c>
      <c r="K230" s="202"/>
      <c r="L230" s="207"/>
      <c r="M230" s="208"/>
      <c r="N230" s="209"/>
      <c r="O230" s="209"/>
      <c r="P230" s="210">
        <f>P231</f>
        <v>0</v>
      </c>
      <c r="Q230" s="209"/>
      <c r="R230" s="210">
        <f>R231</f>
        <v>0</v>
      </c>
      <c r="S230" s="209"/>
      <c r="T230" s="211">
        <f>T231</f>
        <v>0</v>
      </c>
      <c r="AR230" s="212" t="s">
        <v>84</v>
      </c>
      <c r="AT230" s="213" t="s">
        <v>76</v>
      </c>
      <c r="AU230" s="213" t="s">
        <v>84</v>
      </c>
      <c r="AY230" s="212" t="s">
        <v>195</v>
      </c>
      <c r="BK230" s="214">
        <f>BK231</f>
        <v>0</v>
      </c>
    </row>
    <row r="231" s="1" customFormat="1" ht="16.5" customHeight="1">
      <c r="B231" s="39"/>
      <c r="C231" s="217" t="s">
        <v>567</v>
      </c>
      <c r="D231" s="217" t="s">
        <v>198</v>
      </c>
      <c r="E231" s="218" t="s">
        <v>2857</v>
      </c>
      <c r="F231" s="219" t="s">
        <v>2858</v>
      </c>
      <c r="G231" s="220" t="s">
        <v>350</v>
      </c>
      <c r="H231" s="221">
        <v>371.76499999999999</v>
      </c>
      <c r="I231" s="222"/>
      <c r="J231" s="223">
        <f>ROUND(I231*H231,2)</f>
        <v>0</v>
      </c>
      <c r="K231" s="219" t="s">
        <v>202</v>
      </c>
      <c r="L231" s="44"/>
      <c r="M231" s="224" t="s">
        <v>1</v>
      </c>
      <c r="N231" s="225" t="s">
        <v>48</v>
      </c>
      <c r="O231" s="80"/>
      <c r="P231" s="226">
        <f>O231*H231</f>
        <v>0</v>
      </c>
      <c r="Q231" s="226">
        <v>0</v>
      </c>
      <c r="R231" s="226">
        <f>Q231*H231</f>
        <v>0</v>
      </c>
      <c r="S231" s="226">
        <v>0</v>
      </c>
      <c r="T231" s="227">
        <f>S231*H231</f>
        <v>0</v>
      </c>
      <c r="AR231" s="17" t="s">
        <v>84</v>
      </c>
      <c r="AT231" s="17" t="s">
        <v>198</v>
      </c>
      <c r="AU231" s="17" t="s">
        <v>86</v>
      </c>
      <c r="AY231" s="17" t="s">
        <v>195</v>
      </c>
      <c r="BE231" s="228">
        <f>IF(N231="základní",J231,0)</f>
        <v>0</v>
      </c>
      <c r="BF231" s="228">
        <f>IF(N231="snížená",J231,0)</f>
        <v>0</v>
      </c>
      <c r="BG231" s="228">
        <f>IF(N231="zákl. přenesená",J231,0)</f>
        <v>0</v>
      </c>
      <c r="BH231" s="228">
        <f>IF(N231="sníž. přenesená",J231,0)</f>
        <v>0</v>
      </c>
      <c r="BI231" s="228">
        <f>IF(N231="nulová",J231,0)</f>
        <v>0</v>
      </c>
      <c r="BJ231" s="17" t="s">
        <v>84</v>
      </c>
      <c r="BK231" s="228">
        <f>ROUND(I231*H231,2)</f>
        <v>0</v>
      </c>
      <c r="BL231" s="17" t="s">
        <v>84</v>
      </c>
      <c r="BM231" s="17" t="s">
        <v>3105</v>
      </c>
    </row>
    <row r="232" s="11" customFormat="1" ht="25.92" customHeight="1">
      <c r="B232" s="201"/>
      <c r="C232" s="202"/>
      <c r="D232" s="203" t="s">
        <v>76</v>
      </c>
      <c r="E232" s="204" t="s">
        <v>940</v>
      </c>
      <c r="F232" s="204" t="s">
        <v>941</v>
      </c>
      <c r="G232" s="202"/>
      <c r="H232" s="202"/>
      <c r="I232" s="205"/>
      <c r="J232" s="206">
        <f>BK232</f>
        <v>0</v>
      </c>
      <c r="K232" s="202"/>
      <c r="L232" s="207"/>
      <c r="M232" s="208"/>
      <c r="N232" s="209"/>
      <c r="O232" s="209"/>
      <c r="P232" s="210">
        <f>P233</f>
        <v>0</v>
      </c>
      <c r="Q232" s="209"/>
      <c r="R232" s="210">
        <f>R233</f>
        <v>0.0060000000000000001</v>
      </c>
      <c r="S232" s="209"/>
      <c r="T232" s="211">
        <f>T233</f>
        <v>0</v>
      </c>
      <c r="AR232" s="212" t="s">
        <v>86</v>
      </c>
      <c r="AT232" s="213" t="s">
        <v>76</v>
      </c>
      <c r="AU232" s="213" t="s">
        <v>77</v>
      </c>
      <c r="AY232" s="212" t="s">
        <v>195</v>
      </c>
      <c r="BK232" s="214">
        <f>BK233</f>
        <v>0</v>
      </c>
    </row>
    <row r="233" s="11" customFormat="1" ht="22.8" customHeight="1">
      <c r="B233" s="201"/>
      <c r="C233" s="202"/>
      <c r="D233" s="203" t="s">
        <v>76</v>
      </c>
      <c r="E233" s="215" t="s">
        <v>3106</v>
      </c>
      <c r="F233" s="215" t="s">
        <v>3107</v>
      </c>
      <c r="G233" s="202"/>
      <c r="H233" s="202"/>
      <c r="I233" s="205"/>
      <c r="J233" s="216">
        <f>BK233</f>
        <v>0</v>
      </c>
      <c r="K233" s="202"/>
      <c r="L233" s="207"/>
      <c r="M233" s="208"/>
      <c r="N233" s="209"/>
      <c r="O233" s="209"/>
      <c r="P233" s="210">
        <f>P234</f>
        <v>0</v>
      </c>
      <c r="Q233" s="209"/>
      <c r="R233" s="210">
        <f>R234</f>
        <v>0.0060000000000000001</v>
      </c>
      <c r="S233" s="209"/>
      <c r="T233" s="211">
        <f>T234</f>
        <v>0</v>
      </c>
      <c r="AR233" s="212" t="s">
        <v>86</v>
      </c>
      <c r="AT233" s="213" t="s">
        <v>76</v>
      </c>
      <c r="AU233" s="213" t="s">
        <v>84</v>
      </c>
      <c r="AY233" s="212" t="s">
        <v>195</v>
      </c>
      <c r="BK233" s="214">
        <f>BK234</f>
        <v>0</v>
      </c>
    </row>
    <row r="234" s="1" customFormat="1" ht="16.5" customHeight="1">
      <c r="B234" s="39"/>
      <c r="C234" s="217" t="s">
        <v>571</v>
      </c>
      <c r="D234" s="217" t="s">
        <v>198</v>
      </c>
      <c r="E234" s="218" t="s">
        <v>3108</v>
      </c>
      <c r="F234" s="219" t="s">
        <v>3109</v>
      </c>
      <c r="G234" s="220" t="s">
        <v>553</v>
      </c>
      <c r="H234" s="221">
        <v>4</v>
      </c>
      <c r="I234" s="222"/>
      <c r="J234" s="223">
        <f>ROUND(I234*H234,2)</f>
        <v>0</v>
      </c>
      <c r="K234" s="219" t="s">
        <v>202</v>
      </c>
      <c r="L234" s="44"/>
      <c r="M234" s="224" t="s">
        <v>1</v>
      </c>
      <c r="N234" s="225" t="s">
        <v>48</v>
      </c>
      <c r="O234" s="80"/>
      <c r="P234" s="226">
        <f>O234*H234</f>
        <v>0</v>
      </c>
      <c r="Q234" s="226">
        <v>0.0015</v>
      </c>
      <c r="R234" s="226">
        <f>Q234*H234</f>
        <v>0.0060000000000000001</v>
      </c>
      <c r="S234" s="226">
        <v>0</v>
      </c>
      <c r="T234" s="227">
        <f>S234*H234</f>
        <v>0</v>
      </c>
      <c r="AR234" s="17" t="s">
        <v>376</v>
      </c>
      <c r="AT234" s="17" t="s">
        <v>198</v>
      </c>
      <c r="AU234" s="17" t="s">
        <v>86</v>
      </c>
      <c r="AY234" s="17" t="s">
        <v>195</v>
      </c>
      <c r="BE234" s="228">
        <f>IF(N234="základní",J234,0)</f>
        <v>0</v>
      </c>
      <c r="BF234" s="228">
        <f>IF(N234="snížená",J234,0)</f>
        <v>0</v>
      </c>
      <c r="BG234" s="228">
        <f>IF(N234="zákl. přenesená",J234,0)</f>
        <v>0</v>
      </c>
      <c r="BH234" s="228">
        <f>IF(N234="sníž. přenesená",J234,0)</f>
        <v>0</v>
      </c>
      <c r="BI234" s="228">
        <f>IF(N234="nulová",J234,0)</f>
        <v>0</v>
      </c>
      <c r="BJ234" s="17" t="s">
        <v>84</v>
      </c>
      <c r="BK234" s="228">
        <f>ROUND(I234*H234,2)</f>
        <v>0</v>
      </c>
      <c r="BL234" s="17" t="s">
        <v>376</v>
      </c>
      <c r="BM234" s="17" t="s">
        <v>3110</v>
      </c>
    </row>
    <row r="235" s="11" customFormat="1" ht="25.92" customHeight="1">
      <c r="B235" s="201"/>
      <c r="C235" s="202"/>
      <c r="D235" s="203" t="s">
        <v>76</v>
      </c>
      <c r="E235" s="204" t="s">
        <v>1852</v>
      </c>
      <c r="F235" s="204" t="s">
        <v>1852</v>
      </c>
      <c r="G235" s="202"/>
      <c r="H235" s="202"/>
      <c r="I235" s="205"/>
      <c r="J235" s="206">
        <f>BK235</f>
        <v>0</v>
      </c>
      <c r="K235" s="202"/>
      <c r="L235" s="207"/>
      <c r="M235" s="208"/>
      <c r="N235" s="209"/>
      <c r="O235" s="209"/>
      <c r="P235" s="210">
        <f>P236</f>
        <v>0</v>
      </c>
      <c r="Q235" s="209"/>
      <c r="R235" s="210">
        <f>R236</f>
        <v>0</v>
      </c>
      <c r="S235" s="209"/>
      <c r="T235" s="211">
        <f>T236</f>
        <v>0</v>
      </c>
      <c r="AR235" s="212" t="s">
        <v>215</v>
      </c>
      <c r="AT235" s="213" t="s">
        <v>76</v>
      </c>
      <c r="AU235" s="213" t="s">
        <v>77</v>
      </c>
      <c r="AY235" s="212" t="s">
        <v>195</v>
      </c>
      <c r="BK235" s="214">
        <f>BK236</f>
        <v>0</v>
      </c>
    </row>
    <row r="236" s="11" customFormat="1" ht="22.8" customHeight="1">
      <c r="B236" s="201"/>
      <c r="C236" s="202"/>
      <c r="D236" s="203" t="s">
        <v>76</v>
      </c>
      <c r="E236" s="215" t="s">
        <v>1853</v>
      </c>
      <c r="F236" s="215" t="s">
        <v>2865</v>
      </c>
      <c r="G236" s="202"/>
      <c r="H236" s="202"/>
      <c r="I236" s="205"/>
      <c r="J236" s="216">
        <f>BK236</f>
        <v>0</v>
      </c>
      <c r="K236" s="202"/>
      <c r="L236" s="207"/>
      <c r="M236" s="208"/>
      <c r="N236" s="209"/>
      <c r="O236" s="209"/>
      <c r="P236" s="210">
        <f>SUM(P237:P246)</f>
        <v>0</v>
      </c>
      <c r="Q236" s="209"/>
      <c r="R236" s="210">
        <f>SUM(R237:R246)</f>
        <v>0</v>
      </c>
      <c r="S236" s="209"/>
      <c r="T236" s="211">
        <f>SUM(T237:T246)</f>
        <v>0</v>
      </c>
      <c r="AR236" s="212" t="s">
        <v>215</v>
      </c>
      <c r="AT236" s="213" t="s">
        <v>76</v>
      </c>
      <c r="AU236" s="213" t="s">
        <v>84</v>
      </c>
      <c r="AY236" s="212" t="s">
        <v>195</v>
      </c>
      <c r="BK236" s="214">
        <f>SUM(BK237:BK246)</f>
        <v>0</v>
      </c>
    </row>
    <row r="237" s="1" customFormat="1" ht="16.5" customHeight="1">
      <c r="B237" s="39"/>
      <c r="C237" s="217" t="s">
        <v>575</v>
      </c>
      <c r="D237" s="217" t="s">
        <v>198</v>
      </c>
      <c r="E237" s="218" t="s">
        <v>2866</v>
      </c>
      <c r="F237" s="219" t="s">
        <v>3111</v>
      </c>
      <c r="G237" s="220" t="s">
        <v>1497</v>
      </c>
      <c r="H237" s="221">
        <v>1</v>
      </c>
      <c r="I237" s="222"/>
      <c r="J237" s="223">
        <f>ROUND(I237*H237,2)</f>
        <v>0</v>
      </c>
      <c r="K237" s="219" t="s">
        <v>1255</v>
      </c>
      <c r="L237" s="44"/>
      <c r="M237" s="224" t="s">
        <v>1</v>
      </c>
      <c r="N237" s="225" t="s">
        <v>48</v>
      </c>
      <c r="O237" s="80"/>
      <c r="P237" s="226">
        <f>O237*H237</f>
        <v>0</v>
      </c>
      <c r="Q237" s="226">
        <v>0</v>
      </c>
      <c r="R237" s="226">
        <f>Q237*H237</f>
        <v>0</v>
      </c>
      <c r="S237" s="226">
        <v>0</v>
      </c>
      <c r="T237" s="227">
        <f>S237*H237</f>
        <v>0</v>
      </c>
      <c r="AR237" s="17" t="s">
        <v>1465</v>
      </c>
      <c r="AT237" s="17" t="s">
        <v>198</v>
      </c>
      <c r="AU237" s="17" t="s">
        <v>86</v>
      </c>
      <c r="AY237" s="17" t="s">
        <v>195</v>
      </c>
      <c r="BE237" s="228">
        <f>IF(N237="základní",J237,0)</f>
        <v>0</v>
      </c>
      <c r="BF237" s="228">
        <f>IF(N237="snížená",J237,0)</f>
        <v>0</v>
      </c>
      <c r="BG237" s="228">
        <f>IF(N237="zákl. přenesená",J237,0)</f>
        <v>0</v>
      </c>
      <c r="BH237" s="228">
        <f>IF(N237="sníž. přenesená",J237,0)</f>
        <v>0</v>
      </c>
      <c r="BI237" s="228">
        <f>IF(N237="nulová",J237,0)</f>
        <v>0</v>
      </c>
      <c r="BJ237" s="17" t="s">
        <v>84</v>
      </c>
      <c r="BK237" s="228">
        <f>ROUND(I237*H237,2)</f>
        <v>0</v>
      </c>
      <c r="BL237" s="17" t="s">
        <v>1465</v>
      </c>
      <c r="BM237" s="17" t="s">
        <v>3112</v>
      </c>
    </row>
    <row r="238" s="1" customFormat="1">
      <c r="B238" s="39"/>
      <c r="C238" s="40"/>
      <c r="D238" s="229" t="s">
        <v>205</v>
      </c>
      <c r="E238" s="40"/>
      <c r="F238" s="230" t="s">
        <v>2929</v>
      </c>
      <c r="G238" s="40"/>
      <c r="H238" s="40"/>
      <c r="I238" s="144"/>
      <c r="J238" s="40"/>
      <c r="K238" s="40"/>
      <c r="L238" s="44"/>
      <c r="M238" s="231"/>
      <c r="N238" s="80"/>
      <c r="O238" s="80"/>
      <c r="P238" s="80"/>
      <c r="Q238" s="80"/>
      <c r="R238" s="80"/>
      <c r="S238" s="80"/>
      <c r="T238" s="81"/>
      <c r="AT238" s="17" t="s">
        <v>205</v>
      </c>
      <c r="AU238" s="17" t="s">
        <v>86</v>
      </c>
    </row>
    <row r="239" s="1" customFormat="1" ht="16.5" customHeight="1">
      <c r="B239" s="39"/>
      <c r="C239" s="217" t="s">
        <v>579</v>
      </c>
      <c r="D239" s="217" t="s">
        <v>198</v>
      </c>
      <c r="E239" s="218" t="s">
        <v>3113</v>
      </c>
      <c r="F239" s="219" t="s">
        <v>3114</v>
      </c>
      <c r="G239" s="220" t="s">
        <v>553</v>
      </c>
      <c r="H239" s="221">
        <v>1</v>
      </c>
      <c r="I239" s="222"/>
      <c r="J239" s="223">
        <f>ROUND(I239*H239,2)</f>
        <v>0</v>
      </c>
      <c r="K239" s="219" t="s">
        <v>1255</v>
      </c>
      <c r="L239" s="44"/>
      <c r="M239" s="224" t="s">
        <v>1</v>
      </c>
      <c r="N239" s="225" t="s">
        <v>48</v>
      </c>
      <c r="O239" s="80"/>
      <c r="P239" s="226">
        <f>O239*H239</f>
        <v>0</v>
      </c>
      <c r="Q239" s="226">
        <v>0</v>
      </c>
      <c r="R239" s="226">
        <f>Q239*H239</f>
        <v>0</v>
      </c>
      <c r="S239" s="226">
        <v>0</v>
      </c>
      <c r="T239" s="227">
        <f>S239*H239</f>
        <v>0</v>
      </c>
      <c r="AR239" s="17" t="s">
        <v>1465</v>
      </c>
      <c r="AT239" s="17" t="s">
        <v>198</v>
      </c>
      <c r="AU239" s="17" t="s">
        <v>86</v>
      </c>
      <c r="AY239" s="17" t="s">
        <v>195</v>
      </c>
      <c r="BE239" s="228">
        <f>IF(N239="základní",J239,0)</f>
        <v>0</v>
      </c>
      <c r="BF239" s="228">
        <f>IF(N239="snížená",J239,0)</f>
        <v>0</v>
      </c>
      <c r="BG239" s="228">
        <f>IF(N239="zákl. přenesená",J239,0)</f>
        <v>0</v>
      </c>
      <c r="BH239" s="228">
        <f>IF(N239="sníž. přenesená",J239,0)</f>
        <v>0</v>
      </c>
      <c r="BI239" s="228">
        <f>IF(N239="nulová",J239,0)</f>
        <v>0</v>
      </c>
      <c r="BJ239" s="17" t="s">
        <v>84</v>
      </c>
      <c r="BK239" s="228">
        <f>ROUND(I239*H239,2)</f>
        <v>0</v>
      </c>
      <c r="BL239" s="17" t="s">
        <v>1465</v>
      </c>
      <c r="BM239" s="17" t="s">
        <v>3115</v>
      </c>
    </row>
    <row r="240" s="1" customFormat="1">
      <c r="B240" s="39"/>
      <c r="C240" s="40"/>
      <c r="D240" s="229" t="s">
        <v>205</v>
      </c>
      <c r="E240" s="40"/>
      <c r="F240" s="230" t="s">
        <v>2929</v>
      </c>
      <c r="G240" s="40"/>
      <c r="H240" s="40"/>
      <c r="I240" s="144"/>
      <c r="J240" s="40"/>
      <c r="K240" s="40"/>
      <c r="L240" s="44"/>
      <c r="M240" s="231"/>
      <c r="N240" s="80"/>
      <c r="O240" s="80"/>
      <c r="P240" s="80"/>
      <c r="Q240" s="80"/>
      <c r="R240" s="80"/>
      <c r="S240" s="80"/>
      <c r="T240" s="81"/>
      <c r="AT240" s="17" t="s">
        <v>205</v>
      </c>
      <c r="AU240" s="17" t="s">
        <v>86</v>
      </c>
    </row>
    <row r="241" s="1" customFormat="1" ht="16.5" customHeight="1">
      <c r="B241" s="39"/>
      <c r="C241" s="217" t="s">
        <v>583</v>
      </c>
      <c r="D241" s="217" t="s">
        <v>198</v>
      </c>
      <c r="E241" s="218" t="s">
        <v>3116</v>
      </c>
      <c r="F241" s="219" t="s">
        <v>3117</v>
      </c>
      <c r="G241" s="220" t="s">
        <v>553</v>
      </c>
      <c r="H241" s="221">
        <v>1</v>
      </c>
      <c r="I241" s="222"/>
      <c r="J241" s="223">
        <f>ROUND(I241*H241,2)</f>
        <v>0</v>
      </c>
      <c r="K241" s="219" t="s">
        <v>1255</v>
      </c>
      <c r="L241" s="44"/>
      <c r="M241" s="224" t="s">
        <v>1</v>
      </c>
      <c r="N241" s="225" t="s">
        <v>48</v>
      </c>
      <c r="O241" s="80"/>
      <c r="P241" s="226">
        <f>O241*H241</f>
        <v>0</v>
      </c>
      <c r="Q241" s="226">
        <v>0</v>
      </c>
      <c r="R241" s="226">
        <f>Q241*H241</f>
        <v>0</v>
      </c>
      <c r="S241" s="226">
        <v>0</v>
      </c>
      <c r="T241" s="227">
        <f>S241*H241</f>
        <v>0</v>
      </c>
      <c r="AR241" s="17" t="s">
        <v>1465</v>
      </c>
      <c r="AT241" s="17" t="s">
        <v>198</v>
      </c>
      <c r="AU241" s="17" t="s">
        <v>86</v>
      </c>
      <c r="AY241" s="17" t="s">
        <v>195</v>
      </c>
      <c r="BE241" s="228">
        <f>IF(N241="základní",J241,0)</f>
        <v>0</v>
      </c>
      <c r="BF241" s="228">
        <f>IF(N241="snížená",J241,0)</f>
        <v>0</v>
      </c>
      <c r="BG241" s="228">
        <f>IF(N241="zákl. přenesená",J241,0)</f>
        <v>0</v>
      </c>
      <c r="BH241" s="228">
        <f>IF(N241="sníž. přenesená",J241,0)</f>
        <v>0</v>
      </c>
      <c r="BI241" s="228">
        <f>IF(N241="nulová",J241,0)</f>
        <v>0</v>
      </c>
      <c r="BJ241" s="17" t="s">
        <v>84</v>
      </c>
      <c r="BK241" s="228">
        <f>ROUND(I241*H241,2)</f>
        <v>0</v>
      </c>
      <c r="BL241" s="17" t="s">
        <v>1465</v>
      </c>
      <c r="BM241" s="17" t="s">
        <v>3118</v>
      </c>
    </row>
    <row r="242" s="1" customFormat="1">
      <c r="B242" s="39"/>
      <c r="C242" s="40"/>
      <c r="D242" s="229" t="s">
        <v>205</v>
      </c>
      <c r="E242" s="40"/>
      <c r="F242" s="230" t="s">
        <v>2929</v>
      </c>
      <c r="G242" s="40"/>
      <c r="H242" s="40"/>
      <c r="I242" s="144"/>
      <c r="J242" s="40"/>
      <c r="K242" s="40"/>
      <c r="L242" s="44"/>
      <c r="M242" s="231"/>
      <c r="N242" s="80"/>
      <c r="O242" s="80"/>
      <c r="P242" s="80"/>
      <c r="Q242" s="80"/>
      <c r="R242" s="80"/>
      <c r="S242" s="80"/>
      <c r="T242" s="81"/>
      <c r="AT242" s="17" t="s">
        <v>205</v>
      </c>
      <c r="AU242" s="17" t="s">
        <v>86</v>
      </c>
    </row>
    <row r="243" s="1" customFormat="1" ht="16.5" customHeight="1">
      <c r="B243" s="39"/>
      <c r="C243" s="217" t="s">
        <v>588</v>
      </c>
      <c r="D243" s="217" t="s">
        <v>198</v>
      </c>
      <c r="E243" s="218" t="s">
        <v>3119</v>
      </c>
      <c r="F243" s="219" t="s">
        <v>3120</v>
      </c>
      <c r="G243" s="220" t="s">
        <v>553</v>
      </c>
      <c r="H243" s="221">
        <v>2</v>
      </c>
      <c r="I243" s="222"/>
      <c r="J243" s="223">
        <f>ROUND(I243*H243,2)</f>
        <v>0</v>
      </c>
      <c r="K243" s="219" t="s">
        <v>1255</v>
      </c>
      <c r="L243" s="44"/>
      <c r="M243" s="224" t="s">
        <v>1</v>
      </c>
      <c r="N243" s="225" t="s">
        <v>48</v>
      </c>
      <c r="O243" s="80"/>
      <c r="P243" s="226">
        <f>O243*H243</f>
        <v>0</v>
      </c>
      <c r="Q243" s="226">
        <v>0</v>
      </c>
      <c r="R243" s="226">
        <f>Q243*H243</f>
        <v>0</v>
      </c>
      <c r="S243" s="226">
        <v>0</v>
      </c>
      <c r="T243" s="227">
        <f>S243*H243</f>
        <v>0</v>
      </c>
      <c r="AR243" s="17" t="s">
        <v>1465</v>
      </c>
      <c r="AT243" s="17" t="s">
        <v>198</v>
      </c>
      <c r="AU243" s="17" t="s">
        <v>86</v>
      </c>
      <c r="AY243" s="17" t="s">
        <v>195</v>
      </c>
      <c r="BE243" s="228">
        <f>IF(N243="základní",J243,0)</f>
        <v>0</v>
      </c>
      <c r="BF243" s="228">
        <f>IF(N243="snížená",J243,0)</f>
        <v>0</v>
      </c>
      <c r="BG243" s="228">
        <f>IF(N243="zákl. přenesená",J243,0)</f>
        <v>0</v>
      </c>
      <c r="BH243" s="228">
        <f>IF(N243="sníž. přenesená",J243,0)</f>
        <v>0</v>
      </c>
      <c r="BI243" s="228">
        <f>IF(N243="nulová",J243,0)</f>
        <v>0</v>
      </c>
      <c r="BJ243" s="17" t="s">
        <v>84</v>
      </c>
      <c r="BK243" s="228">
        <f>ROUND(I243*H243,2)</f>
        <v>0</v>
      </c>
      <c r="BL243" s="17" t="s">
        <v>1465</v>
      </c>
      <c r="BM243" s="17" t="s">
        <v>3121</v>
      </c>
    </row>
    <row r="244" s="1" customFormat="1">
      <c r="B244" s="39"/>
      <c r="C244" s="40"/>
      <c r="D244" s="229" t="s">
        <v>205</v>
      </c>
      <c r="E244" s="40"/>
      <c r="F244" s="230" t="s">
        <v>3122</v>
      </c>
      <c r="G244" s="40"/>
      <c r="H244" s="40"/>
      <c r="I244" s="144"/>
      <c r="J244" s="40"/>
      <c r="K244" s="40"/>
      <c r="L244" s="44"/>
      <c r="M244" s="231"/>
      <c r="N244" s="80"/>
      <c r="O244" s="80"/>
      <c r="P244" s="80"/>
      <c r="Q244" s="80"/>
      <c r="R244" s="80"/>
      <c r="S244" s="80"/>
      <c r="T244" s="81"/>
      <c r="AT244" s="17" t="s">
        <v>205</v>
      </c>
      <c r="AU244" s="17" t="s">
        <v>86</v>
      </c>
    </row>
    <row r="245" s="12" customFormat="1">
      <c r="B245" s="235"/>
      <c r="C245" s="236"/>
      <c r="D245" s="229" t="s">
        <v>299</v>
      </c>
      <c r="E245" s="237" t="s">
        <v>1</v>
      </c>
      <c r="F245" s="238" t="s">
        <v>3123</v>
      </c>
      <c r="G245" s="236"/>
      <c r="H245" s="239">
        <v>2</v>
      </c>
      <c r="I245" s="240"/>
      <c r="J245" s="236"/>
      <c r="K245" s="236"/>
      <c r="L245" s="241"/>
      <c r="M245" s="242"/>
      <c r="N245" s="243"/>
      <c r="O245" s="243"/>
      <c r="P245" s="243"/>
      <c r="Q245" s="243"/>
      <c r="R245" s="243"/>
      <c r="S245" s="243"/>
      <c r="T245" s="244"/>
      <c r="AT245" s="245" t="s">
        <v>299</v>
      </c>
      <c r="AU245" s="245" t="s">
        <v>86</v>
      </c>
      <c r="AV245" s="12" t="s">
        <v>86</v>
      </c>
      <c r="AW245" s="12" t="s">
        <v>38</v>
      </c>
      <c r="AX245" s="12" t="s">
        <v>77</v>
      </c>
      <c r="AY245" s="245" t="s">
        <v>195</v>
      </c>
    </row>
    <row r="246" s="13" customFormat="1">
      <c r="B246" s="246"/>
      <c r="C246" s="247"/>
      <c r="D246" s="229" t="s">
        <v>299</v>
      </c>
      <c r="E246" s="248" t="s">
        <v>1</v>
      </c>
      <c r="F246" s="249" t="s">
        <v>301</v>
      </c>
      <c r="G246" s="247"/>
      <c r="H246" s="250">
        <v>2</v>
      </c>
      <c r="I246" s="251"/>
      <c r="J246" s="247"/>
      <c r="K246" s="247"/>
      <c r="L246" s="252"/>
      <c r="M246" s="289"/>
      <c r="N246" s="290"/>
      <c r="O246" s="290"/>
      <c r="P246" s="290"/>
      <c r="Q246" s="290"/>
      <c r="R246" s="290"/>
      <c r="S246" s="290"/>
      <c r="T246" s="291"/>
      <c r="AT246" s="256" t="s">
        <v>299</v>
      </c>
      <c r="AU246" s="256" t="s">
        <v>86</v>
      </c>
      <c r="AV246" s="13" t="s">
        <v>215</v>
      </c>
      <c r="AW246" s="13" t="s">
        <v>38</v>
      </c>
      <c r="AX246" s="13" t="s">
        <v>84</v>
      </c>
      <c r="AY246" s="256" t="s">
        <v>195</v>
      </c>
    </row>
    <row r="247" s="1" customFormat="1" ht="6.96" customHeight="1">
      <c r="B247" s="58"/>
      <c r="C247" s="59"/>
      <c r="D247" s="59"/>
      <c r="E247" s="59"/>
      <c r="F247" s="59"/>
      <c r="G247" s="59"/>
      <c r="H247" s="59"/>
      <c r="I247" s="168"/>
      <c r="J247" s="59"/>
      <c r="K247" s="59"/>
      <c r="L247" s="44"/>
    </row>
  </sheetData>
  <sheetProtection sheet="1" autoFilter="0" formatColumns="0" formatRows="0" objects="1" scenarios="1" spinCount="100000" saltValue="SbfKcRsXqXBRqeoVIqWFA0kHGjtkNczx1jtL5IMpYDTEEQejDnJRW9XOirHbeK7YHXjZnhT6zQ11PWhRqAOezg==" hashValue="sw6UhAx22TPEGiw2eMUNtKTPrINKA2N8twqQTc6B6ia8/PciHAhl/M0DtbNqAxCJZeYPlHLpUDLvsFMoupBgbg==" algorithmName="SHA-512" password="CC35"/>
  <autoFilter ref="C89:K246"/>
  <mergeCells count="9">
    <mergeCell ref="E7:H7"/>
    <mergeCell ref="E9:H9"/>
    <mergeCell ref="E18:H18"/>
    <mergeCell ref="E27:H27"/>
    <mergeCell ref="E48:H48"/>
    <mergeCell ref="E50:H50"/>
    <mergeCell ref="E80:H80"/>
    <mergeCell ref="E82:H8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139</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3124</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
        <v>1</v>
      </c>
      <c r="L23" s="44"/>
    </row>
    <row r="24" s="1" customFormat="1" ht="18" customHeight="1">
      <c r="B24" s="44"/>
      <c r="E24" s="17" t="s">
        <v>2283</v>
      </c>
      <c r="I24" s="146" t="s">
        <v>33</v>
      </c>
      <c r="J24" s="17" t="s">
        <v>1</v>
      </c>
      <c r="L24" s="44"/>
    </row>
    <row r="25" s="1" customFormat="1" ht="6.96" customHeight="1">
      <c r="B25" s="44"/>
      <c r="I25" s="144"/>
      <c r="L25" s="44"/>
    </row>
    <row r="26" s="1" customFormat="1" ht="12" customHeight="1">
      <c r="B26" s="44"/>
      <c r="D26" s="142" t="s">
        <v>41</v>
      </c>
      <c r="I26" s="144"/>
      <c r="L26" s="44"/>
    </row>
    <row r="27" s="7" customFormat="1" ht="16.5" customHeight="1">
      <c r="B27" s="148"/>
      <c r="E27" s="149" t="s">
        <v>1</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ROUND(J80,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ROUND((SUM(BE80:BE82)),  2)</f>
        <v>0</v>
      </c>
      <c r="I33" s="157">
        <v>0.20999999999999999</v>
      </c>
      <c r="J33" s="156">
        <f>ROUND(((SUM(BE80:BE82))*I33),  2)</f>
        <v>0</v>
      </c>
      <c r="L33" s="44"/>
    </row>
    <row r="34" s="1" customFormat="1" ht="14.4" customHeight="1">
      <c r="B34" s="44"/>
      <c r="E34" s="142" t="s">
        <v>49</v>
      </c>
      <c r="F34" s="156">
        <f>ROUND((SUM(BF80:BF82)),  2)</f>
        <v>0</v>
      </c>
      <c r="I34" s="157">
        <v>0.14999999999999999</v>
      </c>
      <c r="J34" s="156">
        <f>ROUND(((SUM(BF80:BF82))*I34),  2)</f>
        <v>0</v>
      </c>
      <c r="L34" s="44"/>
    </row>
    <row r="35" hidden="1" s="1" customFormat="1" ht="14.4" customHeight="1">
      <c r="B35" s="44"/>
      <c r="E35" s="142" t="s">
        <v>50</v>
      </c>
      <c r="F35" s="156">
        <f>ROUND((SUM(BG80:BG82)),  2)</f>
        <v>0</v>
      </c>
      <c r="I35" s="157">
        <v>0.20999999999999999</v>
      </c>
      <c r="J35" s="156">
        <f>0</f>
        <v>0</v>
      </c>
      <c r="L35" s="44"/>
    </row>
    <row r="36" hidden="1" s="1" customFormat="1" ht="14.4" customHeight="1">
      <c r="B36" s="44"/>
      <c r="E36" s="142" t="s">
        <v>51</v>
      </c>
      <c r="F36" s="156">
        <f>ROUND((SUM(BH80:BH82)),  2)</f>
        <v>0</v>
      </c>
      <c r="I36" s="157">
        <v>0.14999999999999999</v>
      </c>
      <c r="J36" s="156">
        <f>0</f>
        <v>0</v>
      </c>
      <c r="L36" s="44"/>
    </row>
    <row r="37" hidden="1" s="1" customFormat="1" ht="14.4" customHeight="1">
      <c r="B37" s="44"/>
      <c r="E37" s="142" t="s">
        <v>52</v>
      </c>
      <c r="F37" s="156">
        <f>ROUND((SUM(BI80:BI82)),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 xml:space="preserve">SO 07 - PŘÍPOJKA PLYNU </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Specialista</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J80</f>
        <v>0</v>
      </c>
      <c r="K59" s="40"/>
      <c r="L59" s="44"/>
      <c r="AU59" s="17" t="s">
        <v>173</v>
      </c>
    </row>
    <row r="60" s="8" customFormat="1" ht="24.96" customHeight="1">
      <c r="B60" s="178"/>
      <c r="C60" s="179"/>
      <c r="D60" s="180" t="s">
        <v>3125</v>
      </c>
      <c r="E60" s="181"/>
      <c r="F60" s="181"/>
      <c r="G60" s="181"/>
      <c r="H60" s="181"/>
      <c r="I60" s="182"/>
      <c r="J60" s="183">
        <f>J81</f>
        <v>0</v>
      </c>
      <c r="K60" s="179"/>
      <c r="L60" s="184"/>
    </row>
    <row r="61" s="1" customFormat="1" ht="21.84" customHeight="1">
      <c r="B61" s="39"/>
      <c r="C61" s="40"/>
      <c r="D61" s="40"/>
      <c r="E61" s="40"/>
      <c r="F61" s="40"/>
      <c r="G61" s="40"/>
      <c r="H61" s="40"/>
      <c r="I61" s="144"/>
      <c r="J61" s="40"/>
      <c r="K61" s="40"/>
      <c r="L61" s="44"/>
    </row>
    <row r="62" s="1" customFormat="1" ht="6.96" customHeight="1">
      <c r="B62" s="58"/>
      <c r="C62" s="59"/>
      <c r="D62" s="59"/>
      <c r="E62" s="59"/>
      <c r="F62" s="59"/>
      <c r="G62" s="59"/>
      <c r="H62" s="59"/>
      <c r="I62" s="168"/>
      <c r="J62" s="59"/>
      <c r="K62" s="59"/>
      <c r="L62" s="44"/>
    </row>
    <row r="66" s="1" customFormat="1" ht="6.96" customHeight="1">
      <c r="B66" s="60"/>
      <c r="C66" s="61"/>
      <c r="D66" s="61"/>
      <c r="E66" s="61"/>
      <c r="F66" s="61"/>
      <c r="G66" s="61"/>
      <c r="H66" s="61"/>
      <c r="I66" s="171"/>
      <c r="J66" s="61"/>
      <c r="K66" s="61"/>
      <c r="L66" s="44"/>
    </row>
    <row r="67" s="1" customFormat="1" ht="24.96" customHeight="1">
      <c r="B67" s="39"/>
      <c r="C67" s="23" t="s">
        <v>180</v>
      </c>
      <c r="D67" s="40"/>
      <c r="E67" s="40"/>
      <c r="F67" s="40"/>
      <c r="G67" s="40"/>
      <c r="H67" s="40"/>
      <c r="I67" s="144"/>
      <c r="J67" s="40"/>
      <c r="K67" s="40"/>
      <c r="L67" s="44"/>
    </row>
    <row r="68" s="1" customFormat="1" ht="6.96" customHeight="1">
      <c r="B68" s="39"/>
      <c r="C68" s="40"/>
      <c r="D68" s="40"/>
      <c r="E68" s="40"/>
      <c r="F68" s="40"/>
      <c r="G68" s="40"/>
      <c r="H68" s="40"/>
      <c r="I68" s="144"/>
      <c r="J68" s="40"/>
      <c r="K68" s="40"/>
      <c r="L68" s="44"/>
    </row>
    <row r="69" s="1" customFormat="1" ht="12" customHeight="1">
      <c r="B69" s="39"/>
      <c r="C69" s="32" t="s">
        <v>16</v>
      </c>
      <c r="D69" s="40"/>
      <c r="E69" s="40"/>
      <c r="F69" s="40"/>
      <c r="G69" s="40"/>
      <c r="H69" s="40"/>
      <c r="I69" s="144"/>
      <c r="J69" s="40"/>
      <c r="K69" s="40"/>
      <c r="L69" s="44"/>
    </row>
    <row r="70" s="1" customFormat="1" ht="16.5" customHeight="1">
      <c r="B70" s="39"/>
      <c r="C70" s="40"/>
      <c r="D70" s="40"/>
      <c r="E70" s="172" t="str">
        <f>E7</f>
        <v>BASKETBALOVÁ HALA BASKETPOINT FRÝDEK-MÍSTEK</v>
      </c>
      <c r="F70" s="32"/>
      <c r="G70" s="32"/>
      <c r="H70" s="32"/>
      <c r="I70" s="144"/>
      <c r="J70" s="40"/>
      <c r="K70" s="40"/>
      <c r="L70" s="44"/>
    </row>
    <row r="71" s="1" customFormat="1" ht="12" customHeight="1">
      <c r="B71" s="39"/>
      <c r="C71" s="32" t="s">
        <v>167</v>
      </c>
      <c r="D71" s="40"/>
      <c r="E71" s="40"/>
      <c r="F71" s="40"/>
      <c r="G71" s="40"/>
      <c r="H71" s="40"/>
      <c r="I71" s="144"/>
      <c r="J71" s="40"/>
      <c r="K71" s="40"/>
      <c r="L71" s="44"/>
    </row>
    <row r="72" s="1" customFormat="1" ht="16.5" customHeight="1">
      <c r="B72" s="39"/>
      <c r="C72" s="40"/>
      <c r="D72" s="40"/>
      <c r="E72" s="65" t="str">
        <f>E9</f>
        <v xml:space="preserve">SO 07 - PŘÍPOJKA PLYNU </v>
      </c>
      <c r="F72" s="40"/>
      <c r="G72" s="40"/>
      <c r="H72" s="40"/>
      <c r="I72" s="144"/>
      <c r="J72" s="40"/>
      <c r="K72" s="40"/>
      <c r="L72" s="44"/>
    </row>
    <row r="73" s="1" customFormat="1" ht="6.96" customHeight="1">
      <c r="B73" s="39"/>
      <c r="C73" s="40"/>
      <c r="D73" s="40"/>
      <c r="E73" s="40"/>
      <c r="F73" s="40"/>
      <c r="G73" s="40"/>
      <c r="H73" s="40"/>
      <c r="I73" s="144"/>
      <c r="J73" s="40"/>
      <c r="K73" s="40"/>
      <c r="L73" s="44"/>
    </row>
    <row r="74" s="1" customFormat="1" ht="12" customHeight="1">
      <c r="B74" s="39"/>
      <c r="C74" s="32" t="s">
        <v>22</v>
      </c>
      <c r="D74" s="40"/>
      <c r="E74" s="40"/>
      <c r="F74" s="27" t="str">
        <f>F12</f>
        <v>Frýdek Místek</v>
      </c>
      <c r="G74" s="40"/>
      <c r="H74" s="40"/>
      <c r="I74" s="146" t="s">
        <v>24</v>
      </c>
      <c r="J74" s="68" t="str">
        <f>IF(J12="","",J12)</f>
        <v>11. 8. 2018</v>
      </c>
      <c r="K74" s="40"/>
      <c r="L74" s="44"/>
    </row>
    <row r="75" s="1" customFormat="1" ht="6.96" customHeight="1">
      <c r="B75" s="39"/>
      <c r="C75" s="40"/>
      <c r="D75" s="40"/>
      <c r="E75" s="40"/>
      <c r="F75" s="40"/>
      <c r="G75" s="40"/>
      <c r="H75" s="40"/>
      <c r="I75" s="144"/>
      <c r="J75" s="40"/>
      <c r="K75" s="40"/>
      <c r="L75" s="44"/>
    </row>
    <row r="76" s="1" customFormat="1" ht="13.65" customHeight="1">
      <c r="B76" s="39"/>
      <c r="C76" s="32" t="s">
        <v>30</v>
      </c>
      <c r="D76" s="40"/>
      <c r="E76" s="40"/>
      <c r="F76" s="27" t="str">
        <f>E15</f>
        <v>Basketpoint Frýdek-Místek z.s.</v>
      </c>
      <c r="G76" s="40"/>
      <c r="H76" s="40"/>
      <c r="I76" s="146" t="s">
        <v>36</v>
      </c>
      <c r="J76" s="37" t="str">
        <f>E21</f>
        <v>INPROS FM s.r.o.</v>
      </c>
      <c r="K76" s="40"/>
      <c r="L76" s="44"/>
    </row>
    <row r="77" s="1" customFormat="1" ht="13.65" customHeight="1">
      <c r="B77" s="39"/>
      <c r="C77" s="32" t="s">
        <v>34</v>
      </c>
      <c r="D77" s="40"/>
      <c r="E77" s="40"/>
      <c r="F77" s="27" t="str">
        <f>IF(E18="","",E18)</f>
        <v>Vyplň údaj</v>
      </c>
      <c r="G77" s="40"/>
      <c r="H77" s="40"/>
      <c r="I77" s="146" t="s">
        <v>39</v>
      </c>
      <c r="J77" s="37" t="str">
        <f>E24</f>
        <v>Specialista</v>
      </c>
      <c r="K77" s="40"/>
      <c r="L77" s="44"/>
    </row>
    <row r="78" s="1" customFormat="1" ht="10.32" customHeight="1">
      <c r="B78" s="39"/>
      <c r="C78" s="40"/>
      <c r="D78" s="40"/>
      <c r="E78" s="40"/>
      <c r="F78" s="40"/>
      <c r="G78" s="40"/>
      <c r="H78" s="40"/>
      <c r="I78" s="144"/>
      <c r="J78" s="40"/>
      <c r="K78" s="40"/>
      <c r="L78" s="44"/>
    </row>
    <row r="79" s="10" customFormat="1" ht="29.28" customHeight="1">
      <c r="B79" s="191"/>
      <c r="C79" s="192" t="s">
        <v>181</v>
      </c>
      <c r="D79" s="193" t="s">
        <v>62</v>
      </c>
      <c r="E79" s="193" t="s">
        <v>58</v>
      </c>
      <c r="F79" s="193" t="s">
        <v>59</v>
      </c>
      <c r="G79" s="193" t="s">
        <v>182</v>
      </c>
      <c r="H79" s="193" t="s">
        <v>183</v>
      </c>
      <c r="I79" s="194" t="s">
        <v>184</v>
      </c>
      <c r="J79" s="193" t="s">
        <v>171</v>
      </c>
      <c r="K79" s="195" t="s">
        <v>185</v>
      </c>
      <c r="L79" s="196"/>
      <c r="M79" s="89" t="s">
        <v>1</v>
      </c>
      <c r="N79" s="90" t="s">
        <v>47</v>
      </c>
      <c r="O79" s="90" t="s">
        <v>186</v>
      </c>
      <c r="P79" s="90" t="s">
        <v>187</v>
      </c>
      <c r="Q79" s="90" t="s">
        <v>188</v>
      </c>
      <c r="R79" s="90" t="s">
        <v>189</v>
      </c>
      <c r="S79" s="90" t="s">
        <v>190</v>
      </c>
      <c r="T79" s="91" t="s">
        <v>191</v>
      </c>
    </row>
    <row r="80" s="1" customFormat="1" ht="22.8" customHeight="1">
      <c r="B80" s="39"/>
      <c r="C80" s="96" t="s">
        <v>192</v>
      </c>
      <c r="D80" s="40"/>
      <c r="E80" s="40"/>
      <c r="F80" s="40"/>
      <c r="G80" s="40"/>
      <c r="H80" s="40"/>
      <c r="I80" s="144"/>
      <c r="J80" s="197">
        <f>BK80</f>
        <v>0</v>
      </c>
      <c r="K80" s="40"/>
      <c r="L80" s="44"/>
      <c r="M80" s="92"/>
      <c r="N80" s="93"/>
      <c r="O80" s="93"/>
      <c r="P80" s="198">
        <f>P81</f>
        <v>0</v>
      </c>
      <c r="Q80" s="93"/>
      <c r="R80" s="198">
        <f>R81</f>
        <v>0</v>
      </c>
      <c r="S80" s="93"/>
      <c r="T80" s="199">
        <f>T81</f>
        <v>0</v>
      </c>
      <c r="AT80" s="17" t="s">
        <v>76</v>
      </c>
      <c r="AU80" s="17" t="s">
        <v>173</v>
      </c>
      <c r="BK80" s="200">
        <f>BK81</f>
        <v>0</v>
      </c>
    </row>
    <row r="81" s="11" customFormat="1" ht="25.92" customHeight="1">
      <c r="B81" s="201"/>
      <c r="C81" s="202"/>
      <c r="D81" s="203" t="s">
        <v>76</v>
      </c>
      <c r="E81" s="204" t="s">
        <v>1813</v>
      </c>
      <c r="F81" s="204" t="s">
        <v>3126</v>
      </c>
      <c r="G81" s="202"/>
      <c r="H81" s="202"/>
      <c r="I81" s="205"/>
      <c r="J81" s="206">
        <f>BK81</f>
        <v>0</v>
      </c>
      <c r="K81" s="202"/>
      <c r="L81" s="207"/>
      <c r="M81" s="208"/>
      <c r="N81" s="209"/>
      <c r="O81" s="209"/>
      <c r="P81" s="210">
        <f>P82</f>
        <v>0</v>
      </c>
      <c r="Q81" s="209"/>
      <c r="R81" s="210">
        <f>R82</f>
        <v>0</v>
      </c>
      <c r="S81" s="209"/>
      <c r="T81" s="211">
        <f>T82</f>
        <v>0</v>
      </c>
      <c r="AR81" s="212" t="s">
        <v>215</v>
      </c>
      <c r="AT81" s="213" t="s">
        <v>76</v>
      </c>
      <c r="AU81" s="213" t="s">
        <v>77</v>
      </c>
      <c r="AY81" s="212" t="s">
        <v>195</v>
      </c>
      <c r="BK81" s="214">
        <f>BK82</f>
        <v>0</v>
      </c>
    </row>
    <row r="82" s="1" customFormat="1" ht="16.5" customHeight="1">
      <c r="B82" s="39"/>
      <c r="C82" s="217" t="s">
        <v>84</v>
      </c>
      <c r="D82" s="217" t="s">
        <v>198</v>
      </c>
      <c r="E82" s="218" t="s">
        <v>2286</v>
      </c>
      <c r="F82" s="219" t="s">
        <v>3127</v>
      </c>
      <c r="G82" s="220" t="s">
        <v>201</v>
      </c>
      <c r="H82" s="221">
        <v>1</v>
      </c>
      <c r="I82" s="222"/>
      <c r="J82" s="223">
        <f>ROUND(I82*H82,2)</f>
        <v>0</v>
      </c>
      <c r="K82" s="219" t="s">
        <v>1</v>
      </c>
      <c r="L82" s="44"/>
      <c r="M82" s="292" t="s">
        <v>1</v>
      </c>
      <c r="N82" s="293" t="s">
        <v>48</v>
      </c>
      <c r="O82" s="233"/>
      <c r="P82" s="294">
        <f>O82*H82</f>
        <v>0</v>
      </c>
      <c r="Q82" s="294">
        <v>0</v>
      </c>
      <c r="R82" s="294">
        <f>Q82*H82</f>
        <v>0</v>
      </c>
      <c r="S82" s="294">
        <v>0</v>
      </c>
      <c r="T82" s="295">
        <f>S82*H82</f>
        <v>0</v>
      </c>
      <c r="AR82" s="17" t="s">
        <v>1465</v>
      </c>
      <c r="AT82" s="17" t="s">
        <v>198</v>
      </c>
      <c r="AU82" s="17" t="s">
        <v>84</v>
      </c>
      <c r="AY82" s="17" t="s">
        <v>195</v>
      </c>
      <c r="BE82" s="228">
        <f>IF(N82="základní",J82,0)</f>
        <v>0</v>
      </c>
      <c r="BF82" s="228">
        <f>IF(N82="snížená",J82,0)</f>
        <v>0</v>
      </c>
      <c r="BG82" s="228">
        <f>IF(N82="zákl. přenesená",J82,0)</f>
        <v>0</v>
      </c>
      <c r="BH82" s="228">
        <f>IF(N82="sníž. přenesená",J82,0)</f>
        <v>0</v>
      </c>
      <c r="BI82" s="228">
        <f>IF(N82="nulová",J82,0)</f>
        <v>0</v>
      </c>
      <c r="BJ82" s="17" t="s">
        <v>84</v>
      </c>
      <c r="BK82" s="228">
        <f>ROUND(I82*H82,2)</f>
        <v>0</v>
      </c>
      <c r="BL82" s="17" t="s">
        <v>1465</v>
      </c>
      <c r="BM82" s="17" t="s">
        <v>3128</v>
      </c>
    </row>
    <row r="83" s="1" customFormat="1" ht="6.96" customHeight="1">
      <c r="B83" s="58"/>
      <c r="C83" s="59"/>
      <c r="D83" s="59"/>
      <c r="E83" s="59"/>
      <c r="F83" s="59"/>
      <c r="G83" s="59"/>
      <c r="H83" s="59"/>
      <c r="I83" s="168"/>
      <c r="J83" s="59"/>
      <c r="K83" s="59"/>
      <c r="L83" s="44"/>
    </row>
  </sheetData>
  <sheetProtection sheet="1" autoFilter="0" formatColumns="0" formatRows="0" objects="1" scenarios="1" spinCount="100000" saltValue="7QbglVYSEAUCUh3g/eRhr4O+/0ZSSdiC2f3h7SvQYk4uNT8QGY0fcS5Jl7U1cMCr9TvnnzpIauwgOyah7jJ4hA==" hashValue="t09jERL8Ikv2pjZlEHai1iZ+GPFGPq5u0M1mLmb4i/M94TAKGo3imRISTII4/PytIJ9vAmUDvif2SgCyQzYMpQ==" algorithmName="SHA-512" password="CC35"/>
  <autoFilter ref="C79:K82"/>
  <mergeCells count="9">
    <mergeCell ref="E7:H7"/>
    <mergeCell ref="E9:H9"/>
    <mergeCell ref="E18:H18"/>
    <mergeCell ref="E27:H27"/>
    <mergeCell ref="E48:H48"/>
    <mergeCell ref="E50:H50"/>
    <mergeCell ref="E70:H70"/>
    <mergeCell ref="E72:H7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142</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3129</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
        <v>1</v>
      </c>
      <c r="L23" s="44"/>
    </row>
    <row r="24" s="1" customFormat="1" ht="18" customHeight="1">
      <c r="B24" s="44"/>
      <c r="E24" s="17" t="s">
        <v>2283</v>
      </c>
      <c r="I24" s="146" t="s">
        <v>33</v>
      </c>
      <c r="J24" s="17" t="s">
        <v>1</v>
      </c>
      <c r="L24" s="44"/>
    </row>
    <row r="25" s="1" customFormat="1" ht="6.96" customHeight="1">
      <c r="B25" s="44"/>
      <c r="I25" s="144"/>
      <c r="L25" s="44"/>
    </row>
    <row r="26" s="1" customFormat="1" ht="12" customHeight="1">
      <c r="B26" s="44"/>
      <c r="D26" s="142" t="s">
        <v>41</v>
      </c>
      <c r="I26" s="144"/>
      <c r="L26" s="44"/>
    </row>
    <row r="27" s="7" customFormat="1" ht="16.5" customHeight="1">
      <c r="B27" s="148"/>
      <c r="E27" s="149" t="s">
        <v>1</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ROUND(J80,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ROUND((SUM(BE80:BE82)),  2)</f>
        <v>0</v>
      </c>
      <c r="I33" s="157">
        <v>0.20999999999999999</v>
      </c>
      <c r="J33" s="156">
        <f>ROUND(((SUM(BE80:BE82))*I33),  2)</f>
        <v>0</v>
      </c>
      <c r="L33" s="44"/>
    </row>
    <row r="34" s="1" customFormat="1" ht="14.4" customHeight="1">
      <c r="B34" s="44"/>
      <c r="E34" s="142" t="s">
        <v>49</v>
      </c>
      <c r="F34" s="156">
        <f>ROUND((SUM(BF80:BF82)),  2)</f>
        <v>0</v>
      </c>
      <c r="I34" s="157">
        <v>0.14999999999999999</v>
      </c>
      <c r="J34" s="156">
        <f>ROUND(((SUM(BF80:BF82))*I34),  2)</f>
        <v>0</v>
      </c>
      <c r="L34" s="44"/>
    </row>
    <row r="35" hidden="1" s="1" customFormat="1" ht="14.4" customHeight="1">
      <c r="B35" s="44"/>
      <c r="E35" s="142" t="s">
        <v>50</v>
      </c>
      <c r="F35" s="156">
        <f>ROUND((SUM(BG80:BG82)),  2)</f>
        <v>0</v>
      </c>
      <c r="I35" s="157">
        <v>0.20999999999999999</v>
      </c>
      <c r="J35" s="156">
        <f>0</f>
        <v>0</v>
      </c>
      <c r="L35" s="44"/>
    </row>
    <row r="36" hidden="1" s="1" customFormat="1" ht="14.4" customHeight="1">
      <c r="B36" s="44"/>
      <c r="E36" s="142" t="s">
        <v>51</v>
      </c>
      <c r="F36" s="156">
        <f>ROUND((SUM(BH80:BH82)),  2)</f>
        <v>0</v>
      </c>
      <c r="I36" s="157">
        <v>0.14999999999999999</v>
      </c>
      <c r="J36" s="156">
        <f>0</f>
        <v>0</v>
      </c>
      <c r="L36" s="44"/>
    </row>
    <row r="37" hidden="1" s="1" customFormat="1" ht="14.4" customHeight="1">
      <c r="B37" s="44"/>
      <c r="E37" s="142" t="s">
        <v>52</v>
      </c>
      <c r="F37" s="156">
        <f>ROUND((SUM(BI80:BI82)),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 xml:space="preserve">SO 08 - PŘELOŽKA VO </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Specialista</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J80</f>
        <v>0</v>
      </c>
      <c r="K59" s="40"/>
      <c r="L59" s="44"/>
      <c r="AU59" s="17" t="s">
        <v>173</v>
      </c>
    </row>
    <row r="60" s="8" customFormat="1" ht="24.96" customHeight="1">
      <c r="B60" s="178"/>
      <c r="C60" s="179"/>
      <c r="D60" s="180" t="s">
        <v>3125</v>
      </c>
      <c r="E60" s="181"/>
      <c r="F60" s="181"/>
      <c r="G60" s="181"/>
      <c r="H60" s="181"/>
      <c r="I60" s="182"/>
      <c r="J60" s="183">
        <f>J81</f>
        <v>0</v>
      </c>
      <c r="K60" s="179"/>
      <c r="L60" s="184"/>
    </row>
    <row r="61" s="1" customFormat="1" ht="21.84" customHeight="1">
      <c r="B61" s="39"/>
      <c r="C61" s="40"/>
      <c r="D61" s="40"/>
      <c r="E61" s="40"/>
      <c r="F61" s="40"/>
      <c r="G61" s="40"/>
      <c r="H61" s="40"/>
      <c r="I61" s="144"/>
      <c r="J61" s="40"/>
      <c r="K61" s="40"/>
      <c r="L61" s="44"/>
    </row>
    <row r="62" s="1" customFormat="1" ht="6.96" customHeight="1">
      <c r="B62" s="58"/>
      <c r="C62" s="59"/>
      <c r="D62" s="59"/>
      <c r="E62" s="59"/>
      <c r="F62" s="59"/>
      <c r="G62" s="59"/>
      <c r="H62" s="59"/>
      <c r="I62" s="168"/>
      <c r="J62" s="59"/>
      <c r="K62" s="59"/>
      <c r="L62" s="44"/>
    </row>
    <row r="66" s="1" customFormat="1" ht="6.96" customHeight="1">
      <c r="B66" s="60"/>
      <c r="C66" s="61"/>
      <c r="D66" s="61"/>
      <c r="E66" s="61"/>
      <c r="F66" s="61"/>
      <c r="G66" s="61"/>
      <c r="H66" s="61"/>
      <c r="I66" s="171"/>
      <c r="J66" s="61"/>
      <c r="K66" s="61"/>
      <c r="L66" s="44"/>
    </row>
    <row r="67" s="1" customFormat="1" ht="24.96" customHeight="1">
      <c r="B67" s="39"/>
      <c r="C67" s="23" t="s">
        <v>180</v>
      </c>
      <c r="D67" s="40"/>
      <c r="E67" s="40"/>
      <c r="F67" s="40"/>
      <c r="G67" s="40"/>
      <c r="H67" s="40"/>
      <c r="I67" s="144"/>
      <c r="J67" s="40"/>
      <c r="K67" s="40"/>
      <c r="L67" s="44"/>
    </row>
    <row r="68" s="1" customFormat="1" ht="6.96" customHeight="1">
      <c r="B68" s="39"/>
      <c r="C68" s="40"/>
      <c r="D68" s="40"/>
      <c r="E68" s="40"/>
      <c r="F68" s="40"/>
      <c r="G68" s="40"/>
      <c r="H68" s="40"/>
      <c r="I68" s="144"/>
      <c r="J68" s="40"/>
      <c r="K68" s="40"/>
      <c r="L68" s="44"/>
    </row>
    <row r="69" s="1" customFormat="1" ht="12" customHeight="1">
      <c r="B69" s="39"/>
      <c r="C69" s="32" t="s">
        <v>16</v>
      </c>
      <c r="D69" s="40"/>
      <c r="E69" s="40"/>
      <c r="F69" s="40"/>
      <c r="G69" s="40"/>
      <c r="H69" s="40"/>
      <c r="I69" s="144"/>
      <c r="J69" s="40"/>
      <c r="K69" s="40"/>
      <c r="L69" s="44"/>
    </row>
    <row r="70" s="1" customFormat="1" ht="16.5" customHeight="1">
      <c r="B70" s="39"/>
      <c r="C70" s="40"/>
      <c r="D70" s="40"/>
      <c r="E70" s="172" t="str">
        <f>E7</f>
        <v>BASKETBALOVÁ HALA BASKETPOINT FRÝDEK-MÍSTEK</v>
      </c>
      <c r="F70" s="32"/>
      <c r="G70" s="32"/>
      <c r="H70" s="32"/>
      <c r="I70" s="144"/>
      <c r="J70" s="40"/>
      <c r="K70" s="40"/>
      <c r="L70" s="44"/>
    </row>
    <row r="71" s="1" customFormat="1" ht="12" customHeight="1">
      <c r="B71" s="39"/>
      <c r="C71" s="32" t="s">
        <v>167</v>
      </c>
      <c r="D71" s="40"/>
      <c r="E71" s="40"/>
      <c r="F71" s="40"/>
      <c r="G71" s="40"/>
      <c r="H71" s="40"/>
      <c r="I71" s="144"/>
      <c r="J71" s="40"/>
      <c r="K71" s="40"/>
      <c r="L71" s="44"/>
    </row>
    <row r="72" s="1" customFormat="1" ht="16.5" customHeight="1">
      <c r="B72" s="39"/>
      <c r="C72" s="40"/>
      <c r="D72" s="40"/>
      <c r="E72" s="65" t="str">
        <f>E9</f>
        <v xml:space="preserve">SO 08 - PŘELOŽKA VO </v>
      </c>
      <c r="F72" s="40"/>
      <c r="G72" s="40"/>
      <c r="H72" s="40"/>
      <c r="I72" s="144"/>
      <c r="J72" s="40"/>
      <c r="K72" s="40"/>
      <c r="L72" s="44"/>
    </row>
    <row r="73" s="1" customFormat="1" ht="6.96" customHeight="1">
      <c r="B73" s="39"/>
      <c r="C73" s="40"/>
      <c r="D73" s="40"/>
      <c r="E73" s="40"/>
      <c r="F73" s="40"/>
      <c r="G73" s="40"/>
      <c r="H73" s="40"/>
      <c r="I73" s="144"/>
      <c r="J73" s="40"/>
      <c r="K73" s="40"/>
      <c r="L73" s="44"/>
    </row>
    <row r="74" s="1" customFormat="1" ht="12" customHeight="1">
      <c r="B74" s="39"/>
      <c r="C74" s="32" t="s">
        <v>22</v>
      </c>
      <c r="D74" s="40"/>
      <c r="E74" s="40"/>
      <c r="F74" s="27" t="str">
        <f>F12</f>
        <v>Frýdek Místek</v>
      </c>
      <c r="G74" s="40"/>
      <c r="H74" s="40"/>
      <c r="I74" s="146" t="s">
        <v>24</v>
      </c>
      <c r="J74" s="68" t="str">
        <f>IF(J12="","",J12)</f>
        <v>11. 8. 2018</v>
      </c>
      <c r="K74" s="40"/>
      <c r="L74" s="44"/>
    </row>
    <row r="75" s="1" customFormat="1" ht="6.96" customHeight="1">
      <c r="B75" s="39"/>
      <c r="C75" s="40"/>
      <c r="D75" s="40"/>
      <c r="E75" s="40"/>
      <c r="F75" s="40"/>
      <c r="G75" s="40"/>
      <c r="H75" s="40"/>
      <c r="I75" s="144"/>
      <c r="J75" s="40"/>
      <c r="K75" s="40"/>
      <c r="L75" s="44"/>
    </row>
    <row r="76" s="1" customFormat="1" ht="13.65" customHeight="1">
      <c r="B76" s="39"/>
      <c r="C76" s="32" t="s">
        <v>30</v>
      </c>
      <c r="D76" s="40"/>
      <c r="E76" s="40"/>
      <c r="F76" s="27" t="str">
        <f>E15</f>
        <v>Basketpoint Frýdek-Místek z.s.</v>
      </c>
      <c r="G76" s="40"/>
      <c r="H76" s="40"/>
      <c r="I76" s="146" t="s">
        <v>36</v>
      </c>
      <c r="J76" s="37" t="str">
        <f>E21</f>
        <v>INPROS FM s.r.o.</v>
      </c>
      <c r="K76" s="40"/>
      <c r="L76" s="44"/>
    </row>
    <row r="77" s="1" customFormat="1" ht="13.65" customHeight="1">
      <c r="B77" s="39"/>
      <c r="C77" s="32" t="s">
        <v>34</v>
      </c>
      <c r="D77" s="40"/>
      <c r="E77" s="40"/>
      <c r="F77" s="27" t="str">
        <f>IF(E18="","",E18)</f>
        <v>Vyplň údaj</v>
      </c>
      <c r="G77" s="40"/>
      <c r="H77" s="40"/>
      <c r="I77" s="146" t="s">
        <v>39</v>
      </c>
      <c r="J77" s="37" t="str">
        <f>E24</f>
        <v>Specialista</v>
      </c>
      <c r="K77" s="40"/>
      <c r="L77" s="44"/>
    </row>
    <row r="78" s="1" customFormat="1" ht="10.32" customHeight="1">
      <c r="B78" s="39"/>
      <c r="C78" s="40"/>
      <c r="D78" s="40"/>
      <c r="E78" s="40"/>
      <c r="F78" s="40"/>
      <c r="G78" s="40"/>
      <c r="H78" s="40"/>
      <c r="I78" s="144"/>
      <c r="J78" s="40"/>
      <c r="K78" s="40"/>
      <c r="L78" s="44"/>
    </row>
    <row r="79" s="10" customFormat="1" ht="29.28" customHeight="1">
      <c r="B79" s="191"/>
      <c r="C79" s="192" t="s">
        <v>181</v>
      </c>
      <c r="D79" s="193" t="s">
        <v>62</v>
      </c>
      <c r="E79" s="193" t="s">
        <v>58</v>
      </c>
      <c r="F79" s="193" t="s">
        <v>59</v>
      </c>
      <c r="G79" s="193" t="s">
        <v>182</v>
      </c>
      <c r="H79" s="193" t="s">
        <v>183</v>
      </c>
      <c r="I79" s="194" t="s">
        <v>184</v>
      </c>
      <c r="J79" s="193" t="s">
        <v>171</v>
      </c>
      <c r="K79" s="195" t="s">
        <v>185</v>
      </c>
      <c r="L79" s="196"/>
      <c r="M79" s="89" t="s">
        <v>1</v>
      </c>
      <c r="N79" s="90" t="s">
        <v>47</v>
      </c>
      <c r="O79" s="90" t="s">
        <v>186</v>
      </c>
      <c r="P79" s="90" t="s">
        <v>187</v>
      </c>
      <c r="Q79" s="90" t="s">
        <v>188</v>
      </c>
      <c r="R79" s="90" t="s">
        <v>189</v>
      </c>
      <c r="S79" s="90" t="s">
        <v>190</v>
      </c>
      <c r="T79" s="91" t="s">
        <v>191</v>
      </c>
    </row>
    <row r="80" s="1" customFormat="1" ht="22.8" customHeight="1">
      <c r="B80" s="39"/>
      <c r="C80" s="96" t="s">
        <v>192</v>
      </c>
      <c r="D80" s="40"/>
      <c r="E80" s="40"/>
      <c r="F80" s="40"/>
      <c r="G80" s="40"/>
      <c r="H80" s="40"/>
      <c r="I80" s="144"/>
      <c r="J80" s="197">
        <f>BK80</f>
        <v>0</v>
      </c>
      <c r="K80" s="40"/>
      <c r="L80" s="44"/>
      <c r="M80" s="92"/>
      <c r="N80" s="93"/>
      <c r="O80" s="93"/>
      <c r="P80" s="198">
        <f>P81</f>
        <v>0</v>
      </c>
      <c r="Q80" s="93"/>
      <c r="R80" s="198">
        <f>R81</f>
        <v>0</v>
      </c>
      <c r="S80" s="93"/>
      <c r="T80" s="199">
        <f>T81</f>
        <v>0</v>
      </c>
      <c r="AT80" s="17" t="s">
        <v>76</v>
      </c>
      <c r="AU80" s="17" t="s">
        <v>173</v>
      </c>
      <c r="BK80" s="200">
        <f>BK81</f>
        <v>0</v>
      </c>
    </row>
    <row r="81" s="11" customFormat="1" ht="25.92" customHeight="1">
      <c r="B81" s="201"/>
      <c r="C81" s="202"/>
      <c r="D81" s="203" t="s">
        <v>76</v>
      </c>
      <c r="E81" s="204" t="s">
        <v>1813</v>
      </c>
      <c r="F81" s="204" t="s">
        <v>3126</v>
      </c>
      <c r="G81" s="202"/>
      <c r="H81" s="202"/>
      <c r="I81" s="205"/>
      <c r="J81" s="206">
        <f>BK81</f>
        <v>0</v>
      </c>
      <c r="K81" s="202"/>
      <c r="L81" s="207"/>
      <c r="M81" s="208"/>
      <c r="N81" s="209"/>
      <c r="O81" s="209"/>
      <c r="P81" s="210">
        <f>P82</f>
        <v>0</v>
      </c>
      <c r="Q81" s="209"/>
      <c r="R81" s="210">
        <f>R82</f>
        <v>0</v>
      </c>
      <c r="S81" s="209"/>
      <c r="T81" s="211">
        <f>T82</f>
        <v>0</v>
      </c>
      <c r="AR81" s="212" t="s">
        <v>215</v>
      </c>
      <c r="AT81" s="213" t="s">
        <v>76</v>
      </c>
      <c r="AU81" s="213" t="s">
        <v>77</v>
      </c>
      <c r="AY81" s="212" t="s">
        <v>195</v>
      </c>
      <c r="BK81" s="214">
        <f>BK82</f>
        <v>0</v>
      </c>
    </row>
    <row r="82" s="1" customFormat="1" ht="16.5" customHeight="1">
      <c r="B82" s="39"/>
      <c r="C82" s="217" t="s">
        <v>84</v>
      </c>
      <c r="D82" s="217" t="s">
        <v>198</v>
      </c>
      <c r="E82" s="218" t="s">
        <v>2286</v>
      </c>
      <c r="F82" s="219" t="s">
        <v>3130</v>
      </c>
      <c r="G82" s="220" t="s">
        <v>201</v>
      </c>
      <c r="H82" s="221">
        <v>1</v>
      </c>
      <c r="I82" s="222"/>
      <c r="J82" s="223">
        <f>ROUND(I82*H82,2)</f>
        <v>0</v>
      </c>
      <c r="K82" s="219" t="s">
        <v>1</v>
      </c>
      <c r="L82" s="44"/>
      <c r="M82" s="292" t="s">
        <v>1</v>
      </c>
      <c r="N82" s="293" t="s">
        <v>48</v>
      </c>
      <c r="O82" s="233"/>
      <c r="P82" s="294">
        <f>O82*H82</f>
        <v>0</v>
      </c>
      <c r="Q82" s="294">
        <v>0</v>
      </c>
      <c r="R82" s="294">
        <f>Q82*H82</f>
        <v>0</v>
      </c>
      <c r="S82" s="294">
        <v>0</v>
      </c>
      <c r="T82" s="295">
        <f>S82*H82</f>
        <v>0</v>
      </c>
      <c r="AR82" s="17" t="s">
        <v>1465</v>
      </c>
      <c r="AT82" s="17" t="s">
        <v>198</v>
      </c>
      <c r="AU82" s="17" t="s">
        <v>84</v>
      </c>
      <c r="AY82" s="17" t="s">
        <v>195</v>
      </c>
      <c r="BE82" s="228">
        <f>IF(N82="základní",J82,0)</f>
        <v>0</v>
      </c>
      <c r="BF82" s="228">
        <f>IF(N82="snížená",J82,0)</f>
        <v>0</v>
      </c>
      <c r="BG82" s="228">
        <f>IF(N82="zákl. přenesená",J82,0)</f>
        <v>0</v>
      </c>
      <c r="BH82" s="228">
        <f>IF(N82="sníž. přenesená",J82,0)</f>
        <v>0</v>
      </c>
      <c r="BI82" s="228">
        <f>IF(N82="nulová",J82,0)</f>
        <v>0</v>
      </c>
      <c r="BJ82" s="17" t="s">
        <v>84</v>
      </c>
      <c r="BK82" s="228">
        <f>ROUND(I82*H82,2)</f>
        <v>0</v>
      </c>
      <c r="BL82" s="17" t="s">
        <v>1465</v>
      </c>
      <c r="BM82" s="17" t="s">
        <v>3131</v>
      </c>
    </row>
    <row r="83" s="1" customFormat="1" ht="6.96" customHeight="1">
      <c r="B83" s="58"/>
      <c r="C83" s="59"/>
      <c r="D83" s="59"/>
      <c r="E83" s="59"/>
      <c r="F83" s="59"/>
      <c r="G83" s="59"/>
      <c r="H83" s="59"/>
      <c r="I83" s="168"/>
      <c r="J83" s="59"/>
      <c r="K83" s="59"/>
      <c r="L83" s="44"/>
    </row>
  </sheetData>
  <sheetProtection sheet="1" autoFilter="0" formatColumns="0" formatRows="0" objects="1" scenarios="1" spinCount="100000" saltValue="ESUDwPsx0UCNJsp9Ifgw3GfG0yYIfIGfwFpVO0385wpYqs2bOps/sFIOZ7EzQK/q7rtjRpNFr6D434NfxPCXjA==" hashValue="P7klgTjCyJuP42qlxNOAfql0E8KfidXBuLkyML+siPlRJZuEAnQnQ45Dw9Zq5nmzj32FPoEYH6utEA6i5uatCA==" algorithmName="SHA-512" password="CC35"/>
  <autoFilter ref="C79:K82"/>
  <mergeCells count="9">
    <mergeCell ref="E7:H7"/>
    <mergeCell ref="E9:H9"/>
    <mergeCell ref="E18:H18"/>
    <mergeCell ref="E27:H27"/>
    <mergeCell ref="E48:H48"/>
    <mergeCell ref="E50:H50"/>
    <mergeCell ref="E70:H70"/>
    <mergeCell ref="E72:H7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85</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168</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tr">
        <f>IF('Rekapitulace stavby'!AN19="","",'Rekapitulace stavby'!AN19)</f>
        <v/>
      </c>
      <c r="L23" s="44"/>
    </row>
    <row r="24" s="1" customFormat="1" ht="18" customHeight="1">
      <c r="B24" s="44"/>
      <c r="E24" s="17" t="str">
        <f>IF('Rekapitulace stavby'!E20="","",'Rekapitulace stavby'!E20)</f>
        <v xml:space="preserve"> </v>
      </c>
      <c r="I24" s="146" t="s">
        <v>33</v>
      </c>
      <c r="J24" s="17" t="str">
        <f>IF('Rekapitulace stavby'!AN20="","",'Rekapitulace stavby'!AN20)</f>
        <v/>
      </c>
      <c r="L24" s="44"/>
    </row>
    <row r="25" s="1" customFormat="1" ht="6.96" customHeight="1">
      <c r="B25" s="44"/>
      <c r="I25" s="144"/>
      <c r="L25" s="44"/>
    </row>
    <row r="26" s="1" customFormat="1" ht="12" customHeight="1">
      <c r="B26" s="44"/>
      <c r="D26" s="142" t="s">
        <v>41</v>
      </c>
      <c r="I26" s="144"/>
      <c r="L26" s="44"/>
    </row>
    <row r="27" s="7" customFormat="1" ht="56.25" customHeight="1">
      <c r="B27" s="148"/>
      <c r="E27" s="149" t="s">
        <v>42</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ROUND(J85,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ROUND((SUM(BE85:BE112)),  2)</f>
        <v>0</v>
      </c>
      <c r="I33" s="157">
        <v>0.20999999999999999</v>
      </c>
      <c r="J33" s="156">
        <f>ROUND(((SUM(BE85:BE112))*I33),  2)</f>
        <v>0</v>
      </c>
      <c r="L33" s="44"/>
    </row>
    <row r="34" s="1" customFormat="1" ht="14.4" customHeight="1">
      <c r="B34" s="44"/>
      <c r="E34" s="142" t="s">
        <v>49</v>
      </c>
      <c r="F34" s="156">
        <f>ROUND((SUM(BF85:BF112)),  2)</f>
        <v>0</v>
      </c>
      <c r="I34" s="157">
        <v>0.14999999999999999</v>
      </c>
      <c r="J34" s="156">
        <f>ROUND(((SUM(BF85:BF112))*I34),  2)</f>
        <v>0</v>
      </c>
      <c r="L34" s="44"/>
    </row>
    <row r="35" hidden="1" s="1" customFormat="1" ht="14.4" customHeight="1">
      <c r="B35" s="44"/>
      <c r="E35" s="142" t="s">
        <v>50</v>
      </c>
      <c r="F35" s="156">
        <f>ROUND((SUM(BG85:BG112)),  2)</f>
        <v>0</v>
      </c>
      <c r="I35" s="157">
        <v>0.20999999999999999</v>
      </c>
      <c r="J35" s="156">
        <f>0</f>
        <v>0</v>
      </c>
      <c r="L35" s="44"/>
    </row>
    <row r="36" hidden="1" s="1" customFormat="1" ht="14.4" customHeight="1">
      <c r="B36" s="44"/>
      <c r="E36" s="142" t="s">
        <v>51</v>
      </c>
      <c r="F36" s="156">
        <f>ROUND((SUM(BH85:BH112)),  2)</f>
        <v>0</v>
      </c>
      <c r="I36" s="157">
        <v>0.14999999999999999</v>
      </c>
      <c r="J36" s="156">
        <f>0</f>
        <v>0</v>
      </c>
      <c r="L36" s="44"/>
    </row>
    <row r="37" hidden="1" s="1" customFormat="1" ht="14.4" customHeight="1">
      <c r="B37" s="44"/>
      <c r="E37" s="142" t="s">
        <v>52</v>
      </c>
      <c r="F37" s="156">
        <f>ROUND((SUM(BI85:BI112)),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VON - Vedlejší a ostatní náklady stavby</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 xml:space="preserve"> </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J85</f>
        <v>0</v>
      </c>
      <c r="K59" s="40"/>
      <c r="L59" s="44"/>
      <c r="AU59" s="17" t="s">
        <v>173</v>
      </c>
    </row>
    <row r="60" s="8" customFormat="1" ht="24.96" customHeight="1">
      <c r="B60" s="178"/>
      <c r="C60" s="179"/>
      <c r="D60" s="180" t="s">
        <v>174</v>
      </c>
      <c r="E60" s="181"/>
      <c r="F60" s="181"/>
      <c r="G60" s="181"/>
      <c r="H60" s="181"/>
      <c r="I60" s="182"/>
      <c r="J60" s="183">
        <f>J86</f>
        <v>0</v>
      </c>
      <c r="K60" s="179"/>
      <c r="L60" s="184"/>
    </row>
    <row r="61" s="9" customFormat="1" ht="19.92" customHeight="1">
      <c r="B61" s="185"/>
      <c r="C61" s="123"/>
      <c r="D61" s="186" t="s">
        <v>175</v>
      </c>
      <c r="E61" s="187"/>
      <c r="F61" s="187"/>
      <c r="G61" s="187"/>
      <c r="H61" s="187"/>
      <c r="I61" s="188"/>
      <c r="J61" s="189">
        <f>J87</f>
        <v>0</v>
      </c>
      <c r="K61" s="123"/>
      <c r="L61" s="190"/>
    </row>
    <row r="62" s="9" customFormat="1" ht="19.92" customHeight="1">
      <c r="B62" s="185"/>
      <c r="C62" s="123"/>
      <c r="D62" s="186" t="s">
        <v>176</v>
      </c>
      <c r="E62" s="187"/>
      <c r="F62" s="187"/>
      <c r="G62" s="187"/>
      <c r="H62" s="187"/>
      <c r="I62" s="188"/>
      <c r="J62" s="189">
        <f>J95</f>
        <v>0</v>
      </c>
      <c r="K62" s="123"/>
      <c r="L62" s="190"/>
    </row>
    <row r="63" s="9" customFormat="1" ht="19.92" customHeight="1">
      <c r="B63" s="185"/>
      <c r="C63" s="123"/>
      <c r="D63" s="186" t="s">
        <v>177</v>
      </c>
      <c r="E63" s="187"/>
      <c r="F63" s="187"/>
      <c r="G63" s="187"/>
      <c r="H63" s="187"/>
      <c r="I63" s="188"/>
      <c r="J63" s="189">
        <f>J98</f>
        <v>0</v>
      </c>
      <c r="K63" s="123"/>
      <c r="L63" s="190"/>
    </row>
    <row r="64" s="9" customFormat="1" ht="19.92" customHeight="1">
      <c r="B64" s="185"/>
      <c r="C64" s="123"/>
      <c r="D64" s="186" t="s">
        <v>178</v>
      </c>
      <c r="E64" s="187"/>
      <c r="F64" s="187"/>
      <c r="G64" s="187"/>
      <c r="H64" s="187"/>
      <c r="I64" s="188"/>
      <c r="J64" s="189">
        <f>J105</f>
        <v>0</v>
      </c>
      <c r="K64" s="123"/>
      <c r="L64" s="190"/>
    </row>
    <row r="65" s="9" customFormat="1" ht="19.92" customHeight="1">
      <c r="B65" s="185"/>
      <c r="C65" s="123"/>
      <c r="D65" s="186" t="s">
        <v>179</v>
      </c>
      <c r="E65" s="187"/>
      <c r="F65" s="187"/>
      <c r="G65" s="187"/>
      <c r="H65" s="187"/>
      <c r="I65" s="188"/>
      <c r="J65" s="189">
        <f>J110</f>
        <v>0</v>
      </c>
      <c r="K65" s="123"/>
      <c r="L65" s="190"/>
    </row>
    <row r="66" s="1" customFormat="1" ht="21.84" customHeight="1">
      <c r="B66" s="39"/>
      <c r="C66" s="40"/>
      <c r="D66" s="40"/>
      <c r="E66" s="40"/>
      <c r="F66" s="40"/>
      <c r="G66" s="40"/>
      <c r="H66" s="40"/>
      <c r="I66" s="144"/>
      <c r="J66" s="40"/>
      <c r="K66" s="40"/>
      <c r="L66" s="44"/>
    </row>
    <row r="67" s="1" customFormat="1" ht="6.96" customHeight="1">
      <c r="B67" s="58"/>
      <c r="C67" s="59"/>
      <c r="D67" s="59"/>
      <c r="E67" s="59"/>
      <c r="F67" s="59"/>
      <c r="G67" s="59"/>
      <c r="H67" s="59"/>
      <c r="I67" s="168"/>
      <c r="J67" s="59"/>
      <c r="K67" s="59"/>
      <c r="L67" s="44"/>
    </row>
    <row r="71" s="1" customFormat="1" ht="6.96" customHeight="1">
      <c r="B71" s="60"/>
      <c r="C71" s="61"/>
      <c r="D71" s="61"/>
      <c r="E71" s="61"/>
      <c r="F71" s="61"/>
      <c r="G71" s="61"/>
      <c r="H71" s="61"/>
      <c r="I71" s="171"/>
      <c r="J71" s="61"/>
      <c r="K71" s="61"/>
      <c r="L71" s="44"/>
    </row>
    <row r="72" s="1" customFormat="1" ht="24.96" customHeight="1">
      <c r="B72" s="39"/>
      <c r="C72" s="23" t="s">
        <v>180</v>
      </c>
      <c r="D72" s="40"/>
      <c r="E72" s="40"/>
      <c r="F72" s="40"/>
      <c r="G72" s="40"/>
      <c r="H72" s="40"/>
      <c r="I72" s="144"/>
      <c r="J72" s="40"/>
      <c r="K72" s="40"/>
      <c r="L72" s="44"/>
    </row>
    <row r="73" s="1" customFormat="1" ht="6.96" customHeight="1">
      <c r="B73" s="39"/>
      <c r="C73" s="40"/>
      <c r="D73" s="40"/>
      <c r="E73" s="40"/>
      <c r="F73" s="40"/>
      <c r="G73" s="40"/>
      <c r="H73" s="40"/>
      <c r="I73" s="144"/>
      <c r="J73" s="40"/>
      <c r="K73" s="40"/>
      <c r="L73" s="44"/>
    </row>
    <row r="74" s="1" customFormat="1" ht="12" customHeight="1">
      <c r="B74" s="39"/>
      <c r="C74" s="32" t="s">
        <v>16</v>
      </c>
      <c r="D74" s="40"/>
      <c r="E74" s="40"/>
      <c r="F74" s="40"/>
      <c r="G74" s="40"/>
      <c r="H74" s="40"/>
      <c r="I74" s="144"/>
      <c r="J74" s="40"/>
      <c r="K74" s="40"/>
      <c r="L74" s="44"/>
    </row>
    <row r="75" s="1" customFormat="1" ht="16.5" customHeight="1">
      <c r="B75" s="39"/>
      <c r="C75" s="40"/>
      <c r="D75" s="40"/>
      <c r="E75" s="172" t="str">
        <f>E7</f>
        <v>BASKETBALOVÁ HALA BASKETPOINT FRÝDEK-MÍSTEK</v>
      </c>
      <c r="F75" s="32"/>
      <c r="G75" s="32"/>
      <c r="H75" s="32"/>
      <c r="I75" s="144"/>
      <c r="J75" s="40"/>
      <c r="K75" s="40"/>
      <c r="L75" s="44"/>
    </row>
    <row r="76" s="1" customFormat="1" ht="12" customHeight="1">
      <c r="B76" s="39"/>
      <c r="C76" s="32" t="s">
        <v>167</v>
      </c>
      <c r="D76" s="40"/>
      <c r="E76" s="40"/>
      <c r="F76" s="40"/>
      <c r="G76" s="40"/>
      <c r="H76" s="40"/>
      <c r="I76" s="144"/>
      <c r="J76" s="40"/>
      <c r="K76" s="40"/>
      <c r="L76" s="44"/>
    </row>
    <row r="77" s="1" customFormat="1" ht="16.5" customHeight="1">
      <c r="B77" s="39"/>
      <c r="C77" s="40"/>
      <c r="D77" s="40"/>
      <c r="E77" s="65" t="str">
        <f>E9</f>
        <v>VON - Vedlejší a ostatní náklady stavby</v>
      </c>
      <c r="F77" s="40"/>
      <c r="G77" s="40"/>
      <c r="H77" s="40"/>
      <c r="I77" s="144"/>
      <c r="J77" s="40"/>
      <c r="K77" s="40"/>
      <c r="L77" s="44"/>
    </row>
    <row r="78" s="1" customFormat="1" ht="6.96" customHeight="1">
      <c r="B78" s="39"/>
      <c r="C78" s="40"/>
      <c r="D78" s="40"/>
      <c r="E78" s="40"/>
      <c r="F78" s="40"/>
      <c r="G78" s="40"/>
      <c r="H78" s="40"/>
      <c r="I78" s="144"/>
      <c r="J78" s="40"/>
      <c r="K78" s="40"/>
      <c r="L78" s="44"/>
    </row>
    <row r="79" s="1" customFormat="1" ht="12" customHeight="1">
      <c r="B79" s="39"/>
      <c r="C79" s="32" t="s">
        <v>22</v>
      </c>
      <c r="D79" s="40"/>
      <c r="E79" s="40"/>
      <c r="F79" s="27" t="str">
        <f>F12</f>
        <v>Frýdek Místek</v>
      </c>
      <c r="G79" s="40"/>
      <c r="H79" s="40"/>
      <c r="I79" s="146" t="s">
        <v>24</v>
      </c>
      <c r="J79" s="68" t="str">
        <f>IF(J12="","",J12)</f>
        <v>11. 8. 2018</v>
      </c>
      <c r="K79" s="40"/>
      <c r="L79" s="44"/>
    </row>
    <row r="80" s="1" customFormat="1" ht="6.96" customHeight="1">
      <c r="B80" s="39"/>
      <c r="C80" s="40"/>
      <c r="D80" s="40"/>
      <c r="E80" s="40"/>
      <c r="F80" s="40"/>
      <c r="G80" s="40"/>
      <c r="H80" s="40"/>
      <c r="I80" s="144"/>
      <c r="J80" s="40"/>
      <c r="K80" s="40"/>
      <c r="L80" s="44"/>
    </row>
    <row r="81" s="1" customFormat="1" ht="13.65" customHeight="1">
      <c r="B81" s="39"/>
      <c r="C81" s="32" t="s">
        <v>30</v>
      </c>
      <c r="D81" s="40"/>
      <c r="E81" s="40"/>
      <c r="F81" s="27" t="str">
        <f>E15</f>
        <v>Basketpoint Frýdek-Místek z.s.</v>
      </c>
      <c r="G81" s="40"/>
      <c r="H81" s="40"/>
      <c r="I81" s="146" t="s">
        <v>36</v>
      </c>
      <c r="J81" s="37" t="str">
        <f>E21</f>
        <v>INPROS FM s.r.o.</v>
      </c>
      <c r="K81" s="40"/>
      <c r="L81" s="44"/>
    </row>
    <row r="82" s="1" customFormat="1" ht="13.65" customHeight="1">
      <c r="B82" s="39"/>
      <c r="C82" s="32" t="s">
        <v>34</v>
      </c>
      <c r="D82" s="40"/>
      <c r="E82" s="40"/>
      <c r="F82" s="27" t="str">
        <f>IF(E18="","",E18)</f>
        <v>Vyplň údaj</v>
      </c>
      <c r="G82" s="40"/>
      <c r="H82" s="40"/>
      <c r="I82" s="146" t="s">
        <v>39</v>
      </c>
      <c r="J82" s="37" t="str">
        <f>E24</f>
        <v xml:space="preserve"> </v>
      </c>
      <c r="K82" s="40"/>
      <c r="L82" s="44"/>
    </row>
    <row r="83" s="1" customFormat="1" ht="10.32" customHeight="1">
      <c r="B83" s="39"/>
      <c r="C83" s="40"/>
      <c r="D83" s="40"/>
      <c r="E83" s="40"/>
      <c r="F83" s="40"/>
      <c r="G83" s="40"/>
      <c r="H83" s="40"/>
      <c r="I83" s="144"/>
      <c r="J83" s="40"/>
      <c r="K83" s="40"/>
      <c r="L83" s="44"/>
    </row>
    <row r="84" s="10" customFormat="1" ht="29.28" customHeight="1">
      <c r="B84" s="191"/>
      <c r="C84" s="192" t="s">
        <v>181</v>
      </c>
      <c r="D84" s="193" t="s">
        <v>62</v>
      </c>
      <c r="E84" s="193" t="s">
        <v>58</v>
      </c>
      <c r="F84" s="193" t="s">
        <v>59</v>
      </c>
      <c r="G84" s="193" t="s">
        <v>182</v>
      </c>
      <c r="H84" s="193" t="s">
        <v>183</v>
      </c>
      <c r="I84" s="194" t="s">
        <v>184</v>
      </c>
      <c r="J84" s="193" t="s">
        <v>171</v>
      </c>
      <c r="K84" s="195" t="s">
        <v>185</v>
      </c>
      <c r="L84" s="196"/>
      <c r="M84" s="89" t="s">
        <v>1</v>
      </c>
      <c r="N84" s="90" t="s">
        <v>47</v>
      </c>
      <c r="O84" s="90" t="s">
        <v>186</v>
      </c>
      <c r="P84" s="90" t="s">
        <v>187</v>
      </c>
      <c r="Q84" s="90" t="s">
        <v>188</v>
      </c>
      <c r="R84" s="90" t="s">
        <v>189</v>
      </c>
      <c r="S84" s="90" t="s">
        <v>190</v>
      </c>
      <c r="T84" s="91" t="s">
        <v>191</v>
      </c>
    </row>
    <row r="85" s="1" customFormat="1" ht="22.8" customHeight="1">
      <c r="B85" s="39"/>
      <c r="C85" s="96" t="s">
        <v>192</v>
      </c>
      <c r="D85" s="40"/>
      <c r="E85" s="40"/>
      <c r="F85" s="40"/>
      <c r="G85" s="40"/>
      <c r="H85" s="40"/>
      <c r="I85" s="144"/>
      <c r="J85" s="197">
        <f>BK85</f>
        <v>0</v>
      </c>
      <c r="K85" s="40"/>
      <c r="L85" s="44"/>
      <c r="M85" s="92"/>
      <c r="N85" s="93"/>
      <c r="O85" s="93"/>
      <c r="P85" s="198">
        <f>P86</f>
        <v>0</v>
      </c>
      <c r="Q85" s="93"/>
      <c r="R85" s="198">
        <f>R86</f>
        <v>0</v>
      </c>
      <c r="S85" s="93"/>
      <c r="T85" s="199">
        <f>T86</f>
        <v>0</v>
      </c>
      <c r="AT85" s="17" t="s">
        <v>76</v>
      </c>
      <c r="AU85" s="17" t="s">
        <v>173</v>
      </c>
      <c r="BK85" s="200">
        <f>BK86</f>
        <v>0</v>
      </c>
    </row>
    <row r="86" s="11" customFormat="1" ht="25.92" customHeight="1">
      <c r="B86" s="201"/>
      <c r="C86" s="202"/>
      <c r="D86" s="203" t="s">
        <v>76</v>
      </c>
      <c r="E86" s="204" t="s">
        <v>193</v>
      </c>
      <c r="F86" s="204" t="s">
        <v>193</v>
      </c>
      <c r="G86" s="202"/>
      <c r="H86" s="202"/>
      <c r="I86" s="205"/>
      <c r="J86" s="206">
        <f>BK86</f>
        <v>0</v>
      </c>
      <c r="K86" s="202"/>
      <c r="L86" s="207"/>
      <c r="M86" s="208"/>
      <c r="N86" s="209"/>
      <c r="O86" s="209"/>
      <c r="P86" s="210">
        <f>P87+P95+P98+P105+P110</f>
        <v>0</v>
      </c>
      <c r="Q86" s="209"/>
      <c r="R86" s="210">
        <f>R87+R95+R98+R105+R110</f>
        <v>0</v>
      </c>
      <c r="S86" s="209"/>
      <c r="T86" s="211">
        <f>T87+T95+T98+T105+T110</f>
        <v>0</v>
      </c>
      <c r="AR86" s="212" t="s">
        <v>194</v>
      </c>
      <c r="AT86" s="213" t="s">
        <v>76</v>
      </c>
      <c r="AU86" s="213" t="s">
        <v>77</v>
      </c>
      <c r="AY86" s="212" t="s">
        <v>195</v>
      </c>
      <c r="BK86" s="214">
        <f>BK87+BK95+BK98+BK105+BK110</f>
        <v>0</v>
      </c>
    </row>
    <row r="87" s="11" customFormat="1" ht="22.8" customHeight="1">
      <c r="B87" s="201"/>
      <c r="C87" s="202"/>
      <c r="D87" s="203" t="s">
        <v>76</v>
      </c>
      <c r="E87" s="215" t="s">
        <v>196</v>
      </c>
      <c r="F87" s="215" t="s">
        <v>197</v>
      </c>
      <c r="G87" s="202"/>
      <c r="H87" s="202"/>
      <c r="I87" s="205"/>
      <c r="J87" s="216">
        <f>BK87</f>
        <v>0</v>
      </c>
      <c r="K87" s="202"/>
      <c r="L87" s="207"/>
      <c r="M87" s="208"/>
      <c r="N87" s="209"/>
      <c r="O87" s="209"/>
      <c r="P87" s="210">
        <f>SUM(P88:P94)</f>
        <v>0</v>
      </c>
      <c r="Q87" s="209"/>
      <c r="R87" s="210">
        <f>SUM(R88:R94)</f>
        <v>0</v>
      </c>
      <c r="S87" s="209"/>
      <c r="T87" s="211">
        <f>SUM(T88:T94)</f>
        <v>0</v>
      </c>
      <c r="AR87" s="212" t="s">
        <v>194</v>
      </c>
      <c r="AT87" s="213" t="s">
        <v>76</v>
      </c>
      <c r="AU87" s="213" t="s">
        <v>84</v>
      </c>
      <c r="AY87" s="212" t="s">
        <v>195</v>
      </c>
      <c r="BK87" s="214">
        <f>SUM(BK88:BK94)</f>
        <v>0</v>
      </c>
    </row>
    <row r="88" s="1" customFormat="1" ht="16.5" customHeight="1">
      <c r="B88" s="39"/>
      <c r="C88" s="217" t="s">
        <v>84</v>
      </c>
      <c r="D88" s="217" t="s">
        <v>198</v>
      </c>
      <c r="E88" s="218" t="s">
        <v>199</v>
      </c>
      <c r="F88" s="219" t="s">
        <v>200</v>
      </c>
      <c r="G88" s="220" t="s">
        <v>201</v>
      </c>
      <c r="H88" s="221">
        <v>1</v>
      </c>
      <c r="I88" s="222"/>
      <c r="J88" s="223">
        <f>ROUND(I88*H88,2)</f>
        <v>0</v>
      </c>
      <c r="K88" s="219" t="s">
        <v>202</v>
      </c>
      <c r="L88" s="44"/>
      <c r="M88" s="224" t="s">
        <v>1</v>
      </c>
      <c r="N88" s="225" t="s">
        <v>48</v>
      </c>
      <c r="O88" s="80"/>
      <c r="P88" s="226">
        <f>O88*H88</f>
        <v>0</v>
      </c>
      <c r="Q88" s="226">
        <v>0</v>
      </c>
      <c r="R88" s="226">
        <f>Q88*H88</f>
        <v>0</v>
      </c>
      <c r="S88" s="226">
        <v>0</v>
      </c>
      <c r="T88" s="227">
        <f>S88*H88</f>
        <v>0</v>
      </c>
      <c r="AR88" s="17" t="s">
        <v>203</v>
      </c>
      <c r="AT88" s="17" t="s">
        <v>198</v>
      </c>
      <c r="AU88" s="17" t="s">
        <v>86</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203</v>
      </c>
      <c r="BM88" s="17" t="s">
        <v>204</v>
      </c>
    </row>
    <row r="89" s="1" customFormat="1">
      <c r="B89" s="39"/>
      <c r="C89" s="40"/>
      <c r="D89" s="229" t="s">
        <v>205</v>
      </c>
      <c r="E89" s="40"/>
      <c r="F89" s="230" t="s">
        <v>206</v>
      </c>
      <c r="G89" s="40"/>
      <c r="H89" s="40"/>
      <c r="I89" s="144"/>
      <c r="J89" s="40"/>
      <c r="K89" s="40"/>
      <c r="L89" s="44"/>
      <c r="M89" s="231"/>
      <c r="N89" s="80"/>
      <c r="O89" s="80"/>
      <c r="P89" s="80"/>
      <c r="Q89" s="80"/>
      <c r="R89" s="80"/>
      <c r="S89" s="80"/>
      <c r="T89" s="81"/>
      <c r="AT89" s="17" t="s">
        <v>205</v>
      </c>
      <c r="AU89" s="17" t="s">
        <v>86</v>
      </c>
    </row>
    <row r="90" s="1" customFormat="1" ht="16.5" customHeight="1">
      <c r="B90" s="39"/>
      <c r="C90" s="217" t="s">
        <v>86</v>
      </c>
      <c r="D90" s="217" t="s">
        <v>198</v>
      </c>
      <c r="E90" s="218" t="s">
        <v>207</v>
      </c>
      <c r="F90" s="219" t="s">
        <v>208</v>
      </c>
      <c r="G90" s="220" t="s">
        <v>201</v>
      </c>
      <c r="H90" s="221">
        <v>1</v>
      </c>
      <c r="I90" s="222"/>
      <c r="J90" s="223">
        <f>ROUND(I90*H90,2)</f>
        <v>0</v>
      </c>
      <c r="K90" s="219" t="s">
        <v>202</v>
      </c>
      <c r="L90" s="44"/>
      <c r="M90" s="224" t="s">
        <v>1</v>
      </c>
      <c r="N90" s="225" t="s">
        <v>48</v>
      </c>
      <c r="O90" s="80"/>
      <c r="P90" s="226">
        <f>O90*H90</f>
        <v>0</v>
      </c>
      <c r="Q90" s="226">
        <v>0</v>
      </c>
      <c r="R90" s="226">
        <f>Q90*H90</f>
        <v>0</v>
      </c>
      <c r="S90" s="226">
        <v>0</v>
      </c>
      <c r="T90" s="227">
        <f>S90*H90</f>
        <v>0</v>
      </c>
      <c r="AR90" s="17" t="s">
        <v>203</v>
      </c>
      <c r="AT90" s="17" t="s">
        <v>198</v>
      </c>
      <c r="AU90" s="17" t="s">
        <v>86</v>
      </c>
      <c r="AY90" s="17" t="s">
        <v>195</v>
      </c>
      <c r="BE90" s="228">
        <f>IF(N90="základní",J90,0)</f>
        <v>0</v>
      </c>
      <c r="BF90" s="228">
        <f>IF(N90="snížená",J90,0)</f>
        <v>0</v>
      </c>
      <c r="BG90" s="228">
        <f>IF(N90="zákl. přenesená",J90,0)</f>
        <v>0</v>
      </c>
      <c r="BH90" s="228">
        <f>IF(N90="sníž. přenesená",J90,0)</f>
        <v>0</v>
      </c>
      <c r="BI90" s="228">
        <f>IF(N90="nulová",J90,0)</f>
        <v>0</v>
      </c>
      <c r="BJ90" s="17" t="s">
        <v>84</v>
      </c>
      <c r="BK90" s="228">
        <f>ROUND(I90*H90,2)</f>
        <v>0</v>
      </c>
      <c r="BL90" s="17" t="s">
        <v>203</v>
      </c>
      <c r="BM90" s="17" t="s">
        <v>209</v>
      </c>
    </row>
    <row r="91" s="1" customFormat="1" ht="16.5" customHeight="1">
      <c r="B91" s="39"/>
      <c r="C91" s="217" t="s">
        <v>210</v>
      </c>
      <c r="D91" s="217" t="s">
        <v>198</v>
      </c>
      <c r="E91" s="218" t="s">
        <v>211</v>
      </c>
      <c r="F91" s="219" t="s">
        <v>212</v>
      </c>
      <c r="G91" s="220" t="s">
        <v>201</v>
      </c>
      <c r="H91" s="221">
        <v>1</v>
      </c>
      <c r="I91" s="222"/>
      <c r="J91" s="223">
        <f>ROUND(I91*H91,2)</f>
        <v>0</v>
      </c>
      <c r="K91" s="219" t="s">
        <v>202</v>
      </c>
      <c r="L91" s="44"/>
      <c r="M91" s="224" t="s">
        <v>1</v>
      </c>
      <c r="N91" s="225" t="s">
        <v>48</v>
      </c>
      <c r="O91" s="80"/>
      <c r="P91" s="226">
        <f>O91*H91</f>
        <v>0</v>
      </c>
      <c r="Q91" s="226">
        <v>0</v>
      </c>
      <c r="R91" s="226">
        <f>Q91*H91</f>
        <v>0</v>
      </c>
      <c r="S91" s="226">
        <v>0</v>
      </c>
      <c r="T91" s="227">
        <f>S91*H91</f>
        <v>0</v>
      </c>
      <c r="AR91" s="17" t="s">
        <v>203</v>
      </c>
      <c r="AT91" s="17" t="s">
        <v>198</v>
      </c>
      <c r="AU91" s="17" t="s">
        <v>86</v>
      </c>
      <c r="AY91" s="17" t="s">
        <v>195</v>
      </c>
      <c r="BE91" s="228">
        <f>IF(N91="základní",J91,0)</f>
        <v>0</v>
      </c>
      <c r="BF91" s="228">
        <f>IF(N91="snížená",J91,0)</f>
        <v>0</v>
      </c>
      <c r="BG91" s="228">
        <f>IF(N91="zákl. přenesená",J91,0)</f>
        <v>0</v>
      </c>
      <c r="BH91" s="228">
        <f>IF(N91="sníž. přenesená",J91,0)</f>
        <v>0</v>
      </c>
      <c r="BI91" s="228">
        <f>IF(N91="nulová",J91,0)</f>
        <v>0</v>
      </c>
      <c r="BJ91" s="17" t="s">
        <v>84</v>
      </c>
      <c r="BK91" s="228">
        <f>ROUND(I91*H91,2)</f>
        <v>0</v>
      </c>
      <c r="BL91" s="17" t="s">
        <v>203</v>
      </c>
      <c r="BM91" s="17" t="s">
        <v>213</v>
      </c>
    </row>
    <row r="92" s="1" customFormat="1">
      <c r="B92" s="39"/>
      <c r="C92" s="40"/>
      <c r="D92" s="229" t="s">
        <v>205</v>
      </c>
      <c r="E92" s="40"/>
      <c r="F92" s="230" t="s">
        <v>214</v>
      </c>
      <c r="G92" s="40"/>
      <c r="H92" s="40"/>
      <c r="I92" s="144"/>
      <c r="J92" s="40"/>
      <c r="K92" s="40"/>
      <c r="L92" s="44"/>
      <c r="M92" s="231"/>
      <c r="N92" s="80"/>
      <c r="O92" s="80"/>
      <c r="P92" s="80"/>
      <c r="Q92" s="80"/>
      <c r="R92" s="80"/>
      <c r="S92" s="80"/>
      <c r="T92" s="81"/>
      <c r="AT92" s="17" t="s">
        <v>205</v>
      </c>
      <c r="AU92" s="17" t="s">
        <v>86</v>
      </c>
    </row>
    <row r="93" s="1" customFormat="1" ht="16.5" customHeight="1">
      <c r="B93" s="39"/>
      <c r="C93" s="217" t="s">
        <v>215</v>
      </c>
      <c r="D93" s="217" t="s">
        <v>198</v>
      </c>
      <c r="E93" s="218" t="s">
        <v>216</v>
      </c>
      <c r="F93" s="219" t="s">
        <v>217</v>
      </c>
      <c r="G93" s="220" t="s">
        <v>201</v>
      </c>
      <c r="H93" s="221">
        <v>1</v>
      </c>
      <c r="I93" s="222"/>
      <c r="J93" s="223">
        <f>ROUND(I93*H93,2)</f>
        <v>0</v>
      </c>
      <c r="K93" s="219" t="s">
        <v>202</v>
      </c>
      <c r="L93" s="44"/>
      <c r="M93" s="224" t="s">
        <v>1</v>
      </c>
      <c r="N93" s="225" t="s">
        <v>48</v>
      </c>
      <c r="O93" s="80"/>
      <c r="P93" s="226">
        <f>O93*H93</f>
        <v>0</v>
      </c>
      <c r="Q93" s="226">
        <v>0</v>
      </c>
      <c r="R93" s="226">
        <f>Q93*H93</f>
        <v>0</v>
      </c>
      <c r="S93" s="226">
        <v>0</v>
      </c>
      <c r="T93" s="227">
        <f>S93*H93</f>
        <v>0</v>
      </c>
      <c r="AR93" s="17" t="s">
        <v>203</v>
      </c>
      <c r="AT93" s="17" t="s">
        <v>198</v>
      </c>
      <c r="AU93" s="17" t="s">
        <v>86</v>
      </c>
      <c r="AY93" s="17" t="s">
        <v>195</v>
      </c>
      <c r="BE93" s="228">
        <f>IF(N93="základní",J93,0)</f>
        <v>0</v>
      </c>
      <c r="BF93" s="228">
        <f>IF(N93="snížená",J93,0)</f>
        <v>0</v>
      </c>
      <c r="BG93" s="228">
        <f>IF(N93="zákl. přenesená",J93,0)</f>
        <v>0</v>
      </c>
      <c r="BH93" s="228">
        <f>IF(N93="sníž. přenesená",J93,0)</f>
        <v>0</v>
      </c>
      <c r="BI93" s="228">
        <f>IF(N93="nulová",J93,0)</f>
        <v>0</v>
      </c>
      <c r="BJ93" s="17" t="s">
        <v>84</v>
      </c>
      <c r="BK93" s="228">
        <f>ROUND(I93*H93,2)</f>
        <v>0</v>
      </c>
      <c r="BL93" s="17" t="s">
        <v>203</v>
      </c>
      <c r="BM93" s="17" t="s">
        <v>218</v>
      </c>
    </row>
    <row r="94" s="1" customFormat="1">
      <c r="B94" s="39"/>
      <c r="C94" s="40"/>
      <c r="D94" s="229" t="s">
        <v>205</v>
      </c>
      <c r="E94" s="40"/>
      <c r="F94" s="230" t="s">
        <v>219</v>
      </c>
      <c r="G94" s="40"/>
      <c r="H94" s="40"/>
      <c r="I94" s="144"/>
      <c r="J94" s="40"/>
      <c r="K94" s="40"/>
      <c r="L94" s="44"/>
      <c r="M94" s="231"/>
      <c r="N94" s="80"/>
      <c r="O94" s="80"/>
      <c r="P94" s="80"/>
      <c r="Q94" s="80"/>
      <c r="R94" s="80"/>
      <c r="S94" s="80"/>
      <c r="T94" s="81"/>
      <c r="AT94" s="17" t="s">
        <v>205</v>
      </c>
      <c r="AU94" s="17" t="s">
        <v>86</v>
      </c>
    </row>
    <row r="95" s="11" customFormat="1" ht="22.8" customHeight="1">
      <c r="B95" s="201"/>
      <c r="C95" s="202"/>
      <c r="D95" s="203" t="s">
        <v>76</v>
      </c>
      <c r="E95" s="215" t="s">
        <v>220</v>
      </c>
      <c r="F95" s="215" t="s">
        <v>221</v>
      </c>
      <c r="G95" s="202"/>
      <c r="H95" s="202"/>
      <c r="I95" s="205"/>
      <c r="J95" s="216">
        <f>BK95</f>
        <v>0</v>
      </c>
      <c r="K95" s="202"/>
      <c r="L95" s="207"/>
      <c r="M95" s="208"/>
      <c r="N95" s="209"/>
      <c r="O95" s="209"/>
      <c r="P95" s="210">
        <f>SUM(P96:P97)</f>
        <v>0</v>
      </c>
      <c r="Q95" s="209"/>
      <c r="R95" s="210">
        <f>SUM(R96:R97)</f>
        <v>0</v>
      </c>
      <c r="S95" s="209"/>
      <c r="T95" s="211">
        <f>SUM(T96:T97)</f>
        <v>0</v>
      </c>
      <c r="AR95" s="212" t="s">
        <v>194</v>
      </c>
      <c r="AT95" s="213" t="s">
        <v>76</v>
      </c>
      <c r="AU95" s="213" t="s">
        <v>84</v>
      </c>
      <c r="AY95" s="212" t="s">
        <v>195</v>
      </c>
      <c r="BK95" s="214">
        <f>SUM(BK96:BK97)</f>
        <v>0</v>
      </c>
    </row>
    <row r="96" s="1" customFormat="1" ht="16.5" customHeight="1">
      <c r="B96" s="39"/>
      <c r="C96" s="217" t="s">
        <v>194</v>
      </c>
      <c r="D96" s="217" t="s">
        <v>198</v>
      </c>
      <c r="E96" s="218" t="s">
        <v>222</v>
      </c>
      <c r="F96" s="219" t="s">
        <v>223</v>
      </c>
      <c r="G96" s="220" t="s">
        <v>201</v>
      </c>
      <c r="H96" s="221">
        <v>1</v>
      </c>
      <c r="I96" s="222"/>
      <c r="J96" s="223">
        <f>ROUND(I96*H96,2)</f>
        <v>0</v>
      </c>
      <c r="K96" s="219" t="s">
        <v>202</v>
      </c>
      <c r="L96" s="44"/>
      <c r="M96" s="224" t="s">
        <v>1</v>
      </c>
      <c r="N96" s="225" t="s">
        <v>48</v>
      </c>
      <c r="O96" s="80"/>
      <c r="P96" s="226">
        <f>O96*H96</f>
        <v>0</v>
      </c>
      <c r="Q96" s="226">
        <v>0</v>
      </c>
      <c r="R96" s="226">
        <f>Q96*H96</f>
        <v>0</v>
      </c>
      <c r="S96" s="226">
        <v>0</v>
      </c>
      <c r="T96" s="227">
        <f>S96*H96</f>
        <v>0</v>
      </c>
      <c r="AR96" s="17" t="s">
        <v>203</v>
      </c>
      <c r="AT96" s="17" t="s">
        <v>198</v>
      </c>
      <c r="AU96" s="17" t="s">
        <v>86</v>
      </c>
      <c r="AY96" s="17" t="s">
        <v>195</v>
      </c>
      <c r="BE96" s="228">
        <f>IF(N96="základní",J96,0)</f>
        <v>0</v>
      </c>
      <c r="BF96" s="228">
        <f>IF(N96="snížená",J96,0)</f>
        <v>0</v>
      </c>
      <c r="BG96" s="228">
        <f>IF(N96="zákl. přenesená",J96,0)</f>
        <v>0</v>
      </c>
      <c r="BH96" s="228">
        <f>IF(N96="sníž. přenesená",J96,0)</f>
        <v>0</v>
      </c>
      <c r="BI96" s="228">
        <f>IF(N96="nulová",J96,0)</f>
        <v>0</v>
      </c>
      <c r="BJ96" s="17" t="s">
        <v>84</v>
      </c>
      <c r="BK96" s="228">
        <f>ROUND(I96*H96,2)</f>
        <v>0</v>
      </c>
      <c r="BL96" s="17" t="s">
        <v>203</v>
      </c>
      <c r="BM96" s="17" t="s">
        <v>224</v>
      </c>
    </row>
    <row r="97" s="1" customFormat="1">
      <c r="B97" s="39"/>
      <c r="C97" s="40"/>
      <c r="D97" s="229" t="s">
        <v>205</v>
      </c>
      <c r="E97" s="40"/>
      <c r="F97" s="230" t="s">
        <v>225</v>
      </c>
      <c r="G97" s="40"/>
      <c r="H97" s="40"/>
      <c r="I97" s="144"/>
      <c r="J97" s="40"/>
      <c r="K97" s="40"/>
      <c r="L97" s="44"/>
      <c r="M97" s="231"/>
      <c r="N97" s="80"/>
      <c r="O97" s="80"/>
      <c r="P97" s="80"/>
      <c r="Q97" s="80"/>
      <c r="R97" s="80"/>
      <c r="S97" s="80"/>
      <c r="T97" s="81"/>
      <c r="AT97" s="17" t="s">
        <v>205</v>
      </c>
      <c r="AU97" s="17" t="s">
        <v>86</v>
      </c>
    </row>
    <row r="98" s="11" customFormat="1" ht="22.8" customHeight="1">
      <c r="B98" s="201"/>
      <c r="C98" s="202"/>
      <c r="D98" s="203" t="s">
        <v>76</v>
      </c>
      <c r="E98" s="215" t="s">
        <v>226</v>
      </c>
      <c r="F98" s="215" t="s">
        <v>227</v>
      </c>
      <c r="G98" s="202"/>
      <c r="H98" s="202"/>
      <c r="I98" s="205"/>
      <c r="J98" s="216">
        <f>BK98</f>
        <v>0</v>
      </c>
      <c r="K98" s="202"/>
      <c r="L98" s="207"/>
      <c r="M98" s="208"/>
      <c r="N98" s="209"/>
      <c r="O98" s="209"/>
      <c r="P98" s="210">
        <f>SUM(P99:P104)</f>
        <v>0</v>
      </c>
      <c r="Q98" s="209"/>
      <c r="R98" s="210">
        <f>SUM(R99:R104)</f>
        <v>0</v>
      </c>
      <c r="S98" s="209"/>
      <c r="T98" s="211">
        <f>SUM(T99:T104)</f>
        <v>0</v>
      </c>
      <c r="AR98" s="212" t="s">
        <v>194</v>
      </c>
      <c r="AT98" s="213" t="s">
        <v>76</v>
      </c>
      <c r="AU98" s="213" t="s">
        <v>84</v>
      </c>
      <c r="AY98" s="212" t="s">
        <v>195</v>
      </c>
      <c r="BK98" s="214">
        <f>SUM(BK99:BK104)</f>
        <v>0</v>
      </c>
    </row>
    <row r="99" s="1" customFormat="1" ht="16.5" customHeight="1">
      <c r="B99" s="39"/>
      <c r="C99" s="217" t="s">
        <v>228</v>
      </c>
      <c r="D99" s="217" t="s">
        <v>198</v>
      </c>
      <c r="E99" s="218" t="s">
        <v>229</v>
      </c>
      <c r="F99" s="219" t="s">
        <v>230</v>
      </c>
      <c r="G99" s="220" t="s">
        <v>201</v>
      </c>
      <c r="H99" s="221">
        <v>1</v>
      </c>
      <c r="I99" s="222"/>
      <c r="J99" s="223">
        <f>ROUND(I99*H99,2)</f>
        <v>0</v>
      </c>
      <c r="K99" s="219" t="s">
        <v>202</v>
      </c>
      <c r="L99" s="44"/>
      <c r="M99" s="224" t="s">
        <v>1</v>
      </c>
      <c r="N99" s="225" t="s">
        <v>48</v>
      </c>
      <c r="O99" s="80"/>
      <c r="P99" s="226">
        <f>O99*H99</f>
        <v>0</v>
      </c>
      <c r="Q99" s="226">
        <v>0</v>
      </c>
      <c r="R99" s="226">
        <f>Q99*H99</f>
        <v>0</v>
      </c>
      <c r="S99" s="226">
        <v>0</v>
      </c>
      <c r="T99" s="227">
        <f>S99*H99</f>
        <v>0</v>
      </c>
      <c r="AR99" s="17" t="s">
        <v>203</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203</v>
      </c>
      <c r="BM99" s="17" t="s">
        <v>231</v>
      </c>
    </row>
    <row r="100" s="1" customFormat="1">
      <c r="B100" s="39"/>
      <c r="C100" s="40"/>
      <c r="D100" s="229" t="s">
        <v>205</v>
      </c>
      <c r="E100" s="40"/>
      <c r="F100" s="230" t="s">
        <v>232</v>
      </c>
      <c r="G100" s="40"/>
      <c r="H100" s="40"/>
      <c r="I100" s="144"/>
      <c r="J100" s="40"/>
      <c r="K100" s="40"/>
      <c r="L100" s="44"/>
      <c r="M100" s="231"/>
      <c r="N100" s="80"/>
      <c r="O100" s="80"/>
      <c r="P100" s="80"/>
      <c r="Q100" s="80"/>
      <c r="R100" s="80"/>
      <c r="S100" s="80"/>
      <c r="T100" s="81"/>
      <c r="AT100" s="17" t="s">
        <v>205</v>
      </c>
      <c r="AU100" s="17" t="s">
        <v>86</v>
      </c>
    </row>
    <row r="101" s="1" customFormat="1" ht="16.5" customHeight="1">
      <c r="B101" s="39"/>
      <c r="C101" s="217" t="s">
        <v>233</v>
      </c>
      <c r="D101" s="217" t="s">
        <v>198</v>
      </c>
      <c r="E101" s="218" t="s">
        <v>234</v>
      </c>
      <c r="F101" s="219" t="s">
        <v>235</v>
      </c>
      <c r="G101" s="220" t="s">
        <v>201</v>
      </c>
      <c r="H101" s="221">
        <v>1</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203</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203</v>
      </c>
      <c r="BM101" s="17" t="s">
        <v>236</v>
      </c>
    </row>
    <row r="102" s="1" customFormat="1">
      <c r="B102" s="39"/>
      <c r="C102" s="40"/>
      <c r="D102" s="229" t="s">
        <v>205</v>
      </c>
      <c r="E102" s="40"/>
      <c r="F102" s="230" t="s">
        <v>237</v>
      </c>
      <c r="G102" s="40"/>
      <c r="H102" s="40"/>
      <c r="I102" s="144"/>
      <c r="J102" s="40"/>
      <c r="K102" s="40"/>
      <c r="L102" s="44"/>
      <c r="M102" s="231"/>
      <c r="N102" s="80"/>
      <c r="O102" s="80"/>
      <c r="P102" s="80"/>
      <c r="Q102" s="80"/>
      <c r="R102" s="80"/>
      <c r="S102" s="80"/>
      <c r="T102" s="81"/>
      <c r="AT102" s="17" t="s">
        <v>205</v>
      </c>
      <c r="AU102" s="17" t="s">
        <v>86</v>
      </c>
    </row>
    <row r="103" s="1" customFormat="1" ht="16.5" customHeight="1">
      <c r="B103" s="39"/>
      <c r="C103" s="217" t="s">
        <v>238</v>
      </c>
      <c r="D103" s="217" t="s">
        <v>198</v>
      </c>
      <c r="E103" s="218" t="s">
        <v>239</v>
      </c>
      <c r="F103" s="219" t="s">
        <v>240</v>
      </c>
      <c r="G103" s="220" t="s">
        <v>201</v>
      </c>
      <c r="H103" s="221">
        <v>1</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203</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203</v>
      </c>
      <c r="BM103" s="17" t="s">
        <v>241</v>
      </c>
    </row>
    <row r="104" s="1" customFormat="1">
      <c r="B104" s="39"/>
      <c r="C104" s="40"/>
      <c r="D104" s="229" t="s">
        <v>205</v>
      </c>
      <c r="E104" s="40"/>
      <c r="F104" s="230" t="s">
        <v>242</v>
      </c>
      <c r="G104" s="40"/>
      <c r="H104" s="40"/>
      <c r="I104" s="144"/>
      <c r="J104" s="40"/>
      <c r="K104" s="40"/>
      <c r="L104" s="44"/>
      <c r="M104" s="231"/>
      <c r="N104" s="80"/>
      <c r="O104" s="80"/>
      <c r="P104" s="80"/>
      <c r="Q104" s="80"/>
      <c r="R104" s="80"/>
      <c r="S104" s="80"/>
      <c r="T104" s="81"/>
      <c r="AT104" s="17" t="s">
        <v>205</v>
      </c>
      <c r="AU104" s="17" t="s">
        <v>86</v>
      </c>
    </row>
    <row r="105" s="11" customFormat="1" ht="22.8" customHeight="1">
      <c r="B105" s="201"/>
      <c r="C105" s="202"/>
      <c r="D105" s="203" t="s">
        <v>76</v>
      </c>
      <c r="E105" s="215" t="s">
        <v>243</v>
      </c>
      <c r="F105" s="215" t="s">
        <v>244</v>
      </c>
      <c r="G105" s="202"/>
      <c r="H105" s="202"/>
      <c r="I105" s="205"/>
      <c r="J105" s="216">
        <f>BK105</f>
        <v>0</v>
      </c>
      <c r="K105" s="202"/>
      <c r="L105" s="207"/>
      <c r="M105" s="208"/>
      <c r="N105" s="209"/>
      <c r="O105" s="209"/>
      <c r="P105" s="210">
        <f>SUM(P106:P109)</f>
        <v>0</v>
      </c>
      <c r="Q105" s="209"/>
      <c r="R105" s="210">
        <f>SUM(R106:R109)</f>
        <v>0</v>
      </c>
      <c r="S105" s="209"/>
      <c r="T105" s="211">
        <f>SUM(T106:T109)</f>
        <v>0</v>
      </c>
      <c r="AR105" s="212" t="s">
        <v>194</v>
      </c>
      <c r="AT105" s="213" t="s">
        <v>76</v>
      </c>
      <c r="AU105" s="213" t="s">
        <v>84</v>
      </c>
      <c r="AY105" s="212" t="s">
        <v>195</v>
      </c>
      <c r="BK105" s="214">
        <f>SUM(BK106:BK109)</f>
        <v>0</v>
      </c>
    </row>
    <row r="106" s="1" customFormat="1" ht="16.5" customHeight="1">
      <c r="B106" s="39"/>
      <c r="C106" s="217" t="s">
        <v>245</v>
      </c>
      <c r="D106" s="217" t="s">
        <v>198</v>
      </c>
      <c r="E106" s="218" t="s">
        <v>246</v>
      </c>
      <c r="F106" s="219" t="s">
        <v>247</v>
      </c>
      <c r="G106" s="220" t="s">
        <v>201</v>
      </c>
      <c r="H106" s="221">
        <v>1</v>
      </c>
      <c r="I106" s="222"/>
      <c r="J106" s="223">
        <f>ROUND(I106*H106,2)</f>
        <v>0</v>
      </c>
      <c r="K106" s="219" t="s">
        <v>202</v>
      </c>
      <c r="L106" s="44"/>
      <c r="M106" s="224" t="s">
        <v>1</v>
      </c>
      <c r="N106" s="225" t="s">
        <v>48</v>
      </c>
      <c r="O106" s="80"/>
      <c r="P106" s="226">
        <f>O106*H106</f>
        <v>0</v>
      </c>
      <c r="Q106" s="226">
        <v>0</v>
      </c>
      <c r="R106" s="226">
        <f>Q106*H106</f>
        <v>0</v>
      </c>
      <c r="S106" s="226">
        <v>0</v>
      </c>
      <c r="T106" s="227">
        <f>S106*H106</f>
        <v>0</v>
      </c>
      <c r="AR106" s="17" t="s">
        <v>203</v>
      </c>
      <c r="AT106" s="17" t="s">
        <v>198</v>
      </c>
      <c r="AU106" s="17" t="s">
        <v>86</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203</v>
      </c>
      <c r="BM106" s="17" t="s">
        <v>248</v>
      </c>
    </row>
    <row r="107" s="1" customFormat="1">
      <c r="B107" s="39"/>
      <c r="C107" s="40"/>
      <c r="D107" s="229" t="s">
        <v>205</v>
      </c>
      <c r="E107" s="40"/>
      <c r="F107" s="230" t="s">
        <v>249</v>
      </c>
      <c r="G107" s="40"/>
      <c r="H107" s="40"/>
      <c r="I107" s="144"/>
      <c r="J107" s="40"/>
      <c r="K107" s="40"/>
      <c r="L107" s="44"/>
      <c r="M107" s="231"/>
      <c r="N107" s="80"/>
      <c r="O107" s="80"/>
      <c r="P107" s="80"/>
      <c r="Q107" s="80"/>
      <c r="R107" s="80"/>
      <c r="S107" s="80"/>
      <c r="T107" s="81"/>
      <c r="AT107" s="17" t="s">
        <v>205</v>
      </c>
      <c r="AU107" s="17" t="s">
        <v>86</v>
      </c>
    </row>
    <row r="108" s="1" customFormat="1" ht="16.5" customHeight="1">
      <c r="B108" s="39"/>
      <c r="C108" s="217" t="s">
        <v>250</v>
      </c>
      <c r="D108" s="217" t="s">
        <v>198</v>
      </c>
      <c r="E108" s="218" t="s">
        <v>251</v>
      </c>
      <c r="F108" s="219" t="s">
        <v>252</v>
      </c>
      <c r="G108" s="220" t="s">
        <v>201</v>
      </c>
      <c r="H108" s="221">
        <v>1</v>
      </c>
      <c r="I108" s="222"/>
      <c r="J108" s="223">
        <f>ROUND(I108*H108,2)</f>
        <v>0</v>
      </c>
      <c r="K108" s="219" t="s">
        <v>202</v>
      </c>
      <c r="L108" s="44"/>
      <c r="M108" s="224" t="s">
        <v>1</v>
      </c>
      <c r="N108" s="225" t="s">
        <v>48</v>
      </c>
      <c r="O108" s="80"/>
      <c r="P108" s="226">
        <f>O108*H108</f>
        <v>0</v>
      </c>
      <c r="Q108" s="226">
        <v>0</v>
      </c>
      <c r="R108" s="226">
        <f>Q108*H108</f>
        <v>0</v>
      </c>
      <c r="S108" s="226">
        <v>0</v>
      </c>
      <c r="T108" s="227">
        <f>S108*H108</f>
        <v>0</v>
      </c>
      <c r="AR108" s="17" t="s">
        <v>203</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203</v>
      </c>
      <c r="BM108" s="17" t="s">
        <v>253</v>
      </c>
    </row>
    <row r="109" s="1" customFormat="1">
      <c r="B109" s="39"/>
      <c r="C109" s="40"/>
      <c r="D109" s="229" t="s">
        <v>205</v>
      </c>
      <c r="E109" s="40"/>
      <c r="F109" s="230" t="s">
        <v>254</v>
      </c>
      <c r="G109" s="40"/>
      <c r="H109" s="40"/>
      <c r="I109" s="144"/>
      <c r="J109" s="40"/>
      <c r="K109" s="40"/>
      <c r="L109" s="44"/>
      <c r="M109" s="231"/>
      <c r="N109" s="80"/>
      <c r="O109" s="80"/>
      <c r="P109" s="80"/>
      <c r="Q109" s="80"/>
      <c r="R109" s="80"/>
      <c r="S109" s="80"/>
      <c r="T109" s="81"/>
      <c r="AT109" s="17" t="s">
        <v>205</v>
      </c>
      <c r="AU109" s="17" t="s">
        <v>86</v>
      </c>
    </row>
    <row r="110" s="11" customFormat="1" ht="22.8" customHeight="1">
      <c r="B110" s="201"/>
      <c r="C110" s="202"/>
      <c r="D110" s="203" t="s">
        <v>76</v>
      </c>
      <c r="E110" s="215" t="s">
        <v>255</v>
      </c>
      <c r="F110" s="215" t="s">
        <v>256</v>
      </c>
      <c r="G110" s="202"/>
      <c r="H110" s="202"/>
      <c r="I110" s="205"/>
      <c r="J110" s="216">
        <f>BK110</f>
        <v>0</v>
      </c>
      <c r="K110" s="202"/>
      <c r="L110" s="207"/>
      <c r="M110" s="208"/>
      <c r="N110" s="209"/>
      <c r="O110" s="209"/>
      <c r="P110" s="210">
        <f>SUM(P111:P112)</f>
        <v>0</v>
      </c>
      <c r="Q110" s="209"/>
      <c r="R110" s="210">
        <f>SUM(R111:R112)</f>
        <v>0</v>
      </c>
      <c r="S110" s="209"/>
      <c r="T110" s="211">
        <f>SUM(T111:T112)</f>
        <v>0</v>
      </c>
      <c r="AR110" s="212" t="s">
        <v>194</v>
      </c>
      <c r="AT110" s="213" t="s">
        <v>76</v>
      </c>
      <c r="AU110" s="213" t="s">
        <v>84</v>
      </c>
      <c r="AY110" s="212" t="s">
        <v>195</v>
      </c>
      <c r="BK110" s="214">
        <f>SUM(BK111:BK112)</f>
        <v>0</v>
      </c>
    </row>
    <row r="111" s="1" customFormat="1" ht="16.5" customHeight="1">
      <c r="B111" s="39"/>
      <c r="C111" s="217" t="s">
        <v>257</v>
      </c>
      <c r="D111" s="217" t="s">
        <v>198</v>
      </c>
      <c r="E111" s="218" t="s">
        <v>258</v>
      </c>
      <c r="F111" s="219" t="s">
        <v>256</v>
      </c>
      <c r="G111" s="220" t="s">
        <v>201</v>
      </c>
      <c r="H111" s="221">
        <v>1</v>
      </c>
      <c r="I111" s="222"/>
      <c r="J111" s="223">
        <f>ROUND(I111*H111,2)</f>
        <v>0</v>
      </c>
      <c r="K111" s="219" t="s">
        <v>202</v>
      </c>
      <c r="L111" s="44"/>
      <c r="M111" s="224" t="s">
        <v>1</v>
      </c>
      <c r="N111" s="225" t="s">
        <v>48</v>
      </c>
      <c r="O111" s="80"/>
      <c r="P111" s="226">
        <f>O111*H111</f>
        <v>0</v>
      </c>
      <c r="Q111" s="226">
        <v>0</v>
      </c>
      <c r="R111" s="226">
        <f>Q111*H111</f>
        <v>0</v>
      </c>
      <c r="S111" s="226">
        <v>0</v>
      </c>
      <c r="T111" s="227">
        <f>S111*H111</f>
        <v>0</v>
      </c>
      <c r="AR111" s="17" t="s">
        <v>203</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203</v>
      </c>
      <c r="BM111" s="17" t="s">
        <v>259</v>
      </c>
    </row>
    <row r="112" s="1" customFormat="1">
      <c r="B112" s="39"/>
      <c r="C112" s="40"/>
      <c r="D112" s="229" t="s">
        <v>205</v>
      </c>
      <c r="E112" s="40"/>
      <c r="F112" s="230" t="s">
        <v>260</v>
      </c>
      <c r="G112" s="40"/>
      <c r="H112" s="40"/>
      <c r="I112" s="144"/>
      <c r="J112" s="40"/>
      <c r="K112" s="40"/>
      <c r="L112" s="44"/>
      <c r="M112" s="232"/>
      <c r="N112" s="233"/>
      <c r="O112" s="233"/>
      <c r="P112" s="233"/>
      <c r="Q112" s="233"/>
      <c r="R112" s="233"/>
      <c r="S112" s="233"/>
      <c r="T112" s="234"/>
      <c r="AT112" s="17" t="s">
        <v>205</v>
      </c>
      <c r="AU112" s="17" t="s">
        <v>86</v>
      </c>
    </row>
    <row r="113" s="1" customFormat="1" ht="6.96" customHeight="1">
      <c r="B113" s="58"/>
      <c r="C113" s="59"/>
      <c r="D113" s="59"/>
      <c r="E113" s="59"/>
      <c r="F113" s="59"/>
      <c r="G113" s="59"/>
      <c r="H113" s="59"/>
      <c r="I113" s="168"/>
      <c r="J113" s="59"/>
      <c r="K113" s="59"/>
      <c r="L113" s="44"/>
    </row>
  </sheetData>
  <sheetProtection sheet="1" autoFilter="0" formatColumns="0" formatRows="0" objects="1" scenarios="1" spinCount="100000" saltValue="qsnVWA9PuqqjCVBtqbwxMTrJB/SG9NQVmnCk1PgPptOyY5nQuYgVGfc6m+IM57AK4E3EyJKOVHf67j5nb8X60Q==" hashValue="40TIb44YPDvZjuLI5azwTv7++kk2XDwV7kE1dqtEQxXddknObXUXqal0Da1JY9T8d3tASU+S0xoxYKsbTJM6ZA==" algorithmName="SHA-512" password="CC35"/>
  <autoFilter ref="C84:K112"/>
  <mergeCells count="9">
    <mergeCell ref="E7:H7"/>
    <mergeCell ref="E9:H9"/>
    <mergeCell ref="E18:H18"/>
    <mergeCell ref="E27:H27"/>
    <mergeCell ref="E48:H48"/>
    <mergeCell ref="E50:H50"/>
    <mergeCell ref="E75:H75"/>
    <mergeCell ref="E77:H77"/>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145</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3132</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tr">
        <f>IF('Rekapitulace stavby'!AN19="","",'Rekapitulace stavby'!AN19)</f>
        <v/>
      </c>
      <c r="L23" s="44"/>
    </row>
    <row r="24" s="1" customFormat="1" ht="18" customHeight="1">
      <c r="B24" s="44"/>
      <c r="E24" s="17" t="str">
        <f>IF('Rekapitulace stavby'!E20="","",'Rekapitulace stavby'!E20)</f>
        <v xml:space="preserve"> </v>
      </c>
      <c r="I24" s="146" t="s">
        <v>33</v>
      </c>
      <c r="J24" s="17" t="str">
        <f>IF('Rekapitulace stavby'!AN20="","",'Rekapitulace stavby'!AN20)</f>
        <v/>
      </c>
      <c r="L24" s="44"/>
    </row>
    <row r="25" s="1" customFormat="1" ht="6.96" customHeight="1">
      <c r="B25" s="44"/>
      <c r="I25" s="144"/>
      <c r="L25" s="44"/>
    </row>
    <row r="26" s="1" customFormat="1" ht="12" customHeight="1">
      <c r="B26" s="44"/>
      <c r="D26" s="142" t="s">
        <v>41</v>
      </c>
      <c r="I26" s="144"/>
      <c r="L26" s="44"/>
    </row>
    <row r="27" s="7" customFormat="1" ht="56.25" customHeight="1">
      <c r="B27" s="148"/>
      <c r="E27" s="149" t="s">
        <v>42</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ROUND(J88,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ROUND((SUM(BE88:BE185)),  2)</f>
        <v>0</v>
      </c>
      <c r="I33" s="157">
        <v>0.20999999999999999</v>
      </c>
      <c r="J33" s="156">
        <f>ROUND(((SUM(BE88:BE185))*I33),  2)</f>
        <v>0</v>
      </c>
      <c r="L33" s="44"/>
    </row>
    <row r="34" s="1" customFormat="1" ht="14.4" customHeight="1">
      <c r="B34" s="44"/>
      <c r="E34" s="142" t="s">
        <v>49</v>
      </c>
      <c r="F34" s="156">
        <f>ROUND((SUM(BF88:BF185)),  2)</f>
        <v>0</v>
      </c>
      <c r="I34" s="157">
        <v>0.14999999999999999</v>
      </c>
      <c r="J34" s="156">
        <f>ROUND(((SUM(BF88:BF185))*I34),  2)</f>
        <v>0</v>
      </c>
      <c r="L34" s="44"/>
    </row>
    <row r="35" hidden="1" s="1" customFormat="1" ht="14.4" customHeight="1">
      <c r="B35" s="44"/>
      <c r="E35" s="142" t="s">
        <v>50</v>
      </c>
      <c r="F35" s="156">
        <f>ROUND((SUM(BG88:BG185)),  2)</f>
        <v>0</v>
      </c>
      <c r="I35" s="157">
        <v>0.20999999999999999</v>
      </c>
      <c r="J35" s="156">
        <f>0</f>
        <v>0</v>
      </c>
      <c r="L35" s="44"/>
    </row>
    <row r="36" hidden="1" s="1" customFormat="1" ht="14.4" customHeight="1">
      <c r="B36" s="44"/>
      <c r="E36" s="142" t="s">
        <v>51</v>
      </c>
      <c r="F36" s="156">
        <f>ROUND((SUM(BH88:BH185)),  2)</f>
        <v>0</v>
      </c>
      <c r="I36" s="157">
        <v>0.14999999999999999</v>
      </c>
      <c r="J36" s="156">
        <f>0</f>
        <v>0</v>
      </c>
      <c r="L36" s="44"/>
    </row>
    <row r="37" hidden="1" s="1" customFormat="1" ht="14.4" customHeight="1">
      <c r="B37" s="44"/>
      <c r="E37" s="142" t="s">
        <v>52</v>
      </c>
      <c r="F37" s="156">
        <f>ROUND((SUM(BI88:BI185)),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 xml:space="preserve">SO 09 - PŘÍPOJKA MOS </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 xml:space="preserve"> </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J88</f>
        <v>0</v>
      </c>
      <c r="K59" s="40"/>
      <c r="L59" s="44"/>
      <c r="AU59" s="17" t="s">
        <v>173</v>
      </c>
    </row>
    <row r="60" s="8" customFormat="1" ht="24.96" customHeight="1">
      <c r="B60" s="178"/>
      <c r="C60" s="179"/>
      <c r="D60" s="180" t="s">
        <v>264</v>
      </c>
      <c r="E60" s="181"/>
      <c r="F60" s="181"/>
      <c r="G60" s="181"/>
      <c r="H60" s="181"/>
      <c r="I60" s="182"/>
      <c r="J60" s="183">
        <f>J89</f>
        <v>0</v>
      </c>
      <c r="K60" s="179"/>
      <c r="L60" s="184"/>
    </row>
    <row r="61" s="9" customFormat="1" ht="19.92" customHeight="1">
      <c r="B61" s="185"/>
      <c r="C61" s="123"/>
      <c r="D61" s="186" t="s">
        <v>265</v>
      </c>
      <c r="E61" s="187"/>
      <c r="F61" s="187"/>
      <c r="G61" s="187"/>
      <c r="H61" s="187"/>
      <c r="I61" s="188"/>
      <c r="J61" s="189">
        <f>J90</f>
        <v>0</v>
      </c>
      <c r="K61" s="123"/>
      <c r="L61" s="190"/>
    </row>
    <row r="62" s="9" customFormat="1" ht="19.92" customHeight="1">
      <c r="B62" s="185"/>
      <c r="C62" s="123"/>
      <c r="D62" s="186" t="s">
        <v>268</v>
      </c>
      <c r="E62" s="187"/>
      <c r="F62" s="187"/>
      <c r="G62" s="187"/>
      <c r="H62" s="187"/>
      <c r="I62" s="188"/>
      <c r="J62" s="189">
        <f>J132</f>
        <v>0</v>
      </c>
      <c r="K62" s="123"/>
      <c r="L62" s="190"/>
    </row>
    <row r="63" s="9" customFormat="1" ht="19.92" customHeight="1">
      <c r="B63" s="185"/>
      <c r="C63" s="123"/>
      <c r="D63" s="186" t="s">
        <v>2397</v>
      </c>
      <c r="E63" s="187"/>
      <c r="F63" s="187"/>
      <c r="G63" s="187"/>
      <c r="H63" s="187"/>
      <c r="I63" s="188"/>
      <c r="J63" s="189">
        <f>J136</f>
        <v>0</v>
      </c>
      <c r="K63" s="123"/>
      <c r="L63" s="190"/>
    </row>
    <row r="64" s="9" customFormat="1" ht="19.92" customHeight="1">
      <c r="B64" s="185"/>
      <c r="C64" s="123"/>
      <c r="D64" s="186" t="s">
        <v>2759</v>
      </c>
      <c r="E64" s="187"/>
      <c r="F64" s="187"/>
      <c r="G64" s="187"/>
      <c r="H64" s="187"/>
      <c r="I64" s="188"/>
      <c r="J64" s="189">
        <f>J156</f>
        <v>0</v>
      </c>
      <c r="K64" s="123"/>
      <c r="L64" s="190"/>
    </row>
    <row r="65" s="9" customFormat="1" ht="19.92" customHeight="1">
      <c r="B65" s="185"/>
      <c r="C65" s="123"/>
      <c r="D65" s="186" t="s">
        <v>2398</v>
      </c>
      <c r="E65" s="187"/>
      <c r="F65" s="187"/>
      <c r="G65" s="187"/>
      <c r="H65" s="187"/>
      <c r="I65" s="188"/>
      <c r="J65" s="189">
        <f>J159</f>
        <v>0</v>
      </c>
      <c r="K65" s="123"/>
      <c r="L65" s="190"/>
    </row>
    <row r="66" s="9" customFormat="1" ht="19.92" customHeight="1">
      <c r="B66" s="185"/>
      <c r="C66" s="123"/>
      <c r="D66" s="186" t="s">
        <v>271</v>
      </c>
      <c r="E66" s="187"/>
      <c r="F66" s="187"/>
      <c r="G66" s="187"/>
      <c r="H66" s="187"/>
      <c r="I66" s="188"/>
      <c r="J66" s="189">
        <f>J166</f>
        <v>0</v>
      </c>
      <c r="K66" s="123"/>
      <c r="L66" s="190"/>
    </row>
    <row r="67" s="8" customFormat="1" ht="24.96" customHeight="1">
      <c r="B67" s="178"/>
      <c r="C67" s="179"/>
      <c r="D67" s="180" t="s">
        <v>287</v>
      </c>
      <c r="E67" s="181"/>
      <c r="F67" s="181"/>
      <c r="G67" s="181"/>
      <c r="H67" s="181"/>
      <c r="I67" s="182"/>
      <c r="J67" s="183">
        <f>J168</f>
        <v>0</v>
      </c>
      <c r="K67" s="179"/>
      <c r="L67" s="184"/>
    </row>
    <row r="68" s="9" customFormat="1" ht="19.92" customHeight="1">
      <c r="B68" s="185"/>
      <c r="C68" s="123"/>
      <c r="D68" s="186" t="s">
        <v>2399</v>
      </c>
      <c r="E68" s="187"/>
      <c r="F68" s="187"/>
      <c r="G68" s="187"/>
      <c r="H68" s="187"/>
      <c r="I68" s="188"/>
      <c r="J68" s="189">
        <f>J169</f>
        <v>0</v>
      </c>
      <c r="K68" s="123"/>
      <c r="L68" s="190"/>
    </row>
    <row r="69" s="1" customFormat="1" ht="21.84" customHeight="1">
      <c r="B69" s="39"/>
      <c r="C69" s="40"/>
      <c r="D69" s="40"/>
      <c r="E69" s="40"/>
      <c r="F69" s="40"/>
      <c r="G69" s="40"/>
      <c r="H69" s="40"/>
      <c r="I69" s="144"/>
      <c r="J69" s="40"/>
      <c r="K69" s="40"/>
      <c r="L69" s="44"/>
    </row>
    <row r="70" s="1" customFormat="1" ht="6.96" customHeight="1">
      <c r="B70" s="58"/>
      <c r="C70" s="59"/>
      <c r="D70" s="59"/>
      <c r="E70" s="59"/>
      <c r="F70" s="59"/>
      <c r="G70" s="59"/>
      <c r="H70" s="59"/>
      <c r="I70" s="168"/>
      <c r="J70" s="59"/>
      <c r="K70" s="59"/>
      <c r="L70" s="44"/>
    </row>
    <row r="74" s="1" customFormat="1" ht="6.96" customHeight="1">
      <c r="B74" s="60"/>
      <c r="C74" s="61"/>
      <c r="D74" s="61"/>
      <c r="E74" s="61"/>
      <c r="F74" s="61"/>
      <c r="G74" s="61"/>
      <c r="H74" s="61"/>
      <c r="I74" s="171"/>
      <c r="J74" s="61"/>
      <c r="K74" s="61"/>
      <c r="L74" s="44"/>
    </row>
    <row r="75" s="1" customFormat="1" ht="24.96" customHeight="1">
      <c r="B75" s="39"/>
      <c r="C75" s="23" t="s">
        <v>180</v>
      </c>
      <c r="D75" s="40"/>
      <c r="E75" s="40"/>
      <c r="F75" s="40"/>
      <c r="G75" s="40"/>
      <c r="H75" s="40"/>
      <c r="I75" s="144"/>
      <c r="J75" s="40"/>
      <c r="K75" s="40"/>
      <c r="L75" s="44"/>
    </row>
    <row r="76" s="1" customFormat="1" ht="6.96" customHeight="1">
      <c r="B76" s="39"/>
      <c r="C76" s="40"/>
      <c r="D76" s="40"/>
      <c r="E76" s="40"/>
      <c r="F76" s="40"/>
      <c r="G76" s="40"/>
      <c r="H76" s="40"/>
      <c r="I76" s="144"/>
      <c r="J76" s="40"/>
      <c r="K76" s="40"/>
      <c r="L76" s="44"/>
    </row>
    <row r="77" s="1" customFormat="1" ht="12" customHeight="1">
      <c r="B77" s="39"/>
      <c r="C77" s="32" t="s">
        <v>16</v>
      </c>
      <c r="D77" s="40"/>
      <c r="E77" s="40"/>
      <c r="F77" s="40"/>
      <c r="G77" s="40"/>
      <c r="H77" s="40"/>
      <c r="I77" s="144"/>
      <c r="J77" s="40"/>
      <c r="K77" s="40"/>
      <c r="L77" s="44"/>
    </row>
    <row r="78" s="1" customFormat="1" ht="16.5" customHeight="1">
      <c r="B78" s="39"/>
      <c r="C78" s="40"/>
      <c r="D78" s="40"/>
      <c r="E78" s="172" t="str">
        <f>E7</f>
        <v>BASKETBALOVÁ HALA BASKETPOINT FRÝDEK-MÍSTEK</v>
      </c>
      <c r="F78" s="32"/>
      <c r="G78" s="32"/>
      <c r="H78" s="32"/>
      <c r="I78" s="144"/>
      <c r="J78" s="40"/>
      <c r="K78" s="40"/>
      <c r="L78" s="44"/>
    </row>
    <row r="79" s="1" customFormat="1" ht="12" customHeight="1">
      <c r="B79" s="39"/>
      <c r="C79" s="32" t="s">
        <v>167</v>
      </c>
      <c r="D79" s="40"/>
      <c r="E79" s="40"/>
      <c r="F79" s="40"/>
      <c r="G79" s="40"/>
      <c r="H79" s="40"/>
      <c r="I79" s="144"/>
      <c r="J79" s="40"/>
      <c r="K79" s="40"/>
      <c r="L79" s="44"/>
    </row>
    <row r="80" s="1" customFormat="1" ht="16.5" customHeight="1">
      <c r="B80" s="39"/>
      <c r="C80" s="40"/>
      <c r="D80" s="40"/>
      <c r="E80" s="65" t="str">
        <f>E9</f>
        <v xml:space="preserve">SO 09 - PŘÍPOJKA MOS </v>
      </c>
      <c r="F80" s="40"/>
      <c r="G80" s="40"/>
      <c r="H80" s="40"/>
      <c r="I80" s="144"/>
      <c r="J80" s="40"/>
      <c r="K80" s="40"/>
      <c r="L80" s="44"/>
    </row>
    <row r="81" s="1" customFormat="1" ht="6.96" customHeight="1">
      <c r="B81" s="39"/>
      <c r="C81" s="40"/>
      <c r="D81" s="40"/>
      <c r="E81" s="40"/>
      <c r="F81" s="40"/>
      <c r="G81" s="40"/>
      <c r="H81" s="40"/>
      <c r="I81" s="144"/>
      <c r="J81" s="40"/>
      <c r="K81" s="40"/>
      <c r="L81" s="44"/>
    </row>
    <row r="82" s="1" customFormat="1" ht="12" customHeight="1">
      <c r="B82" s="39"/>
      <c r="C82" s="32" t="s">
        <v>22</v>
      </c>
      <c r="D82" s="40"/>
      <c r="E82" s="40"/>
      <c r="F82" s="27" t="str">
        <f>F12</f>
        <v>Frýdek Místek</v>
      </c>
      <c r="G82" s="40"/>
      <c r="H82" s="40"/>
      <c r="I82" s="146" t="s">
        <v>24</v>
      </c>
      <c r="J82" s="68" t="str">
        <f>IF(J12="","",J12)</f>
        <v>11. 8. 2018</v>
      </c>
      <c r="K82" s="40"/>
      <c r="L82" s="44"/>
    </row>
    <row r="83" s="1" customFormat="1" ht="6.96" customHeight="1">
      <c r="B83" s="39"/>
      <c r="C83" s="40"/>
      <c r="D83" s="40"/>
      <c r="E83" s="40"/>
      <c r="F83" s="40"/>
      <c r="G83" s="40"/>
      <c r="H83" s="40"/>
      <c r="I83" s="144"/>
      <c r="J83" s="40"/>
      <c r="K83" s="40"/>
      <c r="L83" s="44"/>
    </row>
    <row r="84" s="1" customFormat="1" ht="13.65" customHeight="1">
      <c r="B84" s="39"/>
      <c r="C84" s="32" t="s">
        <v>30</v>
      </c>
      <c r="D84" s="40"/>
      <c r="E84" s="40"/>
      <c r="F84" s="27" t="str">
        <f>E15</f>
        <v>Basketpoint Frýdek-Místek z.s.</v>
      </c>
      <c r="G84" s="40"/>
      <c r="H84" s="40"/>
      <c r="I84" s="146" t="s">
        <v>36</v>
      </c>
      <c r="J84" s="37" t="str">
        <f>E21</f>
        <v>INPROS FM s.r.o.</v>
      </c>
      <c r="K84" s="40"/>
      <c r="L84" s="44"/>
    </row>
    <row r="85" s="1" customFormat="1" ht="13.65" customHeight="1">
      <c r="B85" s="39"/>
      <c r="C85" s="32" t="s">
        <v>34</v>
      </c>
      <c r="D85" s="40"/>
      <c r="E85" s="40"/>
      <c r="F85" s="27" t="str">
        <f>IF(E18="","",E18)</f>
        <v>Vyplň údaj</v>
      </c>
      <c r="G85" s="40"/>
      <c r="H85" s="40"/>
      <c r="I85" s="146" t="s">
        <v>39</v>
      </c>
      <c r="J85" s="37" t="str">
        <f>E24</f>
        <v xml:space="preserve"> </v>
      </c>
      <c r="K85" s="40"/>
      <c r="L85" s="44"/>
    </row>
    <row r="86" s="1" customFormat="1" ht="10.32" customHeight="1">
      <c r="B86" s="39"/>
      <c r="C86" s="40"/>
      <c r="D86" s="40"/>
      <c r="E86" s="40"/>
      <c r="F86" s="40"/>
      <c r="G86" s="40"/>
      <c r="H86" s="40"/>
      <c r="I86" s="144"/>
      <c r="J86" s="40"/>
      <c r="K86" s="40"/>
      <c r="L86" s="44"/>
    </row>
    <row r="87" s="10" customFormat="1" ht="29.28" customHeight="1">
      <c r="B87" s="191"/>
      <c r="C87" s="192" t="s">
        <v>181</v>
      </c>
      <c r="D87" s="193" t="s">
        <v>62</v>
      </c>
      <c r="E87" s="193" t="s">
        <v>58</v>
      </c>
      <c r="F87" s="193" t="s">
        <v>59</v>
      </c>
      <c r="G87" s="193" t="s">
        <v>182</v>
      </c>
      <c r="H87" s="193" t="s">
        <v>183</v>
      </c>
      <c r="I87" s="194" t="s">
        <v>184</v>
      </c>
      <c r="J87" s="193" t="s">
        <v>171</v>
      </c>
      <c r="K87" s="195" t="s">
        <v>185</v>
      </c>
      <c r="L87" s="196"/>
      <c r="M87" s="89" t="s">
        <v>1</v>
      </c>
      <c r="N87" s="90" t="s">
        <v>47</v>
      </c>
      <c r="O87" s="90" t="s">
        <v>186</v>
      </c>
      <c r="P87" s="90" t="s">
        <v>187</v>
      </c>
      <c r="Q87" s="90" t="s">
        <v>188</v>
      </c>
      <c r="R87" s="90" t="s">
        <v>189</v>
      </c>
      <c r="S87" s="90" t="s">
        <v>190</v>
      </c>
      <c r="T87" s="91" t="s">
        <v>191</v>
      </c>
    </row>
    <row r="88" s="1" customFormat="1" ht="22.8" customHeight="1">
      <c r="B88" s="39"/>
      <c r="C88" s="96" t="s">
        <v>192</v>
      </c>
      <c r="D88" s="40"/>
      <c r="E88" s="40"/>
      <c r="F88" s="40"/>
      <c r="G88" s="40"/>
      <c r="H88" s="40"/>
      <c r="I88" s="144"/>
      <c r="J88" s="197">
        <f>BK88</f>
        <v>0</v>
      </c>
      <c r="K88" s="40"/>
      <c r="L88" s="44"/>
      <c r="M88" s="92"/>
      <c r="N88" s="93"/>
      <c r="O88" s="93"/>
      <c r="P88" s="198">
        <f>P89+P168</f>
        <v>0</v>
      </c>
      <c r="Q88" s="93"/>
      <c r="R88" s="198">
        <f>R89+R168</f>
        <v>74.707830000000016</v>
      </c>
      <c r="S88" s="93"/>
      <c r="T88" s="199">
        <f>T89+T168</f>
        <v>24.240000000000002</v>
      </c>
      <c r="AT88" s="17" t="s">
        <v>76</v>
      </c>
      <c r="AU88" s="17" t="s">
        <v>173</v>
      </c>
      <c r="BK88" s="200">
        <f>BK89+BK168</f>
        <v>0</v>
      </c>
    </row>
    <row r="89" s="11" customFormat="1" ht="25.92" customHeight="1">
      <c r="B89" s="201"/>
      <c r="C89" s="202"/>
      <c r="D89" s="203" t="s">
        <v>76</v>
      </c>
      <c r="E89" s="204" t="s">
        <v>292</v>
      </c>
      <c r="F89" s="204" t="s">
        <v>293</v>
      </c>
      <c r="G89" s="202"/>
      <c r="H89" s="202"/>
      <c r="I89" s="205"/>
      <c r="J89" s="206">
        <f>BK89</f>
        <v>0</v>
      </c>
      <c r="K89" s="202"/>
      <c r="L89" s="207"/>
      <c r="M89" s="208"/>
      <c r="N89" s="209"/>
      <c r="O89" s="209"/>
      <c r="P89" s="210">
        <f>P90+P132+P136+P156+P159+P166</f>
        <v>0</v>
      </c>
      <c r="Q89" s="209"/>
      <c r="R89" s="210">
        <f>R90+R132+R136+R156+R159+R166</f>
        <v>74.707830000000016</v>
      </c>
      <c r="S89" s="209"/>
      <c r="T89" s="211">
        <f>T90+T132+T136+T156+T159+T166</f>
        <v>24.240000000000002</v>
      </c>
      <c r="AR89" s="212" t="s">
        <v>84</v>
      </c>
      <c r="AT89" s="213" t="s">
        <v>76</v>
      </c>
      <c r="AU89" s="213" t="s">
        <v>77</v>
      </c>
      <c r="AY89" s="212" t="s">
        <v>195</v>
      </c>
      <c r="BK89" s="214">
        <f>BK90+BK132+BK136+BK156+BK159+BK166</f>
        <v>0</v>
      </c>
    </row>
    <row r="90" s="11" customFormat="1" ht="22.8" customHeight="1">
      <c r="B90" s="201"/>
      <c r="C90" s="202"/>
      <c r="D90" s="203" t="s">
        <v>76</v>
      </c>
      <c r="E90" s="215" t="s">
        <v>84</v>
      </c>
      <c r="F90" s="215" t="s">
        <v>294</v>
      </c>
      <c r="G90" s="202"/>
      <c r="H90" s="202"/>
      <c r="I90" s="205"/>
      <c r="J90" s="216">
        <f>BK90</f>
        <v>0</v>
      </c>
      <c r="K90" s="202"/>
      <c r="L90" s="207"/>
      <c r="M90" s="208"/>
      <c r="N90" s="209"/>
      <c r="O90" s="209"/>
      <c r="P90" s="210">
        <f>SUM(P91:P131)</f>
        <v>0</v>
      </c>
      <c r="Q90" s="209"/>
      <c r="R90" s="210">
        <f>SUM(R91:R131)</f>
        <v>30.764099999999999</v>
      </c>
      <c r="S90" s="209"/>
      <c r="T90" s="211">
        <f>SUM(T91:T131)</f>
        <v>24.240000000000002</v>
      </c>
      <c r="AR90" s="212" t="s">
        <v>84</v>
      </c>
      <c r="AT90" s="213" t="s">
        <v>76</v>
      </c>
      <c r="AU90" s="213" t="s">
        <v>84</v>
      </c>
      <c r="AY90" s="212" t="s">
        <v>195</v>
      </c>
      <c r="BK90" s="214">
        <f>SUM(BK91:BK131)</f>
        <v>0</v>
      </c>
    </row>
    <row r="91" s="1" customFormat="1" ht="16.5" customHeight="1">
      <c r="B91" s="39"/>
      <c r="C91" s="217" t="s">
        <v>84</v>
      </c>
      <c r="D91" s="217" t="s">
        <v>198</v>
      </c>
      <c r="E91" s="218" t="s">
        <v>3133</v>
      </c>
      <c r="F91" s="219" t="s">
        <v>3134</v>
      </c>
      <c r="G91" s="220" t="s">
        <v>321</v>
      </c>
      <c r="H91" s="221">
        <v>40</v>
      </c>
      <c r="I91" s="222"/>
      <c r="J91" s="223">
        <f>ROUND(I91*H91,2)</f>
        <v>0</v>
      </c>
      <c r="K91" s="219" t="s">
        <v>202</v>
      </c>
      <c r="L91" s="44"/>
      <c r="M91" s="224" t="s">
        <v>1</v>
      </c>
      <c r="N91" s="225" t="s">
        <v>48</v>
      </c>
      <c r="O91" s="80"/>
      <c r="P91" s="226">
        <f>O91*H91</f>
        <v>0</v>
      </c>
      <c r="Q91" s="226">
        <v>0</v>
      </c>
      <c r="R91" s="226">
        <f>Q91*H91</f>
        <v>0</v>
      </c>
      <c r="S91" s="226">
        <v>0.28999999999999998</v>
      </c>
      <c r="T91" s="227">
        <f>S91*H91</f>
        <v>11.6</v>
      </c>
      <c r="AR91" s="17" t="s">
        <v>215</v>
      </c>
      <c r="AT91" s="17" t="s">
        <v>198</v>
      </c>
      <c r="AU91" s="17" t="s">
        <v>86</v>
      </c>
      <c r="AY91" s="17" t="s">
        <v>195</v>
      </c>
      <c r="BE91" s="228">
        <f>IF(N91="základní",J91,0)</f>
        <v>0</v>
      </c>
      <c r="BF91" s="228">
        <f>IF(N91="snížená",J91,0)</f>
        <v>0</v>
      </c>
      <c r="BG91" s="228">
        <f>IF(N91="zákl. přenesená",J91,0)</f>
        <v>0</v>
      </c>
      <c r="BH91" s="228">
        <f>IF(N91="sníž. přenesená",J91,0)</f>
        <v>0</v>
      </c>
      <c r="BI91" s="228">
        <f>IF(N91="nulová",J91,0)</f>
        <v>0</v>
      </c>
      <c r="BJ91" s="17" t="s">
        <v>84</v>
      </c>
      <c r="BK91" s="228">
        <f>ROUND(I91*H91,2)</f>
        <v>0</v>
      </c>
      <c r="BL91" s="17" t="s">
        <v>215</v>
      </c>
      <c r="BM91" s="17" t="s">
        <v>3135</v>
      </c>
    </row>
    <row r="92" s="12" customFormat="1">
      <c r="B92" s="235"/>
      <c r="C92" s="236"/>
      <c r="D92" s="229" t="s">
        <v>299</v>
      </c>
      <c r="E92" s="237" t="s">
        <v>1</v>
      </c>
      <c r="F92" s="238" t="s">
        <v>3136</v>
      </c>
      <c r="G92" s="236"/>
      <c r="H92" s="239">
        <v>40</v>
      </c>
      <c r="I92" s="240"/>
      <c r="J92" s="236"/>
      <c r="K92" s="236"/>
      <c r="L92" s="241"/>
      <c r="M92" s="242"/>
      <c r="N92" s="243"/>
      <c r="O92" s="243"/>
      <c r="P92" s="243"/>
      <c r="Q92" s="243"/>
      <c r="R92" s="243"/>
      <c r="S92" s="243"/>
      <c r="T92" s="244"/>
      <c r="AT92" s="245" t="s">
        <v>299</v>
      </c>
      <c r="AU92" s="245" t="s">
        <v>86</v>
      </c>
      <c r="AV92" s="12" t="s">
        <v>86</v>
      </c>
      <c r="AW92" s="12" t="s">
        <v>38</v>
      </c>
      <c r="AX92" s="12" t="s">
        <v>77</v>
      </c>
      <c r="AY92" s="245" t="s">
        <v>195</v>
      </c>
    </row>
    <row r="93" s="13" customFormat="1">
      <c r="B93" s="246"/>
      <c r="C93" s="247"/>
      <c r="D93" s="229" t="s">
        <v>299</v>
      </c>
      <c r="E93" s="248" t="s">
        <v>1</v>
      </c>
      <c r="F93" s="249" t="s">
        <v>301</v>
      </c>
      <c r="G93" s="247"/>
      <c r="H93" s="250">
        <v>40</v>
      </c>
      <c r="I93" s="251"/>
      <c r="J93" s="247"/>
      <c r="K93" s="247"/>
      <c r="L93" s="252"/>
      <c r="M93" s="253"/>
      <c r="N93" s="254"/>
      <c r="O93" s="254"/>
      <c r="P93" s="254"/>
      <c r="Q93" s="254"/>
      <c r="R93" s="254"/>
      <c r="S93" s="254"/>
      <c r="T93" s="255"/>
      <c r="AT93" s="256" t="s">
        <v>299</v>
      </c>
      <c r="AU93" s="256" t="s">
        <v>86</v>
      </c>
      <c r="AV93" s="13" t="s">
        <v>215</v>
      </c>
      <c r="AW93" s="13" t="s">
        <v>38</v>
      </c>
      <c r="AX93" s="13" t="s">
        <v>84</v>
      </c>
      <c r="AY93" s="256" t="s">
        <v>195</v>
      </c>
    </row>
    <row r="94" s="1" customFormat="1" ht="16.5" customHeight="1">
      <c r="B94" s="39"/>
      <c r="C94" s="217" t="s">
        <v>86</v>
      </c>
      <c r="D94" s="217" t="s">
        <v>198</v>
      </c>
      <c r="E94" s="218" t="s">
        <v>3137</v>
      </c>
      <c r="F94" s="219" t="s">
        <v>3138</v>
      </c>
      <c r="G94" s="220" t="s">
        <v>321</v>
      </c>
      <c r="H94" s="221">
        <v>40</v>
      </c>
      <c r="I94" s="222"/>
      <c r="J94" s="223">
        <f>ROUND(I94*H94,2)</f>
        <v>0</v>
      </c>
      <c r="K94" s="219" t="s">
        <v>202</v>
      </c>
      <c r="L94" s="44"/>
      <c r="M94" s="224" t="s">
        <v>1</v>
      </c>
      <c r="N94" s="225" t="s">
        <v>48</v>
      </c>
      <c r="O94" s="80"/>
      <c r="P94" s="226">
        <f>O94*H94</f>
        <v>0</v>
      </c>
      <c r="Q94" s="226">
        <v>0</v>
      </c>
      <c r="R94" s="226">
        <f>Q94*H94</f>
        <v>0</v>
      </c>
      <c r="S94" s="226">
        <v>0.316</v>
      </c>
      <c r="T94" s="227">
        <f>S94*H94</f>
        <v>12.640000000000001</v>
      </c>
      <c r="AR94" s="17" t="s">
        <v>215</v>
      </c>
      <c r="AT94" s="17" t="s">
        <v>198</v>
      </c>
      <c r="AU94" s="17" t="s">
        <v>86</v>
      </c>
      <c r="AY94" s="17" t="s">
        <v>195</v>
      </c>
      <c r="BE94" s="228">
        <f>IF(N94="základní",J94,0)</f>
        <v>0</v>
      </c>
      <c r="BF94" s="228">
        <f>IF(N94="snížená",J94,0)</f>
        <v>0</v>
      </c>
      <c r="BG94" s="228">
        <f>IF(N94="zákl. přenesená",J94,0)</f>
        <v>0</v>
      </c>
      <c r="BH94" s="228">
        <f>IF(N94="sníž. přenesená",J94,0)</f>
        <v>0</v>
      </c>
      <c r="BI94" s="228">
        <f>IF(N94="nulová",J94,0)</f>
        <v>0</v>
      </c>
      <c r="BJ94" s="17" t="s">
        <v>84</v>
      </c>
      <c r="BK94" s="228">
        <f>ROUND(I94*H94,2)</f>
        <v>0</v>
      </c>
      <c r="BL94" s="17" t="s">
        <v>215</v>
      </c>
      <c r="BM94" s="17" t="s">
        <v>3139</v>
      </c>
    </row>
    <row r="95" s="12" customFormat="1">
      <c r="B95" s="235"/>
      <c r="C95" s="236"/>
      <c r="D95" s="229" t="s">
        <v>299</v>
      </c>
      <c r="E95" s="237" t="s">
        <v>1</v>
      </c>
      <c r="F95" s="238" t="s">
        <v>3136</v>
      </c>
      <c r="G95" s="236"/>
      <c r="H95" s="239">
        <v>40</v>
      </c>
      <c r="I95" s="240"/>
      <c r="J95" s="236"/>
      <c r="K95" s="236"/>
      <c r="L95" s="241"/>
      <c r="M95" s="242"/>
      <c r="N95" s="243"/>
      <c r="O95" s="243"/>
      <c r="P95" s="243"/>
      <c r="Q95" s="243"/>
      <c r="R95" s="243"/>
      <c r="S95" s="243"/>
      <c r="T95" s="244"/>
      <c r="AT95" s="245" t="s">
        <v>299</v>
      </c>
      <c r="AU95" s="245" t="s">
        <v>86</v>
      </c>
      <c r="AV95" s="12" t="s">
        <v>86</v>
      </c>
      <c r="AW95" s="12" t="s">
        <v>38</v>
      </c>
      <c r="AX95" s="12" t="s">
        <v>77</v>
      </c>
      <c r="AY95" s="245" t="s">
        <v>195</v>
      </c>
    </row>
    <row r="96" s="13" customFormat="1">
      <c r="B96" s="246"/>
      <c r="C96" s="247"/>
      <c r="D96" s="229" t="s">
        <v>299</v>
      </c>
      <c r="E96" s="248" t="s">
        <v>1</v>
      </c>
      <c r="F96" s="249" t="s">
        <v>301</v>
      </c>
      <c r="G96" s="247"/>
      <c r="H96" s="250">
        <v>40</v>
      </c>
      <c r="I96" s="251"/>
      <c r="J96" s="247"/>
      <c r="K96" s="247"/>
      <c r="L96" s="252"/>
      <c r="M96" s="253"/>
      <c r="N96" s="254"/>
      <c r="O96" s="254"/>
      <c r="P96" s="254"/>
      <c r="Q96" s="254"/>
      <c r="R96" s="254"/>
      <c r="S96" s="254"/>
      <c r="T96" s="255"/>
      <c r="AT96" s="256" t="s">
        <v>299</v>
      </c>
      <c r="AU96" s="256" t="s">
        <v>86</v>
      </c>
      <c r="AV96" s="13" t="s">
        <v>215</v>
      </c>
      <c r="AW96" s="13" t="s">
        <v>38</v>
      </c>
      <c r="AX96" s="13" t="s">
        <v>84</v>
      </c>
      <c r="AY96" s="256" t="s">
        <v>195</v>
      </c>
    </row>
    <row r="97" s="1" customFormat="1" ht="16.5" customHeight="1">
      <c r="B97" s="39"/>
      <c r="C97" s="217" t="s">
        <v>210</v>
      </c>
      <c r="D97" s="217" t="s">
        <v>198</v>
      </c>
      <c r="E97" s="218" t="s">
        <v>2769</v>
      </c>
      <c r="F97" s="219" t="s">
        <v>2770</v>
      </c>
      <c r="G97" s="220" t="s">
        <v>297</v>
      </c>
      <c r="H97" s="221">
        <v>15</v>
      </c>
      <c r="I97" s="222"/>
      <c r="J97" s="223">
        <f>ROUND(I97*H97,2)</f>
        <v>0</v>
      </c>
      <c r="K97" s="219" t="s">
        <v>202</v>
      </c>
      <c r="L97" s="44"/>
      <c r="M97" s="224" t="s">
        <v>1</v>
      </c>
      <c r="N97" s="225" t="s">
        <v>48</v>
      </c>
      <c r="O97" s="80"/>
      <c r="P97" s="226">
        <f>O97*H97</f>
        <v>0</v>
      </c>
      <c r="Q97" s="226">
        <v>0</v>
      </c>
      <c r="R97" s="226">
        <f>Q97*H97</f>
        <v>0</v>
      </c>
      <c r="S97" s="226">
        <v>0</v>
      </c>
      <c r="T97" s="227">
        <f>S97*H97</f>
        <v>0</v>
      </c>
      <c r="AR97" s="17" t="s">
        <v>215</v>
      </c>
      <c r="AT97" s="17" t="s">
        <v>198</v>
      </c>
      <c r="AU97" s="17" t="s">
        <v>86</v>
      </c>
      <c r="AY97" s="17" t="s">
        <v>195</v>
      </c>
      <c r="BE97" s="228">
        <f>IF(N97="základní",J97,0)</f>
        <v>0</v>
      </c>
      <c r="BF97" s="228">
        <f>IF(N97="snížená",J97,0)</f>
        <v>0</v>
      </c>
      <c r="BG97" s="228">
        <f>IF(N97="zákl. přenesená",J97,0)</f>
        <v>0</v>
      </c>
      <c r="BH97" s="228">
        <f>IF(N97="sníž. přenesená",J97,0)</f>
        <v>0</v>
      </c>
      <c r="BI97" s="228">
        <f>IF(N97="nulová",J97,0)</f>
        <v>0</v>
      </c>
      <c r="BJ97" s="17" t="s">
        <v>84</v>
      </c>
      <c r="BK97" s="228">
        <f>ROUND(I97*H97,2)</f>
        <v>0</v>
      </c>
      <c r="BL97" s="17" t="s">
        <v>215</v>
      </c>
      <c r="BM97" s="17" t="s">
        <v>3140</v>
      </c>
    </row>
    <row r="98" s="12" customFormat="1">
      <c r="B98" s="235"/>
      <c r="C98" s="236"/>
      <c r="D98" s="229" t="s">
        <v>299</v>
      </c>
      <c r="E98" s="237" t="s">
        <v>1</v>
      </c>
      <c r="F98" s="238" t="s">
        <v>2776</v>
      </c>
      <c r="G98" s="236"/>
      <c r="H98" s="239">
        <v>15</v>
      </c>
      <c r="I98" s="240"/>
      <c r="J98" s="236"/>
      <c r="K98" s="236"/>
      <c r="L98" s="241"/>
      <c r="M98" s="242"/>
      <c r="N98" s="243"/>
      <c r="O98" s="243"/>
      <c r="P98" s="243"/>
      <c r="Q98" s="243"/>
      <c r="R98" s="243"/>
      <c r="S98" s="243"/>
      <c r="T98" s="244"/>
      <c r="AT98" s="245" t="s">
        <v>299</v>
      </c>
      <c r="AU98" s="245" t="s">
        <v>86</v>
      </c>
      <c r="AV98" s="12" t="s">
        <v>86</v>
      </c>
      <c r="AW98" s="12" t="s">
        <v>38</v>
      </c>
      <c r="AX98" s="12" t="s">
        <v>77</v>
      </c>
      <c r="AY98" s="245" t="s">
        <v>195</v>
      </c>
    </row>
    <row r="99" s="13" customFormat="1">
      <c r="B99" s="246"/>
      <c r="C99" s="247"/>
      <c r="D99" s="229" t="s">
        <v>299</v>
      </c>
      <c r="E99" s="248" t="s">
        <v>1</v>
      </c>
      <c r="F99" s="249" t="s">
        <v>301</v>
      </c>
      <c r="G99" s="247"/>
      <c r="H99" s="250">
        <v>15</v>
      </c>
      <c r="I99" s="251"/>
      <c r="J99" s="247"/>
      <c r="K99" s="247"/>
      <c r="L99" s="252"/>
      <c r="M99" s="253"/>
      <c r="N99" s="254"/>
      <c r="O99" s="254"/>
      <c r="P99" s="254"/>
      <c r="Q99" s="254"/>
      <c r="R99" s="254"/>
      <c r="S99" s="254"/>
      <c r="T99" s="255"/>
      <c r="AT99" s="256" t="s">
        <v>299</v>
      </c>
      <c r="AU99" s="256" t="s">
        <v>86</v>
      </c>
      <c r="AV99" s="13" t="s">
        <v>215</v>
      </c>
      <c r="AW99" s="13" t="s">
        <v>38</v>
      </c>
      <c r="AX99" s="13" t="s">
        <v>84</v>
      </c>
      <c r="AY99" s="256" t="s">
        <v>195</v>
      </c>
    </row>
    <row r="100" s="1" customFormat="1" ht="16.5" customHeight="1">
      <c r="B100" s="39"/>
      <c r="C100" s="217" t="s">
        <v>215</v>
      </c>
      <c r="D100" s="217" t="s">
        <v>198</v>
      </c>
      <c r="E100" s="218" t="s">
        <v>2773</v>
      </c>
      <c r="F100" s="219" t="s">
        <v>2774</v>
      </c>
      <c r="G100" s="220" t="s">
        <v>304</v>
      </c>
      <c r="H100" s="221">
        <v>40</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3141</v>
      </c>
    </row>
    <row r="101" s="12" customFormat="1">
      <c r="B101" s="235"/>
      <c r="C101" s="236"/>
      <c r="D101" s="229" t="s">
        <v>299</v>
      </c>
      <c r="E101" s="237" t="s">
        <v>1</v>
      </c>
      <c r="F101" s="238" t="s">
        <v>3142</v>
      </c>
      <c r="G101" s="236"/>
      <c r="H101" s="239">
        <v>40</v>
      </c>
      <c r="I101" s="240"/>
      <c r="J101" s="236"/>
      <c r="K101" s="236"/>
      <c r="L101" s="241"/>
      <c r="M101" s="242"/>
      <c r="N101" s="243"/>
      <c r="O101" s="243"/>
      <c r="P101" s="243"/>
      <c r="Q101" s="243"/>
      <c r="R101" s="243"/>
      <c r="S101" s="243"/>
      <c r="T101" s="244"/>
      <c r="AT101" s="245" t="s">
        <v>299</v>
      </c>
      <c r="AU101" s="245" t="s">
        <v>86</v>
      </c>
      <c r="AV101" s="12" t="s">
        <v>86</v>
      </c>
      <c r="AW101" s="12" t="s">
        <v>38</v>
      </c>
      <c r="AX101" s="12" t="s">
        <v>77</v>
      </c>
      <c r="AY101" s="245" t="s">
        <v>195</v>
      </c>
    </row>
    <row r="102" s="13" customFormat="1">
      <c r="B102" s="246"/>
      <c r="C102" s="247"/>
      <c r="D102" s="229" t="s">
        <v>299</v>
      </c>
      <c r="E102" s="248" t="s">
        <v>1</v>
      </c>
      <c r="F102" s="249" t="s">
        <v>301</v>
      </c>
      <c r="G102" s="247"/>
      <c r="H102" s="250">
        <v>40</v>
      </c>
      <c r="I102" s="251"/>
      <c r="J102" s="247"/>
      <c r="K102" s="247"/>
      <c r="L102" s="252"/>
      <c r="M102" s="253"/>
      <c r="N102" s="254"/>
      <c r="O102" s="254"/>
      <c r="P102" s="254"/>
      <c r="Q102" s="254"/>
      <c r="R102" s="254"/>
      <c r="S102" s="254"/>
      <c r="T102" s="255"/>
      <c r="AT102" s="256" t="s">
        <v>299</v>
      </c>
      <c r="AU102" s="256" t="s">
        <v>86</v>
      </c>
      <c r="AV102" s="13" t="s">
        <v>215</v>
      </c>
      <c r="AW102" s="13" t="s">
        <v>38</v>
      </c>
      <c r="AX102" s="13" t="s">
        <v>84</v>
      </c>
      <c r="AY102" s="256" t="s">
        <v>195</v>
      </c>
    </row>
    <row r="103" s="1" customFormat="1" ht="16.5" customHeight="1">
      <c r="B103" s="39"/>
      <c r="C103" s="217" t="s">
        <v>194</v>
      </c>
      <c r="D103" s="217" t="s">
        <v>198</v>
      </c>
      <c r="E103" s="218" t="s">
        <v>3143</v>
      </c>
      <c r="F103" s="219" t="s">
        <v>3144</v>
      </c>
      <c r="G103" s="220" t="s">
        <v>309</v>
      </c>
      <c r="H103" s="221">
        <v>60</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215</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3145</v>
      </c>
    </row>
    <row r="104" s="1" customFormat="1">
      <c r="B104" s="39"/>
      <c r="C104" s="40"/>
      <c r="D104" s="229" t="s">
        <v>205</v>
      </c>
      <c r="E104" s="40"/>
      <c r="F104" s="230" t="s">
        <v>3146</v>
      </c>
      <c r="G104" s="40"/>
      <c r="H104" s="40"/>
      <c r="I104" s="144"/>
      <c r="J104" s="40"/>
      <c r="K104" s="40"/>
      <c r="L104" s="44"/>
      <c r="M104" s="231"/>
      <c r="N104" s="80"/>
      <c r="O104" s="80"/>
      <c r="P104" s="80"/>
      <c r="Q104" s="80"/>
      <c r="R104" s="80"/>
      <c r="S104" s="80"/>
      <c r="T104" s="81"/>
      <c r="AT104" s="17" t="s">
        <v>205</v>
      </c>
      <c r="AU104" s="17" t="s">
        <v>86</v>
      </c>
    </row>
    <row r="105" s="12" customFormat="1">
      <c r="B105" s="235"/>
      <c r="C105" s="236"/>
      <c r="D105" s="229" t="s">
        <v>299</v>
      </c>
      <c r="E105" s="237" t="s">
        <v>1</v>
      </c>
      <c r="F105" s="238" t="s">
        <v>3147</v>
      </c>
      <c r="G105" s="236"/>
      <c r="H105" s="239">
        <v>60</v>
      </c>
      <c r="I105" s="240"/>
      <c r="J105" s="236"/>
      <c r="K105" s="236"/>
      <c r="L105" s="241"/>
      <c r="M105" s="242"/>
      <c r="N105" s="243"/>
      <c r="O105" s="243"/>
      <c r="P105" s="243"/>
      <c r="Q105" s="243"/>
      <c r="R105" s="243"/>
      <c r="S105" s="243"/>
      <c r="T105" s="244"/>
      <c r="AT105" s="245" t="s">
        <v>299</v>
      </c>
      <c r="AU105" s="245" t="s">
        <v>86</v>
      </c>
      <c r="AV105" s="12" t="s">
        <v>86</v>
      </c>
      <c r="AW105" s="12" t="s">
        <v>38</v>
      </c>
      <c r="AX105" s="12" t="s">
        <v>77</v>
      </c>
      <c r="AY105" s="245" t="s">
        <v>195</v>
      </c>
    </row>
    <row r="106" s="13" customFormat="1">
      <c r="B106" s="246"/>
      <c r="C106" s="247"/>
      <c r="D106" s="229" t="s">
        <v>299</v>
      </c>
      <c r="E106" s="248" t="s">
        <v>1</v>
      </c>
      <c r="F106" s="249" t="s">
        <v>301</v>
      </c>
      <c r="G106" s="247"/>
      <c r="H106" s="250">
        <v>60</v>
      </c>
      <c r="I106" s="251"/>
      <c r="J106" s="247"/>
      <c r="K106" s="247"/>
      <c r="L106" s="252"/>
      <c r="M106" s="253"/>
      <c r="N106" s="254"/>
      <c r="O106" s="254"/>
      <c r="P106" s="254"/>
      <c r="Q106" s="254"/>
      <c r="R106" s="254"/>
      <c r="S106" s="254"/>
      <c r="T106" s="255"/>
      <c r="AT106" s="256" t="s">
        <v>299</v>
      </c>
      <c r="AU106" s="256" t="s">
        <v>86</v>
      </c>
      <c r="AV106" s="13" t="s">
        <v>215</v>
      </c>
      <c r="AW106" s="13" t="s">
        <v>38</v>
      </c>
      <c r="AX106" s="13" t="s">
        <v>84</v>
      </c>
      <c r="AY106" s="256" t="s">
        <v>195</v>
      </c>
    </row>
    <row r="107" s="1" customFormat="1" ht="16.5" customHeight="1">
      <c r="B107" s="39"/>
      <c r="C107" s="217" t="s">
        <v>228</v>
      </c>
      <c r="D107" s="217" t="s">
        <v>198</v>
      </c>
      <c r="E107" s="218" t="s">
        <v>3148</v>
      </c>
      <c r="F107" s="219" t="s">
        <v>3149</v>
      </c>
      <c r="G107" s="220" t="s">
        <v>404</v>
      </c>
      <c r="H107" s="221">
        <v>15</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1465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1465</v>
      </c>
      <c r="BM107" s="17" t="s">
        <v>3150</v>
      </c>
    </row>
    <row r="108" s="1" customFormat="1" ht="16.5" customHeight="1">
      <c r="B108" s="39"/>
      <c r="C108" s="278" t="s">
        <v>233</v>
      </c>
      <c r="D108" s="278" t="s">
        <v>366</v>
      </c>
      <c r="E108" s="279" t="s">
        <v>3151</v>
      </c>
      <c r="F108" s="280" t="s">
        <v>3152</v>
      </c>
      <c r="G108" s="281" t="s">
        <v>404</v>
      </c>
      <c r="H108" s="282">
        <v>15</v>
      </c>
      <c r="I108" s="283"/>
      <c r="J108" s="284">
        <f>ROUND(I108*H108,2)</f>
        <v>0</v>
      </c>
      <c r="K108" s="280" t="s">
        <v>1</v>
      </c>
      <c r="L108" s="285"/>
      <c r="M108" s="286" t="s">
        <v>1</v>
      </c>
      <c r="N108" s="287" t="s">
        <v>48</v>
      </c>
      <c r="O108" s="80"/>
      <c r="P108" s="226">
        <f>O108*H108</f>
        <v>0</v>
      </c>
      <c r="Q108" s="226">
        <v>0.050939999999999999</v>
      </c>
      <c r="R108" s="226">
        <f>Q108*H108</f>
        <v>0.7641</v>
      </c>
      <c r="S108" s="226">
        <v>0</v>
      </c>
      <c r="T108" s="227">
        <f>S108*H108</f>
        <v>0</v>
      </c>
      <c r="AR108" s="17" t="s">
        <v>1465</v>
      </c>
      <c r="AT108" s="17" t="s">
        <v>366</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1465</v>
      </c>
      <c r="BM108" s="17" t="s">
        <v>3153</v>
      </c>
    </row>
    <row r="109" s="1" customFormat="1" ht="16.5" customHeight="1">
      <c r="B109" s="39"/>
      <c r="C109" s="217" t="s">
        <v>238</v>
      </c>
      <c r="D109" s="217" t="s">
        <v>198</v>
      </c>
      <c r="E109" s="218" t="s">
        <v>327</v>
      </c>
      <c r="F109" s="219" t="s">
        <v>328</v>
      </c>
      <c r="G109" s="220" t="s">
        <v>309</v>
      </c>
      <c r="H109" s="221">
        <v>72</v>
      </c>
      <c r="I109" s="222"/>
      <c r="J109" s="223">
        <f>ROUND(I109*H109,2)</f>
        <v>0</v>
      </c>
      <c r="K109" s="219" t="s">
        <v>202</v>
      </c>
      <c r="L109" s="44"/>
      <c r="M109" s="224" t="s">
        <v>1</v>
      </c>
      <c r="N109" s="225" t="s">
        <v>48</v>
      </c>
      <c r="O109" s="80"/>
      <c r="P109" s="226">
        <f>O109*H109</f>
        <v>0</v>
      </c>
      <c r="Q109" s="226">
        <v>0</v>
      </c>
      <c r="R109" s="226">
        <f>Q109*H109</f>
        <v>0</v>
      </c>
      <c r="S109" s="226">
        <v>0</v>
      </c>
      <c r="T109" s="227">
        <f>S109*H109</f>
        <v>0</v>
      </c>
      <c r="AR109" s="17" t="s">
        <v>215</v>
      </c>
      <c r="AT109" s="17" t="s">
        <v>198</v>
      </c>
      <c r="AU109" s="17" t="s">
        <v>86</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3154</v>
      </c>
    </row>
    <row r="110" s="1" customFormat="1">
      <c r="B110" s="39"/>
      <c r="C110" s="40"/>
      <c r="D110" s="229" t="s">
        <v>205</v>
      </c>
      <c r="E110" s="40"/>
      <c r="F110" s="230" t="s">
        <v>2786</v>
      </c>
      <c r="G110" s="40"/>
      <c r="H110" s="40"/>
      <c r="I110" s="144"/>
      <c r="J110" s="40"/>
      <c r="K110" s="40"/>
      <c r="L110" s="44"/>
      <c r="M110" s="231"/>
      <c r="N110" s="80"/>
      <c r="O110" s="80"/>
      <c r="P110" s="80"/>
      <c r="Q110" s="80"/>
      <c r="R110" s="80"/>
      <c r="S110" s="80"/>
      <c r="T110" s="81"/>
      <c r="AT110" s="17" t="s">
        <v>205</v>
      </c>
      <c r="AU110" s="17" t="s">
        <v>86</v>
      </c>
    </row>
    <row r="111" s="12" customFormat="1">
      <c r="B111" s="235"/>
      <c r="C111" s="236"/>
      <c r="D111" s="229" t="s">
        <v>299</v>
      </c>
      <c r="E111" s="236"/>
      <c r="F111" s="238" t="s">
        <v>3155</v>
      </c>
      <c r="G111" s="236"/>
      <c r="H111" s="239">
        <v>72</v>
      </c>
      <c r="I111" s="240"/>
      <c r="J111" s="236"/>
      <c r="K111" s="236"/>
      <c r="L111" s="241"/>
      <c r="M111" s="242"/>
      <c r="N111" s="243"/>
      <c r="O111" s="243"/>
      <c r="P111" s="243"/>
      <c r="Q111" s="243"/>
      <c r="R111" s="243"/>
      <c r="S111" s="243"/>
      <c r="T111" s="244"/>
      <c r="AT111" s="245" t="s">
        <v>299</v>
      </c>
      <c r="AU111" s="245" t="s">
        <v>86</v>
      </c>
      <c r="AV111" s="12" t="s">
        <v>86</v>
      </c>
      <c r="AW111" s="12" t="s">
        <v>4</v>
      </c>
      <c r="AX111" s="12" t="s">
        <v>84</v>
      </c>
      <c r="AY111" s="245" t="s">
        <v>195</v>
      </c>
    </row>
    <row r="112" s="1" customFormat="1" ht="16.5" customHeight="1">
      <c r="B112" s="39"/>
      <c r="C112" s="217" t="s">
        <v>245</v>
      </c>
      <c r="D112" s="217" t="s">
        <v>198</v>
      </c>
      <c r="E112" s="218" t="s">
        <v>332</v>
      </c>
      <c r="F112" s="219" t="s">
        <v>333</v>
      </c>
      <c r="G112" s="220" t="s">
        <v>309</v>
      </c>
      <c r="H112" s="221">
        <v>24</v>
      </c>
      <c r="I112" s="222"/>
      <c r="J112" s="223">
        <f>ROUND(I112*H112,2)</f>
        <v>0</v>
      </c>
      <c r="K112" s="219" t="s">
        <v>202</v>
      </c>
      <c r="L112" s="44"/>
      <c r="M112" s="224" t="s">
        <v>1</v>
      </c>
      <c r="N112" s="225" t="s">
        <v>48</v>
      </c>
      <c r="O112" s="80"/>
      <c r="P112" s="226">
        <f>O112*H112</f>
        <v>0</v>
      </c>
      <c r="Q112" s="226">
        <v>0</v>
      </c>
      <c r="R112" s="226">
        <f>Q112*H112</f>
        <v>0</v>
      </c>
      <c r="S112" s="226">
        <v>0</v>
      </c>
      <c r="T112" s="227">
        <f>S112*H112</f>
        <v>0</v>
      </c>
      <c r="AR112" s="17" t="s">
        <v>215</v>
      </c>
      <c r="AT112" s="17" t="s">
        <v>198</v>
      </c>
      <c r="AU112" s="17" t="s">
        <v>86</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3156</v>
      </c>
    </row>
    <row r="113" s="12" customFormat="1">
      <c r="B113" s="235"/>
      <c r="C113" s="236"/>
      <c r="D113" s="229" t="s">
        <v>299</v>
      </c>
      <c r="E113" s="237" t="s">
        <v>1</v>
      </c>
      <c r="F113" s="238" t="s">
        <v>3157</v>
      </c>
      <c r="G113" s="236"/>
      <c r="H113" s="239">
        <v>24</v>
      </c>
      <c r="I113" s="240"/>
      <c r="J113" s="236"/>
      <c r="K113" s="236"/>
      <c r="L113" s="241"/>
      <c r="M113" s="242"/>
      <c r="N113" s="243"/>
      <c r="O113" s="243"/>
      <c r="P113" s="243"/>
      <c r="Q113" s="243"/>
      <c r="R113" s="243"/>
      <c r="S113" s="243"/>
      <c r="T113" s="244"/>
      <c r="AT113" s="245" t="s">
        <v>299</v>
      </c>
      <c r="AU113" s="245" t="s">
        <v>86</v>
      </c>
      <c r="AV113" s="12" t="s">
        <v>86</v>
      </c>
      <c r="AW113" s="12" t="s">
        <v>38</v>
      </c>
      <c r="AX113" s="12" t="s">
        <v>77</v>
      </c>
      <c r="AY113" s="245" t="s">
        <v>195</v>
      </c>
    </row>
    <row r="114" s="13" customFormat="1">
      <c r="B114" s="246"/>
      <c r="C114" s="247"/>
      <c r="D114" s="229" t="s">
        <v>299</v>
      </c>
      <c r="E114" s="248" t="s">
        <v>1</v>
      </c>
      <c r="F114" s="249" t="s">
        <v>301</v>
      </c>
      <c r="G114" s="247"/>
      <c r="H114" s="250">
        <v>24</v>
      </c>
      <c r="I114" s="251"/>
      <c r="J114" s="247"/>
      <c r="K114" s="247"/>
      <c r="L114" s="252"/>
      <c r="M114" s="253"/>
      <c r="N114" s="254"/>
      <c r="O114" s="254"/>
      <c r="P114" s="254"/>
      <c r="Q114" s="254"/>
      <c r="R114" s="254"/>
      <c r="S114" s="254"/>
      <c r="T114" s="255"/>
      <c r="AT114" s="256" t="s">
        <v>299</v>
      </c>
      <c r="AU114" s="256" t="s">
        <v>86</v>
      </c>
      <c r="AV114" s="13" t="s">
        <v>215</v>
      </c>
      <c r="AW114" s="13" t="s">
        <v>38</v>
      </c>
      <c r="AX114" s="13" t="s">
        <v>84</v>
      </c>
      <c r="AY114" s="256" t="s">
        <v>195</v>
      </c>
    </row>
    <row r="115" s="1" customFormat="1" ht="16.5" customHeight="1">
      <c r="B115" s="39"/>
      <c r="C115" s="217" t="s">
        <v>250</v>
      </c>
      <c r="D115" s="217" t="s">
        <v>198</v>
      </c>
      <c r="E115" s="218" t="s">
        <v>341</v>
      </c>
      <c r="F115" s="219" t="s">
        <v>342</v>
      </c>
      <c r="G115" s="220" t="s">
        <v>309</v>
      </c>
      <c r="H115" s="221">
        <v>240</v>
      </c>
      <c r="I115" s="222"/>
      <c r="J115" s="223">
        <f>ROUND(I115*H115,2)</f>
        <v>0</v>
      </c>
      <c r="K115" s="219" t="s">
        <v>202</v>
      </c>
      <c r="L115" s="44"/>
      <c r="M115" s="224" t="s">
        <v>1</v>
      </c>
      <c r="N115" s="225" t="s">
        <v>48</v>
      </c>
      <c r="O115" s="80"/>
      <c r="P115" s="226">
        <f>O115*H115</f>
        <v>0</v>
      </c>
      <c r="Q115" s="226">
        <v>0</v>
      </c>
      <c r="R115" s="226">
        <f>Q115*H115</f>
        <v>0</v>
      </c>
      <c r="S115" s="226">
        <v>0</v>
      </c>
      <c r="T115" s="227">
        <f>S115*H115</f>
        <v>0</v>
      </c>
      <c r="AR115" s="17" t="s">
        <v>215</v>
      </c>
      <c r="AT115" s="17" t="s">
        <v>198</v>
      </c>
      <c r="AU115" s="17" t="s">
        <v>86</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215</v>
      </c>
      <c r="BM115" s="17" t="s">
        <v>3158</v>
      </c>
    </row>
    <row r="116" s="12" customFormat="1">
      <c r="B116" s="235"/>
      <c r="C116" s="236"/>
      <c r="D116" s="229" t="s">
        <v>299</v>
      </c>
      <c r="E116" s="236"/>
      <c r="F116" s="238" t="s">
        <v>3159</v>
      </c>
      <c r="G116" s="236"/>
      <c r="H116" s="239">
        <v>240</v>
      </c>
      <c r="I116" s="240"/>
      <c r="J116" s="236"/>
      <c r="K116" s="236"/>
      <c r="L116" s="241"/>
      <c r="M116" s="242"/>
      <c r="N116" s="243"/>
      <c r="O116" s="243"/>
      <c r="P116" s="243"/>
      <c r="Q116" s="243"/>
      <c r="R116" s="243"/>
      <c r="S116" s="243"/>
      <c r="T116" s="244"/>
      <c r="AT116" s="245" t="s">
        <v>299</v>
      </c>
      <c r="AU116" s="245" t="s">
        <v>86</v>
      </c>
      <c r="AV116" s="12" t="s">
        <v>86</v>
      </c>
      <c r="AW116" s="12" t="s">
        <v>4</v>
      </c>
      <c r="AX116" s="12" t="s">
        <v>84</v>
      </c>
      <c r="AY116" s="245" t="s">
        <v>195</v>
      </c>
    </row>
    <row r="117" s="1" customFormat="1" ht="16.5" customHeight="1">
      <c r="B117" s="39"/>
      <c r="C117" s="217" t="s">
        <v>257</v>
      </c>
      <c r="D117" s="217" t="s">
        <v>198</v>
      </c>
      <c r="E117" s="218" t="s">
        <v>345</v>
      </c>
      <c r="F117" s="219" t="s">
        <v>346</v>
      </c>
      <c r="G117" s="220" t="s">
        <v>309</v>
      </c>
      <c r="H117" s="221">
        <v>24</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3160</v>
      </c>
    </row>
    <row r="118" s="1" customFormat="1" ht="16.5" customHeight="1">
      <c r="B118" s="39"/>
      <c r="C118" s="217" t="s">
        <v>353</v>
      </c>
      <c r="D118" s="217" t="s">
        <v>198</v>
      </c>
      <c r="E118" s="218" t="s">
        <v>348</v>
      </c>
      <c r="F118" s="219" t="s">
        <v>349</v>
      </c>
      <c r="G118" s="220" t="s">
        <v>350</v>
      </c>
      <c r="H118" s="221">
        <v>43.200000000000003</v>
      </c>
      <c r="I118" s="222"/>
      <c r="J118" s="223">
        <f>ROUND(I118*H118,2)</f>
        <v>0</v>
      </c>
      <c r="K118" s="219" t="s">
        <v>202</v>
      </c>
      <c r="L118" s="44"/>
      <c r="M118" s="224" t="s">
        <v>1</v>
      </c>
      <c r="N118" s="225" t="s">
        <v>48</v>
      </c>
      <c r="O118" s="80"/>
      <c r="P118" s="226">
        <f>O118*H118</f>
        <v>0</v>
      </c>
      <c r="Q118" s="226">
        <v>0</v>
      </c>
      <c r="R118" s="226">
        <f>Q118*H118</f>
        <v>0</v>
      </c>
      <c r="S118" s="226">
        <v>0</v>
      </c>
      <c r="T118" s="227">
        <f>S118*H118</f>
        <v>0</v>
      </c>
      <c r="AR118" s="17" t="s">
        <v>215</v>
      </c>
      <c r="AT118" s="17" t="s">
        <v>198</v>
      </c>
      <c r="AU118" s="17" t="s">
        <v>86</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215</v>
      </c>
      <c r="BM118" s="17" t="s">
        <v>3161</v>
      </c>
    </row>
    <row r="119" s="12" customFormat="1">
      <c r="B119" s="235"/>
      <c r="C119" s="236"/>
      <c r="D119" s="229" t="s">
        <v>299</v>
      </c>
      <c r="E119" s="236"/>
      <c r="F119" s="238" t="s">
        <v>3162</v>
      </c>
      <c r="G119" s="236"/>
      <c r="H119" s="239">
        <v>43.200000000000003</v>
      </c>
      <c r="I119" s="240"/>
      <c r="J119" s="236"/>
      <c r="K119" s="236"/>
      <c r="L119" s="241"/>
      <c r="M119" s="242"/>
      <c r="N119" s="243"/>
      <c r="O119" s="243"/>
      <c r="P119" s="243"/>
      <c r="Q119" s="243"/>
      <c r="R119" s="243"/>
      <c r="S119" s="243"/>
      <c r="T119" s="244"/>
      <c r="AT119" s="245" t="s">
        <v>299</v>
      </c>
      <c r="AU119" s="245" t="s">
        <v>86</v>
      </c>
      <c r="AV119" s="12" t="s">
        <v>86</v>
      </c>
      <c r="AW119" s="12" t="s">
        <v>4</v>
      </c>
      <c r="AX119" s="12" t="s">
        <v>84</v>
      </c>
      <c r="AY119" s="245" t="s">
        <v>195</v>
      </c>
    </row>
    <row r="120" s="1" customFormat="1" ht="16.5" customHeight="1">
      <c r="B120" s="39"/>
      <c r="C120" s="217" t="s">
        <v>360</v>
      </c>
      <c r="D120" s="217" t="s">
        <v>198</v>
      </c>
      <c r="E120" s="218" t="s">
        <v>354</v>
      </c>
      <c r="F120" s="219" t="s">
        <v>355</v>
      </c>
      <c r="G120" s="220" t="s">
        <v>309</v>
      </c>
      <c r="H120" s="221">
        <v>36</v>
      </c>
      <c r="I120" s="222"/>
      <c r="J120" s="223">
        <f>ROUND(I120*H120,2)</f>
        <v>0</v>
      </c>
      <c r="K120" s="219" t="s">
        <v>202</v>
      </c>
      <c r="L120" s="44"/>
      <c r="M120" s="224" t="s">
        <v>1</v>
      </c>
      <c r="N120" s="225" t="s">
        <v>48</v>
      </c>
      <c r="O120" s="80"/>
      <c r="P120" s="226">
        <f>O120*H120</f>
        <v>0</v>
      </c>
      <c r="Q120" s="226">
        <v>0</v>
      </c>
      <c r="R120" s="226">
        <f>Q120*H120</f>
        <v>0</v>
      </c>
      <c r="S120" s="226">
        <v>0</v>
      </c>
      <c r="T120" s="227">
        <f>S120*H120</f>
        <v>0</v>
      </c>
      <c r="AR120" s="17" t="s">
        <v>215</v>
      </c>
      <c r="AT120" s="17" t="s">
        <v>198</v>
      </c>
      <c r="AU120" s="17" t="s">
        <v>86</v>
      </c>
      <c r="AY120" s="17" t="s">
        <v>195</v>
      </c>
      <c r="BE120" s="228">
        <f>IF(N120="základní",J120,0)</f>
        <v>0</v>
      </c>
      <c r="BF120" s="228">
        <f>IF(N120="snížená",J120,0)</f>
        <v>0</v>
      </c>
      <c r="BG120" s="228">
        <f>IF(N120="zákl. přenesená",J120,0)</f>
        <v>0</v>
      </c>
      <c r="BH120" s="228">
        <f>IF(N120="sníž. přenesená",J120,0)</f>
        <v>0</v>
      </c>
      <c r="BI120" s="228">
        <f>IF(N120="nulová",J120,0)</f>
        <v>0</v>
      </c>
      <c r="BJ120" s="17" t="s">
        <v>84</v>
      </c>
      <c r="BK120" s="228">
        <f>ROUND(I120*H120,2)</f>
        <v>0</v>
      </c>
      <c r="BL120" s="17" t="s">
        <v>215</v>
      </c>
      <c r="BM120" s="17" t="s">
        <v>3163</v>
      </c>
    </row>
    <row r="121" s="12" customFormat="1">
      <c r="B121" s="235"/>
      <c r="C121" s="236"/>
      <c r="D121" s="229" t="s">
        <v>299</v>
      </c>
      <c r="E121" s="237" t="s">
        <v>1</v>
      </c>
      <c r="F121" s="238" t="s">
        <v>3164</v>
      </c>
      <c r="G121" s="236"/>
      <c r="H121" s="239">
        <v>36</v>
      </c>
      <c r="I121" s="240"/>
      <c r="J121" s="236"/>
      <c r="K121" s="236"/>
      <c r="L121" s="241"/>
      <c r="M121" s="242"/>
      <c r="N121" s="243"/>
      <c r="O121" s="243"/>
      <c r="P121" s="243"/>
      <c r="Q121" s="243"/>
      <c r="R121" s="243"/>
      <c r="S121" s="243"/>
      <c r="T121" s="244"/>
      <c r="AT121" s="245" t="s">
        <v>299</v>
      </c>
      <c r="AU121" s="245" t="s">
        <v>86</v>
      </c>
      <c r="AV121" s="12" t="s">
        <v>86</v>
      </c>
      <c r="AW121" s="12" t="s">
        <v>38</v>
      </c>
      <c r="AX121" s="12" t="s">
        <v>77</v>
      </c>
      <c r="AY121" s="245" t="s">
        <v>195</v>
      </c>
    </row>
    <row r="122" s="13" customFormat="1">
      <c r="B122" s="246"/>
      <c r="C122" s="247"/>
      <c r="D122" s="229" t="s">
        <v>299</v>
      </c>
      <c r="E122" s="248" t="s">
        <v>1</v>
      </c>
      <c r="F122" s="249" t="s">
        <v>301</v>
      </c>
      <c r="G122" s="247"/>
      <c r="H122" s="250">
        <v>36</v>
      </c>
      <c r="I122" s="251"/>
      <c r="J122" s="247"/>
      <c r="K122" s="247"/>
      <c r="L122" s="252"/>
      <c r="M122" s="253"/>
      <c r="N122" s="254"/>
      <c r="O122" s="254"/>
      <c r="P122" s="254"/>
      <c r="Q122" s="254"/>
      <c r="R122" s="254"/>
      <c r="S122" s="254"/>
      <c r="T122" s="255"/>
      <c r="AT122" s="256" t="s">
        <v>299</v>
      </c>
      <c r="AU122" s="256" t="s">
        <v>86</v>
      </c>
      <c r="AV122" s="13" t="s">
        <v>215</v>
      </c>
      <c r="AW122" s="13" t="s">
        <v>38</v>
      </c>
      <c r="AX122" s="13" t="s">
        <v>84</v>
      </c>
      <c r="AY122" s="256" t="s">
        <v>195</v>
      </c>
    </row>
    <row r="123" s="1" customFormat="1" ht="16.5" customHeight="1">
      <c r="B123" s="39"/>
      <c r="C123" s="217" t="s">
        <v>365</v>
      </c>
      <c r="D123" s="217" t="s">
        <v>198</v>
      </c>
      <c r="E123" s="218" t="s">
        <v>372</v>
      </c>
      <c r="F123" s="219" t="s">
        <v>3165</v>
      </c>
      <c r="G123" s="220" t="s">
        <v>309</v>
      </c>
      <c r="H123" s="221">
        <v>15</v>
      </c>
      <c r="I123" s="222"/>
      <c r="J123" s="223">
        <f>ROUND(I123*H123,2)</f>
        <v>0</v>
      </c>
      <c r="K123" s="219" t="s">
        <v>202</v>
      </c>
      <c r="L123" s="44"/>
      <c r="M123" s="224" t="s">
        <v>1</v>
      </c>
      <c r="N123" s="225" t="s">
        <v>48</v>
      </c>
      <c r="O123" s="80"/>
      <c r="P123" s="226">
        <f>O123*H123</f>
        <v>0</v>
      </c>
      <c r="Q123" s="226">
        <v>0</v>
      </c>
      <c r="R123" s="226">
        <f>Q123*H123</f>
        <v>0</v>
      </c>
      <c r="S123" s="226">
        <v>0</v>
      </c>
      <c r="T123" s="227">
        <f>S123*H123</f>
        <v>0</v>
      </c>
      <c r="AR123" s="17" t="s">
        <v>84</v>
      </c>
      <c r="AT123" s="17" t="s">
        <v>198</v>
      </c>
      <c r="AU123" s="17" t="s">
        <v>86</v>
      </c>
      <c r="AY123" s="17" t="s">
        <v>195</v>
      </c>
      <c r="BE123" s="228">
        <f>IF(N123="základní",J123,0)</f>
        <v>0</v>
      </c>
      <c r="BF123" s="228">
        <f>IF(N123="snížená",J123,0)</f>
        <v>0</v>
      </c>
      <c r="BG123" s="228">
        <f>IF(N123="zákl. přenesená",J123,0)</f>
        <v>0</v>
      </c>
      <c r="BH123" s="228">
        <f>IF(N123="sníž. přenesená",J123,0)</f>
        <v>0</v>
      </c>
      <c r="BI123" s="228">
        <f>IF(N123="nulová",J123,0)</f>
        <v>0</v>
      </c>
      <c r="BJ123" s="17" t="s">
        <v>84</v>
      </c>
      <c r="BK123" s="228">
        <f>ROUND(I123*H123,2)</f>
        <v>0</v>
      </c>
      <c r="BL123" s="17" t="s">
        <v>84</v>
      </c>
      <c r="BM123" s="17" t="s">
        <v>3166</v>
      </c>
    </row>
    <row r="124" s="12" customFormat="1">
      <c r="B124" s="235"/>
      <c r="C124" s="236"/>
      <c r="D124" s="229" t="s">
        <v>299</v>
      </c>
      <c r="E124" s="237" t="s">
        <v>1</v>
      </c>
      <c r="F124" s="238" t="s">
        <v>3167</v>
      </c>
      <c r="G124" s="236"/>
      <c r="H124" s="239">
        <v>15</v>
      </c>
      <c r="I124" s="240"/>
      <c r="J124" s="236"/>
      <c r="K124" s="236"/>
      <c r="L124" s="241"/>
      <c r="M124" s="242"/>
      <c r="N124" s="243"/>
      <c r="O124" s="243"/>
      <c r="P124" s="243"/>
      <c r="Q124" s="243"/>
      <c r="R124" s="243"/>
      <c r="S124" s="243"/>
      <c r="T124" s="244"/>
      <c r="AT124" s="245" t="s">
        <v>299</v>
      </c>
      <c r="AU124" s="245" t="s">
        <v>86</v>
      </c>
      <c r="AV124" s="12" t="s">
        <v>86</v>
      </c>
      <c r="AW124" s="12" t="s">
        <v>38</v>
      </c>
      <c r="AX124" s="12" t="s">
        <v>77</v>
      </c>
      <c r="AY124" s="245" t="s">
        <v>195</v>
      </c>
    </row>
    <row r="125" s="13" customFormat="1">
      <c r="B125" s="246"/>
      <c r="C125" s="247"/>
      <c r="D125" s="229" t="s">
        <v>299</v>
      </c>
      <c r="E125" s="248" t="s">
        <v>1</v>
      </c>
      <c r="F125" s="249" t="s">
        <v>301</v>
      </c>
      <c r="G125" s="247"/>
      <c r="H125" s="250">
        <v>15</v>
      </c>
      <c r="I125" s="251"/>
      <c r="J125" s="247"/>
      <c r="K125" s="247"/>
      <c r="L125" s="252"/>
      <c r="M125" s="253"/>
      <c r="N125" s="254"/>
      <c r="O125" s="254"/>
      <c r="P125" s="254"/>
      <c r="Q125" s="254"/>
      <c r="R125" s="254"/>
      <c r="S125" s="254"/>
      <c r="T125" s="255"/>
      <c r="AT125" s="256" t="s">
        <v>299</v>
      </c>
      <c r="AU125" s="256" t="s">
        <v>86</v>
      </c>
      <c r="AV125" s="13" t="s">
        <v>215</v>
      </c>
      <c r="AW125" s="13" t="s">
        <v>38</v>
      </c>
      <c r="AX125" s="13" t="s">
        <v>84</v>
      </c>
      <c r="AY125" s="256" t="s">
        <v>195</v>
      </c>
    </row>
    <row r="126" s="1" customFormat="1" ht="16.5" customHeight="1">
      <c r="B126" s="39"/>
      <c r="C126" s="278" t="s">
        <v>8</v>
      </c>
      <c r="D126" s="278" t="s">
        <v>366</v>
      </c>
      <c r="E126" s="279" t="s">
        <v>377</v>
      </c>
      <c r="F126" s="280" t="s">
        <v>378</v>
      </c>
      <c r="G126" s="281" t="s">
        <v>350</v>
      </c>
      <c r="H126" s="282">
        <v>30</v>
      </c>
      <c r="I126" s="283"/>
      <c r="J126" s="284">
        <f>ROUND(I126*H126,2)</f>
        <v>0</v>
      </c>
      <c r="K126" s="280" t="s">
        <v>202</v>
      </c>
      <c r="L126" s="285"/>
      <c r="M126" s="286" t="s">
        <v>1</v>
      </c>
      <c r="N126" s="287" t="s">
        <v>48</v>
      </c>
      <c r="O126" s="80"/>
      <c r="P126" s="226">
        <f>O126*H126</f>
        <v>0</v>
      </c>
      <c r="Q126" s="226">
        <v>1</v>
      </c>
      <c r="R126" s="226">
        <f>Q126*H126</f>
        <v>30</v>
      </c>
      <c r="S126" s="226">
        <v>0</v>
      </c>
      <c r="T126" s="227">
        <f>S126*H126</f>
        <v>0</v>
      </c>
      <c r="AR126" s="17" t="s">
        <v>86</v>
      </c>
      <c r="AT126" s="17" t="s">
        <v>366</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84</v>
      </c>
      <c r="BM126" s="17" t="s">
        <v>3168</v>
      </c>
    </row>
    <row r="127" s="12" customFormat="1">
      <c r="B127" s="235"/>
      <c r="C127" s="236"/>
      <c r="D127" s="229" t="s">
        <v>299</v>
      </c>
      <c r="E127" s="236"/>
      <c r="F127" s="238" t="s">
        <v>3169</v>
      </c>
      <c r="G127" s="236"/>
      <c r="H127" s="239">
        <v>30</v>
      </c>
      <c r="I127" s="240"/>
      <c r="J127" s="236"/>
      <c r="K127" s="236"/>
      <c r="L127" s="241"/>
      <c r="M127" s="242"/>
      <c r="N127" s="243"/>
      <c r="O127" s="243"/>
      <c r="P127" s="243"/>
      <c r="Q127" s="243"/>
      <c r="R127" s="243"/>
      <c r="S127" s="243"/>
      <c r="T127" s="244"/>
      <c r="AT127" s="245" t="s">
        <v>299</v>
      </c>
      <c r="AU127" s="245" t="s">
        <v>86</v>
      </c>
      <c r="AV127" s="12" t="s">
        <v>86</v>
      </c>
      <c r="AW127" s="12" t="s">
        <v>4</v>
      </c>
      <c r="AX127" s="12" t="s">
        <v>84</v>
      </c>
      <c r="AY127" s="245" t="s">
        <v>195</v>
      </c>
    </row>
    <row r="128" s="1" customFormat="1" ht="16.5" customHeight="1">
      <c r="B128" s="39"/>
      <c r="C128" s="217" t="s">
        <v>376</v>
      </c>
      <c r="D128" s="217" t="s">
        <v>198</v>
      </c>
      <c r="E128" s="218" t="s">
        <v>392</v>
      </c>
      <c r="F128" s="219" t="s">
        <v>393</v>
      </c>
      <c r="G128" s="220" t="s">
        <v>321</v>
      </c>
      <c r="H128" s="221">
        <v>40</v>
      </c>
      <c r="I128" s="222"/>
      <c r="J128" s="223">
        <f>ROUND(I128*H128,2)</f>
        <v>0</v>
      </c>
      <c r="K128" s="219" t="s">
        <v>202</v>
      </c>
      <c r="L128" s="44"/>
      <c r="M128" s="224" t="s">
        <v>1</v>
      </c>
      <c r="N128" s="225" t="s">
        <v>48</v>
      </c>
      <c r="O128" s="80"/>
      <c r="P128" s="226">
        <f>O128*H128</f>
        <v>0</v>
      </c>
      <c r="Q128" s="226">
        <v>0</v>
      </c>
      <c r="R128" s="226">
        <f>Q128*H128</f>
        <v>0</v>
      </c>
      <c r="S128" s="226">
        <v>0</v>
      </c>
      <c r="T128" s="227">
        <f>S128*H128</f>
        <v>0</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3170</v>
      </c>
    </row>
    <row r="129" s="12" customFormat="1">
      <c r="B129" s="235"/>
      <c r="C129" s="236"/>
      <c r="D129" s="229" t="s">
        <v>299</v>
      </c>
      <c r="E129" s="237" t="s">
        <v>1</v>
      </c>
      <c r="F129" s="238" t="s">
        <v>3136</v>
      </c>
      <c r="G129" s="236"/>
      <c r="H129" s="239">
        <v>40</v>
      </c>
      <c r="I129" s="240"/>
      <c r="J129" s="236"/>
      <c r="K129" s="236"/>
      <c r="L129" s="241"/>
      <c r="M129" s="242"/>
      <c r="N129" s="243"/>
      <c r="O129" s="243"/>
      <c r="P129" s="243"/>
      <c r="Q129" s="243"/>
      <c r="R129" s="243"/>
      <c r="S129" s="243"/>
      <c r="T129" s="244"/>
      <c r="AT129" s="245" t="s">
        <v>299</v>
      </c>
      <c r="AU129" s="245" t="s">
        <v>86</v>
      </c>
      <c r="AV129" s="12" t="s">
        <v>86</v>
      </c>
      <c r="AW129" s="12" t="s">
        <v>38</v>
      </c>
      <c r="AX129" s="12" t="s">
        <v>77</v>
      </c>
      <c r="AY129" s="245" t="s">
        <v>195</v>
      </c>
    </row>
    <row r="130" s="13" customFormat="1">
      <c r="B130" s="246"/>
      <c r="C130" s="247"/>
      <c r="D130" s="229" t="s">
        <v>299</v>
      </c>
      <c r="E130" s="248" t="s">
        <v>1</v>
      </c>
      <c r="F130" s="249" t="s">
        <v>301</v>
      </c>
      <c r="G130" s="247"/>
      <c r="H130" s="250">
        <v>40</v>
      </c>
      <c r="I130" s="251"/>
      <c r="J130" s="247"/>
      <c r="K130" s="247"/>
      <c r="L130" s="252"/>
      <c r="M130" s="253"/>
      <c r="N130" s="254"/>
      <c r="O130" s="254"/>
      <c r="P130" s="254"/>
      <c r="Q130" s="254"/>
      <c r="R130" s="254"/>
      <c r="S130" s="254"/>
      <c r="T130" s="255"/>
      <c r="AT130" s="256" t="s">
        <v>299</v>
      </c>
      <c r="AU130" s="256" t="s">
        <v>86</v>
      </c>
      <c r="AV130" s="13" t="s">
        <v>215</v>
      </c>
      <c r="AW130" s="13" t="s">
        <v>38</v>
      </c>
      <c r="AX130" s="13" t="s">
        <v>84</v>
      </c>
      <c r="AY130" s="256" t="s">
        <v>195</v>
      </c>
    </row>
    <row r="131" s="1" customFormat="1" ht="16.5" customHeight="1">
      <c r="B131" s="39"/>
      <c r="C131" s="217" t="s">
        <v>381</v>
      </c>
      <c r="D131" s="217" t="s">
        <v>198</v>
      </c>
      <c r="E131" s="218" t="s">
        <v>397</v>
      </c>
      <c r="F131" s="219" t="s">
        <v>398</v>
      </c>
      <c r="G131" s="220" t="s">
        <v>309</v>
      </c>
      <c r="H131" s="221">
        <v>36</v>
      </c>
      <c r="I131" s="222"/>
      <c r="J131" s="223">
        <f>ROUND(I131*H131,2)</f>
        <v>0</v>
      </c>
      <c r="K131" s="219" t="s">
        <v>202</v>
      </c>
      <c r="L131" s="44"/>
      <c r="M131" s="224" t="s">
        <v>1</v>
      </c>
      <c r="N131" s="225" t="s">
        <v>48</v>
      </c>
      <c r="O131" s="80"/>
      <c r="P131" s="226">
        <f>O131*H131</f>
        <v>0</v>
      </c>
      <c r="Q131" s="226">
        <v>0</v>
      </c>
      <c r="R131" s="226">
        <f>Q131*H131</f>
        <v>0</v>
      </c>
      <c r="S131" s="226">
        <v>0</v>
      </c>
      <c r="T131" s="227">
        <f>S131*H131</f>
        <v>0</v>
      </c>
      <c r="AR131" s="17" t="s">
        <v>399</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399</v>
      </c>
      <c r="BM131" s="17" t="s">
        <v>3171</v>
      </c>
    </row>
    <row r="132" s="11" customFormat="1" ht="22.8" customHeight="1">
      <c r="B132" s="201"/>
      <c r="C132" s="202"/>
      <c r="D132" s="203" t="s">
        <v>76</v>
      </c>
      <c r="E132" s="215" t="s">
        <v>215</v>
      </c>
      <c r="F132" s="215" t="s">
        <v>600</v>
      </c>
      <c r="G132" s="202"/>
      <c r="H132" s="202"/>
      <c r="I132" s="205"/>
      <c r="J132" s="216">
        <f>BK132</f>
        <v>0</v>
      </c>
      <c r="K132" s="202"/>
      <c r="L132" s="207"/>
      <c r="M132" s="208"/>
      <c r="N132" s="209"/>
      <c r="O132" s="209"/>
      <c r="P132" s="210">
        <f>SUM(P133:P135)</f>
        <v>0</v>
      </c>
      <c r="Q132" s="209"/>
      <c r="R132" s="210">
        <f>SUM(R133:R135)</f>
        <v>17.016930000000002</v>
      </c>
      <c r="S132" s="209"/>
      <c r="T132" s="211">
        <f>SUM(T133:T135)</f>
        <v>0</v>
      </c>
      <c r="AR132" s="212" t="s">
        <v>84</v>
      </c>
      <c r="AT132" s="213" t="s">
        <v>76</v>
      </c>
      <c r="AU132" s="213" t="s">
        <v>84</v>
      </c>
      <c r="AY132" s="212" t="s">
        <v>195</v>
      </c>
      <c r="BK132" s="214">
        <f>SUM(BK133:BK135)</f>
        <v>0</v>
      </c>
    </row>
    <row r="133" s="1" customFormat="1" ht="16.5" customHeight="1">
      <c r="B133" s="39"/>
      <c r="C133" s="217" t="s">
        <v>386</v>
      </c>
      <c r="D133" s="217" t="s">
        <v>198</v>
      </c>
      <c r="E133" s="218" t="s">
        <v>712</v>
      </c>
      <c r="F133" s="219" t="s">
        <v>3172</v>
      </c>
      <c r="G133" s="220" t="s">
        <v>309</v>
      </c>
      <c r="H133" s="221">
        <v>9</v>
      </c>
      <c r="I133" s="222"/>
      <c r="J133" s="223">
        <f>ROUND(I133*H133,2)</f>
        <v>0</v>
      </c>
      <c r="K133" s="219" t="s">
        <v>202</v>
      </c>
      <c r="L133" s="44"/>
      <c r="M133" s="224" t="s">
        <v>1</v>
      </c>
      <c r="N133" s="225" t="s">
        <v>48</v>
      </c>
      <c r="O133" s="80"/>
      <c r="P133" s="226">
        <f>O133*H133</f>
        <v>0</v>
      </c>
      <c r="Q133" s="226">
        <v>1.8907700000000001</v>
      </c>
      <c r="R133" s="226">
        <f>Q133*H133</f>
        <v>17.016930000000002</v>
      </c>
      <c r="S133" s="226">
        <v>0</v>
      </c>
      <c r="T133" s="227">
        <f>S133*H133</f>
        <v>0</v>
      </c>
      <c r="AR133" s="17" t="s">
        <v>84</v>
      </c>
      <c r="AT133" s="17" t="s">
        <v>198</v>
      </c>
      <c r="AU133" s="17" t="s">
        <v>86</v>
      </c>
      <c r="AY133" s="17" t="s">
        <v>195</v>
      </c>
      <c r="BE133" s="228">
        <f>IF(N133="základní",J133,0)</f>
        <v>0</v>
      </c>
      <c r="BF133" s="228">
        <f>IF(N133="snížená",J133,0)</f>
        <v>0</v>
      </c>
      <c r="BG133" s="228">
        <f>IF(N133="zákl. přenesená",J133,0)</f>
        <v>0</v>
      </c>
      <c r="BH133" s="228">
        <f>IF(N133="sníž. přenesená",J133,0)</f>
        <v>0</v>
      </c>
      <c r="BI133" s="228">
        <f>IF(N133="nulová",J133,0)</f>
        <v>0</v>
      </c>
      <c r="BJ133" s="17" t="s">
        <v>84</v>
      </c>
      <c r="BK133" s="228">
        <f>ROUND(I133*H133,2)</f>
        <v>0</v>
      </c>
      <c r="BL133" s="17" t="s">
        <v>84</v>
      </c>
      <c r="BM133" s="17" t="s">
        <v>3173</v>
      </c>
    </row>
    <row r="134" s="12" customFormat="1">
      <c r="B134" s="235"/>
      <c r="C134" s="236"/>
      <c r="D134" s="229" t="s">
        <v>299</v>
      </c>
      <c r="E134" s="237" t="s">
        <v>1</v>
      </c>
      <c r="F134" s="238" t="s">
        <v>3174</v>
      </c>
      <c r="G134" s="236"/>
      <c r="H134" s="239">
        <v>9</v>
      </c>
      <c r="I134" s="240"/>
      <c r="J134" s="236"/>
      <c r="K134" s="236"/>
      <c r="L134" s="241"/>
      <c r="M134" s="242"/>
      <c r="N134" s="243"/>
      <c r="O134" s="243"/>
      <c r="P134" s="243"/>
      <c r="Q134" s="243"/>
      <c r="R134" s="243"/>
      <c r="S134" s="243"/>
      <c r="T134" s="244"/>
      <c r="AT134" s="245" t="s">
        <v>299</v>
      </c>
      <c r="AU134" s="245" t="s">
        <v>86</v>
      </c>
      <c r="AV134" s="12" t="s">
        <v>86</v>
      </c>
      <c r="AW134" s="12" t="s">
        <v>38</v>
      </c>
      <c r="AX134" s="12" t="s">
        <v>77</v>
      </c>
      <c r="AY134" s="245" t="s">
        <v>195</v>
      </c>
    </row>
    <row r="135" s="13" customFormat="1">
      <c r="B135" s="246"/>
      <c r="C135" s="247"/>
      <c r="D135" s="229" t="s">
        <v>299</v>
      </c>
      <c r="E135" s="248" t="s">
        <v>1</v>
      </c>
      <c r="F135" s="249" t="s">
        <v>301</v>
      </c>
      <c r="G135" s="247"/>
      <c r="H135" s="250">
        <v>9</v>
      </c>
      <c r="I135" s="251"/>
      <c r="J135" s="247"/>
      <c r="K135" s="247"/>
      <c r="L135" s="252"/>
      <c r="M135" s="253"/>
      <c r="N135" s="254"/>
      <c r="O135" s="254"/>
      <c r="P135" s="254"/>
      <c r="Q135" s="254"/>
      <c r="R135" s="254"/>
      <c r="S135" s="254"/>
      <c r="T135" s="255"/>
      <c r="AT135" s="256" t="s">
        <v>299</v>
      </c>
      <c r="AU135" s="256" t="s">
        <v>86</v>
      </c>
      <c r="AV135" s="13" t="s">
        <v>215</v>
      </c>
      <c r="AW135" s="13" t="s">
        <v>38</v>
      </c>
      <c r="AX135" s="13" t="s">
        <v>84</v>
      </c>
      <c r="AY135" s="256" t="s">
        <v>195</v>
      </c>
    </row>
    <row r="136" s="11" customFormat="1" ht="22.8" customHeight="1">
      <c r="B136" s="201"/>
      <c r="C136" s="202"/>
      <c r="D136" s="203" t="s">
        <v>76</v>
      </c>
      <c r="E136" s="215" t="s">
        <v>194</v>
      </c>
      <c r="F136" s="215" t="s">
        <v>2586</v>
      </c>
      <c r="G136" s="202"/>
      <c r="H136" s="202"/>
      <c r="I136" s="205"/>
      <c r="J136" s="216">
        <f>BK136</f>
        <v>0</v>
      </c>
      <c r="K136" s="202"/>
      <c r="L136" s="207"/>
      <c r="M136" s="208"/>
      <c r="N136" s="209"/>
      <c r="O136" s="209"/>
      <c r="P136" s="210">
        <f>SUM(P137:P155)</f>
        <v>0</v>
      </c>
      <c r="Q136" s="209"/>
      <c r="R136" s="210">
        <f>SUM(R137:R155)</f>
        <v>26.898800000000001</v>
      </c>
      <c r="S136" s="209"/>
      <c r="T136" s="211">
        <f>SUM(T137:T155)</f>
        <v>0</v>
      </c>
      <c r="AR136" s="212" t="s">
        <v>84</v>
      </c>
      <c r="AT136" s="213" t="s">
        <v>76</v>
      </c>
      <c r="AU136" s="213" t="s">
        <v>84</v>
      </c>
      <c r="AY136" s="212" t="s">
        <v>195</v>
      </c>
      <c r="BK136" s="214">
        <f>SUM(BK137:BK155)</f>
        <v>0</v>
      </c>
    </row>
    <row r="137" s="1" customFormat="1" ht="16.5" customHeight="1">
      <c r="B137" s="39"/>
      <c r="C137" s="217" t="s">
        <v>391</v>
      </c>
      <c r="D137" s="217" t="s">
        <v>198</v>
      </c>
      <c r="E137" s="218" t="s">
        <v>2593</v>
      </c>
      <c r="F137" s="219" t="s">
        <v>2594</v>
      </c>
      <c r="G137" s="220" t="s">
        <v>321</v>
      </c>
      <c r="H137" s="221">
        <v>40</v>
      </c>
      <c r="I137" s="222"/>
      <c r="J137" s="223">
        <f>ROUND(I137*H137,2)</f>
        <v>0</v>
      </c>
      <c r="K137" s="219" t="s">
        <v>202</v>
      </c>
      <c r="L137" s="44"/>
      <c r="M137" s="224" t="s">
        <v>1</v>
      </c>
      <c r="N137" s="225" t="s">
        <v>48</v>
      </c>
      <c r="O137" s="80"/>
      <c r="P137" s="226">
        <f>O137*H137</f>
        <v>0</v>
      </c>
      <c r="Q137" s="226">
        <v>0.378</v>
      </c>
      <c r="R137" s="226">
        <f>Q137*H137</f>
        <v>15.120000000000001</v>
      </c>
      <c r="S137" s="226">
        <v>0</v>
      </c>
      <c r="T137" s="227">
        <f>S137*H137</f>
        <v>0</v>
      </c>
      <c r="AR137" s="17" t="s">
        <v>215</v>
      </c>
      <c r="AT137" s="17" t="s">
        <v>198</v>
      </c>
      <c r="AU137" s="17" t="s">
        <v>86</v>
      </c>
      <c r="AY137" s="17" t="s">
        <v>195</v>
      </c>
      <c r="BE137" s="228">
        <f>IF(N137="základní",J137,0)</f>
        <v>0</v>
      </c>
      <c r="BF137" s="228">
        <f>IF(N137="snížená",J137,0)</f>
        <v>0</v>
      </c>
      <c r="BG137" s="228">
        <f>IF(N137="zákl. přenesená",J137,0)</f>
        <v>0</v>
      </c>
      <c r="BH137" s="228">
        <f>IF(N137="sníž. přenesená",J137,0)</f>
        <v>0</v>
      </c>
      <c r="BI137" s="228">
        <f>IF(N137="nulová",J137,0)</f>
        <v>0</v>
      </c>
      <c r="BJ137" s="17" t="s">
        <v>84</v>
      </c>
      <c r="BK137" s="228">
        <f>ROUND(I137*H137,2)</f>
        <v>0</v>
      </c>
      <c r="BL137" s="17" t="s">
        <v>215</v>
      </c>
      <c r="BM137" s="17" t="s">
        <v>3175</v>
      </c>
    </row>
    <row r="138" s="12" customFormat="1">
      <c r="B138" s="235"/>
      <c r="C138" s="236"/>
      <c r="D138" s="229" t="s">
        <v>299</v>
      </c>
      <c r="E138" s="237" t="s">
        <v>1</v>
      </c>
      <c r="F138" s="238" t="s">
        <v>3136</v>
      </c>
      <c r="G138" s="236"/>
      <c r="H138" s="239">
        <v>40</v>
      </c>
      <c r="I138" s="240"/>
      <c r="J138" s="236"/>
      <c r="K138" s="236"/>
      <c r="L138" s="241"/>
      <c r="M138" s="242"/>
      <c r="N138" s="243"/>
      <c r="O138" s="243"/>
      <c r="P138" s="243"/>
      <c r="Q138" s="243"/>
      <c r="R138" s="243"/>
      <c r="S138" s="243"/>
      <c r="T138" s="244"/>
      <c r="AT138" s="245" t="s">
        <v>299</v>
      </c>
      <c r="AU138" s="245" t="s">
        <v>86</v>
      </c>
      <c r="AV138" s="12" t="s">
        <v>86</v>
      </c>
      <c r="AW138" s="12" t="s">
        <v>38</v>
      </c>
      <c r="AX138" s="12" t="s">
        <v>77</v>
      </c>
      <c r="AY138" s="245" t="s">
        <v>195</v>
      </c>
    </row>
    <row r="139" s="13" customFormat="1">
      <c r="B139" s="246"/>
      <c r="C139" s="247"/>
      <c r="D139" s="229" t="s">
        <v>299</v>
      </c>
      <c r="E139" s="248" t="s">
        <v>1</v>
      </c>
      <c r="F139" s="249" t="s">
        <v>301</v>
      </c>
      <c r="G139" s="247"/>
      <c r="H139" s="250">
        <v>40</v>
      </c>
      <c r="I139" s="251"/>
      <c r="J139" s="247"/>
      <c r="K139" s="247"/>
      <c r="L139" s="252"/>
      <c r="M139" s="253"/>
      <c r="N139" s="254"/>
      <c r="O139" s="254"/>
      <c r="P139" s="254"/>
      <c r="Q139" s="254"/>
      <c r="R139" s="254"/>
      <c r="S139" s="254"/>
      <c r="T139" s="255"/>
      <c r="AT139" s="256" t="s">
        <v>299</v>
      </c>
      <c r="AU139" s="256" t="s">
        <v>86</v>
      </c>
      <c r="AV139" s="13" t="s">
        <v>215</v>
      </c>
      <c r="AW139" s="13" t="s">
        <v>38</v>
      </c>
      <c r="AX139" s="13" t="s">
        <v>84</v>
      </c>
      <c r="AY139" s="256" t="s">
        <v>195</v>
      </c>
    </row>
    <row r="140" s="1" customFormat="1" ht="16.5" customHeight="1">
      <c r="B140" s="39"/>
      <c r="C140" s="217" t="s">
        <v>396</v>
      </c>
      <c r="D140" s="217" t="s">
        <v>198</v>
      </c>
      <c r="E140" s="218" t="s">
        <v>2608</v>
      </c>
      <c r="F140" s="219" t="s">
        <v>2815</v>
      </c>
      <c r="G140" s="220" t="s">
        <v>321</v>
      </c>
      <c r="H140" s="221">
        <v>40</v>
      </c>
      <c r="I140" s="222"/>
      <c r="J140" s="223">
        <f>ROUND(I140*H140,2)</f>
        <v>0</v>
      </c>
      <c r="K140" s="219" t="s">
        <v>202</v>
      </c>
      <c r="L140" s="44"/>
      <c r="M140" s="224" t="s">
        <v>1</v>
      </c>
      <c r="N140" s="225" t="s">
        <v>48</v>
      </c>
      <c r="O140" s="80"/>
      <c r="P140" s="226">
        <f>O140*H140</f>
        <v>0</v>
      </c>
      <c r="Q140" s="226">
        <v>0.0060099999999999997</v>
      </c>
      <c r="R140" s="226">
        <f>Q140*H140</f>
        <v>0.2404</v>
      </c>
      <c r="S140" s="226">
        <v>0</v>
      </c>
      <c r="T140" s="227">
        <f>S140*H140</f>
        <v>0</v>
      </c>
      <c r="AR140" s="17" t="s">
        <v>215</v>
      </c>
      <c r="AT140" s="17" t="s">
        <v>198</v>
      </c>
      <c r="AU140" s="17" t="s">
        <v>86</v>
      </c>
      <c r="AY140" s="17" t="s">
        <v>195</v>
      </c>
      <c r="BE140" s="228">
        <f>IF(N140="základní",J140,0)</f>
        <v>0</v>
      </c>
      <c r="BF140" s="228">
        <f>IF(N140="snížená",J140,0)</f>
        <v>0</v>
      </c>
      <c r="BG140" s="228">
        <f>IF(N140="zákl. přenesená",J140,0)</f>
        <v>0</v>
      </c>
      <c r="BH140" s="228">
        <f>IF(N140="sníž. přenesená",J140,0)</f>
        <v>0</v>
      </c>
      <c r="BI140" s="228">
        <f>IF(N140="nulová",J140,0)</f>
        <v>0</v>
      </c>
      <c r="BJ140" s="17" t="s">
        <v>84</v>
      </c>
      <c r="BK140" s="228">
        <f>ROUND(I140*H140,2)</f>
        <v>0</v>
      </c>
      <c r="BL140" s="17" t="s">
        <v>215</v>
      </c>
      <c r="BM140" s="17" t="s">
        <v>3176</v>
      </c>
    </row>
    <row r="141" s="12" customFormat="1">
      <c r="B141" s="235"/>
      <c r="C141" s="236"/>
      <c r="D141" s="229" t="s">
        <v>299</v>
      </c>
      <c r="E141" s="237" t="s">
        <v>1</v>
      </c>
      <c r="F141" s="238" t="s">
        <v>3136</v>
      </c>
      <c r="G141" s="236"/>
      <c r="H141" s="239">
        <v>40</v>
      </c>
      <c r="I141" s="240"/>
      <c r="J141" s="236"/>
      <c r="K141" s="236"/>
      <c r="L141" s="241"/>
      <c r="M141" s="242"/>
      <c r="N141" s="243"/>
      <c r="O141" s="243"/>
      <c r="P141" s="243"/>
      <c r="Q141" s="243"/>
      <c r="R141" s="243"/>
      <c r="S141" s="243"/>
      <c r="T141" s="244"/>
      <c r="AT141" s="245" t="s">
        <v>299</v>
      </c>
      <c r="AU141" s="245" t="s">
        <v>86</v>
      </c>
      <c r="AV141" s="12" t="s">
        <v>86</v>
      </c>
      <c r="AW141" s="12" t="s">
        <v>38</v>
      </c>
      <c r="AX141" s="12" t="s">
        <v>77</v>
      </c>
      <c r="AY141" s="245" t="s">
        <v>195</v>
      </c>
    </row>
    <row r="142" s="13" customFormat="1">
      <c r="B142" s="246"/>
      <c r="C142" s="247"/>
      <c r="D142" s="229" t="s">
        <v>299</v>
      </c>
      <c r="E142" s="248" t="s">
        <v>1</v>
      </c>
      <c r="F142" s="249" t="s">
        <v>301</v>
      </c>
      <c r="G142" s="247"/>
      <c r="H142" s="250">
        <v>40</v>
      </c>
      <c r="I142" s="251"/>
      <c r="J142" s="247"/>
      <c r="K142" s="247"/>
      <c r="L142" s="252"/>
      <c r="M142" s="253"/>
      <c r="N142" s="254"/>
      <c r="O142" s="254"/>
      <c r="P142" s="254"/>
      <c r="Q142" s="254"/>
      <c r="R142" s="254"/>
      <c r="S142" s="254"/>
      <c r="T142" s="255"/>
      <c r="AT142" s="256" t="s">
        <v>299</v>
      </c>
      <c r="AU142" s="256" t="s">
        <v>86</v>
      </c>
      <c r="AV142" s="13" t="s">
        <v>215</v>
      </c>
      <c r="AW142" s="13" t="s">
        <v>38</v>
      </c>
      <c r="AX142" s="13" t="s">
        <v>84</v>
      </c>
      <c r="AY142" s="256" t="s">
        <v>195</v>
      </c>
    </row>
    <row r="143" s="1" customFormat="1" ht="16.5" customHeight="1">
      <c r="B143" s="39"/>
      <c r="C143" s="217" t="s">
        <v>7</v>
      </c>
      <c r="D143" s="217" t="s">
        <v>198</v>
      </c>
      <c r="E143" s="218" t="s">
        <v>2817</v>
      </c>
      <c r="F143" s="219" t="s">
        <v>2818</v>
      </c>
      <c r="G143" s="220" t="s">
        <v>321</v>
      </c>
      <c r="H143" s="221">
        <v>40</v>
      </c>
      <c r="I143" s="222"/>
      <c r="J143" s="223">
        <f>ROUND(I143*H143,2)</f>
        <v>0</v>
      </c>
      <c r="K143" s="219" t="s">
        <v>202</v>
      </c>
      <c r="L143" s="44"/>
      <c r="M143" s="224" t="s">
        <v>1</v>
      </c>
      <c r="N143" s="225" t="s">
        <v>48</v>
      </c>
      <c r="O143" s="80"/>
      <c r="P143" s="226">
        <f>O143*H143</f>
        <v>0</v>
      </c>
      <c r="Q143" s="226">
        <v>0.00051000000000000004</v>
      </c>
      <c r="R143" s="226">
        <f>Q143*H143</f>
        <v>0.020400000000000001</v>
      </c>
      <c r="S143" s="226">
        <v>0</v>
      </c>
      <c r="T143" s="227">
        <f>S143*H143</f>
        <v>0</v>
      </c>
      <c r="AR143" s="17" t="s">
        <v>215</v>
      </c>
      <c r="AT143" s="17" t="s">
        <v>198</v>
      </c>
      <c r="AU143" s="17" t="s">
        <v>86</v>
      </c>
      <c r="AY143" s="17" t="s">
        <v>195</v>
      </c>
      <c r="BE143" s="228">
        <f>IF(N143="základní",J143,0)</f>
        <v>0</v>
      </c>
      <c r="BF143" s="228">
        <f>IF(N143="snížená",J143,0)</f>
        <v>0</v>
      </c>
      <c r="BG143" s="228">
        <f>IF(N143="zákl. přenesená",J143,0)</f>
        <v>0</v>
      </c>
      <c r="BH143" s="228">
        <f>IF(N143="sníž. přenesená",J143,0)</f>
        <v>0</v>
      </c>
      <c r="BI143" s="228">
        <f>IF(N143="nulová",J143,0)</f>
        <v>0</v>
      </c>
      <c r="BJ143" s="17" t="s">
        <v>84</v>
      </c>
      <c r="BK143" s="228">
        <f>ROUND(I143*H143,2)</f>
        <v>0</v>
      </c>
      <c r="BL143" s="17" t="s">
        <v>215</v>
      </c>
      <c r="BM143" s="17" t="s">
        <v>3177</v>
      </c>
    </row>
    <row r="144" s="12" customFormat="1">
      <c r="B144" s="235"/>
      <c r="C144" s="236"/>
      <c r="D144" s="229" t="s">
        <v>299</v>
      </c>
      <c r="E144" s="237" t="s">
        <v>1</v>
      </c>
      <c r="F144" s="238" t="s">
        <v>3136</v>
      </c>
      <c r="G144" s="236"/>
      <c r="H144" s="239">
        <v>40</v>
      </c>
      <c r="I144" s="240"/>
      <c r="J144" s="236"/>
      <c r="K144" s="236"/>
      <c r="L144" s="241"/>
      <c r="M144" s="242"/>
      <c r="N144" s="243"/>
      <c r="O144" s="243"/>
      <c r="P144" s="243"/>
      <c r="Q144" s="243"/>
      <c r="R144" s="243"/>
      <c r="S144" s="243"/>
      <c r="T144" s="244"/>
      <c r="AT144" s="245" t="s">
        <v>299</v>
      </c>
      <c r="AU144" s="245" t="s">
        <v>86</v>
      </c>
      <c r="AV144" s="12" t="s">
        <v>86</v>
      </c>
      <c r="AW144" s="12" t="s">
        <v>38</v>
      </c>
      <c r="AX144" s="12" t="s">
        <v>77</v>
      </c>
      <c r="AY144" s="245" t="s">
        <v>195</v>
      </c>
    </row>
    <row r="145" s="13" customFormat="1">
      <c r="B145" s="246"/>
      <c r="C145" s="247"/>
      <c r="D145" s="229" t="s">
        <v>299</v>
      </c>
      <c r="E145" s="248" t="s">
        <v>1</v>
      </c>
      <c r="F145" s="249" t="s">
        <v>301</v>
      </c>
      <c r="G145" s="247"/>
      <c r="H145" s="250">
        <v>40</v>
      </c>
      <c r="I145" s="251"/>
      <c r="J145" s="247"/>
      <c r="K145" s="247"/>
      <c r="L145" s="252"/>
      <c r="M145" s="253"/>
      <c r="N145" s="254"/>
      <c r="O145" s="254"/>
      <c r="P145" s="254"/>
      <c r="Q145" s="254"/>
      <c r="R145" s="254"/>
      <c r="S145" s="254"/>
      <c r="T145" s="255"/>
      <c r="AT145" s="256" t="s">
        <v>299</v>
      </c>
      <c r="AU145" s="256" t="s">
        <v>86</v>
      </c>
      <c r="AV145" s="13" t="s">
        <v>215</v>
      </c>
      <c r="AW145" s="13" t="s">
        <v>38</v>
      </c>
      <c r="AX145" s="13" t="s">
        <v>84</v>
      </c>
      <c r="AY145" s="256" t="s">
        <v>195</v>
      </c>
    </row>
    <row r="146" s="1" customFormat="1" ht="16.5" customHeight="1">
      <c r="B146" s="39"/>
      <c r="C146" s="217" t="s">
        <v>407</v>
      </c>
      <c r="D146" s="217" t="s">
        <v>198</v>
      </c>
      <c r="E146" s="218" t="s">
        <v>2820</v>
      </c>
      <c r="F146" s="219" t="s">
        <v>2821</v>
      </c>
      <c r="G146" s="220" t="s">
        <v>321</v>
      </c>
      <c r="H146" s="221">
        <v>40</v>
      </c>
      <c r="I146" s="222"/>
      <c r="J146" s="223">
        <f>ROUND(I146*H146,2)</f>
        <v>0</v>
      </c>
      <c r="K146" s="219" t="s">
        <v>202</v>
      </c>
      <c r="L146" s="44"/>
      <c r="M146" s="224" t="s">
        <v>1</v>
      </c>
      <c r="N146" s="225" t="s">
        <v>48</v>
      </c>
      <c r="O146" s="80"/>
      <c r="P146" s="226">
        <f>O146*H146</f>
        <v>0</v>
      </c>
      <c r="Q146" s="226">
        <v>0.10373</v>
      </c>
      <c r="R146" s="226">
        <f>Q146*H146</f>
        <v>4.1492000000000004</v>
      </c>
      <c r="S146" s="226">
        <v>0</v>
      </c>
      <c r="T146" s="227">
        <f>S146*H146</f>
        <v>0</v>
      </c>
      <c r="AR146" s="17" t="s">
        <v>215</v>
      </c>
      <c r="AT146" s="17" t="s">
        <v>198</v>
      </c>
      <c r="AU146" s="17" t="s">
        <v>86</v>
      </c>
      <c r="AY146" s="17" t="s">
        <v>195</v>
      </c>
      <c r="BE146" s="228">
        <f>IF(N146="základní",J146,0)</f>
        <v>0</v>
      </c>
      <c r="BF146" s="228">
        <f>IF(N146="snížená",J146,0)</f>
        <v>0</v>
      </c>
      <c r="BG146" s="228">
        <f>IF(N146="zákl. přenesená",J146,0)</f>
        <v>0</v>
      </c>
      <c r="BH146" s="228">
        <f>IF(N146="sníž. přenesená",J146,0)</f>
        <v>0</v>
      </c>
      <c r="BI146" s="228">
        <f>IF(N146="nulová",J146,0)</f>
        <v>0</v>
      </c>
      <c r="BJ146" s="17" t="s">
        <v>84</v>
      </c>
      <c r="BK146" s="228">
        <f>ROUND(I146*H146,2)</f>
        <v>0</v>
      </c>
      <c r="BL146" s="17" t="s">
        <v>215</v>
      </c>
      <c r="BM146" s="17" t="s">
        <v>3178</v>
      </c>
    </row>
    <row r="147" s="12" customFormat="1">
      <c r="B147" s="235"/>
      <c r="C147" s="236"/>
      <c r="D147" s="229" t="s">
        <v>299</v>
      </c>
      <c r="E147" s="237" t="s">
        <v>1</v>
      </c>
      <c r="F147" s="238" t="s">
        <v>3136</v>
      </c>
      <c r="G147" s="236"/>
      <c r="H147" s="239">
        <v>40</v>
      </c>
      <c r="I147" s="240"/>
      <c r="J147" s="236"/>
      <c r="K147" s="236"/>
      <c r="L147" s="241"/>
      <c r="M147" s="242"/>
      <c r="N147" s="243"/>
      <c r="O147" s="243"/>
      <c r="P147" s="243"/>
      <c r="Q147" s="243"/>
      <c r="R147" s="243"/>
      <c r="S147" s="243"/>
      <c r="T147" s="244"/>
      <c r="AT147" s="245" t="s">
        <v>299</v>
      </c>
      <c r="AU147" s="245" t="s">
        <v>86</v>
      </c>
      <c r="AV147" s="12" t="s">
        <v>86</v>
      </c>
      <c r="AW147" s="12" t="s">
        <v>38</v>
      </c>
      <c r="AX147" s="12" t="s">
        <v>77</v>
      </c>
      <c r="AY147" s="245" t="s">
        <v>195</v>
      </c>
    </row>
    <row r="148" s="13" customFormat="1">
      <c r="B148" s="246"/>
      <c r="C148" s="247"/>
      <c r="D148" s="229" t="s">
        <v>299</v>
      </c>
      <c r="E148" s="248" t="s">
        <v>1</v>
      </c>
      <c r="F148" s="249" t="s">
        <v>301</v>
      </c>
      <c r="G148" s="247"/>
      <c r="H148" s="250">
        <v>40</v>
      </c>
      <c r="I148" s="251"/>
      <c r="J148" s="247"/>
      <c r="K148" s="247"/>
      <c r="L148" s="252"/>
      <c r="M148" s="253"/>
      <c r="N148" s="254"/>
      <c r="O148" s="254"/>
      <c r="P148" s="254"/>
      <c r="Q148" s="254"/>
      <c r="R148" s="254"/>
      <c r="S148" s="254"/>
      <c r="T148" s="255"/>
      <c r="AT148" s="256" t="s">
        <v>299</v>
      </c>
      <c r="AU148" s="256" t="s">
        <v>86</v>
      </c>
      <c r="AV148" s="13" t="s">
        <v>215</v>
      </c>
      <c r="AW148" s="13" t="s">
        <v>38</v>
      </c>
      <c r="AX148" s="13" t="s">
        <v>84</v>
      </c>
      <c r="AY148" s="256" t="s">
        <v>195</v>
      </c>
    </row>
    <row r="149" s="1" customFormat="1" ht="16.5" customHeight="1">
      <c r="B149" s="39"/>
      <c r="C149" s="217" t="s">
        <v>411</v>
      </c>
      <c r="D149" s="217" t="s">
        <v>198</v>
      </c>
      <c r="E149" s="218" t="s">
        <v>2823</v>
      </c>
      <c r="F149" s="219" t="s">
        <v>2824</v>
      </c>
      <c r="G149" s="220" t="s">
        <v>321</v>
      </c>
      <c r="H149" s="221">
        <v>40</v>
      </c>
      <c r="I149" s="222"/>
      <c r="J149" s="223">
        <f>ROUND(I149*H149,2)</f>
        <v>0</v>
      </c>
      <c r="K149" s="219" t="s">
        <v>202</v>
      </c>
      <c r="L149" s="44"/>
      <c r="M149" s="224" t="s">
        <v>1</v>
      </c>
      <c r="N149" s="225" t="s">
        <v>48</v>
      </c>
      <c r="O149" s="80"/>
      <c r="P149" s="226">
        <f>O149*H149</f>
        <v>0</v>
      </c>
      <c r="Q149" s="226">
        <v>0.18151999999999999</v>
      </c>
      <c r="R149" s="226">
        <f>Q149*H149</f>
        <v>7.2607999999999997</v>
      </c>
      <c r="S149" s="226">
        <v>0</v>
      </c>
      <c r="T149" s="227">
        <f>S149*H149</f>
        <v>0</v>
      </c>
      <c r="AR149" s="17" t="s">
        <v>215</v>
      </c>
      <c r="AT149" s="17" t="s">
        <v>198</v>
      </c>
      <c r="AU149" s="17" t="s">
        <v>86</v>
      </c>
      <c r="AY149" s="17" t="s">
        <v>195</v>
      </c>
      <c r="BE149" s="228">
        <f>IF(N149="základní",J149,0)</f>
        <v>0</v>
      </c>
      <c r="BF149" s="228">
        <f>IF(N149="snížená",J149,0)</f>
        <v>0</v>
      </c>
      <c r="BG149" s="228">
        <f>IF(N149="zákl. přenesená",J149,0)</f>
        <v>0</v>
      </c>
      <c r="BH149" s="228">
        <f>IF(N149="sníž. přenesená",J149,0)</f>
        <v>0</v>
      </c>
      <c r="BI149" s="228">
        <f>IF(N149="nulová",J149,0)</f>
        <v>0</v>
      </c>
      <c r="BJ149" s="17" t="s">
        <v>84</v>
      </c>
      <c r="BK149" s="228">
        <f>ROUND(I149*H149,2)</f>
        <v>0</v>
      </c>
      <c r="BL149" s="17" t="s">
        <v>215</v>
      </c>
      <c r="BM149" s="17" t="s">
        <v>3179</v>
      </c>
    </row>
    <row r="150" s="12" customFormat="1">
      <c r="B150" s="235"/>
      <c r="C150" s="236"/>
      <c r="D150" s="229" t="s">
        <v>299</v>
      </c>
      <c r="E150" s="237" t="s">
        <v>1</v>
      </c>
      <c r="F150" s="238" t="s">
        <v>3136</v>
      </c>
      <c r="G150" s="236"/>
      <c r="H150" s="239">
        <v>40</v>
      </c>
      <c r="I150" s="240"/>
      <c r="J150" s="236"/>
      <c r="K150" s="236"/>
      <c r="L150" s="241"/>
      <c r="M150" s="242"/>
      <c r="N150" s="243"/>
      <c r="O150" s="243"/>
      <c r="P150" s="243"/>
      <c r="Q150" s="243"/>
      <c r="R150" s="243"/>
      <c r="S150" s="243"/>
      <c r="T150" s="244"/>
      <c r="AT150" s="245" t="s">
        <v>299</v>
      </c>
      <c r="AU150" s="245" t="s">
        <v>86</v>
      </c>
      <c r="AV150" s="12" t="s">
        <v>86</v>
      </c>
      <c r="AW150" s="12" t="s">
        <v>38</v>
      </c>
      <c r="AX150" s="12" t="s">
        <v>77</v>
      </c>
      <c r="AY150" s="245" t="s">
        <v>195</v>
      </c>
    </row>
    <row r="151" s="13" customFormat="1">
      <c r="B151" s="246"/>
      <c r="C151" s="247"/>
      <c r="D151" s="229" t="s">
        <v>299</v>
      </c>
      <c r="E151" s="248" t="s">
        <v>1</v>
      </c>
      <c r="F151" s="249" t="s">
        <v>301</v>
      </c>
      <c r="G151" s="247"/>
      <c r="H151" s="250">
        <v>40</v>
      </c>
      <c r="I151" s="251"/>
      <c r="J151" s="247"/>
      <c r="K151" s="247"/>
      <c r="L151" s="252"/>
      <c r="M151" s="253"/>
      <c r="N151" s="254"/>
      <c r="O151" s="254"/>
      <c r="P151" s="254"/>
      <c r="Q151" s="254"/>
      <c r="R151" s="254"/>
      <c r="S151" s="254"/>
      <c r="T151" s="255"/>
      <c r="AT151" s="256" t="s">
        <v>299</v>
      </c>
      <c r="AU151" s="256" t="s">
        <v>86</v>
      </c>
      <c r="AV151" s="13" t="s">
        <v>215</v>
      </c>
      <c r="AW151" s="13" t="s">
        <v>38</v>
      </c>
      <c r="AX151" s="13" t="s">
        <v>84</v>
      </c>
      <c r="AY151" s="256" t="s">
        <v>195</v>
      </c>
    </row>
    <row r="152" s="1" customFormat="1" ht="16.5" customHeight="1">
      <c r="B152" s="39"/>
      <c r="C152" s="217" t="s">
        <v>416</v>
      </c>
      <c r="D152" s="217" t="s">
        <v>198</v>
      </c>
      <c r="E152" s="218" t="s">
        <v>2632</v>
      </c>
      <c r="F152" s="219" t="s">
        <v>2633</v>
      </c>
      <c r="G152" s="220" t="s">
        <v>404</v>
      </c>
      <c r="H152" s="221">
        <v>30</v>
      </c>
      <c r="I152" s="222"/>
      <c r="J152" s="223">
        <f>ROUND(I152*H152,2)</f>
        <v>0</v>
      </c>
      <c r="K152" s="219" t="s">
        <v>202</v>
      </c>
      <c r="L152" s="44"/>
      <c r="M152" s="224" t="s">
        <v>1</v>
      </c>
      <c r="N152" s="225" t="s">
        <v>48</v>
      </c>
      <c r="O152" s="80"/>
      <c r="P152" s="226">
        <f>O152*H152</f>
        <v>0</v>
      </c>
      <c r="Q152" s="226">
        <v>0.0035999999999999999</v>
      </c>
      <c r="R152" s="226">
        <f>Q152*H152</f>
        <v>0.108</v>
      </c>
      <c r="S152" s="226">
        <v>0</v>
      </c>
      <c r="T152" s="227">
        <f>S152*H152</f>
        <v>0</v>
      </c>
      <c r="AR152" s="17" t="s">
        <v>215</v>
      </c>
      <c r="AT152" s="17" t="s">
        <v>198</v>
      </c>
      <c r="AU152" s="17" t="s">
        <v>86</v>
      </c>
      <c r="AY152" s="17" t="s">
        <v>195</v>
      </c>
      <c r="BE152" s="228">
        <f>IF(N152="základní",J152,0)</f>
        <v>0</v>
      </c>
      <c r="BF152" s="228">
        <f>IF(N152="snížená",J152,0)</f>
        <v>0</v>
      </c>
      <c r="BG152" s="228">
        <f>IF(N152="zákl. přenesená",J152,0)</f>
        <v>0</v>
      </c>
      <c r="BH152" s="228">
        <f>IF(N152="sníž. přenesená",J152,0)</f>
        <v>0</v>
      </c>
      <c r="BI152" s="228">
        <f>IF(N152="nulová",J152,0)</f>
        <v>0</v>
      </c>
      <c r="BJ152" s="17" t="s">
        <v>84</v>
      </c>
      <c r="BK152" s="228">
        <f>ROUND(I152*H152,2)</f>
        <v>0</v>
      </c>
      <c r="BL152" s="17" t="s">
        <v>215</v>
      </c>
      <c r="BM152" s="17" t="s">
        <v>3180</v>
      </c>
    </row>
    <row r="153" s="1" customFormat="1" ht="16.5" customHeight="1">
      <c r="B153" s="39"/>
      <c r="C153" s="217" t="s">
        <v>421</v>
      </c>
      <c r="D153" s="217" t="s">
        <v>198</v>
      </c>
      <c r="E153" s="218" t="s">
        <v>2827</v>
      </c>
      <c r="F153" s="219" t="s">
        <v>2828</v>
      </c>
      <c r="G153" s="220" t="s">
        <v>404</v>
      </c>
      <c r="H153" s="221">
        <v>30</v>
      </c>
      <c r="I153" s="222"/>
      <c r="J153" s="223">
        <f>ROUND(I153*H153,2)</f>
        <v>0</v>
      </c>
      <c r="K153" s="219" t="s">
        <v>202</v>
      </c>
      <c r="L153" s="44"/>
      <c r="M153" s="224" t="s">
        <v>1</v>
      </c>
      <c r="N153" s="225" t="s">
        <v>48</v>
      </c>
      <c r="O153" s="80"/>
      <c r="P153" s="226">
        <f>O153*H153</f>
        <v>0</v>
      </c>
      <c r="Q153" s="226">
        <v>0</v>
      </c>
      <c r="R153" s="226">
        <f>Q153*H153</f>
        <v>0</v>
      </c>
      <c r="S153" s="226">
        <v>0</v>
      </c>
      <c r="T153" s="227">
        <f>S153*H153</f>
        <v>0</v>
      </c>
      <c r="AR153" s="17" t="s">
        <v>215</v>
      </c>
      <c r="AT153" s="17" t="s">
        <v>198</v>
      </c>
      <c r="AU153" s="17" t="s">
        <v>86</v>
      </c>
      <c r="AY153" s="17" t="s">
        <v>195</v>
      </c>
      <c r="BE153" s="228">
        <f>IF(N153="základní",J153,0)</f>
        <v>0</v>
      </c>
      <c r="BF153" s="228">
        <f>IF(N153="snížená",J153,0)</f>
        <v>0</v>
      </c>
      <c r="BG153" s="228">
        <f>IF(N153="zákl. přenesená",J153,0)</f>
        <v>0</v>
      </c>
      <c r="BH153" s="228">
        <f>IF(N153="sníž. přenesená",J153,0)</f>
        <v>0</v>
      </c>
      <c r="BI153" s="228">
        <f>IF(N153="nulová",J153,0)</f>
        <v>0</v>
      </c>
      <c r="BJ153" s="17" t="s">
        <v>84</v>
      </c>
      <c r="BK153" s="228">
        <f>ROUND(I153*H153,2)</f>
        <v>0</v>
      </c>
      <c r="BL153" s="17" t="s">
        <v>215</v>
      </c>
      <c r="BM153" s="17" t="s">
        <v>3181</v>
      </c>
    </row>
    <row r="154" s="12" customFormat="1">
      <c r="B154" s="235"/>
      <c r="C154" s="236"/>
      <c r="D154" s="229" t="s">
        <v>299</v>
      </c>
      <c r="E154" s="237" t="s">
        <v>1</v>
      </c>
      <c r="F154" s="238" t="s">
        <v>3182</v>
      </c>
      <c r="G154" s="236"/>
      <c r="H154" s="239">
        <v>30</v>
      </c>
      <c r="I154" s="240"/>
      <c r="J154" s="236"/>
      <c r="K154" s="236"/>
      <c r="L154" s="241"/>
      <c r="M154" s="242"/>
      <c r="N154" s="243"/>
      <c r="O154" s="243"/>
      <c r="P154" s="243"/>
      <c r="Q154" s="243"/>
      <c r="R154" s="243"/>
      <c r="S154" s="243"/>
      <c r="T154" s="244"/>
      <c r="AT154" s="245" t="s">
        <v>299</v>
      </c>
      <c r="AU154" s="245" t="s">
        <v>86</v>
      </c>
      <c r="AV154" s="12" t="s">
        <v>86</v>
      </c>
      <c r="AW154" s="12" t="s">
        <v>38</v>
      </c>
      <c r="AX154" s="12" t="s">
        <v>77</v>
      </c>
      <c r="AY154" s="245" t="s">
        <v>195</v>
      </c>
    </row>
    <row r="155" s="13" customFormat="1">
      <c r="B155" s="246"/>
      <c r="C155" s="247"/>
      <c r="D155" s="229" t="s">
        <v>299</v>
      </c>
      <c r="E155" s="248" t="s">
        <v>1</v>
      </c>
      <c r="F155" s="249" t="s">
        <v>301</v>
      </c>
      <c r="G155" s="247"/>
      <c r="H155" s="250">
        <v>30</v>
      </c>
      <c r="I155" s="251"/>
      <c r="J155" s="247"/>
      <c r="K155" s="247"/>
      <c r="L155" s="252"/>
      <c r="M155" s="253"/>
      <c r="N155" s="254"/>
      <c r="O155" s="254"/>
      <c r="P155" s="254"/>
      <c r="Q155" s="254"/>
      <c r="R155" s="254"/>
      <c r="S155" s="254"/>
      <c r="T155" s="255"/>
      <c r="AT155" s="256" t="s">
        <v>299</v>
      </c>
      <c r="AU155" s="256" t="s">
        <v>86</v>
      </c>
      <c r="AV155" s="13" t="s">
        <v>215</v>
      </c>
      <c r="AW155" s="13" t="s">
        <v>38</v>
      </c>
      <c r="AX155" s="13" t="s">
        <v>84</v>
      </c>
      <c r="AY155" s="256" t="s">
        <v>195</v>
      </c>
    </row>
    <row r="156" s="11" customFormat="1" ht="22.8" customHeight="1">
      <c r="B156" s="201"/>
      <c r="C156" s="202"/>
      <c r="D156" s="203" t="s">
        <v>76</v>
      </c>
      <c r="E156" s="215" t="s">
        <v>238</v>
      </c>
      <c r="F156" s="215" t="s">
        <v>2831</v>
      </c>
      <c r="G156" s="202"/>
      <c r="H156" s="202"/>
      <c r="I156" s="205"/>
      <c r="J156" s="216">
        <f>BK156</f>
        <v>0</v>
      </c>
      <c r="K156" s="202"/>
      <c r="L156" s="207"/>
      <c r="M156" s="208"/>
      <c r="N156" s="209"/>
      <c r="O156" s="209"/>
      <c r="P156" s="210">
        <f>SUM(P157:P158)</f>
        <v>0</v>
      </c>
      <c r="Q156" s="209"/>
      <c r="R156" s="210">
        <f>SUM(R157:R158)</f>
        <v>0.028000000000000001</v>
      </c>
      <c r="S156" s="209"/>
      <c r="T156" s="211">
        <f>SUM(T157:T158)</f>
        <v>0</v>
      </c>
      <c r="AR156" s="212" t="s">
        <v>84</v>
      </c>
      <c r="AT156" s="213" t="s">
        <v>76</v>
      </c>
      <c r="AU156" s="213" t="s">
        <v>84</v>
      </c>
      <c r="AY156" s="212" t="s">
        <v>195</v>
      </c>
      <c r="BK156" s="214">
        <f>SUM(BK157:BK158)</f>
        <v>0</v>
      </c>
    </row>
    <row r="157" s="1" customFormat="1" ht="16.5" customHeight="1">
      <c r="B157" s="39"/>
      <c r="C157" s="217" t="s">
        <v>426</v>
      </c>
      <c r="D157" s="217" t="s">
        <v>198</v>
      </c>
      <c r="E157" s="218" t="s">
        <v>2846</v>
      </c>
      <c r="F157" s="219" t="s">
        <v>3183</v>
      </c>
      <c r="G157" s="220" t="s">
        <v>404</v>
      </c>
      <c r="H157" s="221">
        <v>100</v>
      </c>
      <c r="I157" s="222"/>
      <c r="J157" s="223">
        <f>ROUND(I157*H157,2)</f>
        <v>0</v>
      </c>
      <c r="K157" s="219" t="s">
        <v>202</v>
      </c>
      <c r="L157" s="44"/>
      <c r="M157" s="224" t="s">
        <v>1</v>
      </c>
      <c r="N157" s="225" t="s">
        <v>48</v>
      </c>
      <c r="O157" s="80"/>
      <c r="P157" s="226">
        <f>O157*H157</f>
        <v>0</v>
      </c>
      <c r="Q157" s="226">
        <v>0.00019000000000000001</v>
      </c>
      <c r="R157" s="226">
        <f>Q157*H157</f>
        <v>0.019</v>
      </c>
      <c r="S157" s="226">
        <v>0</v>
      </c>
      <c r="T157" s="227">
        <f>S157*H157</f>
        <v>0</v>
      </c>
      <c r="AR157" s="17" t="s">
        <v>84</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84</v>
      </c>
      <c r="BM157" s="17" t="s">
        <v>3184</v>
      </c>
    </row>
    <row r="158" s="1" customFormat="1" ht="16.5" customHeight="1">
      <c r="B158" s="39"/>
      <c r="C158" s="217" t="s">
        <v>431</v>
      </c>
      <c r="D158" s="217" t="s">
        <v>198</v>
      </c>
      <c r="E158" s="218" t="s">
        <v>2849</v>
      </c>
      <c r="F158" s="219" t="s">
        <v>3185</v>
      </c>
      <c r="G158" s="220" t="s">
        <v>404</v>
      </c>
      <c r="H158" s="221">
        <v>100</v>
      </c>
      <c r="I158" s="222"/>
      <c r="J158" s="223">
        <f>ROUND(I158*H158,2)</f>
        <v>0</v>
      </c>
      <c r="K158" s="219" t="s">
        <v>202</v>
      </c>
      <c r="L158" s="44"/>
      <c r="M158" s="224" t="s">
        <v>1</v>
      </c>
      <c r="N158" s="225" t="s">
        <v>48</v>
      </c>
      <c r="O158" s="80"/>
      <c r="P158" s="226">
        <f>O158*H158</f>
        <v>0</v>
      </c>
      <c r="Q158" s="226">
        <v>9.0000000000000006E-05</v>
      </c>
      <c r="R158" s="226">
        <f>Q158*H158</f>
        <v>0.0090000000000000011</v>
      </c>
      <c r="S158" s="226">
        <v>0</v>
      </c>
      <c r="T158" s="227">
        <f>S158*H158</f>
        <v>0</v>
      </c>
      <c r="AR158" s="17" t="s">
        <v>84</v>
      </c>
      <c r="AT158" s="17" t="s">
        <v>198</v>
      </c>
      <c r="AU158" s="17" t="s">
        <v>86</v>
      </c>
      <c r="AY158" s="17" t="s">
        <v>195</v>
      </c>
      <c r="BE158" s="228">
        <f>IF(N158="základní",J158,0)</f>
        <v>0</v>
      </c>
      <c r="BF158" s="228">
        <f>IF(N158="snížená",J158,0)</f>
        <v>0</v>
      </c>
      <c r="BG158" s="228">
        <f>IF(N158="zákl. přenesená",J158,0)</f>
        <v>0</v>
      </c>
      <c r="BH158" s="228">
        <f>IF(N158="sníž. přenesená",J158,0)</f>
        <v>0</v>
      </c>
      <c r="BI158" s="228">
        <f>IF(N158="nulová",J158,0)</f>
        <v>0</v>
      </c>
      <c r="BJ158" s="17" t="s">
        <v>84</v>
      </c>
      <c r="BK158" s="228">
        <f>ROUND(I158*H158,2)</f>
        <v>0</v>
      </c>
      <c r="BL158" s="17" t="s">
        <v>84</v>
      </c>
      <c r="BM158" s="17" t="s">
        <v>3186</v>
      </c>
    </row>
    <row r="159" s="11" customFormat="1" ht="22.8" customHeight="1">
      <c r="B159" s="201"/>
      <c r="C159" s="202"/>
      <c r="D159" s="203" t="s">
        <v>76</v>
      </c>
      <c r="E159" s="215" t="s">
        <v>2704</v>
      </c>
      <c r="F159" s="215" t="s">
        <v>2705</v>
      </c>
      <c r="G159" s="202"/>
      <c r="H159" s="202"/>
      <c r="I159" s="205"/>
      <c r="J159" s="216">
        <f>BK159</f>
        <v>0</v>
      </c>
      <c r="K159" s="202"/>
      <c r="L159" s="207"/>
      <c r="M159" s="208"/>
      <c r="N159" s="209"/>
      <c r="O159" s="209"/>
      <c r="P159" s="210">
        <f>SUM(P160:P165)</f>
        <v>0</v>
      </c>
      <c r="Q159" s="209"/>
      <c r="R159" s="210">
        <f>SUM(R160:R165)</f>
        <v>0</v>
      </c>
      <c r="S159" s="209"/>
      <c r="T159" s="211">
        <f>SUM(T160:T165)</f>
        <v>0</v>
      </c>
      <c r="AR159" s="212" t="s">
        <v>84</v>
      </c>
      <c r="AT159" s="213" t="s">
        <v>76</v>
      </c>
      <c r="AU159" s="213" t="s">
        <v>84</v>
      </c>
      <c r="AY159" s="212" t="s">
        <v>195</v>
      </c>
      <c r="BK159" s="214">
        <f>SUM(BK160:BK165)</f>
        <v>0</v>
      </c>
    </row>
    <row r="160" s="1" customFormat="1" ht="16.5" customHeight="1">
      <c r="B160" s="39"/>
      <c r="C160" s="217" t="s">
        <v>436</v>
      </c>
      <c r="D160" s="217" t="s">
        <v>198</v>
      </c>
      <c r="E160" s="218" t="s">
        <v>2706</v>
      </c>
      <c r="F160" s="219" t="s">
        <v>2707</v>
      </c>
      <c r="G160" s="220" t="s">
        <v>350</v>
      </c>
      <c r="H160" s="221">
        <v>24.239999999999998</v>
      </c>
      <c r="I160" s="222"/>
      <c r="J160" s="223">
        <f>ROUND(I160*H160,2)</f>
        <v>0</v>
      </c>
      <c r="K160" s="219" t="s">
        <v>202</v>
      </c>
      <c r="L160" s="44"/>
      <c r="M160" s="224" t="s">
        <v>1</v>
      </c>
      <c r="N160" s="225" t="s">
        <v>48</v>
      </c>
      <c r="O160" s="80"/>
      <c r="P160" s="226">
        <f>O160*H160</f>
        <v>0</v>
      </c>
      <c r="Q160" s="226">
        <v>0</v>
      </c>
      <c r="R160" s="226">
        <f>Q160*H160</f>
        <v>0</v>
      </c>
      <c r="S160" s="226">
        <v>0</v>
      </c>
      <c r="T160" s="227">
        <f>S160*H160</f>
        <v>0</v>
      </c>
      <c r="AR160" s="17" t="s">
        <v>215</v>
      </c>
      <c r="AT160" s="17" t="s">
        <v>198</v>
      </c>
      <c r="AU160" s="17" t="s">
        <v>86</v>
      </c>
      <c r="AY160" s="17" t="s">
        <v>195</v>
      </c>
      <c r="BE160" s="228">
        <f>IF(N160="základní",J160,0)</f>
        <v>0</v>
      </c>
      <c r="BF160" s="228">
        <f>IF(N160="snížená",J160,0)</f>
        <v>0</v>
      </c>
      <c r="BG160" s="228">
        <f>IF(N160="zákl. přenesená",J160,0)</f>
        <v>0</v>
      </c>
      <c r="BH160" s="228">
        <f>IF(N160="sníž. přenesená",J160,0)</f>
        <v>0</v>
      </c>
      <c r="BI160" s="228">
        <f>IF(N160="nulová",J160,0)</f>
        <v>0</v>
      </c>
      <c r="BJ160" s="17" t="s">
        <v>84</v>
      </c>
      <c r="BK160" s="228">
        <f>ROUND(I160*H160,2)</f>
        <v>0</v>
      </c>
      <c r="BL160" s="17" t="s">
        <v>215</v>
      </c>
      <c r="BM160" s="17" t="s">
        <v>3187</v>
      </c>
    </row>
    <row r="161" s="1" customFormat="1">
      <c r="B161" s="39"/>
      <c r="C161" s="40"/>
      <c r="D161" s="229" t="s">
        <v>205</v>
      </c>
      <c r="E161" s="40"/>
      <c r="F161" s="230" t="s">
        <v>2709</v>
      </c>
      <c r="G161" s="40"/>
      <c r="H161" s="40"/>
      <c r="I161" s="144"/>
      <c r="J161" s="40"/>
      <c r="K161" s="40"/>
      <c r="L161" s="44"/>
      <c r="M161" s="231"/>
      <c r="N161" s="80"/>
      <c r="O161" s="80"/>
      <c r="P161" s="80"/>
      <c r="Q161" s="80"/>
      <c r="R161" s="80"/>
      <c r="S161" s="80"/>
      <c r="T161" s="81"/>
      <c r="AT161" s="17" t="s">
        <v>205</v>
      </c>
      <c r="AU161" s="17" t="s">
        <v>86</v>
      </c>
    </row>
    <row r="162" s="1" customFormat="1" ht="16.5" customHeight="1">
      <c r="B162" s="39"/>
      <c r="C162" s="217" t="s">
        <v>441</v>
      </c>
      <c r="D162" s="217" t="s">
        <v>198</v>
      </c>
      <c r="E162" s="218" t="s">
        <v>2710</v>
      </c>
      <c r="F162" s="219" t="s">
        <v>2711</v>
      </c>
      <c r="G162" s="220" t="s">
        <v>350</v>
      </c>
      <c r="H162" s="221">
        <v>24.239999999999998</v>
      </c>
      <c r="I162" s="222"/>
      <c r="J162" s="223">
        <f>ROUND(I162*H162,2)</f>
        <v>0</v>
      </c>
      <c r="K162" s="219" t="s">
        <v>202</v>
      </c>
      <c r="L162" s="44"/>
      <c r="M162" s="224" t="s">
        <v>1</v>
      </c>
      <c r="N162" s="225" t="s">
        <v>48</v>
      </c>
      <c r="O162" s="80"/>
      <c r="P162" s="226">
        <f>O162*H162</f>
        <v>0</v>
      </c>
      <c r="Q162" s="226">
        <v>0</v>
      </c>
      <c r="R162" s="226">
        <f>Q162*H162</f>
        <v>0</v>
      </c>
      <c r="S162" s="226">
        <v>0</v>
      </c>
      <c r="T162" s="227">
        <f>S162*H162</f>
        <v>0</v>
      </c>
      <c r="AR162" s="17" t="s">
        <v>215</v>
      </c>
      <c r="AT162" s="17" t="s">
        <v>198</v>
      </c>
      <c r="AU162" s="17" t="s">
        <v>86</v>
      </c>
      <c r="AY162" s="17" t="s">
        <v>195</v>
      </c>
      <c r="BE162" s="228">
        <f>IF(N162="základní",J162,0)</f>
        <v>0</v>
      </c>
      <c r="BF162" s="228">
        <f>IF(N162="snížená",J162,0)</f>
        <v>0</v>
      </c>
      <c r="BG162" s="228">
        <f>IF(N162="zákl. přenesená",J162,0)</f>
        <v>0</v>
      </c>
      <c r="BH162" s="228">
        <f>IF(N162="sníž. přenesená",J162,0)</f>
        <v>0</v>
      </c>
      <c r="BI162" s="228">
        <f>IF(N162="nulová",J162,0)</f>
        <v>0</v>
      </c>
      <c r="BJ162" s="17" t="s">
        <v>84</v>
      </c>
      <c r="BK162" s="228">
        <f>ROUND(I162*H162,2)</f>
        <v>0</v>
      </c>
      <c r="BL162" s="17" t="s">
        <v>215</v>
      </c>
      <c r="BM162" s="17" t="s">
        <v>3188</v>
      </c>
    </row>
    <row r="163" s="1" customFormat="1" ht="16.5" customHeight="1">
      <c r="B163" s="39"/>
      <c r="C163" s="217" t="s">
        <v>446</v>
      </c>
      <c r="D163" s="217" t="s">
        <v>198</v>
      </c>
      <c r="E163" s="218" t="s">
        <v>2713</v>
      </c>
      <c r="F163" s="219" t="s">
        <v>2714</v>
      </c>
      <c r="G163" s="220" t="s">
        <v>350</v>
      </c>
      <c r="H163" s="221">
        <v>363.60000000000002</v>
      </c>
      <c r="I163" s="222"/>
      <c r="J163" s="223">
        <f>ROUND(I163*H163,2)</f>
        <v>0</v>
      </c>
      <c r="K163" s="219" t="s">
        <v>202</v>
      </c>
      <c r="L163" s="44"/>
      <c r="M163" s="224" t="s">
        <v>1</v>
      </c>
      <c r="N163" s="225" t="s">
        <v>48</v>
      </c>
      <c r="O163" s="80"/>
      <c r="P163" s="226">
        <f>O163*H163</f>
        <v>0</v>
      </c>
      <c r="Q163" s="226">
        <v>0</v>
      </c>
      <c r="R163" s="226">
        <f>Q163*H163</f>
        <v>0</v>
      </c>
      <c r="S163" s="226">
        <v>0</v>
      </c>
      <c r="T163" s="227">
        <f>S163*H163</f>
        <v>0</v>
      </c>
      <c r="AR163" s="17" t="s">
        <v>215</v>
      </c>
      <c r="AT163" s="17" t="s">
        <v>198</v>
      </c>
      <c r="AU163" s="17" t="s">
        <v>86</v>
      </c>
      <c r="AY163" s="17" t="s">
        <v>195</v>
      </c>
      <c r="BE163" s="228">
        <f>IF(N163="základní",J163,0)</f>
        <v>0</v>
      </c>
      <c r="BF163" s="228">
        <f>IF(N163="snížená",J163,0)</f>
        <v>0</v>
      </c>
      <c r="BG163" s="228">
        <f>IF(N163="zákl. přenesená",J163,0)</f>
        <v>0</v>
      </c>
      <c r="BH163" s="228">
        <f>IF(N163="sníž. přenesená",J163,0)</f>
        <v>0</v>
      </c>
      <c r="BI163" s="228">
        <f>IF(N163="nulová",J163,0)</f>
        <v>0</v>
      </c>
      <c r="BJ163" s="17" t="s">
        <v>84</v>
      </c>
      <c r="BK163" s="228">
        <f>ROUND(I163*H163,2)</f>
        <v>0</v>
      </c>
      <c r="BL163" s="17" t="s">
        <v>215</v>
      </c>
      <c r="BM163" s="17" t="s">
        <v>3189</v>
      </c>
    </row>
    <row r="164" s="12" customFormat="1">
      <c r="B164" s="235"/>
      <c r="C164" s="236"/>
      <c r="D164" s="229" t="s">
        <v>299</v>
      </c>
      <c r="E164" s="236"/>
      <c r="F164" s="238" t="s">
        <v>3190</v>
      </c>
      <c r="G164" s="236"/>
      <c r="H164" s="239">
        <v>363.60000000000002</v>
      </c>
      <c r="I164" s="240"/>
      <c r="J164" s="236"/>
      <c r="K164" s="236"/>
      <c r="L164" s="241"/>
      <c r="M164" s="242"/>
      <c r="N164" s="243"/>
      <c r="O164" s="243"/>
      <c r="P164" s="243"/>
      <c r="Q164" s="243"/>
      <c r="R164" s="243"/>
      <c r="S164" s="243"/>
      <c r="T164" s="244"/>
      <c r="AT164" s="245" t="s">
        <v>299</v>
      </c>
      <c r="AU164" s="245" t="s">
        <v>86</v>
      </c>
      <c r="AV164" s="12" t="s">
        <v>86</v>
      </c>
      <c r="AW164" s="12" t="s">
        <v>4</v>
      </c>
      <c r="AX164" s="12" t="s">
        <v>84</v>
      </c>
      <c r="AY164" s="245" t="s">
        <v>195</v>
      </c>
    </row>
    <row r="165" s="1" customFormat="1" ht="16.5" customHeight="1">
      <c r="B165" s="39"/>
      <c r="C165" s="217" t="s">
        <v>451</v>
      </c>
      <c r="D165" s="217" t="s">
        <v>198</v>
      </c>
      <c r="E165" s="218" t="s">
        <v>2717</v>
      </c>
      <c r="F165" s="219" t="s">
        <v>2718</v>
      </c>
      <c r="G165" s="220" t="s">
        <v>350</v>
      </c>
      <c r="H165" s="221">
        <v>24.239999999999998</v>
      </c>
      <c r="I165" s="222"/>
      <c r="J165" s="223">
        <f>ROUND(I165*H165,2)</f>
        <v>0</v>
      </c>
      <c r="K165" s="219" t="s">
        <v>202</v>
      </c>
      <c r="L165" s="44"/>
      <c r="M165" s="224" t="s">
        <v>1</v>
      </c>
      <c r="N165" s="225" t="s">
        <v>48</v>
      </c>
      <c r="O165" s="80"/>
      <c r="P165" s="226">
        <f>O165*H165</f>
        <v>0</v>
      </c>
      <c r="Q165" s="226">
        <v>0</v>
      </c>
      <c r="R165" s="226">
        <f>Q165*H165</f>
        <v>0</v>
      </c>
      <c r="S165" s="226">
        <v>0</v>
      </c>
      <c r="T165" s="227">
        <f>S165*H165</f>
        <v>0</v>
      </c>
      <c r="AR165" s="17" t="s">
        <v>215</v>
      </c>
      <c r="AT165" s="17" t="s">
        <v>198</v>
      </c>
      <c r="AU165" s="17" t="s">
        <v>86</v>
      </c>
      <c r="AY165" s="17" t="s">
        <v>195</v>
      </c>
      <c r="BE165" s="228">
        <f>IF(N165="základní",J165,0)</f>
        <v>0</v>
      </c>
      <c r="BF165" s="228">
        <f>IF(N165="snížená",J165,0)</f>
        <v>0</v>
      </c>
      <c r="BG165" s="228">
        <f>IF(N165="zákl. přenesená",J165,0)</f>
        <v>0</v>
      </c>
      <c r="BH165" s="228">
        <f>IF(N165="sníž. přenesená",J165,0)</f>
        <v>0</v>
      </c>
      <c r="BI165" s="228">
        <f>IF(N165="nulová",J165,0)</f>
        <v>0</v>
      </c>
      <c r="BJ165" s="17" t="s">
        <v>84</v>
      </c>
      <c r="BK165" s="228">
        <f>ROUND(I165*H165,2)</f>
        <v>0</v>
      </c>
      <c r="BL165" s="17" t="s">
        <v>215</v>
      </c>
      <c r="BM165" s="17" t="s">
        <v>3191</v>
      </c>
    </row>
    <row r="166" s="11" customFormat="1" ht="22.8" customHeight="1">
      <c r="B166" s="201"/>
      <c r="C166" s="202"/>
      <c r="D166" s="203" t="s">
        <v>76</v>
      </c>
      <c r="E166" s="215" t="s">
        <v>934</v>
      </c>
      <c r="F166" s="215" t="s">
        <v>935</v>
      </c>
      <c r="G166" s="202"/>
      <c r="H166" s="202"/>
      <c r="I166" s="205"/>
      <c r="J166" s="216">
        <f>BK166</f>
        <v>0</v>
      </c>
      <c r="K166" s="202"/>
      <c r="L166" s="207"/>
      <c r="M166" s="208"/>
      <c r="N166" s="209"/>
      <c r="O166" s="209"/>
      <c r="P166" s="210">
        <f>P167</f>
        <v>0</v>
      </c>
      <c r="Q166" s="209"/>
      <c r="R166" s="210">
        <f>R167</f>
        <v>0</v>
      </c>
      <c r="S166" s="209"/>
      <c r="T166" s="211">
        <f>T167</f>
        <v>0</v>
      </c>
      <c r="AR166" s="212" t="s">
        <v>84</v>
      </c>
      <c r="AT166" s="213" t="s">
        <v>76</v>
      </c>
      <c r="AU166" s="213" t="s">
        <v>84</v>
      </c>
      <c r="AY166" s="212" t="s">
        <v>195</v>
      </c>
      <c r="BK166" s="214">
        <f>BK167</f>
        <v>0</v>
      </c>
    </row>
    <row r="167" s="1" customFormat="1" ht="16.5" customHeight="1">
      <c r="B167" s="39"/>
      <c r="C167" s="217" t="s">
        <v>455</v>
      </c>
      <c r="D167" s="217" t="s">
        <v>198</v>
      </c>
      <c r="E167" s="218" t="s">
        <v>2857</v>
      </c>
      <c r="F167" s="219" t="s">
        <v>2858</v>
      </c>
      <c r="G167" s="220" t="s">
        <v>350</v>
      </c>
      <c r="H167" s="221">
        <v>74.707999999999998</v>
      </c>
      <c r="I167" s="222"/>
      <c r="J167" s="223">
        <f>ROUND(I167*H167,2)</f>
        <v>0</v>
      </c>
      <c r="K167" s="219" t="s">
        <v>202</v>
      </c>
      <c r="L167" s="44"/>
      <c r="M167" s="224" t="s">
        <v>1</v>
      </c>
      <c r="N167" s="225" t="s">
        <v>48</v>
      </c>
      <c r="O167" s="80"/>
      <c r="P167" s="226">
        <f>O167*H167</f>
        <v>0</v>
      </c>
      <c r="Q167" s="226">
        <v>0</v>
      </c>
      <c r="R167" s="226">
        <f>Q167*H167</f>
        <v>0</v>
      </c>
      <c r="S167" s="226">
        <v>0</v>
      </c>
      <c r="T167" s="227">
        <f>S167*H167</f>
        <v>0</v>
      </c>
      <c r="AR167" s="17" t="s">
        <v>84</v>
      </c>
      <c r="AT167" s="17" t="s">
        <v>198</v>
      </c>
      <c r="AU167" s="17" t="s">
        <v>86</v>
      </c>
      <c r="AY167" s="17" t="s">
        <v>195</v>
      </c>
      <c r="BE167" s="228">
        <f>IF(N167="základní",J167,0)</f>
        <v>0</v>
      </c>
      <c r="BF167" s="228">
        <f>IF(N167="snížená",J167,0)</f>
        <v>0</v>
      </c>
      <c r="BG167" s="228">
        <f>IF(N167="zákl. přenesená",J167,0)</f>
        <v>0</v>
      </c>
      <c r="BH167" s="228">
        <f>IF(N167="sníž. přenesená",J167,0)</f>
        <v>0</v>
      </c>
      <c r="BI167" s="228">
        <f>IF(N167="nulová",J167,0)</f>
        <v>0</v>
      </c>
      <c r="BJ167" s="17" t="s">
        <v>84</v>
      </c>
      <c r="BK167" s="228">
        <f>ROUND(I167*H167,2)</f>
        <v>0</v>
      </c>
      <c r="BL167" s="17" t="s">
        <v>84</v>
      </c>
      <c r="BM167" s="17" t="s">
        <v>3192</v>
      </c>
    </row>
    <row r="168" s="11" customFormat="1" ht="25.92" customHeight="1">
      <c r="B168" s="201"/>
      <c r="C168" s="202"/>
      <c r="D168" s="203" t="s">
        <v>76</v>
      </c>
      <c r="E168" s="204" t="s">
        <v>1852</v>
      </c>
      <c r="F168" s="204" t="s">
        <v>1852</v>
      </c>
      <c r="G168" s="202"/>
      <c r="H168" s="202"/>
      <c r="I168" s="205"/>
      <c r="J168" s="206">
        <f>BK168</f>
        <v>0</v>
      </c>
      <c r="K168" s="202"/>
      <c r="L168" s="207"/>
      <c r="M168" s="208"/>
      <c r="N168" s="209"/>
      <c r="O168" s="209"/>
      <c r="P168" s="210">
        <f>P169</f>
        <v>0</v>
      </c>
      <c r="Q168" s="209"/>
      <c r="R168" s="210">
        <f>R169</f>
        <v>0</v>
      </c>
      <c r="S168" s="209"/>
      <c r="T168" s="211">
        <f>T169</f>
        <v>0</v>
      </c>
      <c r="AR168" s="212" t="s">
        <v>215</v>
      </c>
      <c r="AT168" s="213" t="s">
        <v>76</v>
      </c>
      <c r="AU168" s="213" t="s">
        <v>77</v>
      </c>
      <c r="AY168" s="212" t="s">
        <v>195</v>
      </c>
      <c r="BK168" s="214">
        <f>BK169</f>
        <v>0</v>
      </c>
    </row>
    <row r="169" s="11" customFormat="1" ht="22.8" customHeight="1">
      <c r="B169" s="201"/>
      <c r="C169" s="202"/>
      <c r="D169" s="203" t="s">
        <v>76</v>
      </c>
      <c r="E169" s="215" t="s">
        <v>1853</v>
      </c>
      <c r="F169" s="215" t="s">
        <v>2728</v>
      </c>
      <c r="G169" s="202"/>
      <c r="H169" s="202"/>
      <c r="I169" s="205"/>
      <c r="J169" s="216">
        <f>BK169</f>
        <v>0</v>
      </c>
      <c r="K169" s="202"/>
      <c r="L169" s="207"/>
      <c r="M169" s="208"/>
      <c r="N169" s="209"/>
      <c r="O169" s="209"/>
      <c r="P169" s="210">
        <f>SUM(P170:P185)</f>
        <v>0</v>
      </c>
      <c r="Q169" s="209"/>
      <c r="R169" s="210">
        <f>SUM(R170:R185)</f>
        <v>0</v>
      </c>
      <c r="S169" s="209"/>
      <c r="T169" s="211">
        <f>SUM(T170:T185)</f>
        <v>0</v>
      </c>
      <c r="AR169" s="212" t="s">
        <v>215</v>
      </c>
      <c r="AT169" s="213" t="s">
        <v>76</v>
      </c>
      <c r="AU169" s="213" t="s">
        <v>84</v>
      </c>
      <c r="AY169" s="212" t="s">
        <v>195</v>
      </c>
      <c r="BK169" s="214">
        <f>SUM(BK170:BK185)</f>
        <v>0</v>
      </c>
    </row>
    <row r="170" s="1" customFormat="1" ht="16.5" customHeight="1">
      <c r="B170" s="39"/>
      <c r="C170" s="217" t="s">
        <v>460</v>
      </c>
      <c r="D170" s="217" t="s">
        <v>198</v>
      </c>
      <c r="E170" s="218" t="s">
        <v>3193</v>
      </c>
      <c r="F170" s="219" t="s">
        <v>3194</v>
      </c>
      <c r="G170" s="220" t="s">
        <v>404</v>
      </c>
      <c r="H170" s="221">
        <v>100</v>
      </c>
      <c r="I170" s="222"/>
      <c r="J170" s="223">
        <f>ROUND(I170*H170,2)</f>
        <v>0</v>
      </c>
      <c r="K170" s="219" t="s">
        <v>1</v>
      </c>
      <c r="L170" s="44"/>
      <c r="M170" s="224" t="s">
        <v>1</v>
      </c>
      <c r="N170" s="225" t="s">
        <v>48</v>
      </c>
      <c r="O170" s="80"/>
      <c r="P170" s="226">
        <f>O170*H170</f>
        <v>0</v>
      </c>
      <c r="Q170" s="226">
        <v>0</v>
      </c>
      <c r="R170" s="226">
        <f>Q170*H170</f>
        <v>0</v>
      </c>
      <c r="S170" s="226">
        <v>0</v>
      </c>
      <c r="T170" s="227">
        <f>S170*H170</f>
        <v>0</v>
      </c>
      <c r="AR170" s="17" t="s">
        <v>1465</v>
      </c>
      <c r="AT170" s="17" t="s">
        <v>198</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1465</v>
      </c>
      <c r="BM170" s="17" t="s">
        <v>3195</v>
      </c>
    </row>
    <row r="171" s="1" customFormat="1">
      <c r="B171" s="39"/>
      <c r="C171" s="40"/>
      <c r="D171" s="229" t="s">
        <v>205</v>
      </c>
      <c r="E171" s="40"/>
      <c r="F171" s="230" t="s">
        <v>3196</v>
      </c>
      <c r="G171" s="40"/>
      <c r="H171" s="40"/>
      <c r="I171" s="144"/>
      <c r="J171" s="40"/>
      <c r="K171" s="40"/>
      <c r="L171" s="44"/>
      <c r="M171" s="231"/>
      <c r="N171" s="80"/>
      <c r="O171" s="80"/>
      <c r="P171" s="80"/>
      <c r="Q171" s="80"/>
      <c r="R171" s="80"/>
      <c r="S171" s="80"/>
      <c r="T171" s="81"/>
      <c r="AT171" s="17" t="s">
        <v>205</v>
      </c>
      <c r="AU171" s="17" t="s">
        <v>86</v>
      </c>
    </row>
    <row r="172" s="12" customFormat="1">
      <c r="B172" s="235"/>
      <c r="C172" s="236"/>
      <c r="D172" s="229" t="s">
        <v>299</v>
      </c>
      <c r="E172" s="237" t="s">
        <v>1</v>
      </c>
      <c r="F172" s="238" t="s">
        <v>3197</v>
      </c>
      <c r="G172" s="236"/>
      <c r="H172" s="239">
        <v>100</v>
      </c>
      <c r="I172" s="240"/>
      <c r="J172" s="236"/>
      <c r="K172" s="236"/>
      <c r="L172" s="241"/>
      <c r="M172" s="242"/>
      <c r="N172" s="243"/>
      <c r="O172" s="243"/>
      <c r="P172" s="243"/>
      <c r="Q172" s="243"/>
      <c r="R172" s="243"/>
      <c r="S172" s="243"/>
      <c r="T172" s="244"/>
      <c r="AT172" s="245" t="s">
        <v>299</v>
      </c>
      <c r="AU172" s="245" t="s">
        <v>86</v>
      </c>
      <c r="AV172" s="12" t="s">
        <v>86</v>
      </c>
      <c r="AW172" s="12" t="s">
        <v>38</v>
      </c>
      <c r="AX172" s="12" t="s">
        <v>77</v>
      </c>
      <c r="AY172" s="245" t="s">
        <v>195</v>
      </c>
    </row>
    <row r="173" s="13" customFormat="1">
      <c r="B173" s="246"/>
      <c r="C173" s="247"/>
      <c r="D173" s="229" t="s">
        <v>299</v>
      </c>
      <c r="E173" s="248" t="s">
        <v>1</v>
      </c>
      <c r="F173" s="249" t="s">
        <v>301</v>
      </c>
      <c r="G173" s="247"/>
      <c r="H173" s="250">
        <v>100</v>
      </c>
      <c r="I173" s="251"/>
      <c r="J173" s="247"/>
      <c r="K173" s="247"/>
      <c r="L173" s="252"/>
      <c r="M173" s="253"/>
      <c r="N173" s="254"/>
      <c r="O173" s="254"/>
      <c r="P173" s="254"/>
      <c r="Q173" s="254"/>
      <c r="R173" s="254"/>
      <c r="S173" s="254"/>
      <c r="T173" s="255"/>
      <c r="AT173" s="256" t="s">
        <v>299</v>
      </c>
      <c r="AU173" s="256" t="s">
        <v>86</v>
      </c>
      <c r="AV173" s="13" t="s">
        <v>215</v>
      </c>
      <c r="AW173" s="13" t="s">
        <v>38</v>
      </c>
      <c r="AX173" s="13" t="s">
        <v>84</v>
      </c>
      <c r="AY173" s="256" t="s">
        <v>195</v>
      </c>
    </row>
    <row r="174" s="1" customFormat="1" ht="16.5" customHeight="1">
      <c r="B174" s="39"/>
      <c r="C174" s="217" t="s">
        <v>467</v>
      </c>
      <c r="D174" s="217" t="s">
        <v>198</v>
      </c>
      <c r="E174" s="218" t="s">
        <v>3198</v>
      </c>
      <c r="F174" s="219" t="s">
        <v>3199</v>
      </c>
      <c r="G174" s="220" t="s">
        <v>404</v>
      </c>
      <c r="H174" s="221">
        <v>100</v>
      </c>
      <c r="I174" s="222"/>
      <c r="J174" s="223">
        <f>ROUND(I174*H174,2)</f>
        <v>0</v>
      </c>
      <c r="K174" s="219" t="s">
        <v>1</v>
      </c>
      <c r="L174" s="44"/>
      <c r="M174" s="224" t="s">
        <v>1</v>
      </c>
      <c r="N174" s="225" t="s">
        <v>48</v>
      </c>
      <c r="O174" s="80"/>
      <c r="P174" s="226">
        <f>O174*H174</f>
        <v>0</v>
      </c>
      <c r="Q174" s="226">
        <v>0</v>
      </c>
      <c r="R174" s="226">
        <f>Q174*H174</f>
        <v>0</v>
      </c>
      <c r="S174" s="226">
        <v>0</v>
      </c>
      <c r="T174" s="227">
        <f>S174*H174</f>
        <v>0</v>
      </c>
      <c r="AR174" s="17" t="s">
        <v>1465</v>
      </c>
      <c r="AT174" s="17" t="s">
        <v>198</v>
      </c>
      <c r="AU174" s="17" t="s">
        <v>86</v>
      </c>
      <c r="AY174" s="17" t="s">
        <v>195</v>
      </c>
      <c r="BE174" s="228">
        <f>IF(N174="základní",J174,0)</f>
        <v>0</v>
      </c>
      <c r="BF174" s="228">
        <f>IF(N174="snížená",J174,0)</f>
        <v>0</v>
      </c>
      <c r="BG174" s="228">
        <f>IF(N174="zákl. přenesená",J174,0)</f>
        <v>0</v>
      </c>
      <c r="BH174" s="228">
        <f>IF(N174="sníž. přenesená",J174,0)</f>
        <v>0</v>
      </c>
      <c r="BI174" s="228">
        <f>IF(N174="nulová",J174,0)</f>
        <v>0</v>
      </c>
      <c r="BJ174" s="17" t="s">
        <v>84</v>
      </c>
      <c r="BK174" s="228">
        <f>ROUND(I174*H174,2)</f>
        <v>0</v>
      </c>
      <c r="BL174" s="17" t="s">
        <v>1465</v>
      </c>
      <c r="BM174" s="17" t="s">
        <v>3200</v>
      </c>
    </row>
    <row r="175" s="1" customFormat="1">
      <c r="B175" s="39"/>
      <c r="C175" s="40"/>
      <c r="D175" s="229" t="s">
        <v>205</v>
      </c>
      <c r="E175" s="40"/>
      <c r="F175" s="230" t="s">
        <v>3196</v>
      </c>
      <c r="G175" s="40"/>
      <c r="H175" s="40"/>
      <c r="I175" s="144"/>
      <c r="J175" s="40"/>
      <c r="K175" s="40"/>
      <c r="L175" s="44"/>
      <c r="M175" s="231"/>
      <c r="N175" s="80"/>
      <c r="O175" s="80"/>
      <c r="P175" s="80"/>
      <c r="Q175" s="80"/>
      <c r="R175" s="80"/>
      <c r="S175" s="80"/>
      <c r="T175" s="81"/>
      <c r="AT175" s="17" t="s">
        <v>205</v>
      </c>
      <c r="AU175" s="17" t="s">
        <v>86</v>
      </c>
    </row>
    <row r="176" s="12" customFormat="1">
      <c r="B176" s="235"/>
      <c r="C176" s="236"/>
      <c r="D176" s="229" t="s">
        <v>299</v>
      </c>
      <c r="E176" s="237" t="s">
        <v>1</v>
      </c>
      <c r="F176" s="238" t="s">
        <v>3197</v>
      </c>
      <c r="G176" s="236"/>
      <c r="H176" s="239">
        <v>100</v>
      </c>
      <c r="I176" s="240"/>
      <c r="J176" s="236"/>
      <c r="K176" s="236"/>
      <c r="L176" s="241"/>
      <c r="M176" s="242"/>
      <c r="N176" s="243"/>
      <c r="O176" s="243"/>
      <c r="P176" s="243"/>
      <c r="Q176" s="243"/>
      <c r="R176" s="243"/>
      <c r="S176" s="243"/>
      <c r="T176" s="244"/>
      <c r="AT176" s="245" t="s">
        <v>299</v>
      </c>
      <c r="AU176" s="245" t="s">
        <v>86</v>
      </c>
      <c r="AV176" s="12" t="s">
        <v>86</v>
      </c>
      <c r="AW176" s="12" t="s">
        <v>38</v>
      </c>
      <c r="AX176" s="12" t="s">
        <v>77</v>
      </c>
      <c r="AY176" s="245" t="s">
        <v>195</v>
      </c>
    </row>
    <row r="177" s="13" customFormat="1">
      <c r="B177" s="246"/>
      <c r="C177" s="247"/>
      <c r="D177" s="229" t="s">
        <v>299</v>
      </c>
      <c r="E177" s="248" t="s">
        <v>1</v>
      </c>
      <c r="F177" s="249" t="s">
        <v>301</v>
      </c>
      <c r="G177" s="247"/>
      <c r="H177" s="250">
        <v>100</v>
      </c>
      <c r="I177" s="251"/>
      <c r="J177" s="247"/>
      <c r="K177" s="247"/>
      <c r="L177" s="252"/>
      <c r="M177" s="253"/>
      <c r="N177" s="254"/>
      <c r="O177" s="254"/>
      <c r="P177" s="254"/>
      <c r="Q177" s="254"/>
      <c r="R177" s="254"/>
      <c r="S177" s="254"/>
      <c r="T177" s="255"/>
      <c r="AT177" s="256" t="s">
        <v>299</v>
      </c>
      <c r="AU177" s="256" t="s">
        <v>86</v>
      </c>
      <c r="AV177" s="13" t="s">
        <v>215</v>
      </c>
      <c r="AW177" s="13" t="s">
        <v>38</v>
      </c>
      <c r="AX177" s="13" t="s">
        <v>84</v>
      </c>
      <c r="AY177" s="256" t="s">
        <v>195</v>
      </c>
    </row>
    <row r="178" s="1" customFormat="1" ht="16.5" customHeight="1">
      <c r="B178" s="39"/>
      <c r="C178" s="217" t="s">
        <v>478</v>
      </c>
      <c r="D178" s="217" t="s">
        <v>198</v>
      </c>
      <c r="E178" s="218" t="s">
        <v>3201</v>
      </c>
      <c r="F178" s="219" t="s">
        <v>3202</v>
      </c>
      <c r="G178" s="220" t="s">
        <v>404</v>
      </c>
      <c r="H178" s="221">
        <v>15</v>
      </c>
      <c r="I178" s="222"/>
      <c r="J178" s="223">
        <f>ROUND(I178*H178,2)</f>
        <v>0</v>
      </c>
      <c r="K178" s="219" t="s">
        <v>1</v>
      </c>
      <c r="L178" s="44"/>
      <c r="M178" s="224" t="s">
        <v>1</v>
      </c>
      <c r="N178" s="225" t="s">
        <v>48</v>
      </c>
      <c r="O178" s="80"/>
      <c r="P178" s="226">
        <f>O178*H178</f>
        <v>0</v>
      </c>
      <c r="Q178" s="226">
        <v>0</v>
      </c>
      <c r="R178" s="226">
        <f>Q178*H178</f>
        <v>0</v>
      </c>
      <c r="S178" s="226">
        <v>0</v>
      </c>
      <c r="T178" s="227">
        <f>S178*H178</f>
        <v>0</v>
      </c>
      <c r="AR178" s="17" t="s">
        <v>1465</v>
      </c>
      <c r="AT178" s="17" t="s">
        <v>198</v>
      </c>
      <c r="AU178" s="17" t="s">
        <v>86</v>
      </c>
      <c r="AY178" s="17" t="s">
        <v>195</v>
      </c>
      <c r="BE178" s="228">
        <f>IF(N178="základní",J178,0)</f>
        <v>0</v>
      </c>
      <c r="BF178" s="228">
        <f>IF(N178="snížená",J178,0)</f>
        <v>0</v>
      </c>
      <c r="BG178" s="228">
        <f>IF(N178="zákl. přenesená",J178,0)</f>
        <v>0</v>
      </c>
      <c r="BH178" s="228">
        <f>IF(N178="sníž. přenesená",J178,0)</f>
        <v>0</v>
      </c>
      <c r="BI178" s="228">
        <f>IF(N178="nulová",J178,0)</f>
        <v>0</v>
      </c>
      <c r="BJ178" s="17" t="s">
        <v>84</v>
      </c>
      <c r="BK178" s="228">
        <f>ROUND(I178*H178,2)</f>
        <v>0</v>
      </c>
      <c r="BL178" s="17" t="s">
        <v>1465</v>
      </c>
      <c r="BM178" s="17" t="s">
        <v>3203</v>
      </c>
    </row>
    <row r="179" s="1" customFormat="1">
      <c r="B179" s="39"/>
      <c r="C179" s="40"/>
      <c r="D179" s="229" t="s">
        <v>205</v>
      </c>
      <c r="E179" s="40"/>
      <c r="F179" s="230" t="s">
        <v>3196</v>
      </c>
      <c r="G179" s="40"/>
      <c r="H179" s="40"/>
      <c r="I179" s="144"/>
      <c r="J179" s="40"/>
      <c r="K179" s="40"/>
      <c r="L179" s="44"/>
      <c r="M179" s="231"/>
      <c r="N179" s="80"/>
      <c r="O179" s="80"/>
      <c r="P179" s="80"/>
      <c r="Q179" s="80"/>
      <c r="R179" s="80"/>
      <c r="S179" s="80"/>
      <c r="T179" s="81"/>
      <c r="AT179" s="17" t="s">
        <v>205</v>
      </c>
      <c r="AU179" s="17" t="s">
        <v>86</v>
      </c>
    </row>
    <row r="180" s="12" customFormat="1">
      <c r="B180" s="235"/>
      <c r="C180" s="236"/>
      <c r="D180" s="229" t="s">
        <v>299</v>
      </c>
      <c r="E180" s="237" t="s">
        <v>1</v>
      </c>
      <c r="F180" s="238" t="s">
        <v>3204</v>
      </c>
      <c r="G180" s="236"/>
      <c r="H180" s="239">
        <v>15</v>
      </c>
      <c r="I180" s="240"/>
      <c r="J180" s="236"/>
      <c r="K180" s="236"/>
      <c r="L180" s="241"/>
      <c r="M180" s="242"/>
      <c r="N180" s="243"/>
      <c r="O180" s="243"/>
      <c r="P180" s="243"/>
      <c r="Q180" s="243"/>
      <c r="R180" s="243"/>
      <c r="S180" s="243"/>
      <c r="T180" s="244"/>
      <c r="AT180" s="245" t="s">
        <v>299</v>
      </c>
      <c r="AU180" s="245" t="s">
        <v>86</v>
      </c>
      <c r="AV180" s="12" t="s">
        <v>86</v>
      </c>
      <c r="AW180" s="12" t="s">
        <v>38</v>
      </c>
      <c r="AX180" s="12" t="s">
        <v>77</v>
      </c>
      <c r="AY180" s="245" t="s">
        <v>195</v>
      </c>
    </row>
    <row r="181" s="13" customFormat="1">
      <c r="B181" s="246"/>
      <c r="C181" s="247"/>
      <c r="D181" s="229" t="s">
        <v>299</v>
      </c>
      <c r="E181" s="248" t="s">
        <v>1</v>
      </c>
      <c r="F181" s="249" t="s">
        <v>301</v>
      </c>
      <c r="G181" s="247"/>
      <c r="H181" s="250">
        <v>15</v>
      </c>
      <c r="I181" s="251"/>
      <c r="J181" s="247"/>
      <c r="K181" s="247"/>
      <c r="L181" s="252"/>
      <c r="M181" s="253"/>
      <c r="N181" s="254"/>
      <c r="O181" s="254"/>
      <c r="P181" s="254"/>
      <c r="Q181" s="254"/>
      <c r="R181" s="254"/>
      <c r="S181" s="254"/>
      <c r="T181" s="255"/>
      <c r="AT181" s="256" t="s">
        <v>299</v>
      </c>
      <c r="AU181" s="256" t="s">
        <v>86</v>
      </c>
      <c r="AV181" s="13" t="s">
        <v>215</v>
      </c>
      <c r="AW181" s="13" t="s">
        <v>38</v>
      </c>
      <c r="AX181" s="13" t="s">
        <v>84</v>
      </c>
      <c r="AY181" s="256" t="s">
        <v>195</v>
      </c>
    </row>
    <row r="182" s="1" customFormat="1" ht="22.5" customHeight="1">
      <c r="B182" s="39"/>
      <c r="C182" s="217" t="s">
        <v>489</v>
      </c>
      <c r="D182" s="217" t="s">
        <v>198</v>
      </c>
      <c r="E182" s="218" t="s">
        <v>3205</v>
      </c>
      <c r="F182" s="219" t="s">
        <v>3206</v>
      </c>
      <c r="G182" s="220" t="s">
        <v>201</v>
      </c>
      <c r="H182" s="221">
        <v>1</v>
      </c>
      <c r="I182" s="222"/>
      <c r="J182" s="223">
        <f>ROUND(I182*H182,2)</f>
        <v>0</v>
      </c>
      <c r="K182" s="219" t="s">
        <v>1</v>
      </c>
      <c r="L182" s="44"/>
      <c r="M182" s="224" t="s">
        <v>1</v>
      </c>
      <c r="N182" s="225" t="s">
        <v>48</v>
      </c>
      <c r="O182" s="80"/>
      <c r="P182" s="226">
        <f>O182*H182</f>
        <v>0</v>
      </c>
      <c r="Q182" s="226">
        <v>0</v>
      </c>
      <c r="R182" s="226">
        <f>Q182*H182</f>
        <v>0</v>
      </c>
      <c r="S182" s="226">
        <v>0</v>
      </c>
      <c r="T182" s="227">
        <f>S182*H182</f>
        <v>0</v>
      </c>
      <c r="AR182" s="17" t="s">
        <v>1465</v>
      </c>
      <c r="AT182" s="17" t="s">
        <v>198</v>
      </c>
      <c r="AU182" s="17" t="s">
        <v>86</v>
      </c>
      <c r="AY182" s="17" t="s">
        <v>195</v>
      </c>
      <c r="BE182" s="228">
        <f>IF(N182="základní",J182,0)</f>
        <v>0</v>
      </c>
      <c r="BF182" s="228">
        <f>IF(N182="snížená",J182,0)</f>
        <v>0</v>
      </c>
      <c r="BG182" s="228">
        <f>IF(N182="zákl. přenesená",J182,0)</f>
        <v>0</v>
      </c>
      <c r="BH182" s="228">
        <f>IF(N182="sníž. přenesená",J182,0)</f>
        <v>0</v>
      </c>
      <c r="BI182" s="228">
        <f>IF(N182="nulová",J182,0)</f>
        <v>0</v>
      </c>
      <c r="BJ182" s="17" t="s">
        <v>84</v>
      </c>
      <c r="BK182" s="228">
        <f>ROUND(I182*H182,2)</f>
        <v>0</v>
      </c>
      <c r="BL182" s="17" t="s">
        <v>1465</v>
      </c>
      <c r="BM182" s="17" t="s">
        <v>3207</v>
      </c>
    </row>
    <row r="183" s="1" customFormat="1">
      <c r="B183" s="39"/>
      <c r="C183" s="40"/>
      <c r="D183" s="229" t="s">
        <v>205</v>
      </c>
      <c r="E183" s="40"/>
      <c r="F183" s="230" t="s">
        <v>3208</v>
      </c>
      <c r="G183" s="40"/>
      <c r="H183" s="40"/>
      <c r="I183" s="144"/>
      <c r="J183" s="40"/>
      <c r="K183" s="40"/>
      <c r="L183" s="44"/>
      <c r="M183" s="231"/>
      <c r="N183" s="80"/>
      <c r="O183" s="80"/>
      <c r="P183" s="80"/>
      <c r="Q183" s="80"/>
      <c r="R183" s="80"/>
      <c r="S183" s="80"/>
      <c r="T183" s="81"/>
      <c r="AT183" s="17" t="s">
        <v>205</v>
      </c>
      <c r="AU183" s="17" t="s">
        <v>86</v>
      </c>
    </row>
    <row r="184" s="12" customFormat="1">
      <c r="B184" s="235"/>
      <c r="C184" s="236"/>
      <c r="D184" s="229" t="s">
        <v>299</v>
      </c>
      <c r="E184" s="237" t="s">
        <v>1</v>
      </c>
      <c r="F184" s="238" t="s">
        <v>710</v>
      </c>
      <c r="G184" s="236"/>
      <c r="H184" s="239">
        <v>1</v>
      </c>
      <c r="I184" s="240"/>
      <c r="J184" s="236"/>
      <c r="K184" s="236"/>
      <c r="L184" s="241"/>
      <c r="M184" s="242"/>
      <c r="N184" s="243"/>
      <c r="O184" s="243"/>
      <c r="P184" s="243"/>
      <c r="Q184" s="243"/>
      <c r="R184" s="243"/>
      <c r="S184" s="243"/>
      <c r="T184" s="244"/>
      <c r="AT184" s="245" t="s">
        <v>299</v>
      </c>
      <c r="AU184" s="245" t="s">
        <v>86</v>
      </c>
      <c r="AV184" s="12" t="s">
        <v>86</v>
      </c>
      <c r="AW184" s="12" t="s">
        <v>38</v>
      </c>
      <c r="AX184" s="12" t="s">
        <v>77</v>
      </c>
      <c r="AY184" s="245" t="s">
        <v>195</v>
      </c>
    </row>
    <row r="185" s="13" customFormat="1">
      <c r="B185" s="246"/>
      <c r="C185" s="247"/>
      <c r="D185" s="229" t="s">
        <v>299</v>
      </c>
      <c r="E185" s="248" t="s">
        <v>1</v>
      </c>
      <c r="F185" s="249" t="s">
        <v>301</v>
      </c>
      <c r="G185" s="247"/>
      <c r="H185" s="250">
        <v>1</v>
      </c>
      <c r="I185" s="251"/>
      <c r="J185" s="247"/>
      <c r="K185" s="247"/>
      <c r="L185" s="252"/>
      <c r="M185" s="289"/>
      <c r="N185" s="290"/>
      <c r="O185" s="290"/>
      <c r="P185" s="290"/>
      <c r="Q185" s="290"/>
      <c r="R185" s="290"/>
      <c r="S185" s="290"/>
      <c r="T185" s="291"/>
      <c r="AT185" s="256" t="s">
        <v>299</v>
      </c>
      <c r="AU185" s="256" t="s">
        <v>86</v>
      </c>
      <c r="AV185" s="13" t="s">
        <v>215</v>
      </c>
      <c r="AW185" s="13" t="s">
        <v>38</v>
      </c>
      <c r="AX185" s="13" t="s">
        <v>84</v>
      </c>
      <c r="AY185" s="256" t="s">
        <v>195</v>
      </c>
    </row>
    <row r="186" s="1" customFormat="1" ht="6.96" customHeight="1">
      <c r="B186" s="58"/>
      <c r="C186" s="59"/>
      <c r="D186" s="59"/>
      <c r="E186" s="59"/>
      <c r="F186" s="59"/>
      <c r="G186" s="59"/>
      <c r="H186" s="59"/>
      <c r="I186" s="168"/>
      <c r="J186" s="59"/>
      <c r="K186" s="59"/>
      <c r="L186" s="44"/>
    </row>
  </sheetData>
  <sheetProtection sheet="1" autoFilter="0" formatColumns="0" formatRows="0" objects="1" scenarios="1" spinCount="100000" saltValue="r2EIXhgvAldgsEEF4xUdjjHLdDov60YoGc2slWBSMiTBBq4Bm1HeP9rMw5QMXsAcXRQg2UMGrk051lRaJouZGw==" hashValue="Woa+btrfV/9kdZOkCM1RrNLptE7Z+ar2jVBPggXutjUI8T1QV2iS2EGyoVfM/+LU1bo++73oJofsIttqi4cloQ==" algorithmName="SHA-512" password="CC35"/>
  <autoFilter ref="C87:K185"/>
  <mergeCells count="9">
    <mergeCell ref="E7:H7"/>
    <mergeCell ref="E9:H9"/>
    <mergeCell ref="E18:H18"/>
    <mergeCell ref="E27:H27"/>
    <mergeCell ref="E48:H48"/>
    <mergeCell ref="E50:H50"/>
    <mergeCell ref="E78:H78"/>
    <mergeCell ref="E80:H8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148</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3209</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tr">
        <f>IF('Rekapitulace stavby'!AN19="","",'Rekapitulace stavby'!AN19)</f>
        <v/>
      </c>
      <c r="L23" s="44"/>
    </row>
    <row r="24" s="1" customFormat="1" ht="18" customHeight="1">
      <c r="B24" s="44"/>
      <c r="E24" s="17" t="str">
        <f>IF('Rekapitulace stavby'!E20="","",'Rekapitulace stavby'!E20)</f>
        <v xml:space="preserve"> </v>
      </c>
      <c r="I24" s="146" t="s">
        <v>33</v>
      </c>
      <c r="J24" s="17" t="str">
        <f>IF('Rekapitulace stavby'!AN20="","",'Rekapitulace stavby'!AN20)</f>
        <v/>
      </c>
      <c r="L24" s="44"/>
    </row>
    <row r="25" s="1" customFormat="1" ht="6.96" customHeight="1">
      <c r="B25" s="44"/>
      <c r="I25" s="144"/>
      <c r="L25" s="44"/>
    </row>
    <row r="26" s="1" customFormat="1" ht="12" customHeight="1">
      <c r="B26" s="44"/>
      <c r="D26" s="142" t="s">
        <v>41</v>
      </c>
      <c r="I26" s="144"/>
      <c r="L26" s="44"/>
    </row>
    <row r="27" s="7" customFormat="1" ht="56.25" customHeight="1">
      <c r="B27" s="148"/>
      <c r="E27" s="149" t="s">
        <v>42</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ROUND(J89,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ROUND((SUM(BE89:BE198)),  2)</f>
        <v>0</v>
      </c>
      <c r="I33" s="157">
        <v>0.20999999999999999</v>
      </c>
      <c r="J33" s="156">
        <f>ROUND(((SUM(BE89:BE198))*I33),  2)</f>
        <v>0</v>
      </c>
      <c r="L33" s="44"/>
    </row>
    <row r="34" s="1" customFormat="1" ht="14.4" customHeight="1">
      <c r="B34" s="44"/>
      <c r="E34" s="142" t="s">
        <v>49</v>
      </c>
      <c r="F34" s="156">
        <f>ROUND((SUM(BF89:BF198)),  2)</f>
        <v>0</v>
      </c>
      <c r="I34" s="157">
        <v>0.14999999999999999</v>
      </c>
      <c r="J34" s="156">
        <f>ROUND(((SUM(BF89:BF198))*I34),  2)</f>
        <v>0</v>
      </c>
      <c r="L34" s="44"/>
    </row>
    <row r="35" hidden="1" s="1" customFormat="1" ht="14.4" customHeight="1">
      <c r="B35" s="44"/>
      <c r="E35" s="142" t="s">
        <v>50</v>
      </c>
      <c r="F35" s="156">
        <f>ROUND((SUM(BG89:BG198)),  2)</f>
        <v>0</v>
      </c>
      <c r="I35" s="157">
        <v>0.20999999999999999</v>
      </c>
      <c r="J35" s="156">
        <f>0</f>
        <v>0</v>
      </c>
      <c r="L35" s="44"/>
    </row>
    <row r="36" hidden="1" s="1" customFormat="1" ht="14.4" customHeight="1">
      <c r="B36" s="44"/>
      <c r="E36" s="142" t="s">
        <v>51</v>
      </c>
      <c r="F36" s="156">
        <f>ROUND((SUM(BH89:BH198)),  2)</f>
        <v>0</v>
      </c>
      <c r="I36" s="157">
        <v>0.14999999999999999</v>
      </c>
      <c r="J36" s="156">
        <f>0</f>
        <v>0</v>
      </c>
      <c r="L36" s="44"/>
    </row>
    <row r="37" hidden="1" s="1" customFormat="1" ht="14.4" customHeight="1">
      <c r="B37" s="44"/>
      <c r="E37" s="142" t="s">
        <v>52</v>
      </c>
      <c r="F37" s="156">
        <f>ROUND((SUM(BI89:BI198)),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 xml:space="preserve">SO 10 - OCHRANA SDĚLOVACÍHO VEDENÍ </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 xml:space="preserve"> </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J89</f>
        <v>0</v>
      </c>
      <c r="K59" s="40"/>
      <c r="L59" s="44"/>
      <c r="AU59" s="17" t="s">
        <v>173</v>
      </c>
    </row>
    <row r="60" s="8" customFormat="1" ht="24.96" customHeight="1">
      <c r="B60" s="178"/>
      <c r="C60" s="179"/>
      <c r="D60" s="180" t="s">
        <v>264</v>
      </c>
      <c r="E60" s="181"/>
      <c r="F60" s="181"/>
      <c r="G60" s="181"/>
      <c r="H60" s="181"/>
      <c r="I60" s="182"/>
      <c r="J60" s="183">
        <f>J90</f>
        <v>0</v>
      </c>
      <c r="K60" s="179"/>
      <c r="L60" s="184"/>
    </row>
    <row r="61" s="9" customFormat="1" ht="19.92" customHeight="1">
      <c r="B61" s="185"/>
      <c r="C61" s="123"/>
      <c r="D61" s="186" t="s">
        <v>265</v>
      </c>
      <c r="E61" s="187"/>
      <c r="F61" s="187"/>
      <c r="G61" s="187"/>
      <c r="H61" s="187"/>
      <c r="I61" s="188"/>
      <c r="J61" s="189">
        <f>J91</f>
        <v>0</v>
      </c>
      <c r="K61" s="123"/>
      <c r="L61" s="190"/>
    </row>
    <row r="62" s="9" customFormat="1" ht="19.92" customHeight="1">
      <c r="B62" s="185"/>
      <c r="C62" s="123"/>
      <c r="D62" s="186" t="s">
        <v>268</v>
      </c>
      <c r="E62" s="187"/>
      <c r="F62" s="187"/>
      <c r="G62" s="187"/>
      <c r="H62" s="187"/>
      <c r="I62" s="188"/>
      <c r="J62" s="189">
        <f>J139</f>
        <v>0</v>
      </c>
      <c r="K62" s="123"/>
      <c r="L62" s="190"/>
    </row>
    <row r="63" s="9" customFormat="1" ht="19.92" customHeight="1">
      <c r="B63" s="185"/>
      <c r="C63" s="123"/>
      <c r="D63" s="186" t="s">
        <v>2397</v>
      </c>
      <c r="E63" s="187"/>
      <c r="F63" s="187"/>
      <c r="G63" s="187"/>
      <c r="H63" s="187"/>
      <c r="I63" s="188"/>
      <c r="J63" s="189">
        <f>J143</f>
        <v>0</v>
      </c>
      <c r="K63" s="123"/>
      <c r="L63" s="190"/>
    </row>
    <row r="64" s="9" customFormat="1" ht="19.92" customHeight="1">
      <c r="B64" s="185"/>
      <c r="C64" s="123"/>
      <c r="D64" s="186" t="s">
        <v>2759</v>
      </c>
      <c r="E64" s="187"/>
      <c r="F64" s="187"/>
      <c r="G64" s="187"/>
      <c r="H64" s="187"/>
      <c r="I64" s="188"/>
      <c r="J64" s="189">
        <f>J169</f>
        <v>0</v>
      </c>
      <c r="K64" s="123"/>
      <c r="L64" s="190"/>
    </row>
    <row r="65" s="9" customFormat="1" ht="19.92" customHeight="1">
      <c r="B65" s="185"/>
      <c r="C65" s="123"/>
      <c r="D65" s="186" t="s">
        <v>270</v>
      </c>
      <c r="E65" s="187"/>
      <c r="F65" s="187"/>
      <c r="G65" s="187"/>
      <c r="H65" s="187"/>
      <c r="I65" s="188"/>
      <c r="J65" s="189">
        <f>J176</f>
        <v>0</v>
      </c>
      <c r="K65" s="123"/>
      <c r="L65" s="190"/>
    </row>
    <row r="66" s="9" customFormat="1" ht="19.92" customHeight="1">
      <c r="B66" s="185"/>
      <c r="C66" s="123"/>
      <c r="D66" s="186" t="s">
        <v>2398</v>
      </c>
      <c r="E66" s="187"/>
      <c r="F66" s="187"/>
      <c r="G66" s="187"/>
      <c r="H66" s="187"/>
      <c r="I66" s="188"/>
      <c r="J66" s="189">
        <f>J180</f>
        <v>0</v>
      </c>
      <c r="K66" s="123"/>
      <c r="L66" s="190"/>
    </row>
    <row r="67" s="9" customFormat="1" ht="19.92" customHeight="1">
      <c r="B67" s="185"/>
      <c r="C67" s="123"/>
      <c r="D67" s="186" t="s">
        <v>271</v>
      </c>
      <c r="E67" s="187"/>
      <c r="F67" s="187"/>
      <c r="G67" s="187"/>
      <c r="H67" s="187"/>
      <c r="I67" s="188"/>
      <c r="J67" s="189">
        <f>J187</f>
        <v>0</v>
      </c>
      <c r="K67" s="123"/>
      <c r="L67" s="190"/>
    </row>
    <row r="68" s="8" customFormat="1" ht="24.96" customHeight="1">
      <c r="B68" s="178"/>
      <c r="C68" s="179"/>
      <c r="D68" s="180" t="s">
        <v>287</v>
      </c>
      <c r="E68" s="181"/>
      <c r="F68" s="181"/>
      <c r="G68" s="181"/>
      <c r="H68" s="181"/>
      <c r="I68" s="182"/>
      <c r="J68" s="183">
        <f>J189</f>
        <v>0</v>
      </c>
      <c r="K68" s="179"/>
      <c r="L68" s="184"/>
    </row>
    <row r="69" s="9" customFormat="1" ht="19.92" customHeight="1">
      <c r="B69" s="185"/>
      <c r="C69" s="123"/>
      <c r="D69" s="186" t="s">
        <v>2399</v>
      </c>
      <c r="E69" s="187"/>
      <c r="F69" s="187"/>
      <c r="G69" s="187"/>
      <c r="H69" s="187"/>
      <c r="I69" s="188"/>
      <c r="J69" s="189">
        <f>J190</f>
        <v>0</v>
      </c>
      <c r="K69" s="123"/>
      <c r="L69" s="190"/>
    </row>
    <row r="70" s="1" customFormat="1" ht="21.84" customHeight="1">
      <c r="B70" s="39"/>
      <c r="C70" s="40"/>
      <c r="D70" s="40"/>
      <c r="E70" s="40"/>
      <c r="F70" s="40"/>
      <c r="G70" s="40"/>
      <c r="H70" s="40"/>
      <c r="I70" s="144"/>
      <c r="J70" s="40"/>
      <c r="K70" s="40"/>
      <c r="L70" s="44"/>
    </row>
    <row r="71" s="1" customFormat="1" ht="6.96" customHeight="1">
      <c r="B71" s="58"/>
      <c r="C71" s="59"/>
      <c r="D71" s="59"/>
      <c r="E71" s="59"/>
      <c r="F71" s="59"/>
      <c r="G71" s="59"/>
      <c r="H71" s="59"/>
      <c r="I71" s="168"/>
      <c r="J71" s="59"/>
      <c r="K71" s="59"/>
      <c r="L71" s="44"/>
    </row>
    <row r="75" s="1" customFormat="1" ht="6.96" customHeight="1">
      <c r="B75" s="60"/>
      <c r="C75" s="61"/>
      <c r="D75" s="61"/>
      <c r="E75" s="61"/>
      <c r="F75" s="61"/>
      <c r="G75" s="61"/>
      <c r="H75" s="61"/>
      <c r="I75" s="171"/>
      <c r="J75" s="61"/>
      <c r="K75" s="61"/>
      <c r="L75" s="44"/>
    </row>
    <row r="76" s="1" customFormat="1" ht="24.96" customHeight="1">
      <c r="B76" s="39"/>
      <c r="C76" s="23" t="s">
        <v>180</v>
      </c>
      <c r="D76" s="40"/>
      <c r="E76" s="40"/>
      <c r="F76" s="40"/>
      <c r="G76" s="40"/>
      <c r="H76" s="40"/>
      <c r="I76" s="144"/>
      <c r="J76" s="40"/>
      <c r="K76" s="40"/>
      <c r="L76" s="44"/>
    </row>
    <row r="77" s="1" customFormat="1" ht="6.96" customHeight="1">
      <c r="B77" s="39"/>
      <c r="C77" s="40"/>
      <c r="D77" s="40"/>
      <c r="E77" s="40"/>
      <c r="F77" s="40"/>
      <c r="G77" s="40"/>
      <c r="H77" s="40"/>
      <c r="I77" s="144"/>
      <c r="J77" s="40"/>
      <c r="K77" s="40"/>
      <c r="L77" s="44"/>
    </row>
    <row r="78" s="1" customFormat="1" ht="12" customHeight="1">
      <c r="B78" s="39"/>
      <c r="C78" s="32" t="s">
        <v>16</v>
      </c>
      <c r="D78" s="40"/>
      <c r="E78" s="40"/>
      <c r="F78" s="40"/>
      <c r="G78" s="40"/>
      <c r="H78" s="40"/>
      <c r="I78" s="144"/>
      <c r="J78" s="40"/>
      <c r="K78" s="40"/>
      <c r="L78" s="44"/>
    </row>
    <row r="79" s="1" customFormat="1" ht="16.5" customHeight="1">
      <c r="B79" s="39"/>
      <c r="C79" s="40"/>
      <c r="D79" s="40"/>
      <c r="E79" s="172" t="str">
        <f>E7</f>
        <v>BASKETBALOVÁ HALA BASKETPOINT FRÝDEK-MÍSTEK</v>
      </c>
      <c r="F79" s="32"/>
      <c r="G79" s="32"/>
      <c r="H79" s="32"/>
      <c r="I79" s="144"/>
      <c r="J79" s="40"/>
      <c r="K79" s="40"/>
      <c r="L79" s="44"/>
    </row>
    <row r="80" s="1" customFormat="1" ht="12" customHeight="1">
      <c r="B80" s="39"/>
      <c r="C80" s="32" t="s">
        <v>167</v>
      </c>
      <c r="D80" s="40"/>
      <c r="E80" s="40"/>
      <c r="F80" s="40"/>
      <c r="G80" s="40"/>
      <c r="H80" s="40"/>
      <c r="I80" s="144"/>
      <c r="J80" s="40"/>
      <c r="K80" s="40"/>
      <c r="L80" s="44"/>
    </row>
    <row r="81" s="1" customFormat="1" ht="16.5" customHeight="1">
      <c r="B81" s="39"/>
      <c r="C81" s="40"/>
      <c r="D81" s="40"/>
      <c r="E81" s="65" t="str">
        <f>E9</f>
        <v xml:space="preserve">SO 10 - OCHRANA SDĚLOVACÍHO VEDENÍ </v>
      </c>
      <c r="F81" s="40"/>
      <c r="G81" s="40"/>
      <c r="H81" s="40"/>
      <c r="I81" s="144"/>
      <c r="J81" s="40"/>
      <c r="K81" s="40"/>
      <c r="L81" s="44"/>
    </row>
    <row r="82" s="1" customFormat="1" ht="6.96" customHeight="1">
      <c r="B82" s="39"/>
      <c r="C82" s="40"/>
      <c r="D82" s="40"/>
      <c r="E82" s="40"/>
      <c r="F82" s="40"/>
      <c r="G82" s="40"/>
      <c r="H82" s="40"/>
      <c r="I82" s="144"/>
      <c r="J82" s="40"/>
      <c r="K82" s="40"/>
      <c r="L82" s="44"/>
    </row>
    <row r="83" s="1" customFormat="1" ht="12" customHeight="1">
      <c r="B83" s="39"/>
      <c r="C83" s="32" t="s">
        <v>22</v>
      </c>
      <c r="D83" s="40"/>
      <c r="E83" s="40"/>
      <c r="F83" s="27" t="str">
        <f>F12</f>
        <v>Frýdek Místek</v>
      </c>
      <c r="G83" s="40"/>
      <c r="H83" s="40"/>
      <c r="I83" s="146" t="s">
        <v>24</v>
      </c>
      <c r="J83" s="68" t="str">
        <f>IF(J12="","",J12)</f>
        <v>11. 8. 2018</v>
      </c>
      <c r="K83" s="40"/>
      <c r="L83" s="44"/>
    </row>
    <row r="84" s="1" customFormat="1" ht="6.96" customHeight="1">
      <c r="B84" s="39"/>
      <c r="C84" s="40"/>
      <c r="D84" s="40"/>
      <c r="E84" s="40"/>
      <c r="F84" s="40"/>
      <c r="G84" s="40"/>
      <c r="H84" s="40"/>
      <c r="I84" s="144"/>
      <c r="J84" s="40"/>
      <c r="K84" s="40"/>
      <c r="L84" s="44"/>
    </row>
    <row r="85" s="1" customFormat="1" ht="13.65" customHeight="1">
      <c r="B85" s="39"/>
      <c r="C85" s="32" t="s">
        <v>30</v>
      </c>
      <c r="D85" s="40"/>
      <c r="E85" s="40"/>
      <c r="F85" s="27" t="str">
        <f>E15</f>
        <v>Basketpoint Frýdek-Místek z.s.</v>
      </c>
      <c r="G85" s="40"/>
      <c r="H85" s="40"/>
      <c r="I85" s="146" t="s">
        <v>36</v>
      </c>
      <c r="J85" s="37" t="str">
        <f>E21</f>
        <v>INPROS FM s.r.o.</v>
      </c>
      <c r="K85" s="40"/>
      <c r="L85" s="44"/>
    </row>
    <row r="86" s="1" customFormat="1" ht="13.65" customHeight="1">
      <c r="B86" s="39"/>
      <c r="C86" s="32" t="s">
        <v>34</v>
      </c>
      <c r="D86" s="40"/>
      <c r="E86" s="40"/>
      <c r="F86" s="27" t="str">
        <f>IF(E18="","",E18)</f>
        <v>Vyplň údaj</v>
      </c>
      <c r="G86" s="40"/>
      <c r="H86" s="40"/>
      <c r="I86" s="146" t="s">
        <v>39</v>
      </c>
      <c r="J86" s="37" t="str">
        <f>E24</f>
        <v xml:space="preserve"> </v>
      </c>
      <c r="K86" s="40"/>
      <c r="L86" s="44"/>
    </row>
    <row r="87" s="1" customFormat="1" ht="10.32" customHeight="1">
      <c r="B87" s="39"/>
      <c r="C87" s="40"/>
      <c r="D87" s="40"/>
      <c r="E87" s="40"/>
      <c r="F87" s="40"/>
      <c r="G87" s="40"/>
      <c r="H87" s="40"/>
      <c r="I87" s="144"/>
      <c r="J87" s="40"/>
      <c r="K87" s="40"/>
      <c r="L87" s="44"/>
    </row>
    <row r="88" s="10" customFormat="1" ht="29.28" customHeight="1">
      <c r="B88" s="191"/>
      <c r="C88" s="192" t="s">
        <v>181</v>
      </c>
      <c r="D88" s="193" t="s">
        <v>62</v>
      </c>
      <c r="E88" s="193" t="s">
        <v>58</v>
      </c>
      <c r="F88" s="193" t="s">
        <v>59</v>
      </c>
      <c r="G88" s="193" t="s">
        <v>182</v>
      </c>
      <c r="H88" s="193" t="s">
        <v>183</v>
      </c>
      <c r="I88" s="194" t="s">
        <v>184</v>
      </c>
      <c r="J88" s="193" t="s">
        <v>171</v>
      </c>
      <c r="K88" s="195" t="s">
        <v>185</v>
      </c>
      <c r="L88" s="196"/>
      <c r="M88" s="89" t="s">
        <v>1</v>
      </c>
      <c r="N88" s="90" t="s">
        <v>47</v>
      </c>
      <c r="O88" s="90" t="s">
        <v>186</v>
      </c>
      <c r="P88" s="90" t="s">
        <v>187</v>
      </c>
      <c r="Q88" s="90" t="s">
        <v>188</v>
      </c>
      <c r="R88" s="90" t="s">
        <v>189</v>
      </c>
      <c r="S88" s="90" t="s">
        <v>190</v>
      </c>
      <c r="T88" s="91" t="s">
        <v>191</v>
      </c>
    </row>
    <row r="89" s="1" customFormat="1" ht="22.8" customHeight="1">
      <c r="B89" s="39"/>
      <c r="C89" s="96" t="s">
        <v>192</v>
      </c>
      <c r="D89" s="40"/>
      <c r="E89" s="40"/>
      <c r="F89" s="40"/>
      <c r="G89" s="40"/>
      <c r="H89" s="40"/>
      <c r="I89" s="144"/>
      <c r="J89" s="197">
        <f>BK89</f>
        <v>0</v>
      </c>
      <c r="K89" s="40"/>
      <c r="L89" s="44"/>
      <c r="M89" s="92"/>
      <c r="N89" s="93"/>
      <c r="O89" s="93"/>
      <c r="P89" s="198">
        <f>P90+P189</f>
        <v>0</v>
      </c>
      <c r="Q89" s="93"/>
      <c r="R89" s="198">
        <f>R90+R189</f>
        <v>229.30841600000002</v>
      </c>
      <c r="S89" s="93"/>
      <c r="T89" s="199">
        <f>T90+T189</f>
        <v>141.24000000000001</v>
      </c>
      <c r="AT89" s="17" t="s">
        <v>76</v>
      </c>
      <c r="AU89" s="17" t="s">
        <v>173</v>
      </c>
      <c r="BK89" s="200">
        <f>BK90+BK189</f>
        <v>0</v>
      </c>
    </row>
    <row r="90" s="11" customFormat="1" ht="25.92" customHeight="1">
      <c r="B90" s="201"/>
      <c r="C90" s="202"/>
      <c r="D90" s="203" t="s">
        <v>76</v>
      </c>
      <c r="E90" s="204" t="s">
        <v>292</v>
      </c>
      <c r="F90" s="204" t="s">
        <v>293</v>
      </c>
      <c r="G90" s="202"/>
      <c r="H90" s="202"/>
      <c r="I90" s="205"/>
      <c r="J90" s="206">
        <f>BK90</f>
        <v>0</v>
      </c>
      <c r="K90" s="202"/>
      <c r="L90" s="207"/>
      <c r="M90" s="208"/>
      <c r="N90" s="209"/>
      <c r="O90" s="209"/>
      <c r="P90" s="210">
        <f>P91+P139+P143+P169+P176+P180+P187</f>
        <v>0</v>
      </c>
      <c r="Q90" s="209"/>
      <c r="R90" s="210">
        <f>R91+R139+R143+R169+R176+R180+R187</f>
        <v>229.30841600000002</v>
      </c>
      <c r="S90" s="209"/>
      <c r="T90" s="211">
        <f>T91+T139+T143+T169+T176+T180+T187</f>
        <v>141.24000000000001</v>
      </c>
      <c r="AR90" s="212" t="s">
        <v>84</v>
      </c>
      <c r="AT90" s="213" t="s">
        <v>76</v>
      </c>
      <c r="AU90" s="213" t="s">
        <v>77</v>
      </c>
      <c r="AY90" s="212" t="s">
        <v>195</v>
      </c>
      <c r="BK90" s="214">
        <f>BK91+BK139+BK143+BK169+BK176+BK180+BK187</f>
        <v>0</v>
      </c>
    </row>
    <row r="91" s="11" customFormat="1" ht="22.8" customHeight="1">
      <c r="B91" s="201"/>
      <c r="C91" s="202"/>
      <c r="D91" s="203" t="s">
        <v>76</v>
      </c>
      <c r="E91" s="215" t="s">
        <v>84</v>
      </c>
      <c r="F91" s="215" t="s">
        <v>294</v>
      </c>
      <c r="G91" s="202"/>
      <c r="H91" s="202"/>
      <c r="I91" s="205"/>
      <c r="J91" s="216">
        <f>BK91</f>
        <v>0</v>
      </c>
      <c r="K91" s="202"/>
      <c r="L91" s="207"/>
      <c r="M91" s="208"/>
      <c r="N91" s="209"/>
      <c r="O91" s="209"/>
      <c r="P91" s="210">
        <f>SUM(P92:P138)</f>
        <v>0</v>
      </c>
      <c r="Q91" s="209"/>
      <c r="R91" s="210">
        <f>SUM(R92:R138)</f>
        <v>36</v>
      </c>
      <c r="S91" s="209"/>
      <c r="T91" s="211">
        <f>SUM(T92:T138)</f>
        <v>141.24000000000001</v>
      </c>
      <c r="AR91" s="212" t="s">
        <v>84</v>
      </c>
      <c r="AT91" s="213" t="s">
        <v>76</v>
      </c>
      <c r="AU91" s="213" t="s">
        <v>84</v>
      </c>
      <c r="AY91" s="212" t="s">
        <v>195</v>
      </c>
      <c r="BK91" s="214">
        <f>SUM(BK92:BK138)</f>
        <v>0</v>
      </c>
    </row>
    <row r="92" s="1" customFormat="1" ht="16.5" customHeight="1">
      <c r="B92" s="39"/>
      <c r="C92" s="217" t="s">
        <v>84</v>
      </c>
      <c r="D92" s="217" t="s">
        <v>198</v>
      </c>
      <c r="E92" s="218" t="s">
        <v>2438</v>
      </c>
      <c r="F92" s="219" t="s">
        <v>3210</v>
      </c>
      <c r="G92" s="220" t="s">
        <v>321</v>
      </c>
      <c r="H92" s="221">
        <v>200</v>
      </c>
      <c r="I92" s="222"/>
      <c r="J92" s="223">
        <f>ROUND(I92*H92,2)</f>
        <v>0</v>
      </c>
      <c r="K92" s="219" t="s">
        <v>202</v>
      </c>
      <c r="L92" s="44"/>
      <c r="M92" s="224" t="s">
        <v>1</v>
      </c>
      <c r="N92" s="225" t="s">
        <v>48</v>
      </c>
      <c r="O92" s="80"/>
      <c r="P92" s="226">
        <f>O92*H92</f>
        <v>0</v>
      </c>
      <c r="Q92" s="226">
        <v>0</v>
      </c>
      <c r="R92" s="226">
        <f>Q92*H92</f>
        <v>0</v>
      </c>
      <c r="S92" s="226">
        <v>0.29499999999999998</v>
      </c>
      <c r="T92" s="227">
        <f>S92*H92</f>
        <v>59</v>
      </c>
      <c r="AR92" s="17" t="s">
        <v>215</v>
      </c>
      <c r="AT92" s="17" t="s">
        <v>198</v>
      </c>
      <c r="AU92" s="17" t="s">
        <v>86</v>
      </c>
      <c r="AY92" s="17" t="s">
        <v>195</v>
      </c>
      <c r="BE92" s="228">
        <f>IF(N92="základní",J92,0)</f>
        <v>0</v>
      </c>
      <c r="BF92" s="228">
        <f>IF(N92="snížená",J92,0)</f>
        <v>0</v>
      </c>
      <c r="BG92" s="228">
        <f>IF(N92="zákl. přenesená",J92,0)</f>
        <v>0</v>
      </c>
      <c r="BH92" s="228">
        <f>IF(N92="sníž. přenesená",J92,0)</f>
        <v>0</v>
      </c>
      <c r="BI92" s="228">
        <f>IF(N92="nulová",J92,0)</f>
        <v>0</v>
      </c>
      <c r="BJ92" s="17" t="s">
        <v>84</v>
      </c>
      <c r="BK92" s="228">
        <f>ROUND(I92*H92,2)</f>
        <v>0</v>
      </c>
      <c r="BL92" s="17" t="s">
        <v>215</v>
      </c>
      <c r="BM92" s="17" t="s">
        <v>3211</v>
      </c>
    </row>
    <row r="93" s="12" customFormat="1">
      <c r="B93" s="235"/>
      <c r="C93" s="236"/>
      <c r="D93" s="229" t="s">
        <v>299</v>
      </c>
      <c r="E93" s="237" t="s">
        <v>1</v>
      </c>
      <c r="F93" s="238" t="s">
        <v>3212</v>
      </c>
      <c r="G93" s="236"/>
      <c r="H93" s="239">
        <v>200</v>
      </c>
      <c r="I93" s="240"/>
      <c r="J93" s="236"/>
      <c r="K93" s="236"/>
      <c r="L93" s="241"/>
      <c r="M93" s="242"/>
      <c r="N93" s="243"/>
      <c r="O93" s="243"/>
      <c r="P93" s="243"/>
      <c r="Q93" s="243"/>
      <c r="R93" s="243"/>
      <c r="S93" s="243"/>
      <c r="T93" s="244"/>
      <c r="AT93" s="245" t="s">
        <v>299</v>
      </c>
      <c r="AU93" s="245" t="s">
        <v>86</v>
      </c>
      <c r="AV93" s="12" t="s">
        <v>86</v>
      </c>
      <c r="AW93" s="12" t="s">
        <v>38</v>
      </c>
      <c r="AX93" s="12" t="s">
        <v>77</v>
      </c>
      <c r="AY93" s="245" t="s">
        <v>195</v>
      </c>
    </row>
    <row r="94" s="13" customFormat="1">
      <c r="B94" s="246"/>
      <c r="C94" s="247"/>
      <c r="D94" s="229" t="s">
        <v>299</v>
      </c>
      <c r="E94" s="248" t="s">
        <v>1</v>
      </c>
      <c r="F94" s="249" t="s">
        <v>301</v>
      </c>
      <c r="G94" s="247"/>
      <c r="H94" s="250">
        <v>200</v>
      </c>
      <c r="I94" s="251"/>
      <c r="J94" s="247"/>
      <c r="K94" s="247"/>
      <c r="L94" s="252"/>
      <c r="M94" s="253"/>
      <c r="N94" s="254"/>
      <c r="O94" s="254"/>
      <c r="P94" s="254"/>
      <c r="Q94" s="254"/>
      <c r="R94" s="254"/>
      <c r="S94" s="254"/>
      <c r="T94" s="255"/>
      <c r="AT94" s="256" t="s">
        <v>299</v>
      </c>
      <c r="AU94" s="256" t="s">
        <v>86</v>
      </c>
      <c r="AV94" s="13" t="s">
        <v>215</v>
      </c>
      <c r="AW94" s="13" t="s">
        <v>38</v>
      </c>
      <c r="AX94" s="13" t="s">
        <v>84</v>
      </c>
      <c r="AY94" s="256" t="s">
        <v>195</v>
      </c>
    </row>
    <row r="95" s="1" customFormat="1" ht="16.5" customHeight="1">
      <c r="B95" s="39"/>
      <c r="C95" s="217" t="s">
        <v>86</v>
      </c>
      <c r="D95" s="217" t="s">
        <v>198</v>
      </c>
      <c r="E95" s="218" t="s">
        <v>3213</v>
      </c>
      <c r="F95" s="219" t="s">
        <v>3214</v>
      </c>
      <c r="G95" s="220" t="s">
        <v>321</v>
      </c>
      <c r="H95" s="221">
        <v>240</v>
      </c>
      <c r="I95" s="222"/>
      <c r="J95" s="223">
        <f>ROUND(I95*H95,2)</f>
        <v>0</v>
      </c>
      <c r="K95" s="219" t="s">
        <v>202</v>
      </c>
      <c r="L95" s="44"/>
      <c r="M95" s="224" t="s">
        <v>1</v>
      </c>
      <c r="N95" s="225" t="s">
        <v>48</v>
      </c>
      <c r="O95" s="80"/>
      <c r="P95" s="226">
        <f>O95*H95</f>
        <v>0</v>
      </c>
      <c r="Q95" s="226">
        <v>0</v>
      </c>
      <c r="R95" s="226">
        <f>Q95*H95</f>
        <v>0</v>
      </c>
      <c r="S95" s="226">
        <v>0.28999999999999998</v>
      </c>
      <c r="T95" s="227">
        <f>S95*H95</f>
        <v>69.599999999999994</v>
      </c>
      <c r="AR95" s="17" t="s">
        <v>215</v>
      </c>
      <c r="AT95" s="17" t="s">
        <v>198</v>
      </c>
      <c r="AU95" s="17" t="s">
        <v>86</v>
      </c>
      <c r="AY95" s="17" t="s">
        <v>195</v>
      </c>
      <c r="BE95" s="228">
        <f>IF(N95="základní",J95,0)</f>
        <v>0</v>
      </c>
      <c r="BF95" s="228">
        <f>IF(N95="snížená",J95,0)</f>
        <v>0</v>
      </c>
      <c r="BG95" s="228">
        <f>IF(N95="zákl. přenesená",J95,0)</f>
        <v>0</v>
      </c>
      <c r="BH95" s="228">
        <f>IF(N95="sníž. přenesená",J95,0)</f>
        <v>0</v>
      </c>
      <c r="BI95" s="228">
        <f>IF(N95="nulová",J95,0)</f>
        <v>0</v>
      </c>
      <c r="BJ95" s="17" t="s">
        <v>84</v>
      </c>
      <c r="BK95" s="228">
        <f>ROUND(I95*H95,2)</f>
        <v>0</v>
      </c>
      <c r="BL95" s="17" t="s">
        <v>215</v>
      </c>
      <c r="BM95" s="17" t="s">
        <v>3215</v>
      </c>
    </row>
    <row r="96" s="12" customFormat="1">
      <c r="B96" s="235"/>
      <c r="C96" s="236"/>
      <c r="D96" s="229" t="s">
        <v>299</v>
      </c>
      <c r="E96" s="237" t="s">
        <v>1</v>
      </c>
      <c r="F96" s="238" t="s">
        <v>3216</v>
      </c>
      <c r="G96" s="236"/>
      <c r="H96" s="239">
        <v>240</v>
      </c>
      <c r="I96" s="240"/>
      <c r="J96" s="236"/>
      <c r="K96" s="236"/>
      <c r="L96" s="241"/>
      <c r="M96" s="242"/>
      <c r="N96" s="243"/>
      <c r="O96" s="243"/>
      <c r="P96" s="243"/>
      <c r="Q96" s="243"/>
      <c r="R96" s="243"/>
      <c r="S96" s="243"/>
      <c r="T96" s="244"/>
      <c r="AT96" s="245" t="s">
        <v>299</v>
      </c>
      <c r="AU96" s="245" t="s">
        <v>86</v>
      </c>
      <c r="AV96" s="12" t="s">
        <v>86</v>
      </c>
      <c r="AW96" s="12" t="s">
        <v>38</v>
      </c>
      <c r="AX96" s="12" t="s">
        <v>77</v>
      </c>
      <c r="AY96" s="245" t="s">
        <v>195</v>
      </c>
    </row>
    <row r="97" s="13" customFormat="1">
      <c r="B97" s="246"/>
      <c r="C97" s="247"/>
      <c r="D97" s="229" t="s">
        <v>299</v>
      </c>
      <c r="E97" s="248" t="s">
        <v>1</v>
      </c>
      <c r="F97" s="249" t="s">
        <v>301</v>
      </c>
      <c r="G97" s="247"/>
      <c r="H97" s="250">
        <v>240</v>
      </c>
      <c r="I97" s="251"/>
      <c r="J97" s="247"/>
      <c r="K97" s="247"/>
      <c r="L97" s="252"/>
      <c r="M97" s="253"/>
      <c r="N97" s="254"/>
      <c r="O97" s="254"/>
      <c r="P97" s="254"/>
      <c r="Q97" s="254"/>
      <c r="R97" s="254"/>
      <c r="S97" s="254"/>
      <c r="T97" s="255"/>
      <c r="AT97" s="256" t="s">
        <v>299</v>
      </c>
      <c r="AU97" s="256" t="s">
        <v>86</v>
      </c>
      <c r="AV97" s="13" t="s">
        <v>215</v>
      </c>
      <c r="AW97" s="13" t="s">
        <v>38</v>
      </c>
      <c r="AX97" s="13" t="s">
        <v>84</v>
      </c>
      <c r="AY97" s="256" t="s">
        <v>195</v>
      </c>
    </row>
    <row r="98" s="1" customFormat="1" ht="16.5" customHeight="1">
      <c r="B98" s="39"/>
      <c r="C98" s="217" t="s">
        <v>210</v>
      </c>
      <c r="D98" s="217" t="s">
        <v>198</v>
      </c>
      <c r="E98" s="218" t="s">
        <v>3137</v>
      </c>
      <c r="F98" s="219" t="s">
        <v>3138</v>
      </c>
      <c r="G98" s="220" t="s">
        <v>321</v>
      </c>
      <c r="H98" s="221">
        <v>40</v>
      </c>
      <c r="I98" s="222"/>
      <c r="J98" s="223">
        <f>ROUND(I98*H98,2)</f>
        <v>0</v>
      </c>
      <c r="K98" s="219" t="s">
        <v>202</v>
      </c>
      <c r="L98" s="44"/>
      <c r="M98" s="224" t="s">
        <v>1</v>
      </c>
      <c r="N98" s="225" t="s">
        <v>48</v>
      </c>
      <c r="O98" s="80"/>
      <c r="P98" s="226">
        <f>O98*H98</f>
        <v>0</v>
      </c>
      <c r="Q98" s="226">
        <v>0</v>
      </c>
      <c r="R98" s="226">
        <f>Q98*H98</f>
        <v>0</v>
      </c>
      <c r="S98" s="226">
        <v>0.316</v>
      </c>
      <c r="T98" s="227">
        <f>S98*H98</f>
        <v>12.640000000000001</v>
      </c>
      <c r="AR98" s="17" t="s">
        <v>215</v>
      </c>
      <c r="AT98" s="17" t="s">
        <v>198</v>
      </c>
      <c r="AU98" s="17" t="s">
        <v>86</v>
      </c>
      <c r="AY98" s="17" t="s">
        <v>195</v>
      </c>
      <c r="BE98" s="228">
        <f>IF(N98="základní",J98,0)</f>
        <v>0</v>
      </c>
      <c r="BF98" s="228">
        <f>IF(N98="snížená",J98,0)</f>
        <v>0</v>
      </c>
      <c r="BG98" s="228">
        <f>IF(N98="zákl. přenesená",J98,0)</f>
        <v>0</v>
      </c>
      <c r="BH98" s="228">
        <f>IF(N98="sníž. přenesená",J98,0)</f>
        <v>0</v>
      </c>
      <c r="BI98" s="228">
        <f>IF(N98="nulová",J98,0)</f>
        <v>0</v>
      </c>
      <c r="BJ98" s="17" t="s">
        <v>84</v>
      </c>
      <c r="BK98" s="228">
        <f>ROUND(I98*H98,2)</f>
        <v>0</v>
      </c>
      <c r="BL98" s="17" t="s">
        <v>215</v>
      </c>
      <c r="BM98" s="17" t="s">
        <v>3217</v>
      </c>
    </row>
    <row r="99" s="12" customFormat="1">
      <c r="B99" s="235"/>
      <c r="C99" s="236"/>
      <c r="D99" s="229" t="s">
        <v>299</v>
      </c>
      <c r="E99" s="237" t="s">
        <v>1</v>
      </c>
      <c r="F99" s="238" t="s">
        <v>3136</v>
      </c>
      <c r="G99" s="236"/>
      <c r="H99" s="239">
        <v>40</v>
      </c>
      <c r="I99" s="240"/>
      <c r="J99" s="236"/>
      <c r="K99" s="236"/>
      <c r="L99" s="241"/>
      <c r="M99" s="242"/>
      <c r="N99" s="243"/>
      <c r="O99" s="243"/>
      <c r="P99" s="243"/>
      <c r="Q99" s="243"/>
      <c r="R99" s="243"/>
      <c r="S99" s="243"/>
      <c r="T99" s="244"/>
      <c r="AT99" s="245" t="s">
        <v>299</v>
      </c>
      <c r="AU99" s="245" t="s">
        <v>86</v>
      </c>
      <c r="AV99" s="12" t="s">
        <v>86</v>
      </c>
      <c r="AW99" s="12" t="s">
        <v>38</v>
      </c>
      <c r="AX99" s="12" t="s">
        <v>77</v>
      </c>
      <c r="AY99" s="245" t="s">
        <v>195</v>
      </c>
    </row>
    <row r="100" s="13" customFormat="1">
      <c r="B100" s="246"/>
      <c r="C100" s="247"/>
      <c r="D100" s="229" t="s">
        <v>299</v>
      </c>
      <c r="E100" s="248" t="s">
        <v>1</v>
      </c>
      <c r="F100" s="249" t="s">
        <v>301</v>
      </c>
      <c r="G100" s="247"/>
      <c r="H100" s="250">
        <v>40</v>
      </c>
      <c r="I100" s="251"/>
      <c r="J100" s="247"/>
      <c r="K100" s="247"/>
      <c r="L100" s="252"/>
      <c r="M100" s="253"/>
      <c r="N100" s="254"/>
      <c r="O100" s="254"/>
      <c r="P100" s="254"/>
      <c r="Q100" s="254"/>
      <c r="R100" s="254"/>
      <c r="S100" s="254"/>
      <c r="T100" s="255"/>
      <c r="AT100" s="256" t="s">
        <v>299</v>
      </c>
      <c r="AU100" s="256" t="s">
        <v>86</v>
      </c>
      <c r="AV100" s="13" t="s">
        <v>215</v>
      </c>
      <c r="AW100" s="13" t="s">
        <v>38</v>
      </c>
      <c r="AX100" s="13" t="s">
        <v>84</v>
      </c>
      <c r="AY100" s="256" t="s">
        <v>195</v>
      </c>
    </row>
    <row r="101" s="1" customFormat="1" ht="16.5" customHeight="1">
      <c r="B101" s="39"/>
      <c r="C101" s="217" t="s">
        <v>215</v>
      </c>
      <c r="D101" s="217" t="s">
        <v>198</v>
      </c>
      <c r="E101" s="218" t="s">
        <v>2769</v>
      </c>
      <c r="F101" s="219" t="s">
        <v>2770</v>
      </c>
      <c r="G101" s="220" t="s">
        <v>297</v>
      </c>
      <c r="H101" s="221">
        <v>15</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215</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3218</v>
      </c>
    </row>
    <row r="102" s="12" customFormat="1">
      <c r="B102" s="235"/>
      <c r="C102" s="236"/>
      <c r="D102" s="229" t="s">
        <v>299</v>
      </c>
      <c r="E102" s="237" t="s">
        <v>1</v>
      </c>
      <c r="F102" s="238" t="s">
        <v>2776</v>
      </c>
      <c r="G102" s="236"/>
      <c r="H102" s="239">
        <v>15</v>
      </c>
      <c r="I102" s="240"/>
      <c r="J102" s="236"/>
      <c r="K102" s="236"/>
      <c r="L102" s="241"/>
      <c r="M102" s="242"/>
      <c r="N102" s="243"/>
      <c r="O102" s="243"/>
      <c r="P102" s="243"/>
      <c r="Q102" s="243"/>
      <c r="R102" s="243"/>
      <c r="S102" s="243"/>
      <c r="T102" s="244"/>
      <c r="AT102" s="245" t="s">
        <v>299</v>
      </c>
      <c r="AU102" s="245" t="s">
        <v>86</v>
      </c>
      <c r="AV102" s="12" t="s">
        <v>86</v>
      </c>
      <c r="AW102" s="12" t="s">
        <v>38</v>
      </c>
      <c r="AX102" s="12" t="s">
        <v>77</v>
      </c>
      <c r="AY102" s="245" t="s">
        <v>195</v>
      </c>
    </row>
    <row r="103" s="13" customFormat="1">
      <c r="B103" s="246"/>
      <c r="C103" s="247"/>
      <c r="D103" s="229" t="s">
        <v>299</v>
      </c>
      <c r="E103" s="248" t="s">
        <v>1</v>
      </c>
      <c r="F103" s="249" t="s">
        <v>301</v>
      </c>
      <c r="G103" s="247"/>
      <c r="H103" s="250">
        <v>15</v>
      </c>
      <c r="I103" s="251"/>
      <c r="J103" s="247"/>
      <c r="K103" s="247"/>
      <c r="L103" s="252"/>
      <c r="M103" s="253"/>
      <c r="N103" s="254"/>
      <c r="O103" s="254"/>
      <c r="P103" s="254"/>
      <c r="Q103" s="254"/>
      <c r="R103" s="254"/>
      <c r="S103" s="254"/>
      <c r="T103" s="255"/>
      <c r="AT103" s="256" t="s">
        <v>299</v>
      </c>
      <c r="AU103" s="256" t="s">
        <v>86</v>
      </c>
      <c r="AV103" s="13" t="s">
        <v>215</v>
      </c>
      <c r="AW103" s="13" t="s">
        <v>38</v>
      </c>
      <c r="AX103" s="13" t="s">
        <v>84</v>
      </c>
      <c r="AY103" s="256" t="s">
        <v>195</v>
      </c>
    </row>
    <row r="104" s="1" customFormat="1" ht="16.5" customHeight="1">
      <c r="B104" s="39"/>
      <c r="C104" s="217" t="s">
        <v>194</v>
      </c>
      <c r="D104" s="217" t="s">
        <v>198</v>
      </c>
      <c r="E104" s="218" t="s">
        <v>2773</v>
      </c>
      <c r="F104" s="219" t="s">
        <v>2774</v>
      </c>
      <c r="G104" s="220" t="s">
        <v>304</v>
      </c>
      <c r="H104" s="221">
        <v>40</v>
      </c>
      <c r="I104" s="222"/>
      <c r="J104" s="223">
        <f>ROUND(I104*H104,2)</f>
        <v>0</v>
      </c>
      <c r="K104" s="219" t="s">
        <v>202</v>
      </c>
      <c r="L104" s="44"/>
      <c r="M104" s="224" t="s">
        <v>1</v>
      </c>
      <c r="N104" s="225" t="s">
        <v>48</v>
      </c>
      <c r="O104" s="80"/>
      <c r="P104" s="226">
        <f>O104*H104</f>
        <v>0</v>
      </c>
      <c r="Q104" s="226">
        <v>0</v>
      </c>
      <c r="R104" s="226">
        <f>Q104*H104</f>
        <v>0</v>
      </c>
      <c r="S104" s="226">
        <v>0</v>
      </c>
      <c r="T104" s="227">
        <f>S104*H104</f>
        <v>0</v>
      </c>
      <c r="AR104" s="17" t="s">
        <v>215</v>
      </c>
      <c r="AT104" s="17" t="s">
        <v>198</v>
      </c>
      <c r="AU104" s="17" t="s">
        <v>86</v>
      </c>
      <c r="AY104" s="17" t="s">
        <v>195</v>
      </c>
      <c r="BE104" s="228">
        <f>IF(N104="základní",J104,0)</f>
        <v>0</v>
      </c>
      <c r="BF104" s="228">
        <f>IF(N104="snížená",J104,0)</f>
        <v>0</v>
      </c>
      <c r="BG104" s="228">
        <f>IF(N104="zákl. přenesená",J104,0)</f>
        <v>0</v>
      </c>
      <c r="BH104" s="228">
        <f>IF(N104="sníž. přenesená",J104,0)</f>
        <v>0</v>
      </c>
      <c r="BI104" s="228">
        <f>IF(N104="nulová",J104,0)</f>
        <v>0</v>
      </c>
      <c r="BJ104" s="17" t="s">
        <v>84</v>
      </c>
      <c r="BK104" s="228">
        <f>ROUND(I104*H104,2)</f>
        <v>0</v>
      </c>
      <c r="BL104" s="17" t="s">
        <v>215</v>
      </c>
      <c r="BM104" s="17" t="s">
        <v>3219</v>
      </c>
    </row>
    <row r="105" s="12" customFormat="1">
      <c r="B105" s="235"/>
      <c r="C105" s="236"/>
      <c r="D105" s="229" t="s">
        <v>299</v>
      </c>
      <c r="E105" s="237" t="s">
        <v>1</v>
      </c>
      <c r="F105" s="238" t="s">
        <v>3142</v>
      </c>
      <c r="G105" s="236"/>
      <c r="H105" s="239">
        <v>40</v>
      </c>
      <c r="I105" s="240"/>
      <c r="J105" s="236"/>
      <c r="K105" s="236"/>
      <c r="L105" s="241"/>
      <c r="M105" s="242"/>
      <c r="N105" s="243"/>
      <c r="O105" s="243"/>
      <c r="P105" s="243"/>
      <c r="Q105" s="243"/>
      <c r="R105" s="243"/>
      <c r="S105" s="243"/>
      <c r="T105" s="244"/>
      <c r="AT105" s="245" t="s">
        <v>299</v>
      </c>
      <c r="AU105" s="245" t="s">
        <v>86</v>
      </c>
      <c r="AV105" s="12" t="s">
        <v>86</v>
      </c>
      <c r="AW105" s="12" t="s">
        <v>38</v>
      </c>
      <c r="AX105" s="12" t="s">
        <v>77</v>
      </c>
      <c r="AY105" s="245" t="s">
        <v>195</v>
      </c>
    </row>
    <row r="106" s="13" customFormat="1">
      <c r="B106" s="246"/>
      <c r="C106" s="247"/>
      <c r="D106" s="229" t="s">
        <v>299</v>
      </c>
      <c r="E106" s="248" t="s">
        <v>1</v>
      </c>
      <c r="F106" s="249" t="s">
        <v>301</v>
      </c>
      <c r="G106" s="247"/>
      <c r="H106" s="250">
        <v>40</v>
      </c>
      <c r="I106" s="251"/>
      <c r="J106" s="247"/>
      <c r="K106" s="247"/>
      <c r="L106" s="252"/>
      <c r="M106" s="253"/>
      <c r="N106" s="254"/>
      <c r="O106" s="254"/>
      <c r="P106" s="254"/>
      <c r="Q106" s="254"/>
      <c r="R106" s="254"/>
      <c r="S106" s="254"/>
      <c r="T106" s="255"/>
      <c r="AT106" s="256" t="s">
        <v>299</v>
      </c>
      <c r="AU106" s="256" t="s">
        <v>86</v>
      </c>
      <c r="AV106" s="13" t="s">
        <v>215</v>
      </c>
      <c r="AW106" s="13" t="s">
        <v>38</v>
      </c>
      <c r="AX106" s="13" t="s">
        <v>84</v>
      </c>
      <c r="AY106" s="256" t="s">
        <v>195</v>
      </c>
    </row>
    <row r="107" s="1" customFormat="1" ht="16.5" customHeight="1">
      <c r="B107" s="39"/>
      <c r="C107" s="217" t="s">
        <v>228</v>
      </c>
      <c r="D107" s="217" t="s">
        <v>198</v>
      </c>
      <c r="E107" s="218" t="s">
        <v>3220</v>
      </c>
      <c r="F107" s="219" t="s">
        <v>3221</v>
      </c>
      <c r="G107" s="220" t="s">
        <v>309</v>
      </c>
      <c r="H107" s="221">
        <v>90</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215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3222</v>
      </c>
    </row>
    <row r="108" s="12" customFormat="1">
      <c r="B108" s="235"/>
      <c r="C108" s="236"/>
      <c r="D108" s="229" t="s">
        <v>299</v>
      </c>
      <c r="E108" s="237" t="s">
        <v>1</v>
      </c>
      <c r="F108" s="238" t="s">
        <v>3223</v>
      </c>
      <c r="G108" s="236"/>
      <c r="H108" s="239">
        <v>90</v>
      </c>
      <c r="I108" s="240"/>
      <c r="J108" s="236"/>
      <c r="K108" s="236"/>
      <c r="L108" s="241"/>
      <c r="M108" s="242"/>
      <c r="N108" s="243"/>
      <c r="O108" s="243"/>
      <c r="P108" s="243"/>
      <c r="Q108" s="243"/>
      <c r="R108" s="243"/>
      <c r="S108" s="243"/>
      <c r="T108" s="244"/>
      <c r="AT108" s="245" t="s">
        <v>299</v>
      </c>
      <c r="AU108" s="245" t="s">
        <v>86</v>
      </c>
      <c r="AV108" s="12" t="s">
        <v>86</v>
      </c>
      <c r="AW108" s="12" t="s">
        <v>38</v>
      </c>
      <c r="AX108" s="12" t="s">
        <v>77</v>
      </c>
      <c r="AY108" s="245" t="s">
        <v>195</v>
      </c>
    </row>
    <row r="109" s="13" customFormat="1">
      <c r="B109" s="246"/>
      <c r="C109" s="247"/>
      <c r="D109" s="229" t="s">
        <v>299</v>
      </c>
      <c r="E109" s="248" t="s">
        <v>1</v>
      </c>
      <c r="F109" s="249" t="s">
        <v>301</v>
      </c>
      <c r="G109" s="247"/>
      <c r="H109" s="250">
        <v>90</v>
      </c>
      <c r="I109" s="251"/>
      <c r="J109" s="247"/>
      <c r="K109" s="247"/>
      <c r="L109" s="252"/>
      <c r="M109" s="253"/>
      <c r="N109" s="254"/>
      <c r="O109" s="254"/>
      <c r="P109" s="254"/>
      <c r="Q109" s="254"/>
      <c r="R109" s="254"/>
      <c r="S109" s="254"/>
      <c r="T109" s="255"/>
      <c r="AT109" s="256" t="s">
        <v>299</v>
      </c>
      <c r="AU109" s="256" t="s">
        <v>86</v>
      </c>
      <c r="AV109" s="13" t="s">
        <v>215</v>
      </c>
      <c r="AW109" s="13" t="s">
        <v>38</v>
      </c>
      <c r="AX109" s="13" t="s">
        <v>84</v>
      </c>
      <c r="AY109" s="256" t="s">
        <v>195</v>
      </c>
    </row>
    <row r="110" s="1" customFormat="1" ht="16.5" customHeight="1">
      <c r="B110" s="39"/>
      <c r="C110" s="217" t="s">
        <v>233</v>
      </c>
      <c r="D110" s="217" t="s">
        <v>198</v>
      </c>
      <c r="E110" s="218" t="s">
        <v>3224</v>
      </c>
      <c r="F110" s="219" t="s">
        <v>3225</v>
      </c>
      <c r="G110" s="220" t="s">
        <v>309</v>
      </c>
      <c r="H110" s="221">
        <v>13.5</v>
      </c>
      <c r="I110" s="222"/>
      <c r="J110" s="223">
        <f>ROUND(I110*H110,2)</f>
        <v>0</v>
      </c>
      <c r="K110" s="219" t="s">
        <v>202</v>
      </c>
      <c r="L110" s="44"/>
      <c r="M110" s="224" t="s">
        <v>1</v>
      </c>
      <c r="N110" s="225" t="s">
        <v>48</v>
      </c>
      <c r="O110" s="80"/>
      <c r="P110" s="226">
        <f>O110*H110</f>
        <v>0</v>
      </c>
      <c r="Q110" s="226">
        <v>0</v>
      </c>
      <c r="R110" s="226">
        <f>Q110*H110</f>
        <v>0</v>
      </c>
      <c r="S110" s="226">
        <v>0</v>
      </c>
      <c r="T110" s="227">
        <f>S110*H110</f>
        <v>0</v>
      </c>
      <c r="AR110" s="17" t="s">
        <v>215</v>
      </c>
      <c r="AT110" s="17" t="s">
        <v>198</v>
      </c>
      <c r="AU110" s="17" t="s">
        <v>86</v>
      </c>
      <c r="AY110" s="17" t="s">
        <v>195</v>
      </c>
      <c r="BE110" s="228">
        <f>IF(N110="základní",J110,0)</f>
        <v>0</v>
      </c>
      <c r="BF110" s="228">
        <f>IF(N110="snížená",J110,0)</f>
        <v>0</v>
      </c>
      <c r="BG110" s="228">
        <f>IF(N110="zákl. přenesená",J110,0)</f>
        <v>0</v>
      </c>
      <c r="BH110" s="228">
        <f>IF(N110="sníž. přenesená",J110,0)</f>
        <v>0</v>
      </c>
      <c r="BI110" s="228">
        <f>IF(N110="nulová",J110,0)</f>
        <v>0</v>
      </c>
      <c r="BJ110" s="17" t="s">
        <v>84</v>
      </c>
      <c r="BK110" s="228">
        <f>ROUND(I110*H110,2)</f>
        <v>0</v>
      </c>
      <c r="BL110" s="17" t="s">
        <v>215</v>
      </c>
      <c r="BM110" s="17" t="s">
        <v>3226</v>
      </c>
    </row>
    <row r="111" s="12" customFormat="1">
      <c r="B111" s="235"/>
      <c r="C111" s="236"/>
      <c r="D111" s="229" t="s">
        <v>299</v>
      </c>
      <c r="E111" s="237" t="s">
        <v>1</v>
      </c>
      <c r="F111" s="238" t="s">
        <v>3227</v>
      </c>
      <c r="G111" s="236"/>
      <c r="H111" s="239">
        <v>13.5</v>
      </c>
      <c r="I111" s="240"/>
      <c r="J111" s="236"/>
      <c r="K111" s="236"/>
      <c r="L111" s="241"/>
      <c r="M111" s="242"/>
      <c r="N111" s="243"/>
      <c r="O111" s="243"/>
      <c r="P111" s="243"/>
      <c r="Q111" s="243"/>
      <c r="R111" s="243"/>
      <c r="S111" s="243"/>
      <c r="T111" s="244"/>
      <c r="AT111" s="245" t="s">
        <v>299</v>
      </c>
      <c r="AU111" s="245" t="s">
        <v>86</v>
      </c>
      <c r="AV111" s="12" t="s">
        <v>86</v>
      </c>
      <c r="AW111" s="12" t="s">
        <v>38</v>
      </c>
      <c r="AX111" s="12" t="s">
        <v>77</v>
      </c>
      <c r="AY111" s="245" t="s">
        <v>195</v>
      </c>
    </row>
    <row r="112" s="13" customFormat="1">
      <c r="B112" s="246"/>
      <c r="C112" s="247"/>
      <c r="D112" s="229" t="s">
        <v>299</v>
      </c>
      <c r="E112" s="248" t="s">
        <v>1</v>
      </c>
      <c r="F112" s="249" t="s">
        <v>301</v>
      </c>
      <c r="G112" s="247"/>
      <c r="H112" s="250">
        <v>13.5</v>
      </c>
      <c r="I112" s="251"/>
      <c r="J112" s="247"/>
      <c r="K112" s="247"/>
      <c r="L112" s="252"/>
      <c r="M112" s="253"/>
      <c r="N112" s="254"/>
      <c r="O112" s="254"/>
      <c r="P112" s="254"/>
      <c r="Q112" s="254"/>
      <c r="R112" s="254"/>
      <c r="S112" s="254"/>
      <c r="T112" s="255"/>
      <c r="AT112" s="256" t="s">
        <v>299</v>
      </c>
      <c r="AU112" s="256" t="s">
        <v>86</v>
      </c>
      <c r="AV112" s="13" t="s">
        <v>215</v>
      </c>
      <c r="AW112" s="13" t="s">
        <v>38</v>
      </c>
      <c r="AX112" s="13" t="s">
        <v>84</v>
      </c>
      <c r="AY112" s="256" t="s">
        <v>195</v>
      </c>
    </row>
    <row r="113" s="1" customFormat="1" ht="16.5" customHeight="1">
      <c r="B113" s="39"/>
      <c r="C113" s="217" t="s">
        <v>238</v>
      </c>
      <c r="D113" s="217" t="s">
        <v>198</v>
      </c>
      <c r="E113" s="218" t="s">
        <v>3228</v>
      </c>
      <c r="F113" s="219" t="s">
        <v>3229</v>
      </c>
      <c r="G113" s="220" t="s">
        <v>309</v>
      </c>
      <c r="H113" s="221">
        <v>18</v>
      </c>
      <c r="I113" s="222"/>
      <c r="J113" s="223">
        <f>ROUND(I113*H113,2)</f>
        <v>0</v>
      </c>
      <c r="K113" s="219" t="s">
        <v>202</v>
      </c>
      <c r="L113" s="44"/>
      <c r="M113" s="224" t="s">
        <v>1</v>
      </c>
      <c r="N113" s="225" t="s">
        <v>48</v>
      </c>
      <c r="O113" s="80"/>
      <c r="P113" s="226">
        <f>O113*H113</f>
        <v>0</v>
      </c>
      <c r="Q113" s="226">
        <v>0</v>
      </c>
      <c r="R113" s="226">
        <f>Q113*H113</f>
        <v>0</v>
      </c>
      <c r="S113" s="226">
        <v>0</v>
      </c>
      <c r="T113" s="227">
        <f>S113*H113</f>
        <v>0</v>
      </c>
      <c r="AR113" s="17" t="s">
        <v>215</v>
      </c>
      <c r="AT113" s="17" t="s">
        <v>198</v>
      </c>
      <c r="AU113" s="17" t="s">
        <v>86</v>
      </c>
      <c r="AY113" s="17" t="s">
        <v>195</v>
      </c>
      <c r="BE113" s="228">
        <f>IF(N113="základní",J113,0)</f>
        <v>0</v>
      </c>
      <c r="BF113" s="228">
        <f>IF(N113="snížená",J113,0)</f>
        <v>0</v>
      </c>
      <c r="BG113" s="228">
        <f>IF(N113="zákl. přenesená",J113,0)</f>
        <v>0</v>
      </c>
      <c r="BH113" s="228">
        <f>IF(N113="sníž. přenesená",J113,0)</f>
        <v>0</v>
      </c>
      <c r="BI113" s="228">
        <f>IF(N113="nulová",J113,0)</f>
        <v>0</v>
      </c>
      <c r="BJ113" s="17" t="s">
        <v>84</v>
      </c>
      <c r="BK113" s="228">
        <f>ROUND(I113*H113,2)</f>
        <v>0</v>
      </c>
      <c r="BL113" s="17" t="s">
        <v>215</v>
      </c>
      <c r="BM113" s="17" t="s">
        <v>3230</v>
      </c>
    </row>
    <row r="114" s="12" customFormat="1">
      <c r="B114" s="235"/>
      <c r="C114" s="236"/>
      <c r="D114" s="229" t="s">
        <v>299</v>
      </c>
      <c r="E114" s="237" t="s">
        <v>1</v>
      </c>
      <c r="F114" s="238" t="s">
        <v>3231</v>
      </c>
      <c r="G114" s="236"/>
      <c r="H114" s="239">
        <v>18</v>
      </c>
      <c r="I114" s="240"/>
      <c r="J114" s="236"/>
      <c r="K114" s="236"/>
      <c r="L114" s="241"/>
      <c r="M114" s="242"/>
      <c r="N114" s="243"/>
      <c r="O114" s="243"/>
      <c r="P114" s="243"/>
      <c r="Q114" s="243"/>
      <c r="R114" s="243"/>
      <c r="S114" s="243"/>
      <c r="T114" s="244"/>
      <c r="AT114" s="245" t="s">
        <v>299</v>
      </c>
      <c r="AU114" s="245" t="s">
        <v>86</v>
      </c>
      <c r="AV114" s="12" t="s">
        <v>86</v>
      </c>
      <c r="AW114" s="12" t="s">
        <v>38</v>
      </c>
      <c r="AX114" s="12" t="s">
        <v>77</v>
      </c>
      <c r="AY114" s="245" t="s">
        <v>195</v>
      </c>
    </row>
    <row r="115" s="13" customFormat="1">
      <c r="B115" s="246"/>
      <c r="C115" s="247"/>
      <c r="D115" s="229" t="s">
        <v>299</v>
      </c>
      <c r="E115" s="248" t="s">
        <v>1</v>
      </c>
      <c r="F115" s="249" t="s">
        <v>301</v>
      </c>
      <c r="G115" s="247"/>
      <c r="H115" s="250">
        <v>18</v>
      </c>
      <c r="I115" s="251"/>
      <c r="J115" s="247"/>
      <c r="K115" s="247"/>
      <c r="L115" s="252"/>
      <c r="M115" s="253"/>
      <c r="N115" s="254"/>
      <c r="O115" s="254"/>
      <c r="P115" s="254"/>
      <c r="Q115" s="254"/>
      <c r="R115" s="254"/>
      <c r="S115" s="254"/>
      <c r="T115" s="255"/>
      <c r="AT115" s="256" t="s">
        <v>299</v>
      </c>
      <c r="AU115" s="256" t="s">
        <v>86</v>
      </c>
      <c r="AV115" s="13" t="s">
        <v>215</v>
      </c>
      <c r="AW115" s="13" t="s">
        <v>38</v>
      </c>
      <c r="AX115" s="13" t="s">
        <v>84</v>
      </c>
      <c r="AY115" s="256" t="s">
        <v>195</v>
      </c>
    </row>
    <row r="116" s="1" customFormat="1" ht="16.5" customHeight="1">
      <c r="B116" s="39"/>
      <c r="C116" s="217" t="s">
        <v>245</v>
      </c>
      <c r="D116" s="217" t="s">
        <v>198</v>
      </c>
      <c r="E116" s="218" t="s">
        <v>327</v>
      </c>
      <c r="F116" s="219" t="s">
        <v>328</v>
      </c>
      <c r="G116" s="220" t="s">
        <v>309</v>
      </c>
      <c r="H116" s="221">
        <v>122.40000000000001</v>
      </c>
      <c r="I116" s="222"/>
      <c r="J116" s="223">
        <f>ROUND(I116*H116,2)</f>
        <v>0</v>
      </c>
      <c r="K116" s="219" t="s">
        <v>202</v>
      </c>
      <c r="L116" s="44"/>
      <c r="M116" s="224" t="s">
        <v>1</v>
      </c>
      <c r="N116" s="225" t="s">
        <v>48</v>
      </c>
      <c r="O116" s="80"/>
      <c r="P116" s="226">
        <f>O116*H116</f>
        <v>0</v>
      </c>
      <c r="Q116" s="226">
        <v>0</v>
      </c>
      <c r="R116" s="226">
        <f>Q116*H116</f>
        <v>0</v>
      </c>
      <c r="S116" s="226">
        <v>0</v>
      </c>
      <c r="T116" s="227">
        <f>S116*H116</f>
        <v>0</v>
      </c>
      <c r="AR116" s="17" t="s">
        <v>215</v>
      </c>
      <c r="AT116" s="17" t="s">
        <v>198</v>
      </c>
      <c r="AU116" s="17" t="s">
        <v>86</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3232</v>
      </c>
    </row>
    <row r="117" s="1" customFormat="1">
      <c r="B117" s="39"/>
      <c r="C117" s="40"/>
      <c r="D117" s="229" t="s">
        <v>205</v>
      </c>
      <c r="E117" s="40"/>
      <c r="F117" s="230" t="s">
        <v>2786</v>
      </c>
      <c r="G117" s="40"/>
      <c r="H117" s="40"/>
      <c r="I117" s="144"/>
      <c r="J117" s="40"/>
      <c r="K117" s="40"/>
      <c r="L117" s="44"/>
      <c r="M117" s="231"/>
      <c r="N117" s="80"/>
      <c r="O117" s="80"/>
      <c r="P117" s="80"/>
      <c r="Q117" s="80"/>
      <c r="R117" s="80"/>
      <c r="S117" s="80"/>
      <c r="T117" s="81"/>
      <c r="AT117" s="17" t="s">
        <v>205</v>
      </c>
      <c r="AU117" s="17" t="s">
        <v>86</v>
      </c>
    </row>
    <row r="118" s="12" customFormat="1">
      <c r="B118" s="235"/>
      <c r="C118" s="236"/>
      <c r="D118" s="229" t="s">
        <v>299</v>
      </c>
      <c r="E118" s="236"/>
      <c r="F118" s="238" t="s">
        <v>3233</v>
      </c>
      <c r="G118" s="236"/>
      <c r="H118" s="239">
        <v>122.40000000000001</v>
      </c>
      <c r="I118" s="240"/>
      <c r="J118" s="236"/>
      <c r="K118" s="236"/>
      <c r="L118" s="241"/>
      <c r="M118" s="242"/>
      <c r="N118" s="243"/>
      <c r="O118" s="243"/>
      <c r="P118" s="243"/>
      <c r="Q118" s="243"/>
      <c r="R118" s="243"/>
      <c r="S118" s="243"/>
      <c r="T118" s="244"/>
      <c r="AT118" s="245" t="s">
        <v>299</v>
      </c>
      <c r="AU118" s="245" t="s">
        <v>86</v>
      </c>
      <c r="AV118" s="12" t="s">
        <v>86</v>
      </c>
      <c r="AW118" s="12" t="s">
        <v>4</v>
      </c>
      <c r="AX118" s="12" t="s">
        <v>84</v>
      </c>
      <c r="AY118" s="245" t="s">
        <v>195</v>
      </c>
    </row>
    <row r="119" s="1" customFormat="1" ht="16.5" customHeight="1">
      <c r="B119" s="39"/>
      <c r="C119" s="217" t="s">
        <v>250</v>
      </c>
      <c r="D119" s="217" t="s">
        <v>198</v>
      </c>
      <c r="E119" s="218" t="s">
        <v>332</v>
      </c>
      <c r="F119" s="219" t="s">
        <v>333</v>
      </c>
      <c r="G119" s="220" t="s">
        <v>309</v>
      </c>
      <c r="H119" s="221">
        <v>28.800000000000001</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3234</v>
      </c>
    </row>
    <row r="120" s="12" customFormat="1">
      <c r="B120" s="235"/>
      <c r="C120" s="236"/>
      <c r="D120" s="229" t="s">
        <v>299</v>
      </c>
      <c r="E120" s="237" t="s">
        <v>1</v>
      </c>
      <c r="F120" s="238" t="s">
        <v>3235</v>
      </c>
      <c r="G120" s="236"/>
      <c r="H120" s="239">
        <v>28.800000000000001</v>
      </c>
      <c r="I120" s="240"/>
      <c r="J120" s="236"/>
      <c r="K120" s="236"/>
      <c r="L120" s="241"/>
      <c r="M120" s="242"/>
      <c r="N120" s="243"/>
      <c r="O120" s="243"/>
      <c r="P120" s="243"/>
      <c r="Q120" s="243"/>
      <c r="R120" s="243"/>
      <c r="S120" s="243"/>
      <c r="T120" s="244"/>
      <c r="AT120" s="245" t="s">
        <v>299</v>
      </c>
      <c r="AU120" s="245" t="s">
        <v>86</v>
      </c>
      <c r="AV120" s="12" t="s">
        <v>86</v>
      </c>
      <c r="AW120" s="12" t="s">
        <v>38</v>
      </c>
      <c r="AX120" s="12" t="s">
        <v>77</v>
      </c>
      <c r="AY120" s="245" t="s">
        <v>195</v>
      </c>
    </row>
    <row r="121" s="13" customFormat="1">
      <c r="B121" s="246"/>
      <c r="C121" s="247"/>
      <c r="D121" s="229" t="s">
        <v>299</v>
      </c>
      <c r="E121" s="248" t="s">
        <v>1</v>
      </c>
      <c r="F121" s="249" t="s">
        <v>301</v>
      </c>
      <c r="G121" s="247"/>
      <c r="H121" s="250">
        <v>28.800000000000001</v>
      </c>
      <c r="I121" s="251"/>
      <c r="J121" s="247"/>
      <c r="K121" s="247"/>
      <c r="L121" s="252"/>
      <c r="M121" s="253"/>
      <c r="N121" s="254"/>
      <c r="O121" s="254"/>
      <c r="P121" s="254"/>
      <c r="Q121" s="254"/>
      <c r="R121" s="254"/>
      <c r="S121" s="254"/>
      <c r="T121" s="255"/>
      <c r="AT121" s="256" t="s">
        <v>299</v>
      </c>
      <c r="AU121" s="256" t="s">
        <v>86</v>
      </c>
      <c r="AV121" s="13" t="s">
        <v>215</v>
      </c>
      <c r="AW121" s="13" t="s">
        <v>38</v>
      </c>
      <c r="AX121" s="13" t="s">
        <v>84</v>
      </c>
      <c r="AY121" s="256" t="s">
        <v>195</v>
      </c>
    </row>
    <row r="122" s="1" customFormat="1" ht="16.5" customHeight="1">
      <c r="B122" s="39"/>
      <c r="C122" s="217" t="s">
        <v>257</v>
      </c>
      <c r="D122" s="217" t="s">
        <v>198</v>
      </c>
      <c r="E122" s="218" t="s">
        <v>341</v>
      </c>
      <c r="F122" s="219" t="s">
        <v>342</v>
      </c>
      <c r="G122" s="220" t="s">
        <v>309</v>
      </c>
      <c r="H122" s="221">
        <v>288</v>
      </c>
      <c r="I122" s="222"/>
      <c r="J122" s="223">
        <f>ROUND(I122*H122,2)</f>
        <v>0</v>
      </c>
      <c r="K122" s="219" t="s">
        <v>202</v>
      </c>
      <c r="L122" s="44"/>
      <c r="M122" s="224" t="s">
        <v>1</v>
      </c>
      <c r="N122" s="225" t="s">
        <v>48</v>
      </c>
      <c r="O122" s="80"/>
      <c r="P122" s="226">
        <f>O122*H122</f>
        <v>0</v>
      </c>
      <c r="Q122" s="226">
        <v>0</v>
      </c>
      <c r="R122" s="226">
        <f>Q122*H122</f>
        <v>0</v>
      </c>
      <c r="S122" s="226">
        <v>0</v>
      </c>
      <c r="T122" s="227">
        <f>S122*H122</f>
        <v>0</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3236</v>
      </c>
    </row>
    <row r="123" s="12" customFormat="1">
      <c r="B123" s="235"/>
      <c r="C123" s="236"/>
      <c r="D123" s="229" t="s">
        <v>299</v>
      </c>
      <c r="E123" s="236"/>
      <c r="F123" s="238" t="s">
        <v>3237</v>
      </c>
      <c r="G123" s="236"/>
      <c r="H123" s="239">
        <v>288</v>
      </c>
      <c r="I123" s="240"/>
      <c r="J123" s="236"/>
      <c r="K123" s="236"/>
      <c r="L123" s="241"/>
      <c r="M123" s="242"/>
      <c r="N123" s="243"/>
      <c r="O123" s="243"/>
      <c r="P123" s="243"/>
      <c r="Q123" s="243"/>
      <c r="R123" s="243"/>
      <c r="S123" s="243"/>
      <c r="T123" s="244"/>
      <c r="AT123" s="245" t="s">
        <v>299</v>
      </c>
      <c r="AU123" s="245" t="s">
        <v>86</v>
      </c>
      <c r="AV123" s="12" t="s">
        <v>86</v>
      </c>
      <c r="AW123" s="12" t="s">
        <v>4</v>
      </c>
      <c r="AX123" s="12" t="s">
        <v>84</v>
      </c>
      <c r="AY123" s="245" t="s">
        <v>195</v>
      </c>
    </row>
    <row r="124" s="1" customFormat="1" ht="16.5" customHeight="1">
      <c r="B124" s="39"/>
      <c r="C124" s="217" t="s">
        <v>353</v>
      </c>
      <c r="D124" s="217" t="s">
        <v>198</v>
      </c>
      <c r="E124" s="218" t="s">
        <v>345</v>
      </c>
      <c r="F124" s="219" t="s">
        <v>346</v>
      </c>
      <c r="G124" s="220" t="s">
        <v>309</v>
      </c>
      <c r="H124" s="221">
        <v>28.800000000000001</v>
      </c>
      <c r="I124" s="222"/>
      <c r="J124" s="223">
        <f>ROUND(I124*H124,2)</f>
        <v>0</v>
      </c>
      <c r="K124" s="219" t="s">
        <v>202</v>
      </c>
      <c r="L124" s="44"/>
      <c r="M124" s="224" t="s">
        <v>1</v>
      </c>
      <c r="N124" s="225" t="s">
        <v>48</v>
      </c>
      <c r="O124" s="80"/>
      <c r="P124" s="226">
        <f>O124*H124</f>
        <v>0</v>
      </c>
      <c r="Q124" s="226">
        <v>0</v>
      </c>
      <c r="R124" s="226">
        <f>Q124*H124</f>
        <v>0</v>
      </c>
      <c r="S124" s="226">
        <v>0</v>
      </c>
      <c r="T124" s="227">
        <f>S124*H124</f>
        <v>0</v>
      </c>
      <c r="AR124" s="17" t="s">
        <v>215</v>
      </c>
      <c r="AT124" s="17" t="s">
        <v>198</v>
      </c>
      <c r="AU124" s="17" t="s">
        <v>86</v>
      </c>
      <c r="AY124" s="17" t="s">
        <v>195</v>
      </c>
      <c r="BE124" s="228">
        <f>IF(N124="základní",J124,0)</f>
        <v>0</v>
      </c>
      <c r="BF124" s="228">
        <f>IF(N124="snížená",J124,0)</f>
        <v>0</v>
      </c>
      <c r="BG124" s="228">
        <f>IF(N124="zákl. přenesená",J124,0)</f>
        <v>0</v>
      </c>
      <c r="BH124" s="228">
        <f>IF(N124="sníž. přenesená",J124,0)</f>
        <v>0</v>
      </c>
      <c r="BI124" s="228">
        <f>IF(N124="nulová",J124,0)</f>
        <v>0</v>
      </c>
      <c r="BJ124" s="17" t="s">
        <v>84</v>
      </c>
      <c r="BK124" s="228">
        <f>ROUND(I124*H124,2)</f>
        <v>0</v>
      </c>
      <c r="BL124" s="17" t="s">
        <v>215</v>
      </c>
      <c r="BM124" s="17" t="s">
        <v>3238</v>
      </c>
    </row>
    <row r="125" s="1" customFormat="1" ht="16.5" customHeight="1">
      <c r="B125" s="39"/>
      <c r="C125" s="217" t="s">
        <v>360</v>
      </c>
      <c r="D125" s="217" t="s">
        <v>198</v>
      </c>
      <c r="E125" s="218" t="s">
        <v>348</v>
      </c>
      <c r="F125" s="219" t="s">
        <v>349</v>
      </c>
      <c r="G125" s="220" t="s">
        <v>350</v>
      </c>
      <c r="H125" s="221">
        <v>51.840000000000003</v>
      </c>
      <c r="I125" s="222"/>
      <c r="J125" s="223">
        <f>ROUND(I125*H125,2)</f>
        <v>0</v>
      </c>
      <c r="K125" s="219" t="s">
        <v>202</v>
      </c>
      <c r="L125" s="44"/>
      <c r="M125" s="224" t="s">
        <v>1</v>
      </c>
      <c r="N125" s="225" t="s">
        <v>48</v>
      </c>
      <c r="O125" s="80"/>
      <c r="P125" s="226">
        <f>O125*H125</f>
        <v>0</v>
      </c>
      <c r="Q125" s="226">
        <v>0</v>
      </c>
      <c r="R125" s="226">
        <f>Q125*H125</f>
        <v>0</v>
      </c>
      <c r="S125" s="226">
        <v>0</v>
      </c>
      <c r="T125" s="227">
        <f>S125*H125</f>
        <v>0</v>
      </c>
      <c r="AR125" s="17" t="s">
        <v>215</v>
      </c>
      <c r="AT125" s="17" t="s">
        <v>198</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215</v>
      </c>
      <c r="BM125" s="17" t="s">
        <v>3239</v>
      </c>
    </row>
    <row r="126" s="12" customFormat="1">
      <c r="B126" s="235"/>
      <c r="C126" s="236"/>
      <c r="D126" s="229" t="s">
        <v>299</v>
      </c>
      <c r="E126" s="236"/>
      <c r="F126" s="238" t="s">
        <v>3240</v>
      </c>
      <c r="G126" s="236"/>
      <c r="H126" s="239">
        <v>51.840000000000003</v>
      </c>
      <c r="I126" s="240"/>
      <c r="J126" s="236"/>
      <c r="K126" s="236"/>
      <c r="L126" s="241"/>
      <c r="M126" s="242"/>
      <c r="N126" s="243"/>
      <c r="O126" s="243"/>
      <c r="P126" s="243"/>
      <c r="Q126" s="243"/>
      <c r="R126" s="243"/>
      <c r="S126" s="243"/>
      <c r="T126" s="244"/>
      <c r="AT126" s="245" t="s">
        <v>299</v>
      </c>
      <c r="AU126" s="245" t="s">
        <v>86</v>
      </c>
      <c r="AV126" s="12" t="s">
        <v>86</v>
      </c>
      <c r="AW126" s="12" t="s">
        <v>4</v>
      </c>
      <c r="AX126" s="12" t="s">
        <v>84</v>
      </c>
      <c r="AY126" s="245" t="s">
        <v>195</v>
      </c>
    </row>
    <row r="127" s="1" customFormat="1" ht="16.5" customHeight="1">
      <c r="B127" s="39"/>
      <c r="C127" s="217" t="s">
        <v>365</v>
      </c>
      <c r="D127" s="217" t="s">
        <v>198</v>
      </c>
      <c r="E127" s="218" t="s">
        <v>354</v>
      </c>
      <c r="F127" s="219" t="s">
        <v>355</v>
      </c>
      <c r="G127" s="220" t="s">
        <v>309</v>
      </c>
      <c r="H127" s="221">
        <v>61.200000000000003</v>
      </c>
      <c r="I127" s="222"/>
      <c r="J127" s="223">
        <f>ROUND(I127*H127,2)</f>
        <v>0</v>
      </c>
      <c r="K127" s="219" t="s">
        <v>202</v>
      </c>
      <c r="L127" s="44"/>
      <c r="M127" s="224" t="s">
        <v>1</v>
      </c>
      <c r="N127" s="225" t="s">
        <v>48</v>
      </c>
      <c r="O127" s="80"/>
      <c r="P127" s="226">
        <f>O127*H127</f>
        <v>0</v>
      </c>
      <c r="Q127" s="226">
        <v>0</v>
      </c>
      <c r="R127" s="226">
        <f>Q127*H127</f>
        <v>0</v>
      </c>
      <c r="S127" s="226">
        <v>0</v>
      </c>
      <c r="T127" s="227">
        <f>S127*H127</f>
        <v>0</v>
      </c>
      <c r="AR127" s="17" t="s">
        <v>215</v>
      </c>
      <c r="AT127" s="17" t="s">
        <v>198</v>
      </c>
      <c r="AU127" s="17" t="s">
        <v>86</v>
      </c>
      <c r="AY127" s="17" t="s">
        <v>195</v>
      </c>
      <c r="BE127" s="228">
        <f>IF(N127="základní",J127,0)</f>
        <v>0</v>
      </c>
      <c r="BF127" s="228">
        <f>IF(N127="snížená",J127,0)</f>
        <v>0</v>
      </c>
      <c r="BG127" s="228">
        <f>IF(N127="zákl. přenesená",J127,0)</f>
        <v>0</v>
      </c>
      <c r="BH127" s="228">
        <f>IF(N127="sníž. přenesená",J127,0)</f>
        <v>0</v>
      </c>
      <c r="BI127" s="228">
        <f>IF(N127="nulová",J127,0)</f>
        <v>0</v>
      </c>
      <c r="BJ127" s="17" t="s">
        <v>84</v>
      </c>
      <c r="BK127" s="228">
        <f>ROUND(I127*H127,2)</f>
        <v>0</v>
      </c>
      <c r="BL127" s="17" t="s">
        <v>215</v>
      </c>
      <c r="BM127" s="17" t="s">
        <v>3241</v>
      </c>
    </row>
    <row r="128" s="12" customFormat="1">
      <c r="B128" s="235"/>
      <c r="C128" s="236"/>
      <c r="D128" s="229" t="s">
        <v>299</v>
      </c>
      <c r="E128" s="237" t="s">
        <v>1</v>
      </c>
      <c r="F128" s="238" t="s">
        <v>3242</v>
      </c>
      <c r="G128" s="236"/>
      <c r="H128" s="239">
        <v>61.200000000000003</v>
      </c>
      <c r="I128" s="240"/>
      <c r="J128" s="236"/>
      <c r="K128" s="236"/>
      <c r="L128" s="241"/>
      <c r="M128" s="242"/>
      <c r="N128" s="243"/>
      <c r="O128" s="243"/>
      <c r="P128" s="243"/>
      <c r="Q128" s="243"/>
      <c r="R128" s="243"/>
      <c r="S128" s="243"/>
      <c r="T128" s="244"/>
      <c r="AT128" s="245" t="s">
        <v>299</v>
      </c>
      <c r="AU128" s="245" t="s">
        <v>86</v>
      </c>
      <c r="AV128" s="12" t="s">
        <v>86</v>
      </c>
      <c r="AW128" s="12" t="s">
        <v>38</v>
      </c>
      <c r="AX128" s="12" t="s">
        <v>77</v>
      </c>
      <c r="AY128" s="245" t="s">
        <v>195</v>
      </c>
    </row>
    <row r="129" s="13" customFormat="1">
      <c r="B129" s="246"/>
      <c r="C129" s="247"/>
      <c r="D129" s="229" t="s">
        <v>299</v>
      </c>
      <c r="E129" s="248" t="s">
        <v>1</v>
      </c>
      <c r="F129" s="249" t="s">
        <v>301</v>
      </c>
      <c r="G129" s="247"/>
      <c r="H129" s="250">
        <v>61.200000000000003</v>
      </c>
      <c r="I129" s="251"/>
      <c r="J129" s="247"/>
      <c r="K129" s="247"/>
      <c r="L129" s="252"/>
      <c r="M129" s="253"/>
      <c r="N129" s="254"/>
      <c r="O129" s="254"/>
      <c r="P129" s="254"/>
      <c r="Q129" s="254"/>
      <c r="R129" s="254"/>
      <c r="S129" s="254"/>
      <c r="T129" s="255"/>
      <c r="AT129" s="256" t="s">
        <v>299</v>
      </c>
      <c r="AU129" s="256" t="s">
        <v>86</v>
      </c>
      <c r="AV129" s="13" t="s">
        <v>215</v>
      </c>
      <c r="AW129" s="13" t="s">
        <v>38</v>
      </c>
      <c r="AX129" s="13" t="s">
        <v>84</v>
      </c>
      <c r="AY129" s="256" t="s">
        <v>195</v>
      </c>
    </row>
    <row r="130" s="1" customFormat="1" ht="16.5" customHeight="1">
      <c r="B130" s="39"/>
      <c r="C130" s="217" t="s">
        <v>8</v>
      </c>
      <c r="D130" s="217" t="s">
        <v>198</v>
      </c>
      <c r="E130" s="218" t="s">
        <v>372</v>
      </c>
      <c r="F130" s="219" t="s">
        <v>3165</v>
      </c>
      <c r="G130" s="220" t="s">
        <v>309</v>
      </c>
      <c r="H130" s="221">
        <v>18</v>
      </c>
      <c r="I130" s="222"/>
      <c r="J130" s="223">
        <f>ROUND(I130*H130,2)</f>
        <v>0</v>
      </c>
      <c r="K130" s="219" t="s">
        <v>202</v>
      </c>
      <c r="L130" s="44"/>
      <c r="M130" s="224" t="s">
        <v>1</v>
      </c>
      <c r="N130" s="225" t="s">
        <v>48</v>
      </c>
      <c r="O130" s="80"/>
      <c r="P130" s="226">
        <f>O130*H130</f>
        <v>0</v>
      </c>
      <c r="Q130" s="226">
        <v>0</v>
      </c>
      <c r="R130" s="226">
        <f>Q130*H130</f>
        <v>0</v>
      </c>
      <c r="S130" s="226">
        <v>0</v>
      </c>
      <c r="T130" s="227">
        <f>S130*H130</f>
        <v>0</v>
      </c>
      <c r="AR130" s="17" t="s">
        <v>84</v>
      </c>
      <c r="AT130" s="17" t="s">
        <v>198</v>
      </c>
      <c r="AU130" s="17" t="s">
        <v>86</v>
      </c>
      <c r="AY130" s="17" t="s">
        <v>195</v>
      </c>
      <c r="BE130" s="228">
        <f>IF(N130="základní",J130,0)</f>
        <v>0</v>
      </c>
      <c r="BF130" s="228">
        <f>IF(N130="snížená",J130,0)</f>
        <v>0</v>
      </c>
      <c r="BG130" s="228">
        <f>IF(N130="zákl. přenesená",J130,0)</f>
        <v>0</v>
      </c>
      <c r="BH130" s="228">
        <f>IF(N130="sníž. přenesená",J130,0)</f>
        <v>0</v>
      </c>
      <c r="BI130" s="228">
        <f>IF(N130="nulová",J130,0)</f>
        <v>0</v>
      </c>
      <c r="BJ130" s="17" t="s">
        <v>84</v>
      </c>
      <c r="BK130" s="228">
        <f>ROUND(I130*H130,2)</f>
        <v>0</v>
      </c>
      <c r="BL130" s="17" t="s">
        <v>84</v>
      </c>
      <c r="BM130" s="17" t="s">
        <v>3243</v>
      </c>
    </row>
    <row r="131" s="12" customFormat="1">
      <c r="B131" s="235"/>
      <c r="C131" s="236"/>
      <c r="D131" s="229" t="s">
        <v>299</v>
      </c>
      <c r="E131" s="237" t="s">
        <v>1</v>
      </c>
      <c r="F131" s="238" t="s">
        <v>3231</v>
      </c>
      <c r="G131" s="236"/>
      <c r="H131" s="239">
        <v>18</v>
      </c>
      <c r="I131" s="240"/>
      <c r="J131" s="236"/>
      <c r="K131" s="236"/>
      <c r="L131" s="241"/>
      <c r="M131" s="242"/>
      <c r="N131" s="243"/>
      <c r="O131" s="243"/>
      <c r="P131" s="243"/>
      <c r="Q131" s="243"/>
      <c r="R131" s="243"/>
      <c r="S131" s="243"/>
      <c r="T131" s="244"/>
      <c r="AT131" s="245" t="s">
        <v>299</v>
      </c>
      <c r="AU131" s="245" t="s">
        <v>86</v>
      </c>
      <c r="AV131" s="12" t="s">
        <v>86</v>
      </c>
      <c r="AW131" s="12" t="s">
        <v>38</v>
      </c>
      <c r="AX131" s="12" t="s">
        <v>77</v>
      </c>
      <c r="AY131" s="245" t="s">
        <v>195</v>
      </c>
    </row>
    <row r="132" s="13" customFormat="1">
      <c r="B132" s="246"/>
      <c r="C132" s="247"/>
      <c r="D132" s="229" t="s">
        <v>299</v>
      </c>
      <c r="E132" s="248" t="s">
        <v>1</v>
      </c>
      <c r="F132" s="249" t="s">
        <v>301</v>
      </c>
      <c r="G132" s="247"/>
      <c r="H132" s="250">
        <v>18</v>
      </c>
      <c r="I132" s="251"/>
      <c r="J132" s="247"/>
      <c r="K132" s="247"/>
      <c r="L132" s="252"/>
      <c r="M132" s="253"/>
      <c r="N132" s="254"/>
      <c r="O132" s="254"/>
      <c r="P132" s="254"/>
      <c r="Q132" s="254"/>
      <c r="R132" s="254"/>
      <c r="S132" s="254"/>
      <c r="T132" s="255"/>
      <c r="AT132" s="256" t="s">
        <v>299</v>
      </c>
      <c r="AU132" s="256" t="s">
        <v>86</v>
      </c>
      <c r="AV132" s="13" t="s">
        <v>215</v>
      </c>
      <c r="AW132" s="13" t="s">
        <v>38</v>
      </c>
      <c r="AX132" s="13" t="s">
        <v>84</v>
      </c>
      <c r="AY132" s="256" t="s">
        <v>195</v>
      </c>
    </row>
    <row r="133" s="1" customFormat="1" ht="16.5" customHeight="1">
      <c r="B133" s="39"/>
      <c r="C133" s="278" t="s">
        <v>376</v>
      </c>
      <c r="D133" s="278" t="s">
        <v>366</v>
      </c>
      <c r="E133" s="279" t="s">
        <v>377</v>
      </c>
      <c r="F133" s="280" t="s">
        <v>378</v>
      </c>
      <c r="G133" s="281" t="s">
        <v>350</v>
      </c>
      <c r="H133" s="282">
        <v>36</v>
      </c>
      <c r="I133" s="283"/>
      <c r="J133" s="284">
        <f>ROUND(I133*H133,2)</f>
        <v>0</v>
      </c>
      <c r="K133" s="280" t="s">
        <v>202</v>
      </c>
      <c r="L133" s="285"/>
      <c r="M133" s="286" t="s">
        <v>1</v>
      </c>
      <c r="N133" s="287" t="s">
        <v>48</v>
      </c>
      <c r="O133" s="80"/>
      <c r="P133" s="226">
        <f>O133*H133</f>
        <v>0</v>
      </c>
      <c r="Q133" s="226">
        <v>1</v>
      </c>
      <c r="R133" s="226">
        <f>Q133*H133</f>
        <v>36</v>
      </c>
      <c r="S133" s="226">
        <v>0</v>
      </c>
      <c r="T133" s="227">
        <f>S133*H133</f>
        <v>0</v>
      </c>
      <c r="AR133" s="17" t="s">
        <v>86</v>
      </c>
      <c r="AT133" s="17" t="s">
        <v>366</v>
      </c>
      <c r="AU133" s="17" t="s">
        <v>86</v>
      </c>
      <c r="AY133" s="17" t="s">
        <v>195</v>
      </c>
      <c r="BE133" s="228">
        <f>IF(N133="základní",J133,0)</f>
        <v>0</v>
      </c>
      <c r="BF133" s="228">
        <f>IF(N133="snížená",J133,0)</f>
        <v>0</v>
      </c>
      <c r="BG133" s="228">
        <f>IF(N133="zákl. přenesená",J133,0)</f>
        <v>0</v>
      </c>
      <c r="BH133" s="228">
        <f>IF(N133="sníž. přenesená",J133,0)</f>
        <v>0</v>
      </c>
      <c r="BI133" s="228">
        <f>IF(N133="nulová",J133,0)</f>
        <v>0</v>
      </c>
      <c r="BJ133" s="17" t="s">
        <v>84</v>
      </c>
      <c r="BK133" s="228">
        <f>ROUND(I133*H133,2)</f>
        <v>0</v>
      </c>
      <c r="BL133" s="17" t="s">
        <v>84</v>
      </c>
      <c r="BM133" s="17" t="s">
        <v>3244</v>
      </c>
    </row>
    <row r="134" s="12" customFormat="1">
      <c r="B134" s="235"/>
      <c r="C134" s="236"/>
      <c r="D134" s="229" t="s">
        <v>299</v>
      </c>
      <c r="E134" s="236"/>
      <c r="F134" s="238" t="s">
        <v>3245</v>
      </c>
      <c r="G134" s="236"/>
      <c r="H134" s="239">
        <v>36</v>
      </c>
      <c r="I134" s="240"/>
      <c r="J134" s="236"/>
      <c r="K134" s="236"/>
      <c r="L134" s="241"/>
      <c r="M134" s="242"/>
      <c r="N134" s="243"/>
      <c r="O134" s="243"/>
      <c r="P134" s="243"/>
      <c r="Q134" s="243"/>
      <c r="R134" s="243"/>
      <c r="S134" s="243"/>
      <c r="T134" s="244"/>
      <c r="AT134" s="245" t="s">
        <v>299</v>
      </c>
      <c r="AU134" s="245" t="s">
        <v>86</v>
      </c>
      <c r="AV134" s="12" t="s">
        <v>86</v>
      </c>
      <c r="AW134" s="12" t="s">
        <v>4</v>
      </c>
      <c r="AX134" s="12" t="s">
        <v>84</v>
      </c>
      <c r="AY134" s="245" t="s">
        <v>195</v>
      </c>
    </row>
    <row r="135" s="1" customFormat="1" ht="16.5" customHeight="1">
      <c r="B135" s="39"/>
      <c r="C135" s="217" t="s">
        <v>381</v>
      </c>
      <c r="D135" s="217" t="s">
        <v>198</v>
      </c>
      <c r="E135" s="218" t="s">
        <v>392</v>
      </c>
      <c r="F135" s="219" t="s">
        <v>393</v>
      </c>
      <c r="G135" s="220" t="s">
        <v>321</v>
      </c>
      <c r="H135" s="221">
        <v>240</v>
      </c>
      <c r="I135" s="222"/>
      <c r="J135" s="223">
        <f>ROUND(I135*H135,2)</f>
        <v>0</v>
      </c>
      <c r="K135" s="219" t="s">
        <v>202</v>
      </c>
      <c r="L135" s="44"/>
      <c r="M135" s="224" t="s">
        <v>1</v>
      </c>
      <c r="N135" s="225" t="s">
        <v>48</v>
      </c>
      <c r="O135" s="80"/>
      <c r="P135" s="226">
        <f>O135*H135</f>
        <v>0</v>
      </c>
      <c r="Q135" s="226">
        <v>0</v>
      </c>
      <c r="R135" s="226">
        <f>Q135*H135</f>
        <v>0</v>
      </c>
      <c r="S135" s="226">
        <v>0</v>
      </c>
      <c r="T135" s="227">
        <f>S135*H135</f>
        <v>0</v>
      </c>
      <c r="AR135" s="17" t="s">
        <v>215</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215</v>
      </c>
      <c r="BM135" s="17" t="s">
        <v>3246</v>
      </c>
    </row>
    <row r="136" s="12" customFormat="1">
      <c r="B136" s="235"/>
      <c r="C136" s="236"/>
      <c r="D136" s="229" t="s">
        <v>299</v>
      </c>
      <c r="E136" s="237" t="s">
        <v>1</v>
      </c>
      <c r="F136" s="238" t="s">
        <v>3216</v>
      </c>
      <c r="G136" s="236"/>
      <c r="H136" s="239">
        <v>240</v>
      </c>
      <c r="I136" s="240"/>
      <c r="J136" s="236"/>
      <c r="K136" s="236"/>
      <c r="L136" s="241"/>
      <c r="M136" s="242"/>
      <c r="N136" s="243"/>
      <c r="O136" s="243"/>
      <c r="P136" s="243"/>
      <c r="Q136" s="243"/>
      <c r="R136" s="243"/>
      <c r="S136" s="243"/>
      <c r="T136" s="244"/>
      <c r="AT136" s="245" t="s">
        <v>299</v>
      </c>
      <c r="AU136" s="245" t="s">
        <v>86</v>
      </c>
      <c r="AV136" s="12" t="s">
        <v>86</v>
      </c>
      <c r="AW136" s="12" t="s">
        <v>38</v>
      </c>
      <c r="AX136" s="12" t="s">
        <v>77</v>
      </c>
      <c r="AY136" s="245" t="s">
        <v>195</v>
      </c>
    </row>
    <row r="137" s="13" customFormat="1">
      <c r="B137" s="246"/>
      <c r="C137" s="247"/>
      <c r="D137" s="229" t="s">
        <v>299</v>
      </c>
      <c r="E137" s="248" t="s">
        <v>1</v>
      </c>
      <c r="F137" s="249" t="s">
        <v>301</v>
      </c>
      <c r="G137" s="247"/>
      <c r="H137" s="250">
        <v>240</v>
      </c>
      <c r="I137" s="251"/>
      <c r="J137" s="247"/>
      <c r="K137" s="247"/>
      <c r="L137" s="252"/>
      <c r="M137" s="253"/>
      <c r="N137" s="254"/>
      <c r="O137" s="254"/>
      <c r="P137" s="254"/>
      <c r="Q137" s="254"/>
      <c r="R137" s="254"/>
      <c r="S137" s="254"/>
      <c r="T137" s="255"/>
      <c r="AT137" s="256" t="s">
        <v>299</v>
      </c>
      <c r="AU137" s="256" t="s">
        <v>86</v>
      </c>
      <c r="AV137" s="13" t="s">
        <v>215</v>
      </c>
      <c r="AW137" s="13" t="s">
        <v>38</v>
      </c>
      <c r="AX137" s="13" t="s">
        <v>84</v>
      </c>
      <c r="AY137" s="256" t="s">
        <v>195</v>
      </c>
    </row>
    <row r="138" s="1" customFormat="1" ht="16.5" customHeight="1">
      <c r="B138" s="39"/>
      <c r="C138" s="217" t="s">
        <v>386</v>
      </c>
      <c r="D138" s="217" t="s">
        <v>198</v>
      </c>
      <c r="E138" s="218" t="s">
        <v>397</v>
      </c>
      <c r="F138" s="219" t="s">
        <v>398</v>
      </c>
      <c r="G138" s="220" t="s">
        <v>309</v>
      </c>
      <c r="H138" s="221">
        <v>61.200000000000003</v>
      </c>
      <c r="I138" s="222"/>
      <c r="J138" s="223">
        <f>ROUND(I138*H138,2)</f>
        <v>0</v>
      </c>
      <c r="K138" s="219" t="s">
        <v>202</v>
      </c>
      <c r="L138" s="44"/>
      <c r="M138" s="224" t="s">
        <v>1</v>
      </c>
      <c r="N138" s="225" t="s">
        <v>48</v>
      </c>
      <c r="O138" s="80"/>
      <c r="P138" s="226">
        <f>O138*H138</f>
        <v>0</v>
      </c>
      <c r="Q138" s="226">
        <v>0</v>
      </c>
      <c r="R138" s="226">
        <f>Q138*H138</f>
        <v>0</v>
      </c>
      <c r="S138" s="226">
        <v>0</v>
      </c>
      <c r="T138" s="227">
        <f>S138*H138</f>
        <v>0</v>
      </c>
      <c r="AR138" s="17" t="s">
        <v>399</v>
      </c>
      <c r="AT138" s="17" t="s">
        <v>198</v>
      </c>
      <c r="AU138" s="17" t="s">
        <v>86</v>
      </c>
      <c r="AY138" s="17" t="s">
        <v>195</v>
      </c>
      <c r="BE138" s="228">
        <f>IF(N138="základní",J138,0)</f>
        <v>0</v>
      </c>
      <c r="BF138" s="228">
        <f>IF(N138="snížená",J138,0)</f>
        <v>0</v>
      </c>
      <c r="BG138" s="228">
        <f>IF(N138="zákl. přenesená",J138,0)</f>
        <v>0</v>
      </c>
      <c r="BH138" s="228">
        <f>IF(N138="sníž. přenesená",J138,0)</f>
        <v>0</v>
      </c>
      <c r="BI138" s="228">
        <f>IF(N138="nulová",J138,0)</f>
        <v>0</v>
      </c>
      <c r="BJ138" s="17" t="s">
        <v>84</v>
      </c>
      <c r="BK138" s="228">
        <f>ROUND(I138*H138,2)</f>
        <v>0</v>
      </c>
      <c r="BL138" s="17" t="s">
        <v>399</v>
      </c>
      <c r="BM138" s="17" t="s">
        <v>3247</v>
      </c>
    </row>
    <row r="139" s="11" customFormat="1" ht="22.8" customHeight="1">
      <c r="B139" s="201"/>
      <c r="C139" s="202"/>
      <c r="D139" s="203" t="s">
        <v>76</v>
      </c>
      <c r="E139" s="215" t="s">
        <v>215</v>
      </c>
      <c r="F139" s="215" t="s">
        <v>600</v>
      </c>
      <c r="G139" s="202"/>
      <c r="H139" s="202"/>
      <c r="I139" s="205"/>
      <c r="J139" s="216">
        <f>BK139</f>
        <v>0</v>
      </c>
      <c r="K139" s="202"/>
      <c r="L139" s="207"/>
      <c r="M139" s="208"/>
      <c r="N139" s="209"/>
      <c r="O139" s="209"/>
      <c r="P139" s="210">
        <f>SUM(P140:P142)</f>
        <v>0</v>
      </c>
      <c r="Q139" s="209"/>
      <c r="R139" s="210">
        <f>SUM(R140:R142)</f>
        <v>20.420316000000003</v>
      </c>
      <c r="S139" s="209"/>
      <c r="T139" s="211">
        <f>SUM(T140:T142)</f>
        <v>0</v>
      </c>
      <c r="AR139" s="212" t="s">
        <v>84</v>
      </c>
      <c r="AT139" s="213" t="s">
        <v>76</v>
      </c>
      <c r="AU139" s="213" t="s">
        <v>84</v>
      </c>
      <c r="AY139" s="212" t="s">
        <v>195</v>
      </c>
      <c r="BK139" s="214">
        <f>SUM(BK140:BK142)</f>
        <v>0</v>
      </c>
    </row>
    <row r="140" s="1" customFormat="1" ht="16.5" customHeight="1">
      <c r="B140" s="39"/>
      <c r="C140" s="217" t="s">
        <v>391</v>
      </c>
      <c r="D140" s="217" t="s">
        <v>198</v>
      </c>
      <c r="E140" s="218" t="s">
        <v>712</v>
      </c>
      <c r="F140" s="219" t="s">
        <v>3172</v>
      </c>
      <c r="G140" s="220" t="s">
        <v>309</v>
      </c>
      <c r="H140" s="221">
        <v>10.800000000000001</v>
      </c>
      <c r="I140" s="222"/>
      <c r="J140" s="223">
        <f>ROUND(I140*H140,2)</f>
        <v>0</v>
      </c>
      <c r="K140" s="219" t="s">
        <v>202</v>
      </c>
      <c r="L140" s="44"/>
      <c r="M140" s="224" t="s">
        <v>1</v>
      </c>
      <c r="N140" s="225" t="s">
        <v>48</v>
      </c>
      <c r="O140" s="80"/>
      <c r="P140" s="226">
        <f>O140*H140</f>
        <v>0</v>
      </c>
      <c r="Q140" s="226">
        <v>1.8907700000000001</v>
      </c>
      <c r="R140" s="226">
        <f>Q140*H140</f>
        <v>20.420316000000003</v>
      </c>
      <c r="S140" s="226">
        <v>0</v>
      </c>
      <c r="T140" s="227">
        <f>S140*H140</f>
        <v>0</v>
      </c>
      <c r="AR140" s="17" t="s">
        <v>84</v>
      </c>
      <c r="AT140" s="17" t="s">
        <v>198</v>
      </c>
      <c r="AU140" s="17" t="s">
        <v>86</v>
      </c>
      <c r="AY140" s="17" t="s">
        <v>195</v>
      </c>
      <c r="BE140" s="228">
        <f>IF(N140="základní",J140,0)</f>
        <v>0</v>
      </c>
      <c r="BF140" s="228">
        <f>IF(N140="snížená",J140,0)</f>
        <v>0</v>
      </c>
      <c r="BG140" s="228">
        <f>IF(N140="zákl. přenesená",J140,0)</f>
        <v>0</v>
      </c>
      <c r="BH140" s="228">
        <f>IF(N140="sníž. přenesená",J140,0)</f>
        <v>0</v>
      </c>
      <c r="BI140" s="228">
        <f>IF(N140="nulová",J140,0)</f>
        <v>0</v>
      </c>
      <c r="BJ140" s="17" t="s">
        <v>84</v>
      </c>
      <c r="BK140" s="228">
        <f>ROUND(I140*H140,2)</f>
        <v>0</v>
      </c>
      <c r="BL140" s="17" t="s">
        <v>84</v>
      </c>
      <c r="BM140" s="17" t="s">
        <v>3248</v>
      </c>
    </row>
    <row r="141" s="12" customFormat="1">
      <c r="B141" s="235"/>
      <c r="C141" s="236"/>
      <c r="D141" s="229" t="s">
        <v>299</v>
      </c>
      <c r="E141" s="237" t="s">
        <v>1</v>
      </c>
      <c r="F141" s="238" t="s">
        <v>3249</v>
      </c>
      <c r="G141" s="236"/>
      <c r="H141" s="239">
        <v>10.800000000000001</v>
      </c>
      <c r="I141" s="240"/>
      <c r="J141" s="236"/>
      <c r="K141" s="236"/>
      <c r="L141" s="241"/>
      <c r="M141" s="242"/>
      <c r="N141" s="243"/>
      <c r="O141" s="243"/>
      <c r="P141" s="243"/>
      <c r="Q141" s="243"/>
      <c r="R141" s="243"/>
      <c r="S141" s="243"/>
      <c r="T141" s="244"/>
      <c r="AT141" s="245" t="s">
        <v>299</v>
      </c>
      <c r="AU141" s="245" t="s">
        <v>86</v>
      </c>
      <c r="AV141" s="12" t="s">
        <v>86</v>
      </c>
      <c r="AW141" s="12" t="s">
        <v>38</v>
      </c>
      <c r="AX141" s="12" t="s">
        <v>77</v>
      </c>
      <c r="AY141" s="245" t="s">
        <v>195</v>
      </c>
    </row>
    <row r="142" s="13" customFormat="1">
      <c r="B142" s="246"/>
      <c r="C142" s="247"/>
      <c r="D142" s="229" t="s">
        <v>299</v>
      </c>
      <c r="E142" s="248" t="s">
        <v>1</v>
      </c>
      <c r="F142" s="249" t="s">
        <v>301</v>
      </c>
      <c r="G142" s="247"/>
      <c r="H142" s="250">
        <v>10.800000000000001</v>
      </c>
      <c r="I142" s="251"/>
      <c r="J142" s="247"/>
      <c r="K142" s="247"/>
      <c r="L142" s="252"/>
      <c r="M142" s="253"/>
      <c r="N142" s="254"/>
      <c r="O142" s="254"/>
      <c r="P142" s="254"/>
      <c r="Q142" s="254"/>
      <c r="R142" s="254"/>
      <c r="S142" s="254"/>
      <c r="T142" s="255"/>
      <c r="AT142" s="256" t="s">
        <v>299</v>
      </c>
      <c r="AU142" s="256" t="s">
        <v>86</v>
      </c>
      <c r="AV142" s="13" t="s">
        <v>215</v>
      </c>
      <c r="AW142" s="13" t="s">
        <v>38</v>
      </c>
      <c r="AX142" s="13" t="s">
        <v>84</v>
      </c>
      <c r="AY142" s="256" t="s">
        <v>195</v>
      </c>
    </row>
    <row r="143" s="11" customFormat="1" ht="22.8" customHeight="1">
      <c r="B143" s="201"/>
      <c r="C143" s="202"/>
      <c r="D143" s="203" t="s">
        <v>76</v>
      </c>
      <c r="E143" s="215" t="s">
        <v>194</v>
      </c>
      <c r="F143" s="215" t="s">
        <v>2586</v>
      </c>
      <c r="G143" s="202"/>
      <c r="H143" s="202"/>
      <c r="I143" s="205"/>
      <c r="J143" s="216">
        <f>BK143</f>
        <v>0</v>
      </c>
      <c r="K143" s="202"/>
      <c r="L143" s="207"/>
      <c r="M143" s="208"/>
      <c r="N143" s="209"/>
      <c r="O143" s="209"/>
      <c r="P143" s="210">
        <f>SUM(P144:P168)</f>
        <v>0</v>
      </c>
      <c r="Q143" s="209"/>
      <c r="R143" s="210">
        <f>SUM(R144:R168)</f>
        <v>172.85480000000001</v>
      </c>
      <c r="S143" s="209"/>
      <c r="T143" s="211">
        <f>SUM(T144:T168)</f>
        <v>0</v>
      </c>
      <c r="AR143" s="212" t="s">
        <v>84</v>
      </c>
      <c r="AT143" s="213" t="s">
        <v>76</v>
      </c>
      <c r="AU143" s="213" t="s">
        <v>84</v>
      </c>
      <c r="AY143" s="212" t="s">
        <v>195</v>
      </c>
      <c r="BK143" s="214">
        <f>SUM(BK144:BK168)</f>
        <v>0</v>
      </c>
    </row>
    <row r="144" s="1" customFormat="1" ht="16.5" customHeight="1">
      <c r="B144" s="39"/>
      <c r="C144" s="217" t="s">
        <v>396</v>
      </c>
      <c r="D144" s="217" t="s">
        <v>198</v>
      </c>
      <c r="E144" s="218" t="s">
        <v>2587</v>
      </c>
      <c r="F144" s="219" t="s">
        <v>2588</v>
      </c>
      <c r="G144" s="220" t="s">
        <v>321</v>
      </c>
      <c r="H144" s="221">
        <v>200</v>
      </c>
      <c r="I144" s="222"/>
      <c r="J144" s="223">
        <f>ROUND(I144*H144,2)</f>
        <v>0</v>
      </c>
      <c r="K144" s="219" t="s">
        <v>202</v>
      </c>
      <c r="L144" s="44"/>
      <c r="M144" s="224" t="s">
        <v>1</v>
      </c>
      <c r="N144" s="225" t="s">
        <v>48</v>
      </c>
      <c r="O144" s="80"/>
      <c r="P144" s="226">
        <f>O144*H144</f>
        <v>0</v>
      </c>
      <c r="Q144" s="226">
        <v>0.080960000000000004</v>
      </c>
      <c r="R144" s="226">
        <f>Q144*H144</f>
        <v>16.192</v>
      </c>
      <c r="S144" s="226">
        <v>0</v>
      </c>
      <c r="T144" s="227">
        <f>S144*H144</f>
        <v>0</v>
      </c>
      <c r="AR144" s="17" t="s">
        <v>215</v>
      </c>
      <c r="AT144" s="17" t="s">
        <v>198</v>
      </c>
      <c r="AU144" s="17" t="s">
        <v>86</v>
      </c>
      <c r="AY144" s="17" t="s">
        <v>195</v>
      </c>
      <c r="BE144" s="228">
        <f>IF(N144="základní",J144,0)</f>
        <v>0</v>
      </c>
      <c r="BF144" s="228">
        <f>IF(N144="snížená",J144,0)</f>
        <v>0</v>
      </c>
      <c r="BG144" s="228">
        <f>IF(N144="zákl. přenesená",J144,0)</f>
        <v>0</v>
      </c>
      <c r="BH144" s="228">
        <f>IF(N144="sníž. přenesená",J144,0)</f>
        <v>0</v>
      </c>
      <c r="BI144" s="228">
        <f>IF(N144="nulová",J144,0)</f>
        <v>0</v>
      </c>
      <c r="BJ144" s="17" t="s">
        <v>84</v>
      </c>
      <c r="BK144" s="228">
        <f>ROUND(I144*H144,2)</f>
        <v>0</v>
      </c>
      <c r="BL144" s="17" t="s">
        <v>215</v>
      </c>
      <c r="BM144" s="17" t="s">
        <v>3250</v>
      </c>
    </row>
    <row r="145" s="12" customFormat="1">
      <c r="B145" s="235"/>
      <c r="C145" s="236"/>
      <c r="D145" s="229" t="s">
        <v>299</v>
      </c>
      <c r="E145" s="237" t="s">
        <v>1</v>
      </c>
      <c r="F145" s="238" t="s">
        <v>3212</v>
      </c>
      <c r="G145" s="236"/>
      <c r="H145" s="239">
        <v>200</v>
      </c>
      <c r="I145" s="240"/>
      <c r="J145" s="236"/>
      <c r="K145" s="236"/>
      <c r="L145" s="241"/>
      <c r="M145" s="242"/>
      <c r="N145" s="243"/>
      <c r="O145" s="243"/>
      <c r="P145" s="243"/>
      <c r="Q145" s="243"/>
      <c r="R145" s="243"/>
      <c r="S145" s="243"/>
      <c r="T145" s="244"/>
      <c r="AT145" s="245" t="s">
        <v>299</v>
      </c>
      <c r="AU145" s="245" t="s">
        <v>86</v>
      </c>
      <c r="AV145" s="12" t="s">
        <v>86</v>
      </c>
      <c r="AW145" s="12" t="s">
        <v>38</v>
      </c>
      <c r="AX145" s="12" t="s">
        <v>77</v>
      </c>
      <c r="AY145" s="245" t="s">
        <v>195</v>
      </c>
    </row>
    <row r="146" s="13" customFormat="1">
      <c r="B146" s="246"/>
      <c r="C146" s="247"/>
      <c r="D146" s="229" t="s">
        <v>299</v>
      </c>
      <c r="E146" s="248" t="s">
        <v>1</v>
      </c>
      <c r="F146" s="249" t="s">
        <v>301</v>
      </c>
      <c r="G146" s="247"/>
      <c r="H146" s="250">
        <v>200</v>
      </c>
      <c r="I146" s="251"/>
      <c r="J146" s="247"/>
      <c r="K146" s="247"/>
      <c r="L146" s="252"/>
      <c r="M146" s="253"/>
      <c r="N146" s="254"/>
      <c r="O146" s="254"/>
      <c r="P146" s="254"/>
      <c r="Q146" s="254"/>
      <c r="R146" s="254"/>
      <c r="S146" s="254"/>
      <c r="T146" s="255"/>
      <c r="AT146" s="256" t="s">
        <v>299</v>
      </c>
      <c r="AU146" s="256" t="s">
        <v>86</v>
      </c>
      <c r="AV146" s="13" t="s">
        <v>215</v>
      </c>
      <c r="AW146" s="13" t="s">
        <v>38</v>
      </c>
      <c r="AX146" s="13" t="s">
        <v>84</v>
      </c>
      <c r="AY146" s="256" t="s">
        <v>195</v>
      </c>
    </row>
    <row r="147" s="1" customFormat="1" ht="16.5" customHeight="1">
      <c r="B147" s="39"/>
      <c r="C147" s="217" t="s">
        <v>7</v>
      </c>
      <c r="D147" s="217" t="s">
        <v>198</v>
      </c>
      <c r="E147" s="218" t="s">
        <v>2593</v>
      </c>
      <c r="F147" s="219" t="s">
        <v>2594</v>
      </c>
      <c r="G147" s="220" t="s">
        <v>321</v>
      </c>
      <c r="H147" s="221">
        <v>240</v>
      </c>
      <c r="I147" s="222"/>
      <c r="J147" s="223">
        <f>ROUND(I147*H147,2)</f>
        <v>0</v>
      </c>
      <c r="K147" s="219" t="s">
        <v>202</v>
      </c>
      <c r="L147" s="44"/>
      <c r="M147" s="224" t="s">
        <v>1</v>
      </c>
      <c r="N147" s="225" t="s">
        <v>48</v>
      </c>
      <c r="O147" s="80"/>
      <c r="P147" s="226">
        <f>O147*H147</f>
        <v>0</v>
      </c>
      <c r="Q147" s="226">
        <v>0.378</v>
      </c>
      <c r="R147" s="226">
        <f>Q147*H147</f>
        <v>90.719999999999999</v>
      </c>
      <c r="S147" s="226">
        <v>0</v>
      </c>
      <c r="T147" s="227">
        <f>S147*H147</f>
        <v>0</v>
      </c>
      <c r="AR147" s="17" t="s">
        <v>215</v>
      </c>
      <c r="AT147" s="17" t="s">
        <v>198</v>
      </c>
      <c r="AU147" s="17" t="s">
        <v>86</v>
      </c>
      <c r="AY147" s="17" t="s">
        <v>195</v>
      </c>
      <c r="BE147" s="228">
        <f>IF(N147="základní",J147,0)</f>
        <v>0</v>
      </c>
      <c r="BF147" s="228">
        <f>IF(N147="snížená",J147,0)</f>
        <v>0</v>
      </c>
      <c r="BG147" s="228">
        <f>IF(N147="zákl. přenesená",J147,0)</f>
        <v>0</v>
      </c>
      <c r="BH147" s="228">
        <f>IF(N147="sníž. přenesená",J147,0)</f>
        <v>0</v>
      </c>
      <c r="BI147" s="228">
        <f>IF(N147="nulová",J147,0)</f>
        <v>0</v>
      </c>
      <c r="BJ147" s="17" t="s">
        <v>84</v>
      </c>
      <c r="BK147" s="228">
        <f>ROUND(I147*H147,2)</f>
        <v>0</v>
      </c>
      <c r="BL147" s="17" t="s">
        <v>215</v>
      </c>
      <c r="BM147" s="17" t="s">
        <v>3251</v>
      </c>
    </row>
    <row r="148" s="12" customFormat="1">
      <c r="B148" s="235"/>
      <c r="C148" s="236"/>
      <c r="D148" s="229" t="s">
        <v>299</v>
      </c>
      <c r="E148" s="237" t="s">
        <v>1</v>
      </c>
      <c r="F148" s="238" t="s">
        <v>3216</v>
      </c>
      <c r="G148" s="236"/>
      <c r="H148" s="239">
        <v>240</v>
      </c>
      <c r="I148" s="240"/>
      <c r="J148" s="236"/>
      <c r="K148" s="236"/>
      <c r="L148" s="241"/>
      <c r="M148" s="242"/>
      <c r="N148" s="243"/>
      <c r="O148" s="243"/>
      <c r="P148" s="243"/>
      <c r="Q148" s="243"/>
      <c r="R148" s="243"/>
      <c r="S148" s="243"/>
      <c r="T148" s="244"/>
      <c r="AT148" s="245" t="s">
        <v>299</v>
      </c>
      <c r="AU148" s="245" t="s">
        <v>86</v>
      </c>
      <c r="AV148" s="12" t="s">
        <v>86</v>
      </c>
      <c r="AW148" s="12" t="s">
        <v>38</v>
      </c>
      <c r="AX148" s="12" t="s">
        <v>77</v>
      </c>
      <c r="AY148" s="245" t="s">
        <v>195</v>
      </c>
    </row>
    <row r="149" s="13" customFormat="1">
      <c r="B149" s="246"/>
      <c r="C149" s="247"/>
      <c r="D149" s="229" t="s">
        <v>299</v>
      </c>
      <c r="E149" s="248" t="s">
        <v>1</v>
      </c>
      <c r="F149" s="249" t="s">
        <v>301</v>
      </c>
      <c r="G149" s="247"/>
      <c r="H149" s="250">
        <v>240</v>
      </c>
      <c r="I149" s="251"/>
      <c r="J149" s="247"/>
      <c r="K149" s="247"/>
      <c r="L149" s="252"/>
      <c r="M149" s="253"/>
      <c r="N149" s="254"/>
      <c r="O149" s="254"/>
      <c r="P149" s="254"/>
      <c r="Q149" s="254"/>
      <c r="R149" s="254"/>
      <c r="S149" s="254"/>
      <c r="T149" s="255"/>
      <c r="AT149" s="256" t="s">
        <v>299</v>
      </c>
      <c r="AU149" s="256" t="s">
        <v>86</v>
      </c>
      <c r="AV149" s="13" t="s">
        <v>215</v>
      </c>
      <c r="AW149" s="13" t="s">
        <v>38</v>
      </c>
      <c r="AX149" s="13" t="s">
        <v>84</v>
      </c>
      <c r="AY149" s="256" t="s">
        <v>195</v>
      </c>
    </row>
    <row r="150" s="1" customFormat="1" ht="16.5" customHeight="1">
      <c r="B150" s="39"/>
      <c r="C150" s="217" t="s">
        <v>407</v>
      </c>
      <c r="D150" s="217" t="s">
        <v>198</v>
      </c>
      <c r="E150" s="218" t="s">
        <v>2608</v>
      </c>
      <c r="F150" s="219" t="s">
        <v>2815</v>
      </c>
      <c r="G150" s="220" t="s">
        <v>321</v>
      </c>
      <c r="H150" s="221">
        <v>40</v>
      </c>
      <c r="I150" s="222"/>
      <c r="J150" s="223">
        <f>ROUND(I150*H150,2)</f>
        <v>0</v>
      </c>
      <c r="K150" s="219" t="s">
        <v>202</v>
      </c>
      <c r="L150" s="44"/>
      <c r="M150" s="224" t="s">
        <v>1</v>
      </c>
      <c r="N150" s="225" t="s">
        <v>48</v>
      </c>
      <c r="O150" s="80"/>
      <c r="P150" s="226">
        <f>O150*H150</f>
        <v>0</v>
      </c>
      <c r="Q150" s="226">
        <v>0.0060099999999999997</v>
      </c>
      <c r="R150" s="226">
        <f>Q150*H150</f>
        <v>0.2404</v>
      </c>
      <c r="S150" s="226">
        <v>0</v>
      </c>
      <c r="T150" s="227">
        <f>S150*H150</f>
        <v>0</v>
      </c>
      <c r="AR150" s="17" t="s">
        <v>215</v>
      </c>
      <c r="AT150" s="17" t="s">
        <v>198</v>
      </c>
      <c r="AU150" s="17" t="s">
        <v>86</v>
      </c>
      <c r="AY150" s="17" t="s">
        <v>195</v>
      </c>
      <c r="BE150" s="228">
        <f>IF(N150="základní",J150,0)</f>
        <v>0</v>
      </c>
      <c r="BF150" s="228">
        <f>IF(N150="snížená",J150,0)</f>
        <v>0</v>
      </c>
      <c r="BG150" s="228">
        <f>IF(N150="zákl. přenesená",J150,0)</f>
        <v>0</v>
      </c>
      <c r="BH150" s="228">
        <f>IF(N150="sníž. přenesená",J150,0)</f>
        <v>0</v>
      </c>
      <c r="BI150" s="228">
        <f>IF(N150="nulová",J150,0)</f>
        <v>0</v>
      </c>
      <c r="BJ150" s="17" t="s">
        <v>84</v>
      </c>
      <c r="BK150" s="228">
        <f>ROUND(I150*H150,2)</f>
        <v>0</v>
      </c>
      <c r="BL150" s="17" t="s">
        <v>215</v>
      </c>
      <c r="BM150" s="17" t="s">
        <v>3252</v>
      </c>
    </row>
    <row r="151" s="12" customFormat="1">
      <c r="B151" s="235"/>
      <c r="C151" s="236"/>
      <c r="D151" s="229" t="s">
        <v>299</v>
      </c>
      <c r="E151" s="237" t="s">
        <v>1</v>
      </c>
      <c r="F151" s="238" t="s">
        <v>3136</v>
      </c>
      <c r="G151" s="236"/>
      <c r="H151" s="239">
        <v>40</v>
      </c>
      <c r="I151" s="240"/>
      <c r="J151" s="236"/>
      <c r="K151" s="236"/>
      <c r="L151" s="241"/>
      <c r="M151" s="242"/>
      <c r="N151" s="243"/>
      <c r="O151" s="243"/>
      <c r="P151" s="243"/>
      <c r="Q151" s="243"/>
      <c r="R151" s="243"/>
      <c r="S151" s="243"/>
      <c r="T151" s="244"/>
      <c r="AT151" s="245" t="s">
        <v>299</v>
      </c>
      <c r="AU151" s="245" t="s">
        <v>86</v>
      </c>
      <c r="AV151" s="12" t="s">
        <v>86</v>
      </c>
      <c r="AW151" s="12" t="s">
        <v>38</v>
      </c>
      <c r="AX151" s="12" t="s">
        <v>77</v>
      </c>
      <c r="AY151" s="245" t="s">
        <v>195</v>
      </c>
    </row>
    <row r="152" s="13" customFormat="1">
      <c r="B152" s="246"/>
      <c r="C152" s="247"/>
      <c r="D152" s="229" t="s">
        <v>299</v>
      </c>
      <c r="E152" s="248" t="s">
        <v>1</v>
      </c>
      <c r="F152" s="249" t="s">
        <v>301</v>
      </c>
      <c r="G152" s="247"/>
      <c r="H152" s="250">
        <v>40</v>
      </c>
      <c r="I152" s="251"/>
      <c r="J152" s="247"/>
      <c r="K152" s="247"/>
      <c r="L152" s="252"/>
      <c r="M152" s="253"/>
      <c r="N152" s="254"/>
      <c r="O152" s="254"/>
      <c r="P152" s="254"/>
      <c r="Q152" s="254"/>
      <c r="R152" s="254"/>
      <c r="S152" s="254"/>
      <c r="T152" s="255"/>
      <c r="AT152" s="256" t="s">
        <v>299</v>
      </c>
      <c r="AU152" s="256" t="s">
        <v>86</v>
      </c>
      <c r="AV152" s="13" t="s">
        <v>215</v>
      </c>
      <c r="AW152" s="13" t="s">
        <v>38</v>
      </c>
      <c r="AX152" s="13" t="s">
        <v>84</v>
      </c>
      <c r="AY152" s="256" t="s">
        <v>195</v>
      </c>
    </row>
    <row r="153" s="1" customFormat="1" ht="16.5" customHeight="1">
      <c r="B153" s="39"/>
      <c r="C153" s="217" t="s">
        <v>411</v>
      </c>
      <c r="D153" s="217" t="s">
        <v>198</v>
      </c>
      <c r="E153" s="218" t="s">
        <v>2817</v>
      </c>
      <c r="F153" s="219" t="s">
        <v>2818</v>
      </c>
      <c r="G153" s="220" t="s">
        <v>321</v>
      </c>
      <c r="H153" s="221">
        <v>40</v>
      </c>
      <c r="I153" s="222"/>
      <c r="J153" s="223">
        <f>ROUND(I153*H153,2)</f>
        <v>0</v>
      </c>
      <c r="K153" s="219" t="s">
        <v>202</v>
      </c>
      <c r="L153" s="44"/>
      <c r="M153" s="224" t="s">
        <v>1</v>
      </c>
      <c r="N153" s="225" t="s">
        <v>48</v>
      </c>
      <c r="O153" s="80"/>
      <c r="P153" s="226">
        <f>O153*H153</f>
        <v>0</v>
      </c>
      <c r="Q153" s="226">
        <v>0.00051000000000000004</v>
      </c>
      <c r="R153" s="226">
        <f>Q153*H153</f>
        <v>0.020400000000000001</v>
      </c>
      <c r="S153" s="226">
        <v>0</v>
      </c>
      <c r="T153" s="227">
        <f>S153*H153</f>
        <v>0</v>
      </c>
      <c r="AR153" s="17" t="s">
        <v>215</v>
      </c>
      <c r="AT153" s="17" t="s">
        <v>198</v>
      </c>
      <c r="AU153" s="17" t="s">
        <v>86</v>
      </c>
      <c r="AY153" s="17" t="s">
        <v>195</v>
      </c>
      <c r="BE153" s="228">
        <f>IF(N153="základní",J153,0)</f>
        <v>0</v>
      </c>
      <c r="BF153" s="228">
        <f>IF(N153="snížená",J153,0)</f>
        <v>0</v>
      </c>
      <c r="BG153" s="228">
        <f>IF(N153="zákl. přenesená",J153,0)</f>
        <v>0</v>
      </c>
      <c r="BH153" s="228">
        <f>IF(N153="sníž. přenesená",J153,0)</f>
        <v>0</v>
      </c>
      <c r="BI153" s="228">
        <f>IF(N153="nulová",J153,0)</f>
        <v>0</v>
      </c>
      <c r="BJ153" s="17" t="s">
        <v>84</v>
      </c>
      <c r="BK153" s="228">
        <f>ROUND(I153*H153,2)</f>
        <v>0</v>
      </c>
      <c r="BL153" s="17" t="s">
        <v>215</v>
      </c>
      <c r="BM153" s="17" t="s">
        <v>3253</v>
      </c>
    </row>
    <row r="154" s="12" customFormat="1">
      <c r="B154" s="235"/>
      <c r="C154" s="236"/>
      <c r="D154" s="229" t="s">
        <v>299</v>
      </c>
      <c r="E154" s="237" t="s">
        <v>1</v>
      </c>
      <c r="F154" s="238" t="s">
        <v>3136</v>
      </c>
      <c r="G154" s="236"/>
      <c r="H154" s="239">
        <v>40</v>
      </c>
      <c r="I154" s="240"/>
      <c r="J154" s="236"/>
      <c r="K154" s="236"/>
      <c r="L154" s="241"/>
      <c r="M154" s="242"/>
      <c r="N154" s="243"/>
      <c r="O154" s="243"/>
      <c r="P154" s="243"/>
      <c r="Q154" s="243"/>
      <c r="R154" s="243"/>
      <c r="S154" s="243"/>
      <c r="T154" s="244"/>
      <c r="AT154" s="245" t="s">
        <v>299</v>
      </c>
      <c r="AU154" s="245" t="s">
        <v>86</v>
      </c>
      <c r="AV154" s="12" t="s">
        <v>86</v>
      </c>
      <c r="AW154" s="12" t="s">
        <v>38</v>
      </c>
      <c r="AX154" s="12" t="s">
        <v>77</v>
      </c>
      <c r="AY154" s="245" t="s">
        <v>195</v>
      </c>
    </row>
    <row r="155" s="13" customFormat="1">
      <c r="B155" s="246"/>
      <c r="C155" s="247"/>
      <c r="D155" s="229" t="s">
        <v>299</v>
      </c>
      <c r="E155" s="248" t="s">
        <v>1</v>
      </c>
      <c r="F155" s="249" t="s">
        <v>301</v>
      </c>
      <c r="G155" s="247"/>
      <c r="H155" s="250">
        <v>40</v>
      </c>
      <c r="I155" s="251"/>
      <c r="J155" s="247"/>
      <c r="K155" s="247"/>
      <c r="L155" s="252"/>
      <c r="M155" s="253"/>
      <c r="N155" s="254"/>
      <c r="O155" s="254"/>
      <c r="P155" s="254"/>
      <c r="Q155" s="254"/>
      <c r="R155" s="254"/>
      <c r="S155" s="254"/>
      <c r="T155" s="255"/>
      <c r="AT155" s="256" t="s">
        <v>299</v>
      </c>
      <c r="AU155" s="256" t="s">
        <v>86</v>
      </c>
      <c r="AV155" s="13" t="s">
        <v>215</v>
      </c>
      <c r="AW155" s="13" t="s">
        <v>38</v>
      </c>
      <c r="AX155" s="13" t="s">
        <v>84</v>
      </c>
      <c r="AY155" s="256" t="s">
        <v>195</v>
      </c>
    </row>
    <row r="156" s="1" customFormat="1" ht="16.5" customHeight="1">
      <c r="B156" s="39"/>
      <c r="C156" s="217" t="s">
        <v>416</v>
      </c>
      <c r="D156" s="217" t="s">
        <v>198</v>
      </c>
      <c r="E156" s="218" t="s">
        <v>2820</v>
      </c>
      <c r="F156" s="219" t="s">
        <v>2821</v>
      </c>
      <c r="G156" s="220" t="s">
        <v>321</v>
      </c>
      <c r="H156" s="221">
        <v>40</v>
      </c>
      <c r="I156" s="222"/>
      <c r="J156" s="223">
        <f>ROUND(I156*H156,2)</f>
        <v>0</v>
      </c>
      <c r="K156" s="219" t="s">
        <v>202</v>
      </c>
      <c r="L156" s="44"/>
      <c r="M156" s="224" t="s">
        <v>1</v>
      </c>
      <c r="N156" s="225" t="s">
        <v>48</v>
      </c>
      <c r="O156" s="80"/>
      <c r="P156" s="226">
        <f>O156*H156</f>
        <v>0</v>
      </c>
      <c r="Q156" s="226">
        <v>0.10373</v>
      </c>
      <c r="R156" s="226">
        <f>Q156*H156</f>
        <v>4.1492000000000004</v>
      </c>
      <c r="S156" s="226">
        <v>0</v>
      </c>
      <c r="T156" s="227">
        <f>S156*H156</f>
        <v>0</v>
      </c>
      <c r="AR156" s="17" t="s">
        <v>215</v>
      </c>
      <c r="AT156" s="17" t="s">
        <v>198</v>
      </c>
      <c r="AU156" s="17" t="s">
        <v>86</v>
      </c>
      <c r="AY156" s="17" t="s">
        <v>195</v>
      </c>
      <c r="BE156" s="228">
        <f>IF(N156="základní",J156,0)</f>
        <v>0</v>
      </c>
      <c r="BF156" s="228">
        <f>IF(N156="snížená",J156,0)</f>
        <v>0</v>
      </c>
      <c r="BG156" s="228">
        <f>IF(N156="zákl. přenesená",J156,0)</f>
        <v>0</v>
      </c>
      <c r="BH156" s="228">
        <f>IF(N156="sníž. přenesená",J156,0)</f>
        <v>0</v>
      </c>
      <c r="BI156" s="228">
        <f>IF(N156="nulová",J156,0)</f>
        <v>0</v>
      </c>
      <c r="BJ156" s="17" t="s">
        <v>84</v>
      </c>
      <c r="BK156" s="228">
        <f>ROUND(I156*H156,2)</f>
        <v>0</v>
      </c>
      <c r="BL156" s="17" t="s">
        <v>215</v>
      </c>
      <c r="BM156" s="17" t="s">
        <v>3254</v>
      </c>
    </row>
    <row r="157" s="12" customFormat="1">
      <c r="B157" s="235"/>
      <c r="C157" s="236"/>
      <c r="D157" s="229" t="s">
        <v>299</v>
      </c>
      <c r="E157" s="237" t="s">
        <v>1</v>
      </c>
      <c r="F157" s="238" t="s">
        <v>3136</v>
      </c>
      <c r="G157" s="236"/>
      <c r="H157" s="239">
        <v>40</v>
      </c>
      <c r="I157" s="240"/>
      <c r="J157" s="236"/>
      <c r="K157" s="236"/>
      <c r="L157" s="241"/>
      <c r="M157" s="242"/>
      <c r="N157" s="243"/>
      <c r="O157" s="243"/>
      <c r="P157" s="243"/>
      <c r="Q157" s="243"/>
      <c r="R157" s="243"/>
      <c r="S157" s="243"/>
      <c r="T157" s="244"/>
      <c r="AT157" s="245" t="s">
        <v>299</v>
      </c>
      <c r="AU157" s="245" t="s">
        <v>86</v>
      </c>
      <c r="AV157" s="12" t="s">
        <v>86</v>
      </c>
      <c r="AW157" s="12" t="s">
        <v>38</v>
      </c>
      <c r="AX157" s="12" t="s">
        <v>77</v>
      </c>
      <c r="AY157" s="245" t="s">
        <v>195</v>
      </c>
    </row>
    <row r="158" s="13" customFormat="1">
      <c r="B158" s="246"/>
      <c r="C158" s="247"/>
      <c r="D158" s="229" t="s">
        <v>299</v>
      </c>
      <c r="E158" s="248" t="s">
        <v>1</v>
      </c>
      <c r="F158" s="249" t="s">
        <v>301</v>
      </c>
      <c r="G158" s="247"/>
      <c r="H158" s="250">
        <v>40</v>
      </c>
      <c r="I158" s="251"/>
      <c r="J158" s="247"/>
      <c r="K158" s="247"/>
      <c r="L158" s="252"/>
      <c r="M158" s="253"/>
      <c r="N158" s="254"/>
      <c r="O158" s="254"/>
      <c r="P158" s="254"/>
      <c r="Q158" s="254"/>
      <c r="R158" s="254"/>
      <c r="S158" s="254"/>
      <c r="T158" s="255"/>
      <c r="AT158" s="256" t="s">
        <v>299</v>
      </c>
      <c r="AU158" s="256" t="s">
        <v>86</v>
      </c>
      <c r="AV158" s="13" t="s">
        <v>215</v>
      </c>
      <c r="AW158" s="13" t="s">
        <v>38</v>
      </c>
      <c r="AX158" s="13" t="s">
        <v>84</v>
      </c>
      <c r="AY158" s="256" t="s">
        <v>195</v>
      </c>
    </row>
    <row r="159" s="1" customFormat="1" ht="16.5" customHeight="1">
      <c r="B159" s="39"/>
      <c r="C159" s="217" t="s">
        <v>421</v>
      </c>
      <c r="D159" s="217" t="s">
        <v>198</v>
      </c>
      <c r="E159" s="218" t="s">
        <v>2823</v>
      </c>
      <c r="F159" s="219" t="s">
        <v>2824</v>
      </c>
      <c r="G159" s="220" t="s">
        <v>321</v>
      </c>
      <c r="H159" s="221">
        <v>40</v>
      </c>
      <c r="I159" s="222"/>
      <c r="J159" s="223">
        <f>ROUND(I159*H159,2)</f>
        <v>0</v>
      </c>
      <c r="K159" s="219" t="s">
        <v>202</v>
      </c>
      <c r="L159" s="44"/>
      <c r="M159" s="224" t="s">
        <v>1</v>
      </c>
      <c r="N159" s="225" t="s">
        <v>48</v>
      </c>
      <c r="O159" s="80"/>
      <c r="P159" s="226">
        <f>O159*H159</f>
        <v>0</v>
      </c>
      <c r="Q159" s="226">
        <v>0.18151999999999999</v>
      </c>
      <c r="R159" s="226">
        <f>Q159*H159</f>
        <v>7.2607999999999997</v>
      </c>
      <c r="S159" s="226">
        <v>0</v>
      </c>
      <c r="T159" s="227">
        <f>S159*H159</f>
        <v>0</v>
      </c>
      <c r="AR159" s="17" t="s">
        <v>215</v>
      </c>
      <c r="AT159" s="17" t="s">
        <v>198</v>
      </c>
      <c r="AU159" s="17" t="s">
        <v>86</v>
      </c>
      <c r="AY159" s="17" t="s">
        <v>195</v>
      </c>
      <c r="BE159" s="228">
        <f>IF(N159="základní",J159,0)</f>
        <v>0</v>
      </c>
      <c r="BF159" s="228">
        <f>IF(N159="snížená",J159,0)</f>
        <v>0</v>
      </c>
      <c r="BG159" s="228">
        <f>IF(N159="zákl. přenesená",J159,0)</f>
        <v>0</v>
      </c>
      <c r="BH159" s="228">
        <f>IF(N159="sníž. přenesená",J159,0)</f>
        <v>0</v>
      </c>
      <c r="BI159" s="228">
        <f>IF(N159="nulová",J159,0)</f>
        <v>0</v>
      </c>
      <c r="BJ159" s="17" t="s">
        <v>84</v>
      </c>
      <c r="BK159" s="228">
        <f>ROUND(I159*H159,2)</f>
        <v>0</v>
      </c>
      <c r="BL159" s="17" t="s">
        <v>215</v>
      </c>
      <c r="BM159" s="17" t="s">
        <v>3255</v>
      </c>
    </row>
    <row r="160" s="12" customFormat="1">
      <c r="B160" s="235"/>
      <c r="C160" s="236"/>
      <c r="D160" s="229" t="s">
        <v>299</v>
      </c>
      <c r="E160" s="237" t="s">
        <v>1</v>
      </c>
      <c r="F160" s="238" t="s">
        <v>3136</v>
      </c>
      <c r="G160" s="236"/>
      <c r="H160" s="239">
        <v>40</v>
      </c>
      <c r="I160" s="240"/>
      <c r="J160" s="236"/>
      <c r="K160" s="236"/>
      <c r="L160" s="241"/>
      <c r="M160" s="242"/>
      <c r="N160" s="243"/>
      <c r="O160" s="243"/>
      <c r="P160" s="243"/>
      <c r="Q160" s="243"/>
      <c r="R160" s="243"/>
      <c r="S160" s="243"/>
      <c r="T160" s="244"/>
      <c r="AT160" s="245" t="s">
        <v>299</v>
      </c>
      <c r="AU160" s="245" t="s">
        <v>86</v>
      </c>
      <c r="AV160" s="12" t="s">
        <v>86</v>
      </c>
      <c r="AW160" s="12" t="s">
        <v>38</v>
      </c>
      <c r="AX160" s="12" t="s">
        <v>77</v>
      </c>
      <c r="AY160" s="245" t="s">
        <v>195</v>
      </c>
    </row>
    <row r="161" s="13" customFormat="1">
      <c r="B161" s="246"/>
      <c r="C161" s="247"/>
      <c r="D161" s="229" t="s">
        <v>299</v>
      </c>
      <c r="E161" s="248" t="s">
        <v>1</v>
      </c>
      <c r="F161" s="249" t="s">
        <v>301</v>
      </c>
      <c r="G161" s="247"/>
      <c r="H161" s="250">
        <v>40</v>
      </c>
      <c r="I161" s="251"/>
      <c r="J161" s="247"/>
      <c r="K161" s="247"/>
      <c r="L161" s="252"/>
      <c r="M161" s="253"/>
      <c r="N161" s="254"/>
      <c r="O161" s="254"/>
      <c r="P161" s="254"/>
      <c r="Q161" s="254"/>
      <c r="R161" s="254"/>
      <c r="S161" s="254"/>
      <c r="T161" s="255"/>
      <c r="AT161" s="256" t="s">
        <v>299</v>
      </c>
      <c r="AU161" s="256" t="s">
        <v>86</v>
      </c>
      <c r="AV161" s="13" t="s">
        <v>215</v>
      </c>
      <c r="AW161" s="13" t="s">
        <v>38</v>
      </c>
      <c r="AX161" s="13" t="s">
        <v>84</v>
      </c>
      <c r="AY161" s="256" t="s">
        <v>195</v>
      </c>
    </row>
    <row r="162" s="1" customFormat="1" ht="16.5" customHeight="1">
      <c r="B162" s="39"/>
      <c r="C162" s="217" t="s">
        <v>426</v>
      </c>
      <c r="D162" s="217" t="s">
        <v>198</v>
      </c>
      <c r="E162" s="218" t="s">
        <v>3256</v>
      </c>
      <c r="F162" s="219" t="s">
        <v>3257</v>
      </c>
      <c r="G162" s="220" t="s">
        <v>321</v>
      </c>
      <c r="H162" s="221">
        <v>200</v>
      </c>
      <c r="I162" s="222"/>
      <c r="J162" s="223">
        <f>ROUND(I162*H162,2)</f>
        <v>0</v>
      </c>
      <c r="K162" s="219" t="s">
        <v>202</v>
      </c>
      <c r="L162" s="44"/>
      <c r="M162" s="224" t="s">
        <v>1</v>
      </c>
      <c r="N162" s="225" t="s">
        <v>48</v>
      </c>
      <c r="O162" s="80"/>
      <c r="P162" s="226">
        <f>O162*H162</f>
        <v>0</v>
      </c>
      <c r="Q162" s="226">
        <v>0.10362</v>
      </c>
      <c r="R162" s="226">
        <f>Q162*H162</f>
        <v>20.724</v>
      </c>
      <c r="S162" s="226">
        <v>0</v>
      </c>
      <c r="T162" s="227">
        <f>S162*H162</f>
        <v>0</v>
      </c>
      <c r="AR162" s="17" t="s">
        <v>215</v>
      </c>
      <c r="AT162" s="17" t="s">
        <v>198</v>
      </c>
      <c r="AU162" s="17" t="s">
        <v>86</v>
      </c>
      <c r="AY162" s="17" t="s">
        <v>195</v>
      </c>
      <c r="BE162" s="228">
        <f>IF(N162="základní",J162,0)</f>
        <v>0</v>
      </c>
      <c r="BF162" s="228">
        <f>IF(N162="snížená",J162,0)</f>
        <v>0</v>
      </c>
      <c r="BG162" s="228">
        <f>IF(N162="zákl. přenesená",J162,0)</f>
        <v>0</v>
      </c>
      <c r="BH162" s="228">
        <f>IF(N162="sníž. přenesená",J162,0)</f>
        <v>0</v>
      </c>
      <c r="BI162" s="228">
        <f>IF(N162="nulová",J162,0)</f>
        <v>0</v>
      </c>
      <c r="BJ162" s="17" t="s">
        <v>84</v>
      </c>
      <c r="BK162" s="228">
        <f>ROUND(I162*H162,2)</f>
        <v>0</v>
      </c>
      <c r="BL162" s="17" t="s">
        <v>215</v>
      </c>
      <c r="BM162" s="17" t="s">
        <v>3258</v>
      </c>
    </row>
    <row r="163" s="12" customFormat="1">
      <c r="B163" s="235"/>
      <c r="C163" s="236"/>
      <c r="D163" s="229" t="s">
        <v>299</v>
      </c>
      <c r="E163" s="237" t="s">
        <v>1</v>
      </c>
      <c r="F163" s="238" t="s">
        <v>3212</v>
      </c>
      <c r="G163" s="236"/>
      <c r="H163" s="239">
        <v>200</v>
      </c>
      <c r="I163" s="240"/>
      <c r="J163" s="236"/>
      <c r="K163" s="236"/>
      <c r="L163" s="241"/>
      <c r="M163" s="242"/>
      <c r="N163" s="243"/>
      <c r="O163" s="243"/>
      <c r="P163" s="243"/>
      <c r="Q163" s="243"/>
      <c r="R163" s="243"/>
      <c r="S163" s="243"/>
      <c r="T163" s="244"/>
      <c r="AT163" s="245" t="s">
        <v>299</v>
      </c>
      <c r="AU163" s="245" t="s">
        <v>86</v>
      </c>
      <c r="AV163" s="12" t="s">
        <v>86</v>
      </c>
      <c r="AW163" s="12" t="s">
        <v>38</v>
      </c>
      <c r="AX163" s="12" t="s">
        <v>77</v>
      </c>
      <c r="AY163" s="245" t="s">
        <v>195</v>
      </c>
    </row>
    <row r="164" s="13" customFormat="1">
      <c r="B164" s="246"/>
      <c r="C164" s="247"/>
      <c r="D164" s="229" t="s">
        <v>299</v>
      </c>
      <c r="E164" s="248" t="s">
        <v>1</v>
      </c>
      <c r="F164" s="249" t="s">
        <v>301</v>
      </c>
      <c r="G164" s="247"/>
      <c r="H164" s="250">
        <v>200</v>
      </c>
      <c r="I164" s="251"/>
      <c r="J164" s="247"/>
      <c r="K164" s="247"/>
      <c r="L164" s="252"/>
      <c r="M164" s="253"/>
      <c r="N164" s="254"/>
      <c r="O164" s="254"/>
      <c r="P164" s="254"/>
      <c r="Q164" s="254"/>
      <c r="R164" s="254"/>
      <c r="S164" s="254"/>
      <c r="T164" s="255"/>
      <c r="AT164" s="256" t="s">
        <v>299</v>
      </c>
      <c r="AU164" s="256" t="s">
        <v>86</v>
      </c>
      <c r="AV164" s="13" t="s">
        <v>215</v>
      </c>
      <c r="AW164" s="13" t="s">
        <v>38</v>
      </c>
      <c r="AX164" s="13" t="s">
        <v>84</v>
      </c>
      <c r="AY164" s="256" t="s">
        <v>195</v>
      </c>
    </row>
    <row r="165" s="1" customFormat="1" ht="16.5" customHeight="1">
      <c r="B165" s="39"/>
      <c r="C165" s="278" t="s">
        <v>431</v>
      </c>
      <c r="D165" s="278" t="s">
        <v>366</v>
      </c>
      <c r="E165" s="279" t="s">
        <v>3259</v>
      </c>
      <c r="F165" s="280" t="s">
        <v>3260</v>
      </c>
      <c r="G165" s="281" t="s">
        <v>321</v>
      </c>
      <c r="H165" s="282">
        <v>220</v>
      </c>
      <c r="I165" s="283"/>
      <c r="J165" s="284">
        <f>ROUND(I165*H165,2)</f>
        <v>0</v>
      </c>
      <c r="K165" s="280" t="s">
        <v>202</v>
      </c>
      <c r="L165" s="285"/>
      <c r="M165" s="286" t="s">
        <v>1</v>
      </c>
      <c r="N165" s="287" t="s">
        <v>48</v>
      </c>
      <c r="O165" s="80"/>
      <c r="P165" s="226">
        <f>O165*H165</f>
        <v>0</v>
      </c>
      <c r="Q165" s="226">
        <v>0.152</v>
      </c>
      <c r="R165" s="226">
        <f>Q165*H165</f>
        <v>33.439999999999998</v>
      </c>
      <c r="S165" s="226">
        <v>0</v>
      </c>
      <c r="T165" s="227">
        <f>S165*H165</f>
        <v>0</v>
      </c>
      <c r="AR165" s="17" t="s">
        <v>238</v>
      </c>
      <c r="AT165" s="17" t="s">
        <v>366</v>
      </c>
      <c r="AU165" s="17" t="s">
        <v>86</v>
      </c>
      <c r="AY165" s="17" t="s">
        <v>195</v>
      </c>
      <c r="BE165" s="228">
        <f>IF(N165="základní",J165,0)</f>
        <v>0</v>
      </c>
      <c r="BF165" s="228">
        <f>IF(N165="snížená",J165,0)</f>
        <v>0</v>
      </c>
      <c r="BG165" s="228">
        <f>IF(N165="zákl. přenesená",J165,0)</f>
        <v>0</v>
      </c>
      <c r="BH165" s="228">
        <f>IF(N165="sníž. přenesená",J165,0)</f>
        <v>0</v>
      </c>
      <c r="BI165" s="228">
        <f>IF(N165="nulová",J165,0)</f>
        <v>0</v>
      </c>
      <c r="BJ165" s="17" t="s">
        <v>84</v>
      </c>
      <c r="BK165" s="228">
        <f>ROUND(I165*H165,2)</f>
        <v>0</v>
      </c>
      <c r="BL165" s="17" t="s">
        <v>215</v>
      </c>
      <c r="BM165" s="17" t="s">
        <v>3261</v>
      </c>
    </row>
    <row r="166" s="1" customFormat="1">
      <c r="B166" s="39"/>
      <c r="C166" s="40"/>
      <c r="D166" s="229" t="s">
        <v>205</v>
      </c>
      <c r="E166" s="40"/>
      <c r="F166" s="230" t="s">
        <v>3262</v>
      </c>
      <c r="G166" s="40"/>
      <c r="H166" s="40"/>
      <c r="I166" s="144"/>
      <c r="J166" s="40"/>
      <c r="K166" s="40"/>
      <c r="L166" s="44"/>
      <c r="M166" s="231"/>
      <c r="N166" s="80"/>
      <c r="O166" s="80"/>
      <c r="P166" s="80"/>
      <c r="Q166" s="80"/>
      <c r="R166" s="80"/>
      <c r="S166" s="80"/>
      <c r="T166" s="81"/>
      <c r="AT166" s="17" t="s">
        <v>205</v>
      </c>
      <c r="AU166" s="17" t="s">
        <v>86</v>
      </c>
    </row>
    <row r="167" s="12" customFormat="1">
      <c r="B167" s="235"/>
      <c r="C167" s="236"/>
      <c r="D167" s="229" t="s">
        <v>299</v>
      </c>
      <c r="E167" s="236"/>
      <c r="F167" s="238" t="s">
        <v>3263</v>
      </c>
      <c r="G167" s="236"/>
      <c r="H167" s="239">
        <v>220</v>
      </c>
      <c r="I167" s="240"/>
      <c r="J167" s="236"/>
      <c r="K167" s="236"/>
      <c r="L167" s="241"/>
      <c r="M167" s="242"/>
      <c r="N167" s="243"/>
      <c r="O167" s="243"/>
      <c r="P167" s="243"/>
      <c r="Q167" s="243"/>
      <c r="R167" s="243"/>
      <c r="S167" s="243"/>
      <c r="T167" s="244"/>
      <c r="AT167" s="245" t="s">
        <v>299</v>
      </c>
      <c r="AU167" s="245" t="s">
        <v>86</v>
      </c>
      <c r="AV167" s="12" t="s">
        <v>86</v>
      </c>
      <c r="AW167" s="12" t="s">
        <v>4</v>
      </c>
      <c r="AX167" s="12" t="s">
        <v>84</v>
      </c>
      <c r="AY167" s="245" t="s">
        <v>195</v>
      </c>
    </row>
    <row r="168" s="1" customFormat="1" ht="16.5" customHeight="1">
      <c r="B168" s="39"/>
      <c r="C168" s="217" t="s">
        <v>436</v>
      </c>
      <c r="D168" s="217" t="s">
        <v>198</v>
      </c>
      <c r="E168" s="218" t="s">
        <v>2632</v>
      </c>
      <c r="F168" s="219" t="s">
        <v>2633</v>
      </c>
      <c r="G168" s="220" t="s">
        <v>404</v>
      </c>
      <c r="H168" s="221">
        <v>30</v>
      </c>
      <c r="I168" s="222"/>
      <c r="J168" s="223">
        <f>ROUND(I168*H168,2)</f>
        <v>0</v>
      </c>
      <c r="K168" s="219" t="s">
        <v>202</v>
      </c>
      <c r="L168" s="44"/>
      <c r="M168" s="224" t="s">
        <v>1</v>
      </c>
      <c r="N168" s="225" t="s">
        <v>48</v>
      </c>
      <c r="O168" s="80"/>
      <c r="P168" s="226">
        <f>O168*H168</f>
        <v>0</v>
      </c>
      <c r="Q168" s="226">
        <v>0.0035999999999999999</v>
      </c>
      <c r="R168" s="226">
        <f>Q168*H168</f>
        <v>0.108</v>
      </c>
      <c r="S168" s="226">
        <v>0</v>
      </c>
      <c r="T168" s="227">
        <f>S168*H168</f>
        <v>0</v>
      </c>
      <c r="AR168" s="17" t="s">
        <v>215</v>
      </c>
      <c r="AT168" s="17" t="s">
        <v>198</v>
      </c>
      <c r="AU168" s="17" t="s">
        <v>86</v>
      </c>
      <c r="AY168" s="17" t="s">
        <v>195</v>
      </c>
      <c r="BE168" s="228">
        <f>IF(N168="základní",J168,0)</f>
        <v>0</v>
      </c>
      <c r="BF168" s="228">
        <f>IF(N168="snížená",J168,0)</f>
        <v>0</v>
      </c>
      <c r="BG168" s="228">
        <f>IF(N168="zákl. přenesená",J168,0)</f>
        <v>0</v>
      </c>
      <c r="BH168" s="228">
        <f>IF(N168="sníž. přenesená",J168,0)</f>
        <v>0</v>
      </c>
      <c r="BI168" s="228">
        <f>IF(N168="nulová",J168,0)</f>
        <v>0</v>
      </c>
      <c r="BJ168" s="17" t="s">
        <v>84</v>
      </c>
      <c r="BK168" s="228">
        <f>ROUND(I168*H168,2)</f>
        <v>0</v>
      </c>
      <c r="BL168" s="17" t="s">
        <v>215</v>
      </c>
      <c r="BM168" s="17" t="s">
        <v>3264</v>
      </c>
    </row>
    <row r="169" s="11" customFormat="1" ht="22.8" customHeight="1">
      <c r="B169" s="201"/>
      <c r="C169" s="202"/>
      <c r="D169" s="203" t="s">
        <v>76</v>
      </c>
      <c r="E169" s="215" t="s">
        <v>238</v>
      </c>
      <c r="F169" s="215" t="s">
        <v>2831</v>
      </c>
      <c r="G169" s="202"/>
      <c r="H169" s="202"/>
      <c r="I169" s="205"/>
      <c r="J169" s="216">
        <f>BK169</f>
        <v>0</v>
      </c>
      <c r="K169" s="202"/>
      <c r="L169" s="207"/>
      <c r="M169" s="208"/>
      <c r="N169" s="209"/>
      <c r="O169" s="209"/>
      <c r="P169" s="210">
        <f>SUM(P170:P175)</f>
        <v>0</v>
      </c>
      <c r="Q169" s="209"/>
      <c r="R169" s="210">
        <f>SUM(R170:R175)</f>
        <v>0.033300000000000003</v>
      </c>
      <c r="S169" s="209"/>
      <c r="T169" s="211">
        <f>SUM(T170:T175)</f>
        <v>0</v>
      </c>
      <c r="AR169" s="212" t="s">
        <v>84</v>
      </c>
      <c r="AT169" s="213" t="s">
        <v>76</v>
      </c>
      <c r="AU169" s="213" t="s">
        <v>84</v>
      </c>
      <c r="AY169" s="212" t="s">
        <v>195</v>
      </c>
      <c r="BK169" s="214">
        <f>SUM(BK170:BK175)</f>
        <v>0</v>
      </c>
    </row>
    <row r="170" s="1" customFormat="1" ht="16.5" customHeight="1">
      <c r="B170" s="39"/>
      <c r="C170" s="217" t="s">
        <v>441</v>
      </c>
      <c r="D170" s="217" t="s">
        <v>198</v>
      </c>
      <c r="E170" s="218" t="s">
        <v>2846</v>
      </c>
      <c r="F170" s="219" t="s">
        <v>3183</v>
      </c>
      <c r="G170" s="220" t="s">
        <v>404</v>
      </c>
      <c r="H170" s="221">
        <v>90</v>
      </c>
      <c r="I170" s="222"/>
      <c r="J170" s="223">
        <f>ROUND(I170*H170,2)</f>
        <v>0</v>
      </c>
      <c r="K170" s="219" t="s">
        <v>202</v>
      </c>
      <c r="L170" s="44"/>
      <c r="M170" s="224" t="s">
        <v>1</v>
      </c>
      <c r="N170" s="225" t="s">
        <v>48</v>
      </c>
      <c r="O170" s="80"/>
      <c r="P170" s="226">
        <f>O170*H170</f>
        <v>0</v>
      </c>
      <c r="Q170" s="226">
        <v>0.00019000000000000001</v>
      </c>
      <c r="R170" s="226">
        <f>Q170*H170</f>
        <v>0.017100000000000001</v>
      </c>
      <c r="S170" s="226">
        <v>0</v>
      </c>
      <c r="T170" s="227">
        <f>S170*H170</f>
        <v>0</v>
      </c>
      <c r="AR170" s="17" t="s">
        <v>84</v>
      </c>
      <c r="AT170" s="17" t="s">
        <v>198</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84</v>
      </c>
      <c r="BM170" s="17" t="s">
        <v>3265</v>
      </c>
    </row>
    <row r="171" s="12" customFormat="1">
      <c r="B171" s="235"/>
      <c r="C171" s="236"/>
      <c r="D171" s="229" t="s">
        <v>299</v>
      </c>
      <c r="E171" s="237" t="s">
        <v>1</v>
      </c>
      <c r="F171" s="238" t="s">
        <v>3266</v>
      </c>
      <c r="G171" s="236"/>
      <c r="H171" s="239">
        <v>90</v>
      </c>
      <c r="I171" s="240"/>
      <c r="J171" s="236"/>
      <c r="K171" s="236"/>
      <c r="L171" s="241"/>
      <c r="M171" s="242"/>
      <c r="N171" s="243"/>
      <c r="O171" s="243"/>
      <c r="P171" s="243"/>
      <c r="Q171" s="243"/>
      <c r="R171" s="243"/>
      <c r="S171" s="243"/>
      <c r="T171" s="244"/>
      <c r="AT171" s="245" t="s">
        <v>299</v>
      </c>
      <c r="AU171" s="245" t="s">
        <v>86</v>
      </c>
      <c r="AV171" s="12" t="s">
        <v>86</v>
      </c>
      <c r="AW171" s="12" t="s">
        <v>38</v>
      </c>
      <c r="AX171" s="12" t="s">
        <v>77</v>
      </c>
      <c r="AY171" s="245" t="s">
        <v>195</v>
      </c>
    </row>
    <row r="172" s="13" customFormat="1">
      <c r="B172" s="246"/>
      <c r="C172" s="247"/>
      <c r="D172" s="229" t="s">
        <v>299</v>
      </c>
      <c r="E172" s="248" t="s">
        <v>1</v>
      </c>
      <c r="F172" s="249" t="s">
        <v>301</v>
      </c>
      <c r="G172" s="247"/>
      <c r="H172" s="250">
        <v>90</v>
      </c>
      <c r="I172" s="251"/>
      <c r="J172" s="247"/>
      <c r="K172" s="247"/>
      <c r="L172" s="252"/>
      <c r="M172" s="253"/>
      <c r="N172" s="254"/>
      <c r="O172" s="254"/>
      <c r="P172" s="254"/>
      <c r="Q172" s="254"/>
      <c r="R172" s="254"/>
      <c r="S172" s="254"/>
      <c r="T172" s="255"/>
      <c r="AT172" s="256" t="s">
        <v>299</v>
      </c>
      <c r="AU172" s="256" t="s">
        <v>86</v>
      </c>
      <c r="AV172" s="13" t="s">
        <v>215</v>
      </c>
      <c r="AW172" s="13" t="s">
        <v>38</v>
      </c>
      <c r="AX172" s="13" t="s">
        <v>84</v>
      </c>
      <c r="AY172" s="256" t="s">
        <v>195</v>
      </c>
    </row>
    <row r="173" s="1" customFormat="1" ht="16.5" customHeight="1">
      <c r="B173" s="39"/>
      <c r="C173" s="217" t="s">
        <v>446</v>
      </c>
      <c r="D173" s="217" t="s">
        <v>198</v>
      </c>
      <c r="E173" s="218" t="s">
        <v>2849</v>
      </c>
      <c r="F173" s="219" t="s">
        <v>3185</v>
      </c>
      <c r="G173" s="220" t="s">
        <v>404</v>
      </c>
      <c r="H173" s="221">
        <v>180</v>
      </c>
      <c r="I173" s="222"/>
      <c r="J173" s="223">
        <f>ROUND(I173*H173,2)</f>
        <v>0</v>
      </c>
      <c r="K173" s="219" t="s">
        <v>202</v>
      </c>
      <c r="L173" s="44"/>
      <c r="M173" s="224" t="s">
        <v>1</v>
      </c>
      <c r="N173" s="225" t="s">
        <v>48</v>
      </c>
      <c r="O173" s="80"/>
      <c r="P173" s="226">
        <f>O173*H173</f>
        <v>0</v>
      </c>
      <c r="Q173" s="226">
        <v>9.0000000000000006E-05</v>
      </c>
      <c r="R173" s="226">
        <f>Q173*H173</f>
        <v>0.016200000000000003</v>
      </c>
      <c r="S173" s="226">
        <v>0</v>
      </c>
      <c r="T173" s="227">
        <f>S173*H173</f>
        <v>0</v>
      </c>
      <c r="AR173" s="17" t="s">
        <v>84</v>
      </c>
      <c r="AT173" s="17" t="s">
        <v>198</v>
      </c>
      <c r="AU173" s="17" t="s">
        <v>86</v>
      </c>
      <c r="AY173" s="17" t="s">
        <v>195</v>
      </c>
      <c r="BE173" s="228">
        <f>IF(N173="základní",J173,0)</f>
        <v>0</v>
      </c>
      <c r="BF173" s="228">
        <f>IF(N173="snížená",J173,0)</f>
        <v>0</v>
      </c>
      <c r="BG173" s="228">
        <f>IF(N173="zákl. přenesená",J173,0)</f>
        <v>0</v>
      </c>
      <c r="BH173" s="228">
        <f>IF(N173="sníž. přenesená",J173,0)</f>
        <v>0</v>
      </c>
      <c r="BI173" s="228">
        <f>IF(N173="nulová",J173,0)</f>
        <v>0</v>
      </c>
      <c r="BJ173" s="17" t="s">
        <v>84</v>
      </c>
      <c r="BK173" s="228">
        <f>ROUND(I173*H173,2)</f>
        <v>0</v>
      </c>
      <c r="BL173" s="17" t="s">
        <v>84</v>
      </c>
      <c r="BM173" s="17" t="s">
        <v>3267</v>
      </c>
    </row>
    <row r="174" s="12" customFormat="1">
      <c r="B174" s="235"/>
      <c r="C174" s="236"/>
      <c r="D174" s="229" t="s">
        <v>299</v>
      </c>
      <c r="E174" s="237" t="s">
        <v>1</v>
      </c>
      <c r="F174" s="238" t="s">
        <v>3268</v>
      </c>
      <c r="G174" s="236"/>
      <c r="H174" s="239">
        <v>180</v>
      </c>
      <c r="I174" s="240"/>
      <c r="J174" s="236"/>
      <c r="K174" s="236"/>
      <c r="L174" s="241"/>
      <c r="M174" s="242"/>
      <c r="N174" s="243"/>
      <c r="O174" s="243"/>
      <c r="P174" s="243"/>
      <c r="Q174" s="243"/>
      <c r="R174" s="243"/>
      <c r="S174" s="243"/>
      <c r="T174" s="244"/>
      <c r="AT174" s="245" t="s">
        <v>299</v>
      </c>
      <c r="AU174" s="245" t="s">
        <v>86</v>
      </c>
      <c r="AV174" s="12" t="s">
        <v>86</v>
      </c>
      <c r="AW174" s="12" t="s">
        <v>38</v>
      </c>
      <c r="AX174" s="12" t="s">
        <v>77</v>
      </c>
      <c r="AY174" s="245" t="s">
        <v>195</v>
      </c>
    </row>
    <row r="175" s="13" customFormat="1">
      <c r="B175" s="246"/>
      <c r="C175" s="247"/>
      <c r="D175" s="229" t="s">
        <v>299</v>
      </c>
      <c r="E175" s="248" t="s">
        <v>1</v>
      </c>
      <c r="F175" s="249" t="s">
        <v>301</v>
      </c>
      <c r="G175" s="247"/>
      <c r="H175" s="250">
        <v>180</v>
      </c>
      <c r="I175" s="251"/>
      <c r="J175" s="247"/>
      <c r="K175" s="247"/>
      <c r="L175" s="252"/>
      <c r="M175" s="253"/>
      <c r="N175" s="254"/>
      <c r="O175" s="254"/>
      <c r="P175" s="254"/>
      <c r="Q175" s="254"/>
      <c r="R175" s="254"/>
      <c r="S175" s="254"/>
      <c r="T175" s="255"/>
      <c r="AT175" s="256" t="s">
        <v>299</v>
      </c>
      <c r="AU175" s="256" t="s">
        <v>86</v>
      </c>
      <c r="AV175" s="13" t="s">
        <v>215</v>
      </c>
      <c r="AW175" s="13" t="s">
        <v>38</v>
      </c>
      <c r="AX175" s="13" t="s">
        <v>84</v>
      </c>
      <c r="AY175" s="256" t="s">
        <v>195</v>
      </c>
    </row>
    <row r="176" s="11" customFormat="1" ht="22.8" customHeight="1">
      <c r="B176" s="201"/>
      <c r="C176" s="202"/>
      <c r="D176" s="203" t="s">
        <v>76</v>
      </c>
      <c r="E176" s="215" t="s">
        <v>245</v>
      </c>
      <c r="F176" s="215" t="s">
        <v>879</v>
      </c>
      <c r="G176" s="202"/>
      <c r="H176" s="202"/>
      <c r="I176" s="205"/>
      <c r="J176" s="216">
        <f>BK176</f>
        <v>0</v>
      </c>
      <c r="K176" s="202"/>
      <c r="L176" s="207"/>
      <c r="M176" s="208"/>
      <c r="N176" s="209"/>
      <c r="O176" s="209"/>
      <c r="P176" s="210">
        <f>SUM(P177:P179)</f>
        <v>0</v>
      </c>
      <c r="Q176" s="209"/>
      <c r="R176" s="210">
        <f>SUM(R177:R179)</f>
        <v>0</v>
      </c>
      <c r="S176" s="209"/>
      <c r="T176" s="211">
        <f>SUM(T177:T179)</f>
        <v>0</v>
      </c>
      <c r="AR176" s="212" t="s">
        <v>84</v>
      </c>
      <c r="AT176" s="213" t="s">
        <v>76</v>
      </c>
      <c r="AU176" s="213" t="s">
        <v>84</v>
      </c>
      <c r="AY176" s="212" t="s">
        <v>195</v>
      </c>
      <c r="BK176" s="214">
        <f>SUM(BK177:BK179)</f>
        <v>0</v>
      </c>
    </row>
    <row r="177" s="1" customFormat="1" ht="16.5" customHeight="1">
      <c r="B177" s="39"/>
      <c r="C177" s="217" t="s">
        <v>451</v>
      </c>
      <c r="D177" s="217" t="s">
        <v>198</v>
      </c>
      <c r="E177" s="218" t="s">
        <v>2827</v>
      </c>
      <c r="F177" s="219" t="s">
        <v>2828</v>
      </c>
      <c r="G177" s="220" t="s">
        <v>404</v>
      </c>
      <c r="H177" s="221">
        <v>30</v>
      </c>
      <c r="I177" s="222"/>
      <c r="J177" s="223">
        <f>ROUND(I177*H177,2)</f>
        <v>0</v>
      </c>
      <c r="K177" s="219" t="s">
        <v>202</v>
      </c>
      <c r="L177" s="44"/>
      <c r="M177" s="224" t="s">
        <v>1</v>
      </c>
      <c r="N177" s="225" t="s">
        <v>48</v>
      </c>
      <c r="O177" s="80"/>
      <c r="P177" s="226">
        <f>O177*H177</f>
        <v>0</v>
      </c>
      <c r="Q177" s="226">
        <v>0</v>
      </c>
      <c r="R177" s="226">
        <f>Q177*H177</f>
        <v>0</v>
      </c>
      <c r="S177" s="226">
        <v>0</v>
      </c>
      <c r="T177" s="227">
        <f>S177*H177</f>
        <v>0</v>
      </c>
      <c r="AR177" s="17" t="s">
        <v>215</v>
      </c>
      <c r="AT177" s="17" t="s">
        <v>198</v>
      </c>
      <c r="AU177" s="17" t="s">
        <v>86</v>
      </c>
      <c r="AY177" s="17" t="s">
        <v>195</v>
      </c>
      <c r="BE177" s="228">
        <f>IF(N177="základní",J177,0)</f>
        <v>0</v>
      </c>
      <c r="BF177" s="228">
        <f>IF(N177="snížená",J177,0)</f>
        <v>0</v>
      </c>
      <c r="BG177" s="228">
        <f>IF(N177="zákl. přenesená",J177,0)</f>
        <v>0</v>
      </c>
      <c r="BH177" s="228">
        <f>IF(N177="sníž. přenesená",J177,0)</f>
        <v>0</v>
      </c>
      <c r="BI177" s="228">
        <f>IF(N177="nulová",J177,0)</f>
        <v>0</v>
      </c>
      <c r="BJ177" s="17" t="s">
        <v>84</v>
      </c>
      <c r="BK177" s="228">
        <f>ROUND(I177*H177,2)</f>
        <v>0</v>
      </c>
      <c r="BL177" s="17" t="s">
        <v>215</v>
      </c>
      <c r="BM177" s="17" t="s">
        <v>3269</v>
      </c>
    </row>
    <row r="178" s="12" customFormat="1">
      <c r="B178" s="235"/>
      <c r="C178" s="236"/>
      <c r="D178" s="229" t="s">
        <v>299</v>
      </c>
      <c r="E178" s="237" t="s">
        <v>1</v>
      </c>
      <c r="F178" s="238" t="s">
        <v>3182</v>
      </c>
      <c r="G178" s="236"/>
      <c r="H178" s="239">
        <v>30</v>
      </c>
      <c r="I178" s="240"/>
      <c r="J178" s="236"/>
      <c r="K178" s="236"/>
      <c r="L178" s="241"/>
      <c r="M178" s="242"/>
      <c r="N178" s="243"/>
      <c r="O178" s="243"/>
      <c r="P178" s="243"/>
      <c r="Q178" s="243"/>
      <c r="R178" s="243"/>
      <c r="S178" s="243"/>
      <c r="T178" s="244"/>
      <c r="AT178" s="245" t="s">
        <v>299</v>
      </c>
      <c r="AU178" s="245" t="s">
        <v>86</v>
      </c>
      <c r="AV178" s="12" t="s">
        <v>86</v>
      </c>
      <c r="AW178" s="12" t="s">
        <v>38</v>
      </c>
      <c r="AX178" s="12" t="s">
        <v>77</v>
      </c>
      <c r="AY178" s="245" t="s">
        <v>195</v>
      </c>
    </row>
    <row r="179" s="13" customFormat="1">
      <c r="B179" s="246"/>
      <c r="C179" s="247"/>
      <c r="D179" s="229" t="s">
        <v>299</v>
      </c>
      <c r="E179" s="248" t="s">
        <v>1</v>
      </c>
      <c r="F179" s="249" t="s">
        <v>301</v>
      </c>
      <c r="G179" s="247"/>
      <c r="H179" s="250">
        <v>30</v>
      </c>
      <c r="I179" s="251"/>
      <c r="J179" s="247"/>
      <c r="K179" s="247"/>
      <c r="L179" s="252"/>
      <c r="M179" s="253"/>
      <c r="N179" s="254"/>
      <c r="O179" s="254"/>
      <c r="P179" s="254"/>
      <c r="Q179" s="254"/>
      <c r="R179" s="254"/>
      <c r="S179" s="254"/>
      <c r="T179" s="255"/>
      <c r="AT179" s="256" t="s">
        <v>299</v>
      </c>
      <c r="AU179" s="256" t="s">
        <v>86</v>
      </c>
      <c r="AV179" s="13" t="s">
        <v>215</v>
      </c>
      <c r="AW179" s="13" t="s">
        <v>38</v>
      </c>
      <c r="AX179" s="13" t="s">
        <v>84</v>
      </c>
      <c r="AY179" s="256" t="s">
        <v>195</v>
      </c>
    </row>
    <row r="180" s="11" customFormat="1" ht="22.8" customHeight="1">
      <c r="B180" s="201"/>
      <c r="C180" s="202"/>
      <c r="D180" s="203" t="s">
        <v>76</v>
      </c>
      <c r="E180" s="215" t="s">
        <v>2704</v>
      </c>
      <c r="F180" s="215" t="s">
        <v>2705</v>
      </c>
      <c r="G180" s="202"/>
      <c r="H180" s="202"/>
      <c r="I180" s="205"/>
      <c r="J180" s="216">
        <f>BK180</f>
        <v>0</v>
      </c>
      <c r="K180" s="202"/>
      <c r="L180" s="207"/>
      <c r="M180" s="208"/>
      <c r="N180" s="209"/>
      <c r="O180" s="209"/>
      <c r="P180" s="210">
        <f>SUM(P181:P186)</f>
        <v>0</v>
      </c>
      <c r="Q180" s="209"/>
      <c r="R180" s="210">
        <f>SUM(R181:R186)</f>
        <v>0</v>
      </c>
      <c r="S180" s="209"/>
      <c r="T180" s="211">
        <f>SUM(T181:T186)</f>
        <v>0</v>
      </c>
      <c r="AR180" s="212" t="s">
        <v>84</v>
      </c>
      <c r="AT180" s="213" t="s">
        <v>76</v>
      </c>
      <c r="AU180" s="213" t="s">
        <v>84</v>
      </c>
      <c r="AY180" s="212" t="s">
        <v>195</v>
      </c>
      <c r="BK180" s="214">
        <f>SUM(BK181:BK186)</f>
        <v>0</v>
      </c>
    </row>
    <row r="181" s="1" customFormat="1" ht="16.5" customHeight="1">
      <c r="B181" s="39"/>
      <c r="C181" s="217" t="s">
        <v>455</v>
      </c>
      <c r="D181" s="217" t="s">
        <v>198</v>
      </c>
      <c r="E181" s="218" t="s">
        <v>2706</v>
      </c>
      <c r="F181" s="219" t="s">
        <v>2707</v>
      </c>
      <c r="G181" s="220" t="s">
        <v>350</v>
      </c>
      <c r="H181" s="221">
        <v>141.24000000000001</v>
      </c>
      <c r="I181" s="222"/>
      <c r="J181" s="223">
        <f>ROUND(I181*H181,2)</f>
        <v>0</v>
      </c>
      <c r="K181" s="219" t="s">
        <v>202</v>
      </c>
      <c r="L181" s="44"/>
      <c r="M181" s="224" t="s">
        <v>1</v>
      </c>
      <c r="N181" s="225" t="s">
        <v>48</v>
      </c>
      <c r="O181" s="80"/>
      <c r="P181" s="226">
        <f>O181*H181</f>
        <v>0</v>
      </c>
      <c r="Q181" s="226">
        <v>0</v>
      </c>
      <c r="R181" s="226">
        <f>Q181*H181</f>
        <v>0</v>
      </c>
      <c r="S181" s="226">
        <v>0</v>
      </c>
      <c r="T181" s="227">
        <f>S181*H181</f>
        <v>0</v>
      </c>
      <c r="AR181" s="17" t="s">
        <v>215</v>
      </c>
      <c r="AT181" s="17" t="s">
        <v>198</v>
      </c>
      <c r="AU181" s="17" t="s">
        <v>86</v>
      </c>
      <c r="AY181" s="17" t="s">
        <v>195</v>
      </c>
      <c r="BE181" s="228">
        <f>IF(N181="základní",J181,0)</f>
        <v>0</v>
      </c>
      <c r="BF181" s="228">
        <f>IF(N181="snížená",J181,0)</f>
        <v>0</v>
      </c>
      <c r="BG181" s="228">
        <f>IF(N181="zákl. přenesená",J181,0)</f>
        <v>0</v>
      </c>
      <c r="BH181" s="228">
        <f>IF(N181="sníž. přenesená",J181,0)</f>
        <v>0</v>
      </c>
      <c r="BI181" s="228">
        <f>IF(N181="nulová",J181,0)</f>
        <v>0</v>
      </c>
      <c r="BJ181" s="17" t="s">
        <v>84</v>
      </c>
      <c r="BK181" s="228">
        <f>ROUND(I181*H181,2)</f>
        <v>0</v>
      </c>
      <c r="BL181" s="17" t="s">
        <v>215</v>
      </c>
      <c r="BM181" s="17" t="s">
        <v>3270</v>
      </c>
    </row>
    <row r="182" s="1" customFormat="1">
      <c r="B182" s="39"/>
      <c r="C182" s="40"/>
      <c r="D182" s="229" t="s">
        <v>205</v>
      </c>
      <c r="E182" s="40"/>
      <c r="F182" s="230" t="s">
        <v>2709</v>
      </c>
      <c r="G182" s="40"/>
      <c r="H182" s="40"/>
      <c r="I182" s="144"/>
      <c r="J182" s="40"/>
      <c r="K182" s="40"/>
      <c r="L182" s="44"/>
      <c r="M182" s="231"/>
      <c r="N182" s="80"/>
      <c r="O182" s="80"/>
      <c r="P182" s="80"/>
      <c r="Q182" s="80"/>
      <c r="R182" s="80"/>
      <c r="S182" s="80"/>
      <c r="T182" s="81"/>
      <c r="AT182" s="17" t="s">
        <v>205</v>
      </c>
      <c r="AU182" s="17" t="s">
        <v>86</v>
      </c>
    </row>
    <row r="183" s="1" customFormat="1" ht="16.5" customHeight="1">
      <c r="B183" s="39"/>
      <c r="C183" s="217" t="s">
        <v>460</v>
      </c>
      <c r="D183" s="217" t="s">
        <v>198</v>
      </c>
      <c r="E183" s="218" t="s">
        <v>2710</v>
      </c>
      <c r="F183" s="219" t="s">
        <v>2711</v>
      </c>
      <c r="G183" s="220" t="s">
        <v>350</v>
      </c>
      <c r="H183" s="221">
        <v>141.24000000000001</v>
      </c>
      <c r="I183" s="222"/>
      <c r="J183" s="223">
        <f>ROUND(I183*H183,2)</f>
        <v>0</v>
      </c>
      <c r="K183" s="219" t="s">
        <v>202</v>
      </c>
      <c r="L183" s="44"/>
      <c r="M183" s="224" t="s">
        <v>1</v>
      </c>
      <c r="N183" s="225" t="s">
        <v>48</v>
      </c>
      <c r="O183" s="80"/>
      <c r="P183" s="226">
        <f>O183*H183</f>
        <v>0</v>
      </c>
      <c r="Q183" s="226">
        <v>0</v>
      </c>
      <c r="R183" s="226">
        <f>Q183*H183</f>
        <v>0</v>
      </c>
      <c r="S183" s="226">
        <v>0</v>
      </c>
      <c r="T183" s="227">
        <f>S183*H183</f>
        <v>0</v>
      </c>
      <c r="AR183" s="17" t="s">
        <v>215</v>
      </c>
      <c r="AT183" s="17" t="s">
        <v>198</v>
      </c>
      <c r="AU183" s="17" t="s">
        <v>86</v>
      </c>
      <c r="AY183" s="17" t="s">
        <v>195</v>
      </c>
      <c r="BE183" s="228">
        <f>IF(N183="základní",J183,0)</f>
        <v>0</v>
      </c>
      <c r="BF183" s="228">
        <f>IF(N183="snížená",J183,0)</f>
        <v>0</v>
      </c>
      <c r="BG183" s="228">
        <f>IF(N183="zákl. přenesená",J183,0)</f>
        <v>0</v>
      </c>
      <c r="BH183" s="228">
        <f>IF(N183="sníž. přenesená",J183,0)</f>
        <v>0</v>
      </c>
      <c r="BI183" s="228">
        <f>IF(N183="nulová",J183,0)</f>
        <v>0</v>
      </c>
      <c r="BJ183" s="17" t="s">
        <v>84</v>
      </c>
      <c r="BK183" s="228">
        <f>ROUND(I183*H183,2)</f>
        <v>0</v>
      </c>
      <c r="BL183" s="17" t="s">
        <v>215</v>
      </c>
      <c r="BM183" s="17" t="s">
        <v>3271</v>
      </c>
    </row>
    <row r="184" s="1" customFormat="1" ht="16.5" customHeight="1">
      <c r="B184" s="39"/>
      <c r="C184" s="217" t="s">
        <v>467</v>
      </c>
      <c r="D184" s="217" t="s">
        <v>198</v>
      </c>
      <c r="E184" s="218" t="s">
        <v>2713</v>
      </c>
      <c r="F184" s="219" t="s">
        <v>2714</v>
      </c>
      <c r="G184" s="220" t="s">
        <v>350</v>
      </c>
      <c r="H184" s="221">
        <v>2118.5999999999999</v>
      </c>
      <c r="I184" s="222"/>
      <c r="J184" s="223">
        <f>ROUND(I184*H184,2)</f>
        <v>0</v>
      </c>
      <c r="K184" s="219" t="s">
        <v>202</v>
      </c>
      <c r="L184" s="44"/>
      <c r="M184" s="224" t="s">
        <v>1</v>
      </c>
      <c r="N184" s="225" t="s">
        <v>48</v>
      </c>
      <c r="O184" s="80"/>
      <c r="P184" s="226">
        <f>O184*H184</f>
        <v>0</v>
      </c>
      <c r="Q184" s="226">
        <v>0</v>
      </c>
      <c r="R184" s="226">
        <f>Q184*H184</f>
        <v>0</v>
      </c>
      <c r="S184" s="226">
        <v>0</v>
      </c>
      <c r="T184" s="227">
        <f>S184*H184</f>
        <v>0</v>
      </c>
      <c r="AR184" s="17" t="s">
        <v>215</v>
      </c>
      <c r="AT184" s="17" t="s">
        <v>198</v>
      </c>
      <c r="AU184" s="17" t="s">
        <v>86</v>
      </c>
      <c r="AY184" s="17" t="s">
        <v>195</v>
      </c>
      <c r="BE184" s="228">
        <f>IF(N184="základní",J184,0)</f>
        <v>0</v>
      </c>
      <c r="BF184" s="228">
        <f>IF(N184="snížená",J184,0)</f>
        <v>0</v>
      </c>
      <c r="BG184" s="228">
        <f>IF(N184="zákl. přenesená",J184,0)</f>
        <v>0</v>
      </c>
      <c r="BH184" s="228">
        <f>IF(N184="sníž. přenesená",J184,0)</f>
        <v>0</v>
      </c>
      <c r="BI184" s="228">
        <f>IF(N184="nulová",J184,0)</f>
        <v>0</v>
      </c>
      <c r="BJ184" s="17" t="s">
        <v>84</v>
      </c>
      <c r="BK184" s="228">
        <f>ROUND(I184*H184,2)</f>
        <v>0</v>
      </c>
      <c r="BL184" s="17" t="s">
        <v>215</v>
      </c>
      <c r="BM184" s="17" t="s">
        <v>3272</v>
      </c>
    </row>
    <row r="185" s="12" customFormat="1">
      <c r="B185" s="235"/>
      <c r="C185" s="236"/>
      <c r="D185" s="229" t="s">
        <v>299</v>
      </c>
      <c r="E185" s="236"/>
      <c r="F185" s="238" t="s">
        <v>3273</v>
      </c>
      <c r="G185" s="236"/>
      <c r="H185" s="239">
        <v>2118.5999999999999</v>
      </c>
      <c r="I185" s="240"/>
      <c r="J185" s="236"/>
      <c r="K185" s="236"/>
      <c r="L185" s="241"/>
      <c r="M185" s="242"/>
      <c r="N185" s="243"/>
      <c r="O185" s="243"/>
      <c r="P185" s="243"/>
      <c r="Q185" s="243"/>
      <c r="R185" s="243"/>
      <c r="S185" s="243"/>
      <c r="T185" s="244"/>
      <c r="AT185" s="245" t="s">
        <v>299</v>
      </c>
      <c r="AU185" s="245" t="s">
        <v>86</v>
      </c>
      <c r="AV185" s="12" t="s">
        <v>86</v>
      </c>
      <c r="AW185" s="12" t="s">
        <v>4</v>
      </c>
      <c r="AX185" s="12" t="s">
        <v>84</v>
      </c>
      <c r="AY185" s="245" t="s">
        <v>195</v>
      </c>
    </row>
    <row r="186" s="1" customFormat="1" ht="16.5" customHeight="1">
      <c r="B186" s="39"/>
      <c r="C186" s="217" t="s">
        <v>478</v>
      </c>
      <c r="D186" s="217" t="s">
        <v>198</v>
      </c>
      <c r="E186" s="218" t="s">
        <v>2717</v>
      </c>
      <c r="F186" s="219" t="s">
        <v>2718</v>
      </c>
      <c r="G186" s="220" t="s">
        <v>350</v>
      </c>
      <c r="H186" s="221">
        <v>141.24000000000001</v>
      </c>
      <c r="I186" s="222"/>
      <c r="J186" s="223">
        <f>ROUND(I186*H186,2)</f>
        <v>0</v>
      </c>
      <c r="K186" s="219" t="s">
        <v>202</v>
      </c>
      <c r="L186" s="44"/>
      <c r="M186" s="224" t="s">
        <v>1</v>
      </c>
      <c r="N186" s="225" t="s">
        <v>48</v>
      </c>
      <c r="O186" s="80"/>
      <c r="P186" s="226">
        <f>O186*H186</f>
        <v>0</v>
      </c>
      <c r="Q186" s="226">
        <v>0</v>
      </c>
      <c r="R186" s="226">
        <f>Q186*H186</f>
        <v>0</v>
      </c>
      <c r="S186" s="226">
        <v>0</v>
      </c>
      <c r="T186" s="227">
        <f>S186*H186</f>
        <v>0</v>
      </c>
      <c r="AR186" s="17" t="s">
        <v>215</v>
      </c>
      <c r="AT186" s="17" t="s">
        <v>198</v>
      </c>
      <c r="AU186" s="17" t="s">
        <v>86</v>
      </c>
      <c r="AY186" s="17" t="s">
        <v>195</v>
      </c>
      <c r="BE186" s="228">
        <f>IF(N186="základní",J186,0)</f>
        <v>0</v>
      </c>
      <c r="BF186" s="228">
        <f>IF(N186="snížená",J186,0)</f>
        <v>0</v>
      </c>
      <c r="BG186" s="228">
        <f>IF(N186="zákl. přenesená",J186,0)</f>
        <v>0</v>
      </c>
      <c r="BH186" s="228">
        <f>IF(N186="sníž. přenesená",J186,0)</f>
        <v>0</v>
      </c>
      <c r="BI186" s="228">
        <f>IF(N186="nulová",J186,0)</f>
        <v>0</v>
      </c>
      <c r="BJ186" s="17" t="s">
        <v>84</v>
      </c>
      <c r="BK186" s="228">
        <f>ROUND(I186*H186,2)</f>
        <v>0</v>
      </c>
      <c r="BL186" s="17" t="s">
        <v>215</v>
      </c>
      <c r="BM186" s="17" t="s">
        <v>3274</v>
      </c>
    </row>
    <row r="187" s="11" customFormat="1" ht="22.8" customHeight="1">
      <c r="B187" s="201"/>
      <c r="C187" s="202"/>
      <c r="D187" s="203" t="s">
        <v>76</v>
      </c>
      <c r="E187" s="215" t="s">
        <v>934</v>
      </c>
      <c r="F187" s="215" t="s">
        <v>935</v>
      </c>
      <c r="G187" s="202"/>
      <c r="H187" s="202"/>
      <c r="I187" s="205"/>
      <c r="J187" s="216">
        <f>BK187</f>
        <v>0</v>
      </c>
      <c r="K187" s="202"/>
      <c r="L187" s="207"/>
      <c r="M187" s="208"/>
      <c r="N187" s="209"/>
      <c r="O187" s="209"/>
      <c r="P187" s="210">
        <f>P188</f>
        <v>0</v>
      </c>
      <c r="Q187" s="209"/>
      <c r="R187" s="210">
        <f>R188</f>
        <v>0</v>
      </c>
      <c r="S187" s="209"/>
      <c r="T187" s="211">
        <f>T188</f>
        <v>0</v>
      </c>
      <c r="AR187" s="212" t="s">
        <v>84</v>
      </c>
      <c r="AT187" s="213" t="s">
        <v>76</v>
      </c>
      <c r="AU187" s="213" t="s">
        <v>84</v>
      </c>
      <c r="AY187" s="212" t="s">
        <v>195</v>
      </c>
      <c r="BK187" s="214">
        <f>BK188</f>
        <v>0</v>
      </c>
    </row>
    <row r="188" s="1" customFormat="1" ht="16.5" customHeight="1">
      <c r="B188" s="39"/>
      <c r="C188" s="217" t="s">
        <v>489</v>
      </c>
      <c r="D188" s="217" t="s">
        <v>198</v>
      </c>
      <c r="E188" s="218" t="s">
        <v>2857</v>
      </c>
      <c r="F188" s="219" t="s">
        <v>2858</v>
      </c>
      <c r="G188" s="220" t="s">
        <v>350</v>
      </c>
      <c r="H188" s="221">
        <v>229.30799999999999</v>
      </c>
      <c r="I188" s="222"/>
      <c r="J188" s="223">
        <f>ROUND(I188*H188,2)</f>
        <v>0</v>
      </c>
      <c r="K188" s="219" t="s">
        <v>202</v>
      </c>
      <c r="L188" s="44"/>
      <c r="M188" s="224" t="s">
        <v>1</v>
      </c>
      <c r="N188" s="225" t="s">
        <v>48</v>
      </c>
      <c r="O188" s="80"/>
      <c r="P188" s="226">
        <f>O188*H188</f>
        <v>0</v>
      </c>
      <c r="Q188" s="226">
        <v>0</v>
      </c>
      <c r="R188" s="226">
        <f>Q188*H188</f>
        <v>0</v>
      </c>
      <c r="S188" s="226">
        <v>0</v>
      </c>
      <c r="T188" s="227">
        <f>S188*H188</f>
        <v>0</v>
      </c>
      <c r="AR188" s="17" t="s">
        <v>84</v>
      </c>
      <c r="AT188" s="17" t="s">
        <v>198</v>
      </c>
      <c r="AU188" s="17" t="s">
        <v>86</v>
      </c>
      <c r="AY188" s="17" t="s">
        <v>195</v>
      </c>
      <c r="BE188" s="228">
        <f>IF(N188="základní",J188,0)</f>
        <v>0</v>
      </c>
      <c r="BF188" s="228">
        <f>IF(N188="snížená",J188,0)</f>
        <v>0</v>
      </c>
      <c r="BG188" s="228">
        <f>IF(N188="zákl. přenesená",J188,0)</f>
        <v>0</v>
      </c>
      <c r="BH188" s="228">
        <f>IF(N188="sníž. přenesená",J188,0)</f>
        <v>0</v>
      </c>
      <c r="BI188" s="228">
        <f>IF(N188="nulová",J188,0)</f>
        <v>0</v>
      </c>
      <c r="BJ188" s="17" t="s">
        <v>84</v>
      </c>
      <c r="BK188" s="228">
        <f>ROUND(I188*H188,2)</f>
        <v>0</v>
      </c>
      <c r="BL188" s="17" t="s">
        <v>84</v>
      </c>
      <c r="BM188" s="17" t="s">
        <v>3275</v>
      </c>
    </row>
    <row r="189" s="11" customFormat="1" ht="25.92" customHeight="1">
      <c r="B189" s="201"/>
      <c r="C189" s="202"/>
      <c r="D189" s="203" t="s">
        <v>76</v>
      </c>
      <c r="E189" s="204" t="s">
        <v>1852</v>
      </c>
      <c r="F189" s="204" t="s">
        <v>1852</v>
      </c>
      <c r="G189" s="202"/>
      <c r="H189" s="202"/>
      <c r="I189" s="205"/>
      <c r="J189" s="206">
        <f>BK189</f>
        <v>0</v>
      </c>
      <c r="K189" s="202"/>
      <c r="L189" s="207"/>
      <c r="M189" s="208"/>
      <c r="N189" s="209"/>
      <c r="O189" s="209"/>
      <c r="P189" s="210">
        <f>P190</f>
        <v>0</v>
      </c>
      <c r="Q189" s="209"/>
      <c r="R189" s="210">
        <f>R190</f>
        <v>0</v>
      </c>
      <c r="S189" s="209"/>
      <c r="T189" s="211">
        <f>T190</f>
        <v>0</v>
      </c>
      <c r="AR189" s="212" t="s">
        <v>215</v>
      </c>
      <c r="AT189" s="213" t="s">
        <v>76</v>
      </c>
      <c r="AU189" s="213" t="s">
        <v>77</v>
      </c>
      <c r="AY189" s="212" t="s">
        <v>195</v>
      </c>
      <c r="BK189" s="214">
        <f>BK190</f>
        <v>0</v>
      </c>
    </row>
    <row r="190" s="11" customFormat="1" ht="22.8" customHeight="1">
      <c r="B190" s="201"/>
      <c r="C190" s="202"/>
      <c r="D190" s="203" t="s">
        <v>76</v>
      </c>
      <c r="E190" s="215" t="s">
        <v>1853</v>
      </c>
      <c r="F190" s="215" t="s">
        <v>2728</v>
      </c>
      <c r="G190" s="202"/>
      <c r="H190" s="202"/>
      <c r="I190" s="205"/>
      <c r="J190" s="216">
        <f>BK190</f>
        <v>0</v>
      </c>
      <c r="K190" s="202"/>
      <c r="L190" s="207"/>
      <c r="M190" s="208"/>
      <c r="N190" s="209"/>
      <c r="O190" s="209"/>
      <c r="P190" s="210">
        <f>SUM(P191:P198)</f>
        <v>0</v>
      </c>
      <c r="Q190" s="209"/>
      <c r="R190" s="210">
        <f>SUM(R191:R198)</f>
        <v>0</v>
      </c>
      <c r="S190" s="209"/>
      <c r="T190" s="211">
        <f>SUM(T191:T198)</f>
        <v>0</v>
      </c>
      <c r="AR190" s="212" t="s">
        <v>215</v>
      </c>
      <c r="AT190" s="213" t="s">
        <v>76</v>
      </c>
      <c r="AU190" s="213" t="s">
        <v>84</v>
      </c>
      <c r="AY190" s="212" t="s">
        <v>195</v>
      </c>
      <c r="BK190" s="214">
        <f>SUM(BK191:BK198)</f>
        <v>0</v>
      </c>
    </row>
    <row r="191" s="1" customFormat="1" ht="16.5" customHeight="1">
      <c r="B191" s="39"/>
      <c r="C191" s="217" t="s">
        <v>493</v>
      </c>
      <c r="D191" s="217" t="s">
        <v>198</v>
      </c>
      <c r="E191" s="218" t="s">
        <v>3198</v>
      </c>
      <c r="F191" s="219" t="s">
        <v>3276</v>
      </c>
      <c r="G191" s="220" t="s">
        <v>404</v>
      </c>
      <c r="H191" s="221">
        <v>90</v>
      </c>
      <c r="I191" s="222"/>
      <c r="J191" s="223">
        <f>ROUND(I191*H191,2)</f>
        <v>0</v>
      </c>
      <c r="K191" s="219" t="s">
        <v>1255</v>
      </c>
      <c r="L191" s="44"/>
      <c r="M191" s="224" t="s">
        <v>1</v>
      </c>
      <c r="N191" s="225" t="s">
        <v>48</v>
      </c>
      <c r="O191" s="80"/>
      <c r="P191" s="226">
        <f>O191*H191</f>
        <v>0</v>
      </c>
      <c r="Q191" s="226">
        <v>0</v>
      </c>
      <c r="R191" s="226">
        <f>Q191*H191</f>
        <v>0</v>
      </c>
      <c r="S191" s="226">
        <v>0</v>
      </c>
      <c r="T191" s="227">
        <f>S191*H191</f>
        <v>0</v>
      </c>
      <c r="AR191" s="17" t="s">
        <v>1465</v>
      </c>
      <c r="AT191" s="17" t="s">
        <v>198</v>
      </c>
      <c r="AU191" s="17" t="s">
        <v>86</v>
      </c>
      <c r="AY191" s="17" t="s">
        <v>195</v>
      </c>
      <c r="BE191" s="228">
        <f>IF(N191="základní",J191,0)</f>
        <v>0</v>
      </c>
      <c r="BF191" s="228">
        <f>IF(N191="snížená",J191,0)</f>
        <v>0</v>
      </c>
      <c r="BG191" s="228">
        <f>IF(N191="zákl. přenesená",J191,0)</f>
        <v>0</v>
      </c>
      <c r="BH191" s="228">
        <f>IF(N191="sníž. přenesená",J191,0)</f>
        <v>0</v>
      </c>
      <c r="BI191" s="228">
        <f>IF(N191="nulová",J191,0)</f>
        <v>0</v>
      </c>
      <c r="BJ191" s="17" t="s">
        <v>84</v>
      </c>
      <c r="BK191" s="228">
        <f>ROUND(I191*H191,2)</f>
        <v>0</v>
      </c>
      <c r="BL191" s="17" t="s">
        <v>1465</v>
      </c>
      <c r="BM191" s="17" t="s">
        <v>3277</v>
      </c>
    </row>
    <row r="192" s="1" customFormat="1">
      <c r="B192" s="39"/>
      <c r="C192" s="40"/>
      <c r="D192" s="229" t="s">
        <v>205</v>
      </c>
      <c r="E192" s="40"/>
      <c r="F192" s="230" t="s">
        <v>3196</v>
      </c>
      <c r="G192" s="40"/>
      <c r="H192" s="40"/>
      <c r="I192" s="144"/>
      <c r="J192" s="40"/>
      <c r="K192" s="40"/>
      <c r="L192" s="44"/>
      <c r="M192" s="231"/>
      <c r="N192" s="80"/>
      <c r="O192" s="80"/>
      <c r="P192" s="80"/>
      <c r="Q192" s="80"/>
      <c r="R192" s="80"/>
      <c r="S192" s="80"/>
      <c r="T192" s="81"/>
      <c r="AT192" s="17" t="s">
        <v>205</v>
      </c>
      <c r="AU192" s="17" t="s">
        <v>86</v>
      </c>
    </row>
    <row r="193" s="12" customFormat="1">
      <c r="B193" s="235"/>
      <c r="C193" s="236"/>
      <c r="D193" s="229" t="s">
        <v>299</v>
      </c>
      <c r="E193" s="237" t="s">
        <v>1</v>
      </c>
      <c r="F193" s="238" t="s">
        <v>3266</v>
      </c>
      <c r="G193" s="236"/>
      <c r="H193" s="239">
        <v>90</v>
      </c>
      <c r="I193" s="240"/>
      <c r="J193" s="236"/>
      <c r="K193" s="236"/>
      <c r="L193" s="241"/>
      <c r="M193" s="242"/>
      <c r="N193" s="243"/>
      <c r="O193" s="243"/>
      <c r="P193" s="243"/>
      <c r="Q193" s="243"/>
      <c r="R193" s="243"/>
      <c r="S193" s="243"/>
      <c r="T193" s="244"/>
      <c r="AT193" s="245" t="s">
        <v>299</v>
      </c>
      <c r="AU193" s="245" t="s">
        <v>86</v>
      </c>
      <c r="AV193" s="12" t="s">
        <v>86</v>
      </c>
      <c r="AW193" s="12" t="s">
        <v>38</v>
      </c>
      <c r="AX193" s="12" t="s">
        <v>77</v>
      </c>
      <c r="AY193" s="245" t="s">
        <v>195</v>
      </c>
    </row>
    <row r="194" s="13" customFormat="1">
      <c r="B194" s="246"/>
      <c r="C194" s="247"/>
      <c r="D194" s="229" t="s">
        <v>299</v>
      </c>
      <c r="E194" s="248" t="s">
        <v>1</v>
      </c>
      <c r="F194" s="249" t="s">
        <v>301</v>
      </c>
      <c r="G194" s="247"/>
      <c r="H194" s="250">
        <v>90</v>
      </c>
      <c r="I194" s="251"/>
      <c r="J194" s="247"/>
      <c r="K194" s="247"/>
      <c r="L194" s="252"/>
      <c r="M194" s="253"/>
      <c r="N194" s="254"/>
      <c r="O194" s="254"/>
      <c r="P194" s="254"/>
      <c r="Q194" s="254"/>
      <c r="R194" s="254"/>
      <c r="S194" s="254"/>
      <c r="T194" s="255"/>
      <c r="AT194" s="256" t="s">
        <v>299</v>
      </c>
      <c r="AU194" s="256" t="s">
        <v>86</v>
      </c>
      <c r="AV194" s="13" t="s">
        <v>215</v>
      </c>
      <c r="AW194" s="13" t="s">
        <v>38</v>
      </c>
      <c r="AX194" s="13" t="s">
        <v>84</v>
      </c>
      <c r="AY194" s="256" t="s">
        <v>195</v>
      </c>
    </row>
    <row r="195" s="1" customFormat="1" ht="16.5" customHeight="1">
      <c r="B195" s="39"/>
      <c r="C195" s="217" t="s">
        <v>499</v>
      </c>
      <c r="D195" s="217" t="s">
        <v>198</v>
      </c>
      <c r="E195" s="218" t="s">
        <v>3201</v>
      </c>
      <c r="F195" s="219" t="s">
        <v>3278</v>
      </c>
      <c r="G195" s="220" t="s">
        <v>404</v>
      </c>
      <c r="H195" s="221">
        <v>90</v>
      </c>
      <c r="I195" s="222"/>
      <c r="J195" s="223">
        <f>ROUND(I195*H195,2)</f>
        <v>0</v>
      </c>
      <c r="K195" s="219" t="s">
        <v>1255</v>
      </c>
      <c r="L195" s="44"/>
      <c r="M195" s="224" t="s">
        <v>1</v>
      </c>
      <c r="N195" s="225" t="s">
        <v>48</v>
      </c>
      <c r="O195" s="80"/>
      <c r="P195" s="226">
        <f>O195*H195</f>
        <v>0</v>
      </c>
      <c r="Q195" s="226">
        <v>0</v>
      </c>
      <c r="R195" s="226">
        <f>Q195*H195</f>
        <v>0</v>
      </c>
      <c r="S195" s="226">
        <v>0</v>
      </c>
      <c r="T195" s="227">
        <f>S195*H195</f>
        <v>0</v>
      </c>
      <c r="AR195" s="17" t="s">
        <v>1465</v>
      </c>
      <c r="AT195" s="17" t="s">
        <v>198</v>
      </c>
      <c r="AU195" s="17" t="s">
        <v>86</v>
      </c>
      <c r="AY195" s="17" t="s">
        <v>195</v>
      </c>
      <c r="BE195" s="228">
        <f>IF(N195="základní",J195,0)</f>
        <v>0</v>
      </c>
      <c r="BF195" s="228">
        <f>IF(N195="snížená",J195,0)</f>
        <v>0</v>
      </c>
      <c r="BG195" s="228">
        <f>IF(N195="zákl. přenesená",J195,0)</f>
        <v>0</v>
      </c>
      <c r="BH195" s="228">
        <f>IF(N195="sníž. přenesená",J195,0)</f>
        <v>0</v>
      </c>
      <c r="BI195" s="228">
        <f>IF(N195="nulová",J195,0)</f>
        <v>0</v>
      </c>
      <c r="BJ195" s="17" t="s">
        <v>84</v>
      </c>
      <c r="BK195" s="228">
        <f>ROUND(I195*H195,2)</f>
        <v>0</v>
      </c>
      <c r="BL195" s="17" t="s">
        <v>1465</v>
      </c>
      <c r="BM195" s="17" t="s">
        <v>3279</v>
      </c>
    </row>
    <row r="196" s="1" customFormat="1">
      <c r="B196" s="39"/>
      <c r="C196" s="40"/>
      <c r="D196" s="229" t="s">
        <v>205</v>
      </c>
      <c r="E196" s="40"/>
      <c r="F196" s="230" t="s">
        <v>3196</v>
      </c>
      <c r="G196" s="40"/>
      <c r="H196" s="40"/>
      <c r="I196" s="144"/>
      <c r="J196" s="40"/>
      <c r="K196" s="40"/>
      <c r="L196" s="44"/>
      <c r="M196" s="231"/>
      <c r="N196" s="80"/>
      <c r="O196" s="80"/>
      <c r="P196" s="80"/>
      <c r="Q196" s="80"/>
      <c r="R196" s="80"/>
      <c r="S196" s="80"/>
      <c r="T196" s="81"/>
      <c r="AT196" s="17" t="s">
        <v>205</v>
      </c>
      <c r="AU196" s="17" t="s">
        <v>86</v>
      </c>
    </row>
    <row r="197" s="12" customFormat="1">
      <c r="B197" s="235"/>
      <c r="C197" s="236"/>
      <c r="D197" s="229" t="s">
        <v>299</v>
      </c>
      <c r="E197" s="237" t="s">
        <v>1</v>
      </c>
      <c r="F197" s="238" t="s">
        <v>3280</v>
      </c>
      <c r="G197" s="236"/>
      <c r="H197" s="239">
        <v>90</v>
      </c>
      <c r="I197" s="240"/>
      <c r="J197" s="236"/>
      <c r="K197" s="236"/>
      <c r="L197" s="241"/>
      <c r="M197" s="242"/>
      <c r="N197" s="243"/>
      <c r="O197" s="243"/>
      <c r="P197" s="243"/>
      <c r="Q197" s="243"/>
      <c r="R197" s="243"/>
      <c r="S197" s="243"/>
      <c r="T197" s="244"/>
      <c r="AT197" s="245" t="s">
        <v>299</v>
      </c>
      <c r="AU197" s="245" t="s">
        <v>86</v>
      </c>
      <c r="AV197" s="12" t="s">
        <v>86</v>
      </c>
      <c r="AW197" s="12" t="s">
        <v>38</v>
      </c>
      <c r="AX197" s="12" t="s">
        <v>77</v>
      </c>
      <c r="AY197" s="245" t="s">
        <v>195</v>
      </c>
    </row>
    <row r="198" s="13" customFormat="1">
      <c r="B198" s="246"/>
      <c r="C198" s="247"/>
      <c r="D198" s="229" t="s">
        <v>299</v>
      </c>
      <c r="E198" s="248" t="s">
        <v>1</v>
      </c>
      <c r="F198" s="249" t="s">
        <v>301</v>
      </c>
      <c r="G198" s="247"/>
      <c r="H198" s="250">
        <v>90</v>
      </c>
      <c r="I198" s="251"/>
      <c r="J198" s="247"/>
      <c r="K198" s="247"/>
      <c r="L198" s="252"/>
      <c r="M198" s="289"/>
      <c r="N198" s="290"/>
      <c r="O198" s="290"/>
      <c r="P198" s="290"/>
      <c r="Q198" s="290"/>
      <c r="R198" s="290"/>
      <c r="S198" s="290"/>
      <c r="T198" s="291"/>
      <c r="AT198" s="256" t="s">
        <v>299</v>
      </c>
      <c r="AU198" s="256" t="s">
        <v>86</v>
      </c>
      <c r="AV198" s="13" t="s">
        <v>215</v>
      </c>
      <c r="AW198" s="13" t="s">
        <v>38</v>
      </c>
      <c r="AX198" s="13" t="s">
        <v>84</v>
      </c>
      <c r="AY198" s="256" t="s">
        <v>195</v>
      </c>
    </row>
    <row r="199" s="1" customFormat="1" ht="6.96" customHeight="1">
      <c r="B199" s="58"/>
      <c r="C199" s="59"/>
      <c r="D199" s="59"/>
      <c r="E199" s="59"/>
      <c r="F199" s="59"/>
      <c r="G199" s="59"/>
      <c r="H199" s="59"/>
      <c r="I199" s="168"/>
      <c r="J199" s="59"/>
      <c r="K199" s="59"/>
      <c r="L199" s="44"/>
    </row>
  </sheetData>
  <sheetProtection sheet="1" autoFilter="0" formatColumns="0" formatRows="0" objects="1" scenarios="1" spinCount="100000" saltValue="8MRCn8Z08KlxSoE3qDyyEpof1+U645IvIAU/+v5Adj2KRLRHR1AZivrnGkZuxGbIoIYLl4S7kR9hnWeLWpQc+Q==" hashValue="Y5L4rNGf9KKjF1JfmvcH5z4bt07d8VwSnIJgTDOyDlsa6SA9+dQ8JQNWdwRRMEvAPsQWJHwzFKG1L6Ro1M9Jag==" algorithmName="SHA-512" password="CC35"/>
  <autoFilter ref="C88:K198"/>
  <mergeCells count="9">
    <mergeCell ref="E7:H7"/>
    <mergeCell ref="E9:H9"/>
    <mergeCell ref="E18:H18"/>
    <mergeCell ref="E27:H27"/>
    <mergeCell ref="E48:H48"/>
    <mergeCell ref="E50:H50"/>
    <mergeCell ref="E79:H79"/>
    <mergeCell ref="E81:H8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154</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3281</v>
      </c>
      <c r="F9" s="1"/>
      <c r="G9" s="1"/>
      <c r="H9" s="1"/>
      <c r="I9" s="144"/>
      <c r="L9" s="44"/>
    </row>
    <row r="10" s="1" customFormat="1" ht="12" customHeight="1">
      <c r="B10" s="44"/>
      <c r="D10" s="142" t="s">
        <v>262</v>
      </c>
      <c r="I10" s="144"/>
      <c r="L10" s="44"/>
    </row>
    <row r="11" s="1" customFormat="1" ht="36.96" customHeight="1">
      <c r="B11" s="44"/>
      <c r="E11" s="145" t="s">
        <v>3282</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tr">
        <f>IF('Rekapitulace stavby'!AN19="","",'Rekapitulace stavby'!AN19)</f>
        <v/>
      </c>
      <c r="L25" s="44"/>
    </row>
    <row r="26" s="1" customFormat="1" ht="18" customHeight="1">
      <c r="B26" s="44"/>
      <c r="E26" s="17" t="str">
        <f>IF('Rekapitulace stavby'!E20="","",'Rekapitulace stavby'!E20)</f>
        <v xml:space="preserve"> </v>
      </c>
      <c r="I26" s="146" t="s">
        <v>33</v>
      </c>
      <c r="J26" s="17" t="str">
        <f>IF('Rekapitulace stavby'!AN20="","",'Rekapitulace stavby'!AN20)</f>
        <v/>
      </c>
      <c r="L26" s="44"/>
    </row>
    <row r="27" s="1" customFormat="1" ht="6.96" customHeight="1">
      <c r="B27" s="44"/>
      <c r="I27" s="144"/>
      <c r="L27" s="44"/>
    </row>
    <row r="28" s="1" customFormat="1" ht="12" customHeight="1">
      <c r="B28" s="44"/>
      <c r="D28" s="142" t="s">
        <v>41</v>
      </c>
      <c r="I28" s="144"/>
      <c r="L28" s="44"/>
    </row>
    <row r="29" s="7" customFormat="1" ht="56.25" customHeight="1">
      <c r="B29" s="148"/>
      <c r="E29" s="149" t="s">
        <v>42</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ROUND(J96,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ROUND((SUM(BE96:BE199)),  2)</f>
        <v>0</v>
      </c>
      <c r="I35" s="157">
        <v>0.20999999999999999</v>
      </c>
      <c r="J35" s="156">
        <f>ROUND(((SUM(BE96:BE199))*I35),  2)</f>
        <v>0</v>
      </c>
      <c r="L35" s="44"/>
    </row>
    <row r="36" s="1" customFormat="1" ht="14.4" customHeight="1">
      <c r="B36" s="44"/>
      <c r="E36" s="142" t="s">
        <v>49</v>
      </c>
      <c r="F36" s="156">
        <f>ROUND((SUM(BF96:BF199)),  2)</f>
        <v>0</v>
      </c>
      <c r="I36" s="157">
        <v>0.14999999999999999</v>
      </c>
      <c r="J36" s="156">
        <f>ROUND(((SUM(BF96:BF199))*I36),  2)</f>
        <v>0</v>
      </c>
      <c r="L36" s="44"/>
    </row>
    <row r="37" hidden="1" s="1" customFormat="1" ht="14.4" customHeight="1">
      <c r="B37" s="44"/>
      <c r="E37" s="142" t="s">
        <v>50</v>
      </c>
      <c r="F37" s="156">
        <f>ROUND((SUM(BG96:BG199)),  2)</f>
        <v>0</v>
      </c>
      <c r="I37" s="157">
        <v>0.20999999999999999</v>
      </c>
      <c r="J37" s="156">
        <f>0</f>
        <v>0</v>
      </c>
      <c r="L37" s="44"/>
    </row>
    <row r="38" hidden="1" s="1" customFormat="1" ht="14.4" customHeight="1">
      <c r="B38" s="44"/>
      <c r="E38" s="142" t="s">
        <v>51</v>
      </c>
      <c r="F38" s="156">
        <f>ROUND((SUM(BH96:BH199)),  2)</f>
        <v>0</v>
      </c>
      <c r="I38" s="157">
        <v>0.14999999999999999</v>
      </c>
      <c r="J38" s="156">
        <f>0</f>
        <v>0</v>
      </c>
      <c r="L38" s="44"/>
    </row>
    <row r="39" hidden="1" s="1" customFormat="1" ht="14.4" customHeight="1">
      <c r="B39" s="44"/>
      <c r="E39" s="142" t="s">
        <v>52</v>
      </c>
      <c r="F39" s="156">
        <f>ROUND((SUM(BI96:BI199)),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3281</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 xml:space="preserve">D.1.1 - Architektonicko-stavební řešení </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 xml:space="preserve"> </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J96</f>
        <v>0</v>
      </c>
      <c r="K63" s="40"/>
      <c r="L63" s="44"/>
      <c r="AU63" s="17" t="s">
        <v>173</v>
      </c>
    </row>
    <row r="64" s="8" customFormat="1" ht="24.96" customHeight="1">
      <c r="B64" s="178"/>
      <c r="C64" s="179"/>
      <c r="D64" s="180" t="s">
        <v>264</v>
      </c>
      <c r="E64" s="181"/>
      <c r="F64" s="181"/>
      <c r="G64" s="181"/>
      <c r="H64" s="181"/>
      <c r="I64" s="182"/>
      <c r="J64" s="183">
        <f>J97</f>
        <v>0</v>
      </c>
      <c r="K64" s="179"/>
      <c r="L64" s="184"/>
    </row>
    <row r="65" s="9" customFormat="1" ht="19.92" customHeight="1">
      <c r="B65" s="185"/>
      <c r="C65" s="123"/>
      <c r="D65" s="186" t="s">
        <v>265</v>
      </c>
      <c r="E65" s="187"/>
      <c r="F65" s="187"/>
      <c r="G65" s="187"/>
      <c r="H65" s="187"/>
      <c r="I65" s="188"/>
      <c r="J65" s="189">
        <f>J98</f>
        <v>0</v>
      </c>
      <c r="K65" s="123"/>
      <c r="L65" s="190"/>
    </row>
    <row r="66" s="9" customFormat="1" ht="19.92" customHeight="1">
      <c r="B66" s="185"/>
      <c r="C66" s="123"/>
      <c r="D66" s="186" t="s">
        <v>266</v>
      </c>
      <c r="E66" s="187"/>
      <c r="F66" s="187"/>
      <c r="G66" s="187"/>
      <c r="H66" s="187"/>
      <c r="I66" s="188"/>
      <c r="J66" s="189">
        <f>J131</f>
        <v>0</v>
      </c>
      <c r="K66" s="123"/>
      <c r="L66" s="190"/>
    </row>
    <row r="67" s="9" customFormat="1" ht="19.92" customHeight="1">
      <c r="B67" s="185"/>
      <c r="C67" s="123"/>
      <c r="D67" s="186" t="s">
        <v>268</v>
      </c>
      <c r="E67" s="187"/>
      <c r="F67" s="187"/>
      <c r="G67" s="187"/>
      <c r="H67" s="187"/>
      <c r="I67" s="188"/>
      <c r="J67" s="189">
        <f>J136</f>
        <v>0</v>
      </c>
      <c r="K67" s="123"/>
      <c r="L67" s="190"/>
    </row>
    <row r="68" s="9" customFormat="1" ht="19.92" customHeight="1">
      <c r="B68" s="185"/>
      <c r="C68" s="123"/>
      <c r="D68" s="186" t="s">
        <v>270</v>
      </c>
      <c r="E68" s="187"/>
      <c r="F68" s="187"/>
      <c r="G68" s="187"/>
      <c r="H68" s="187"/>
      <c r="I68" s="188"/>
      <c r="J68" s="189">
        <f>J141</f>
        <v>0</v>
      </c>
      <c r="K68" s="123"/>
      <c r="L68" s="190"/>
    </row>
    <row r="69" s="9" customFormat="1" ht="19.92" customHeight="1">
      <c r="B69" s="185"/>
      <c r="C69" s="123"/>
      <c r="D69" s="186" t="s">
        <v>2398</v>
      </c>
      <c r="E69" s="187"/>
      <c r="F69" s="187"/>
      <c r="G69" s="187"/>
      <c r="H69" s="187"/>
      <c r="I69" s="188"/>
      <c r="J69" s="189">
        <f>J155</f>
        <v>0</v>
      </c>
      <c r="K69" s="123"/>
      <c r="L69" s="190"/>
    </row>
    <row r="70" s="9" customFormat="1" ht="19.92" customHeight="1">
      <c r="B70" s="185"/>
      <c r="C70" s="123"/>
      <c r="D70" s="186" t="s">
        <v>271</v>
      </c>
      <c r="E70" s="187"/>
      <c r="F70" s="187"/>
      <c r="G70" s="187"/>
      <c r="H70" s="187"/>
      <c r="I70" s="188"/>
      <c r="J70" s="189">
        <f>J163</f>
        <v>0</v>
      </c>
      <c r="K70" s="123"/>
      <c r="L70" s="190"/>
    </row>
    <row r="71" s="8" customFormat="1" ht="24.96" customHeight="1">
      <c r="B71" s="178"/>
      <c r="C71" s="179"/>
      <c r="D71" s="180" t="s">
        <v>272</v>
      </c>
      <c r="E71" s="181"/>
      <c r="F71" s="181"/>
      <c r="G71" s="181"/>
      <c r="H71" s="181"/>
      <c r="I71" s="182"/>
      <c r="J71" s="183">
        <f>J165</f>
        <v>0</v>
      </c>
      <c r="K71" s="179"/>
      <c r="L71" s="184"/>
    </row>
    <row r="72" s="9" customFormat="1" ht="19.92" customHeight="1">
      <c r="B72" s="185"/>
      <c r="C72" s="123"/>
      <c r="D72" s="186" t="s">
        <v>273</v>
      </c>
      <c r="E72" s="187"/>
      <c r="F72" s="187"/>
      <c r="G72" s="187"/>
      <c r="H72" s="187"/>
      <c r="I72" s="188"/>
      <c r="J72" s="189">
        <f>J166</f>
        <v>0</v>
      </c>
      <c r="K72" s="123"/>
      <c r="L72" s="190"/>
    </row>
    <row r="73" s="9" customFormat="1" ht="19.92" customHeight="1">
      <c r="B73" s="185"/>
      <c r="C73" s="123"/>
      <c r="D73" s="186" t="s">
        <v>279</v>
      </c>
      <c r="E73" s="187"/>
      <c r="F73" s="187"/>
      <c r="G73" s="187"/>
      <c r="H73" s="187"/>
      <c r="I73" s="188"/>
      <c r="J73" s="189">
        <f>J186</f>
        <v>0</v>
      </c>
      <c r="K73" s="123"/>
      <c r="L73" s="190"/>
    </row>
    <row r="74" s="8" customFormat="1" ht="24.96" customHeight="1">
      <c r="B74" s="178"/>
      <c r="C74" s="179"/>
      <c r="D74" s="180" t="s">
        <v>286</v>
      </c>
      <c r="E74" s="181"/>
      <c r="F74" s="181"/>
      <c r="G74" s="181"/>
      <c r="H74" s="181"/>
      <c r="I74" s="182"/>
      <c r="J74" s="183">
        <f>J193</f>
        <v>0</v>
      </c>
      <c r="K74" s="179"/>
      <c r="L74" s="184"/>
    </row>
    <row r="75" s="1" customFormat="1" ht="21.84" customHeight="1">
      <c r="B75" s="39"/>
      <c r="C75" s="40"/>
      <c r="D75" s="40"/>
      <c r="E75" s="40"/>
      <c r="F75" s="40"/>
      <c r="G75" s="40"/>
      <c r="H75" s="40"/>
      <c r="I75" s="144"/>
      <c r="J75" s="40"/>
      <c r="K75" s="40"/>
      <c r="L75" s="44"/>
    </row>
    <row r="76" s="1" customFormat="1" ht="6.96" customHeight="1">
      <c r="B76" s="58"/>
      <c r="C76" s="59"/>
      <c r="D76" s="59"/>
      <c r="E76" s="59"/>
      <c r="F76" s="59"/>
      <c r="G76" s="59"/>
      <c r="H76" s="59"/>
      <c r="I76" s="168"/>
      <c r="J76" s="59"/>
      <c r="K76" s="59"/>
      <c r="L76" s="44"/>
    </row>
    <row r="80" s="1" customFormat="1" ht="6.96" customHeight="1">
      <c r="B80" s="60"/>
      <c r="C80" s="61"/>
      <c r="D80" s="61"/>
      <c r="E80" s="61"/>
      <c r="F80" s="61"/>
      <c r="G80" s="61"/>
      <c r="H80" s="61"/>
      <c r="I80" s="171"/>
      <c r="J80" s="61"/>
      <c r="K80" s="61"/>
      <c r="L80" s="44"/>
    </row>
    <row r="81" s="1" customFormat="1" ht="24.96" customHeight="1">
      <c r="B81" s="39"/>
      <c r="C81" s="23" t="s">
        <v>180</v>
      </c>
      <c r="D81" s="40"/>
      <c r="E81" s="40"/>
      <c r="F81" s="40"/>
      <c r="G81" s="40"/>
      <c r="H81" s="40"/>
      <c r="I81" s="144"/>
      <c r="J81" s="40"/>
      <c r="K81" s="40"/>
      <c r="L81" s="44"/>
    </row>
    <row r="82" s="1" customFormat="1" ht="6.96" customHeight="1">
      <c r="B82" s="39"/>
      <c r="C82" s="40"/>
      <c r="D82" s="40"/>
      <c r="E82" s="40"/>
      <c r="F82" s="40"/>
      <c r="G82" s="40"/>
      <c r="H82" s="40"/>
      <c r="I82" s="144"/>
      <c r="J82" s="40"/>
      <c r="K82" s="40"/>
      <c r="L82" s="44"/>
    </row>
    <row r="83" s="1" customFormat="1" ht="12" customHeight="1">
      <c r="B83" s="39"/>
      <c r="C83" s="32" t="s">
        <v>16</v>
      </c>
      <c r="D83" s="40"/>
      <c r="E83" s="40"/>
      <c r="F83" s="40"/>
      <c r="G83" s="40"/>
      <c r="H83" s="40"/>
      <c r="I83" s="144"/>
      <c r="J83" s="40"/>
      <c r="K83" s="40"/>
      <c r="L83" s="44"/>
    </row>
    <row r="84" s="1" customFormat="1" ht="16.5" customHeight="1">
      <c r="B84" s="39"/>
      <c r="C84" s="40"/>
      <c r="D84" s="40"/>
      <c r="E84" s="172" t="str">
        <f>E7</f>
        <v>BASKETBALOVÁ HALA BASKETPOINT FRÝDEK-MÍSTEK</v>
      </c>
      <c r="F84" s="32"/>
      <c r="G84" s="32"/>
      <c r="H84" s="32"/>
      <c r="I84" s="144"/>
      <c r="J84" s="40"/>
      <c r="K84" s="40"/>
      <c r="L84" s="44"/>
    </row>
    <row r="85" ht="12" customHeight="1">
      <c r="B85" s="21"/>
      <c r="C85" s="32" t="s">
        <v>167</v>
      </c>
      <c r="D85" s="22"/>
      <c r="E85" s="22"/>
      <c r="F85" s="22"/>
      <c r="G85" s="22"/>
      <c r="H85" s="22"/>
      <c r="I85" s="137"/>
      <c r="J85" s="22"/>
      <c r="K85" s="22"/>
      <c r="L85" s="20"/>
    </row>
    <row r="86" s="1" customFormat="1" ht="16.5" customHeight="1">
      <c r="B86" s="39"/>
      <c r="C86" s="40"/>
      <c r="D86" s="40"/>
      <c r="E86" s="172" t="s">
        <v>3281</v>
      </c>
      <c r="F86" s="40"/>
      <c r="G86" s="40"/>
      <c r="H86" s="40"/>
      <c r="I86" s="144"/>
      <c r="J86" s="40"/>
      <c r="K86" s="40"/>
      <c r="L86" s="44"/>
    </row>
    <row r="87" s="1" customFormat="1" ht="12" customHeight="1">
      <c r="B87" s="39"/>
      <c r="C87" s="32" t="s">
        <v>262</v>
      </c>
      <c r="D87" s="40"/>
      <c r="E87" s="40"/>
      <c r="F87" s="40"/>
      <c r="G87" s="40"/>
      <c r="H87" s="40"/>
      <c r="I87" s="144"/>
      <c r="J87" s="40"/>
      <c r="K87" s="40"/>
      <c r="L87" s="44"/>
    </row>
    <row r="88" s="1" customFormat="1" ht="16.5" customHeight="1">
      <c r="B88" s="39"/>
      <c r="C88" s="40"/>
      <c r="D88" s="40"/>
      <c r="E88" s="65" t="str">
        <f>E11</f>
        <v xml:space="preserve">D.1.1 - Architektonicko-stavební řešení </v>
      </c>
      <c r="F88" s="40"/>
      <c r="G88" s="40"/>
      <c r="H88" s="40"/>
      <c r="I88" s="144"/>
      <c r="J88" s="40"/>
      <c r="K88" s="40"/>
      <c r="L88" s="44"/>
    </row>
    <row r="89" s="1" customFormat="1" ht="6.96" customHeight="1">
      <c r="B89" s="39"/>
      <c r="C89" s="40"/>
      <c r="D89" s="40"/>
      <c r="E89" s="40"/>
      <c r="F89" s="40"/>
      <c r="G89" s="40"/>
      <c r="H89" s="40"/>
      <c r="I89" s="144"/>
      <c r="J89" s="40"/>
      <c r="K89" s="40"/>
      <c r="L89" s="44"/>
    </row>
    <row r="90" s="1" customFormat="1" ht="12" customHeight="1">
      <c r="B90" s="39"/>
      <c r="C90" s="32" t="s">
        <v>22</v>
      </c>
      <c r="D90" s="40"/>
      <c r="E90" s="40"/>
      <c r="F90" s="27" t="str">
        <f>F14</f>
        <v>Frýdek Místek</v>
      </c>
      <c r="G90" s="40"/>
      <c r="H90" s="40"/>
      <c r="I90" s="146" t="s">
        <v>24</v>
      </c>
      <c r="J90" s="68" t="str">
        <f>IF(J14="","",J14)</f>
        <v>11. 8. 2018</v>
      </c>
      <c r="K90" s="40"/>
      <c r="L90" s="44"/>
    </row>
    <row r="91" s="1" customFormat="1" ht="6.96" customHeight="1">
      <c r="B91" s="39"/>
      <c r="C91" s="40"/>
      <c r="D91" s="40"/>
      <c r="E91" s="40"/>
      <c r="F91" s="40"/>
      <c r="G91" s="40"/>
      <c r="H91" s="40"/>
      <c r="I91" s="144"/>
      <c r="J91" s="40"/>
      <c r="K91" s="40"/>
      <c r="L91" s="44"/>
    </row>
    <row r="92" s="1" customFormat="1" ht="13.65" customHeight="1">
      <c r="B92" s="39"/>
      <c r="C92" s="32" t="s">
        <v>30</v>
      </c>
      <c r="D92" s="40"/>
      <c r="E92" s="40"/>
      <c r="F92" s="27" t="str">
        <f>E17</f>
        <v>Basketpoint Frýdek-Místek z.s.</v>
      </c>
      <c r="G92" s="40"/>
      <c r="H92" s="40"/>
      <c r="I92" s="146" t="s">
        <v>36</v>
      </c>
      <c r="J92" s="37" t="str">
        <f>E23</f>
        <v>INPROS FM s.r.o.</v>
      </c>
      <c r="K92" s="40"/>
      <c r="L92" s="44"/>
    </row>
    <row r="93" s="1" customFormat="1" ht="13.65" customHeight="1">
      <c r="B93" s="39"/>
      <c r="C93" s="32" t="s">
        <v>34</v>
      </c>
      <c r="D93" s="40"/>
      <c r="E93" s="40"/>
      <c r="F93" s="27" t="str">
        <f>IF(E20="","",E20)</f>
        <v>Vyplň údaj</v>
      </c>
      <c r="G93" s="40"/>
      <c r="H93" s="40"/>
      <c r="I93" s="146" t="s">
        <v>39</v>
      </c>
      <c r="J93" s="37" t="str">
        <f>E26</f>
        <v xml:space="preserve"> </v>
      </c>
      <c r="K93" s="40"/>
      <c r="L93" s="44"/>
    </row>
    <row r="94" s="1" customFormat="1" ht="10.32" customHeight="1">
      <c r="B94" s="39"/>
      <c r="C94" s="40"/>
      <c r="D94" s="40"/>
      <c r="E94" s="40"/>
      <c r="F94" s="40"/>
      <c r="G94" s="40"/>
      <c r="H94" s="40"/>
      <c r="I94" s="144"/>
      <c r="J94" s="40"/>
      <c r="K94" s="40"/>
      <c r="L94" s="44"/>
    </row>
    <row r="95" s="10" customFormat="1" ht="29.28" customHeight="1">
      <c r="B95" s="191"/>
      <c r="C95" s="192" t="s">
        <v>181</v>
      </c>
      <c r="D95" s="193" t="s">
        <v>62</v>
      </c>
      <c r="E95" s="193" t="s">
        <v>58</v>
      </c>
      <c r="F95" s="193" t="s">
        <v>59</v>
      </c>
      <c r="G95" s="193" t="s">
        <v>182</v>
      </c>
      <c r="H95" s="193" t="s">
        <v>183</v>
      </c>
      <c r="I95" s="194" t="s">
        <v>184</v>
      </c>
      <c r="J95" s="193" t="s">
        <v>171</v>
      </c>
      <c r="K95" s="195" t="s">
        <v>185</v>
      </c>
      <c r="L95" s="196"/>
      <c r="M95" s="89" t="s">
        <v>1</v>
      </c>
      <c r="N95" s="90" t="s">
        <v>47</v>
      </c>
      <c r="O95" s="90" t="s">
        <v>186</v>
      </c>
      <c r="P95" s="90" t="s">
        <v>187</v>
      </c>
      <c r="Q95" s="90" t="s">
        <v>188</v>
      </c>
      <c r="R95" s="90" t="s">
        <v>189</v>
      </c>
      <c r="S95" s="90" t="s">
        <v>190</v>
      </c>
      <c r="T95" s="91" t="s">
        <v>191</v>
      </c>
    </row>
    <row r="96" s="1" customFormat="1" ht="22.8" customHeight="1">
      <c r="B96" s="39"/>
      <c r="C96" s="96" t="s">
        <v>192</v>
      </c>
      <c r="D96" s="40"/>
      <c r="E96" s="40"/>
      <c r="F96" s="40"/>
      <c r="G96" s="40"/>
      <c r="H96" s="40"/>
      <c r="I96" s="144"/>
      <c r="J96" s="197">
        <f>BK96</f>
        <v>0</v>
      </c>
      <c r="K96" s="40"/>
      <c r="L96" s="44"/>
      <c r="M96" s="92"/>
      <c r="N96" s="93"/>
      <c r="O96" s="93"/>
      <c r="P96" s="198">
        <f>P97+P165+P193</f>
        <v>0</v>
      </c>
      <c r="Q96" s="93"/>
      <c r="R96" s="198">
        <f>R97+R165+R193</f>
        <v>483.5520442400001</v>
      </c>
      <c r="S96" s="93"/>
      <c r="T96" s="199">
        <f>T97+T165+T193</f>
        <v>47.308800000000005</v>
      </c>
      <c r="AT96" s="17" t="s">
        <v>76</v>
      </c>
      <c r="AU96" s="17" t="s">
        <v>173</v>
      </c>
      <c r="BK96" s="200">
        <f>BK97+BK165+BK193</f>
        <v>0</v>
      </c>
    </row>
    <row r="97" s="11" customFormat="1" ht="25.92" customHeight="1">
      <c r="B97" s="201"/>
      <c r="C97" s="202"/>
      <c r="D97" s="203" t="s">
        <v>76</v>
      </c>
      <c r="E97" s="204" t="s">
        <v>292</v>
      </c>
      <c r="F97" s="204" t="s">
        <v>293</v>
      </c>
      <c r="G97" s="202"/>
      <c r="H97" s="202"/>
      <c r="I97" s="205"/>
      <c r="J97" s="206">
        <f>BK97</f>
        <v>0</v>
      </c>
      <c r="K97" s="202"/>
      <c r="L97" s="207"/>
      <c r="M97" s="208"/>
      <c r="N97" s="209"/>
      <c r="O97" s="209"/>
      <c r="P97" s="210">
        <f>P98+P131+P136+P141+P155+P163</f>
        <v>0</v>
      </c>
      <c r="Q97" s="209"/>
      <c r="R97" s="210">
        <f>R98+R131+R136+R141+R155+R163</f>
        <v>483.35896644000007</v>
      </c>
      <c r="S97" s="209"/>
      <c r="T97" s="211">
        <f>T98+T131+T136+T141+T155+T163</f>
        <v>47.308800000000005</v>
      </c>
      <c r="AR97" s="212" t="s">
        <v>84</v>
      </c>
      <c r="AT97" s="213" t="s">
        <v>76</v>
      </c>
      <c r="AU97" s="213" t="s">
        <v>77</v>
      </c>
      <c r="AY97" s="212" t="s">
        <v>195</v>
      </c>
      <c r="BK97" s="214">
        <f>BK98+BK131+BK136+BK141+BK155+BK163</f>
        <v>0</v>
      </c>
    </row>
    <row r="98" s="11" customFormat="1" ht="22.8" customHeight="1">
      <c r="B98" s="201"/>
      <c r="C98" s="202"/>
      <c r="D98" s="203" t="s">
        <v>76</v>
      </c>
      <c r="E98" s="215" t="s">
        <v>84</v>
      </c>
      <c r="F98" s="215" t="s">
        <v>294</v>
      </c>
      <c r="G98" s="202"/>
      <c r="H98" s="202"/>
      <c r="I98" s="205"/>
      <c r="J98" s="216">
        <f>BK98</f>
        <v>0</v>
      </c>
      <c r="K98" s="202"/>
      <c r="L98" s="207"/>
      <c r="M98" s="208"/>
      <c r="N98" s="209"/>
      <c r="O98" s="209"/>
      <c r="P98" s="210">
        <f>SUM(P99:P130)</f>
        <v>0</v>
      </c>
      <c r="Q98" s="209"/>
      <c r="R98" s="210">
        <f>SUM(R99:R130)</f>
        <v>436.80000000000001</v>
      </c>
      <c r="S98" s="209"/>
      <c r="T98" s="211">
        <f>SUM(T99:T130)</f>
        <v>0</v>
      </c>
      <c r="AR98" s="212" t="s">
        <v>84</v>
      </c>
      <c r="AT98" s="213" t="s">
        <v>76</v>
      </c>
      <c r="AU98" s="213" t="s">
        <v>84</v>
      </c>
      <c r="AY98" s="212" t="s">
        <v>195</v>
      </c>
      <c r="BK98" s="214">
        <f>SUM(BK99:BK130)</f>
        <v>0</v>
      </c>
    </row>
    <row r="99" s="1" customFormat="1" ht="16.5" customHeight="1">
      <c r="B99" s="39"/>
      <c r="C99" s="217" t="s">
        <v>84</v>
      </c>
      <c r="D99" s="217" t="s">
        <v>198</v>
      </c>
      <c r="E99" s="218" t="s">
        <v>295</v>
      </c>
      <c r="F99" s="219" t="s">
        <v>296</v>
      </c>
      <c r="G99" s="220" t="s">
        <v>297</v>
      </c>
      <c r="H99" s="221">
        <v>50</v>
      </c>
      <c r="I99" s="222"/>
      <c r="J99" s="223">
        <f>ROUND(I99*H99,2)</f>
        <v>0</v>
      </c>
      <c r="K99" s="219" t="s">
        <v>202</v>
      </c>
      <c r="L99" s="44"/>
      <c r="M99" s="224" t="s">
        <v>1</v>
      </c>
      <c r="N99" s="225" t="s">
        <v>48</v>
      </c>
      <c r="O99" s="80"/>
      <c r="P99" s="226">
        <f>O99*H99</f>
        <v>0</v>
      </c>
      <c r="Q99" s="226">
        <v>0</v>
      </c>
      <c r="R99" s="226">
        <f>Q99*H99</f>
        <v>0</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3283</v>
      </c>
    </row>
    <row r="100" s="12" customFormat="1">
      <c r="B100" s="235"/>
      <c r="C100" s="236"/>
      <c r="D100" s="229" t="s">
        <v>299</v>
      </c>
      <c r="E100" s="237" t="s">
        <v>1</v>
      </c>
      <c r="F100" s="238" t="s">
        <v>3284</v>
      </c>
      <c r="G100" s="236"/>
      <c r="H100" s="239">
        <v>50</v>
      </c>
      <c r="I100" s="240"/>
      <c r="J100" s="236"/>
      <c r="K100" s="236"/>
      <c r="L100" s="241"/>
      <c r="M100" s="242"/>
      <c r="N100" s="243"/>
      <c r="O100" s="243"/>
      <c r="P100" s="243"/>
      <c r="Q100" s="243"/>
      <c r="R100" s="243"/>
      <c r="S100" s="243"/>
      <c r="T100" s="244"/>
      <c r="AT100" s="245" t="s">
        <v>299</v>
      </c>
      <c r="AU100" s="245" t="s">
        <v>86</v>
      </c>
      <c r="AV100" s="12" t="s">
        <v>86</v>
      </c>
      <c r="AW100" s="12" t="s">
        <v>38</v>
      </c>
      <c r="AX100" s="12" t="s">
        <v>77</v>
      </c>
      <c r="AY100" s="245" t="s">
        <v>195</v>
      </c>
    </row>
    <row r="101" s="13" customFormat="1">
      <c r="B101" s="246"/>
      <c r="C101" s="247"/>
      <c r="D101" s="229" t="s">
        <v>299</v>
      </c>
      <c r="E101" s="248" t="s">
        <v>1</v>
      </c>
      <c r="F101" s="249" t="s">
        <v>301</v>
      </c>
      <c r="G101" s="247"/>
      <c r="H101" s="250">
        <v>50</v>
      </c>
      <c r="I101" s="251"/>
      <c r="J101" s="247"/>
      <c r="K101" s="247"/>
      <c r="L101" s="252"/>
      <c r="M101" s="253"/>
      <c r="N101" s="254"/>
      <c r="O101" s="254"/>
      <c r="P101" s="254"/>
      <c r="Q101" s="254"/>
      <c r="R101" s="254"/>
      <c r="S101" s="254"/>
      <c r="T101" s="255"/>
      <c r="AT101" s="256" t="s">
        <v>299</v>
      </c>
      <c r="AU101" s="256" t="s">
        <v>86</v>
      </c>
      <c r="AV101" s="13" t="s">
        <v>215</v>
      </c>
      <c r="AW101" s="13" t="s">
        <v>38</v>
      </c>
      <c r="AX101" s="13" t="s">
        <v>84</v>
      </c>
      <c r="AY101" s="256" t="s">
        <v>195</v>
      </c>
    </row>
    <row r="102" s="1" customFormat="1" ht="16.5" customHeight="1">
      <c r="B102" s="39"/>
      <c r="C102" s="217" t="s">
        <v>86</v>
      </c>
      <c r="D102" s="217" t="s">
        <v>198</v>
      </c>
      <c r="E102" s="218" t="s">
        <v>302</v>
      </c>
      <c r="F102" s="219" t="s">
        <v>303</v>
      </c>
      <c r="G102" s="220" t="s">
        <v>304</v>
      </c>
      <c r="H102" s="221">
        <v>40</v>
      </c>
      <c r="I102" s="222"/>
      <c r="J102" s="223">
        <f>ROUND(I102*H102,2)</f>
        <v>0</v>
      </c>
      <c r="K102" s="219" t="s">
        <v>202</v>
      </c>
      <c r="L102" s="44"/>
      <c r="M102" s="224" t="s">
        <v>1</v>
      </c>
      <c r="N102" s="225" t="s">
        <v>48</v>
      </c>
      <c r="O102" s="80"/>
      <c r="P102" s="226">
        <f>O102*H102</f>
        <v>0</v>
      </c>
      <c r="Q102" s="226">
        <v>0</v>
      </c>
      <c r="R102" s="226">
        <f>Q102*H102</f>
        <v>0</v>
      </c>
      <c r="S102" s="226">
        <v>0</v>
      </c>
      <c r="T102" s="227">
        <f>S102*H102</f>
        <v>0</v>
      </c>
      <c r="AR102" s="17" t="s">
        <v>215</v>
      </c>
      <c r="AT102" s="17" t="s">
        <v>198</v>
      </c>
      <c r="AU102" s="17" t="s">
        <v>86</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3285</v>
      </c>
    </row>
    <row r="103" s="12" customFormat="1">
      <c r="B103" s="235"/>
      <c r="C103" s="236"/>
      <c r="D103" s="229" t="s">
        <v>299</v>
      </c>
      <c r="E103" s="237" t="s">
        <v>1</v>
      </c>
      <c r="F103" s="238" t="s">
        <v>3286</v>
      </c>
      <c r="G103" s="236"/>
      <c r="H103" s="239">
        <v>40</v>
      </c>
      <c r="I103" s="240"/>
      <c r="J103" s="236"/>
      <c r="K103" s="236"/>
      <c r="L103" s="241"/>
      <c r="M103" s="242"/>
      <c r="N103" s="243"/>
      <c r="O103" s="243"/>
      <c r="P103" s="243"/>
      <c r="Q103" s="243"/>
      <c r="R103" s="243"/>
      <c r="S103" s="243"/>
      <c r="T103" s="244"/>
      <c r="AT103" s="245" t="s">
        <v>299</v>
      </c>
      <c r="AU103" s="245" t="s">
        <v>86</v>
      </c>
      <c r="AV103" s="12" t="s">
        <v>86</v>
      </c>
      <c r="AW103" s="12" t="s">
        <v>38</v>
      </c>
      <c r="AX103" s="12" t="s">
        <v>77</v>
      </c>
      <c r="AY103" s="245" t="s">
        <v>195</v>
      </c>
    </row>
    <row r="104" s="13" customFormat="1">
      <c r="B104" s="246"/>
      <c r="C104" s="247"/>
      <c r="D104" s="229" t="s">
        <v>299</v>
      </c>
      <c r="E104" s="248" t="s">
        <v>1</v>
      </c>
      <c r="F104" s="249" t="s">
        <v>301</v>
      </c>
      <c r="G104" s="247"/>
      <c r="H104" s="250">
        <v>40</v>
      </c>
      <c r="I104" s="251"/>
      <c r="J104" s="247"/>
      <c r="K104" s="247"/>
      <c r="L104" s="252"/>
      <c r="M104" s="253"/>
      <c r="N104" s="254"/>
      <c r="O104" s="254"/>
      <c r="P104" s="254"/>
      <c r="Q104" s="254"/>
      <c r="R104" s="254"/>
      <c r="S104" s="254"/>
      <c r="T104" s="255"/>
      <c r="AT104" s="256" t="s">
        <v>299</v>
      </c>
      <c r="AU104" s="256" t="s">
        <v>86</v>
      </c>
      <c r="AV104" s="13" t="s">
        <v>215</v>
      </c>
      <c r="AW104" s="13" t="s">
        <v>38</v>
      </c>
      <c r="AX104" s="13" t="s">
        <v>84</v>
      </c>
      <c r="AY104" s="256" t="s">
        <v>195</v>
      </c>
    </row>
    <row r="105" s="1" customFormat="1" ht="16.5" customHeight="1">
      <c r="B105" s="39"/>
      <c r="C105" s="217" t="s">
        <v>210</v>
      </c>
      <c r="D105" s="217" t="s">
        <v>198</v>
      </c>
      <c r="E105" s="218" t="s">
        <v>3287</v>
      </c>
      <c r="F105" s="219" t="s">
        <v>3288</v>
      </c>
      <c r="G105" s="220" t="s">
        <v>309</v>
      </c>
      <c r="H105" s="221">
        <v>191.09999999999999</v>
      </c>
      <c r="I105" s="222"/>
      <c r="J105" s="223">
        <f>ROUND(I105*H105,2)</f>
        <v>0</v>
      </c>
      <c r="K105" s="219" t="s">
        <v>202</v>
      </c>
      <c r="L105" s="44"/>
      <c r="M105" s="224" t="s">
        <v>1</v>
      </c>
      <c r="N105" s="225" t="s">
        <v>48</v>
      </c>
      <c r="O105" s="80"/>
      <c r="P105" s="226">
        <f>O105*H105</f>
        <v>0</v>
      </c>
      <c r="Q105" s="226">
        <v>0</v>
      </c>
      <c r="R105" s="226">
        <f>Q105*H105</f>
        <v>0</v>
      </c>
      <c r="S105" s="226">
        <v>0</v>
      </c>
      <c r="T105" s="227">
        <f>S105*H105</f>
        <v>0</v>
      </c>
      <c r="AR105" s="17" t="s">
        <v>215</v>
      </c>
      <c r="AT105" s="17" t="s">
        <v>198</v>
      </c>
      <c r="AU105" s="17" t="s">
        <v>86</v>
      </c>
      <c r="AY105" s="17" t="s">
        <v>195</v>
      </c>
      <c r="BE105" s="228">
        <f>IF(N105="základní",J105,0)</f>
        <v>0</v>
      </c>
      <c r="BF105" s="228">
        <f>IF(N105="snížená",J105,0)</f>
        <v>0</v>
      </c>
      <c r="BG105" s="228">
        <f>IF(N105="zákl. přenesená",J105,0)</f>
        <v>0</v>
      </c>
      <c r="BH105" s="228">
        <f>IF(N105="sníž. přenesená",J105,0)</f>
        <v>0</v>
      </c>
      <c r="BI105" s="228">
        <f>IF(N105="nulová",J105,0)</f>
        <v>0</v>
      </c>
      <c r="BJ105" s="17" t="s">
        <v>84</v>
      </c>
      <c r="BK105" s="228">
        <f>ROUND(I105*H105,2)</f>
        <v>0</v>
      </c>
      <c r="BL105" s="17" t="s">
        <v>215</v>
      </c>
      <c r="BM105" s="17" t="s">
        <v>3289</v>
      </c>
    </row>
    <row r="106" s="12" customFormat="1">
      <c r="B106" s="235"/>
      <c r="C106" s="236"/>
      <c r="D106" s="229" t="s">
        <v>299</v>
      </c>
      <c r="E106" s="237" t="s">
        <v>1</v>
      </c>
      <c r="F106" s="238" t="s">
        <v>3290</v>
      </c>
      <c r="G106" s="236"/>
      <c r="H106" s="239">
        <v>191.09999999999999</v>
      </c>
      <c r="I106" s="240"/>
      <c r="J106" s="236"/>
      <c r="K106" s="236"/>
      <c r="L106" s="241"/>
      <c r="M106" s="242"/>
      <c r="N106" s="243"/>
      <c r="O106" s="243"/>
      <c r="P106" s="243"/>
      <c r="Q106" s="243"/>
      <c r="R106" s="243"/>
      <c r="S106" s="243"/>
      <c r="T106" s="244"/>
      <c r="AT106" s="245" t="s">
        <v>299</v>
      </c>
      <c r="AU106" s="245" t="s">
        <v>86</v>
      </c>
      <c r="AV106" s="12" t="s">
        <v>86</v>
      </c>
      <c r="AW106" s="12" t="s">
        <v>38</v>
      </c>
      <c r="AX106" s="12" t="s">
        <v>77</v>
      </c>
      <c r="AY106" s="245" t="s">
        <v>195</v>
      </c>
    </row>
    <row r="107" s="13" customFormat="1">
      <c r="B107" s="246"/>
      <c r="C107" s="247"/>
      <c r="D107" s="229" t="s">
        <v>299</v>
      </c>
      <c r="E107" s="248" t="s">
        <v>1</v>
      </c>
      <c r="F107" s="249" t="s">
        <v>301</v>
      </c>
      <c r="G107" s="247"/>
      <c r="H107" s="250">
        <v>191.09999999999999</v>
      </c>
      <c r="I107" s="251"/>
      <c r="J107" s="247"/>
      <c r="K107" s="247"/>
      <c r="L107" s="252"/>
      <c r="M107" s="253"/>
      <c r="N107" s="254"/>
      <c r="O107" s="254"/>
      <c r="P107" s="254"/>
      <c r="Q107" s="254"/>
      <c r="R107" s="254"/>
      <c r="S107" s="254"/>
      <c r="T107" s="255"/>
      <c r="AT107" s="256" t="s">
        <v>299</v>
      </c>
      <c r="AU107" s="256" t="s">
        <v>86</v>
      </c>
      <c r="AV107" s="13" t="s">
        <v>215</v>
      </c>
      <c r="AW107" s="13" t="s">
        <v>38</v>
      </c>
      <c r="AX107" s="13" t="s">
        <v>84</v>
      </c>
      <c r="AY107" s="256" t="s">
        <v>195</v>
      </c>
    </row>
    <row r="108" s="1" customFormat="1" ht="16.5" customHeight="1">
      <c r="B108" s="39"/>
      <c r="C108" s="217" t="s">
        <v>215</v>
      </c>
      <c r="D108" s="217" t="s">
        <v>198</v>
      </c>
      <c r="E108" s="218" t="s">
        <v>3291</v>
      </c>
      <c r="F108" s="219" t="s">
        <v>3292</v>
      </c>
      <c r="G108" s="220" t="s">
        <v>309</v>
      </c>
      <c r="H108" s="221">
        <v>81.900000000000006</v>
      </c>
      <c r="I108" s="222"/>
      <c r="J108" s="223">
        <f>ROUND(I108*H108,2)</f>
        <v>0</v>
      </c>
      <c r="K108" s="219" t="s">
        <v>202</v>
      </c>
      <c r="L108" s="44"/>
      <c r="M108" s="224" t="s">
        <v>1</v>
      </c>
      <c r="N108" s="225" t="s">
        <v>48</v>
      </c>
      <c r="O108" s="80"/>
      <c r="P108" s="226">
        <f>O108*H108</f>
        <v>0</v>
      </c>
      <c r="Q108" s="226">
        <v>0</v>
      </c>
      <c r="R108" s="226">
        <f>Q108*H108</f>
        <v>0</v>
      </c>
      <c r="S108" s="226">
        <v>0</v>
      </c>
      <c r="T108" s="227">
        <f>S108*H108</f>
        <v>0</v>
      </c>
      <c r="AR108" s="17" t="s">
        <v>215</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215</v>
      </c>
      <c r="BM108" s="17" t="s">
        <v>3293</v>
      </c>
    </row>
    <row r="109" s="12" customFormat="1">
      <c r="B109" s="235"/>
      <c r="C109" s="236"/>
      <c r="D109" s="229" t="s">
        <v>299</v>
      </c>
      <c r="E109" s="237" t="s">
        <v>1</v>
      </c>
      <c r="F109" s="238" t="s">
        <v>3294</v>
      </c>
      <c r="G109" s="236"/>
      <c r="H109" s="239">
        <v>81.900000000000006</v>
      </c>
      <c r="I109" s="240"/>
      <c r="J109" s="236"/>
      <c r="K109" s="236"/>
      <c r="L109" s="241"/>
      <c r="M109" s="242"/>
      <c r="N109" s="243"/>
      <c r="O109" s="243"/>
      <c r="P109" s="243"/>
      <c r="Q109" s="243"/>
      <c r="R109" s="243"/>
      <c r="S109" s="243"/>
      <c r="T109" s="244"/>
      <c r="AT109" s="245" t="s">
        <v>299</v>
      </c>
      <c r="AU109" s="245" t="s">
        <v>86</v>
      </c>
      <c r="AV109" s="12" t="s">
        <v>86</v>
      </c>
      <c r="AW109" s="12" t="s">
        <v>38</v>
      </c>
      <c r="AX109" s="12" t="s">
        <v>77</v>
      </c>
      <c r="AY109" s="245" t="s">
        <v>195</v>
      </c>
    </row>
    <row r="110" s="13" customFormat="1">
      <c r="B110" s="246"/>
      <c r="C110" s="247"/>
      <c r="D110" s="229" t="s">
        <v>299</v>
      </c>
      <c r="E110" s="248" t="s">
        <v>1</v>
      </c>
      <c r="F110" s="249" t="s">
        <v>301</v>
      </c>
      <c r="G110" s="247"/>
      <c r="H110" s="250">
        <v>81.900000000000006</v>
      </c>
      <c r="I110" s="251"/>
      <c r="J110" s="247"/>
      <c r="K110" s="247"/>
      <c r="L110" s="252"/>
      <c r="M110" s="253"/>
      <c r="N110" s="254"/>
      <c r="O110" s="254"/>
      <c r="P110" s="254"/>
      <c r="Q110" s="254"/>
      <c r="R110" s="254"/>
      <c r="S110" s="254"/>
      <c r="T110" s="255"/>
      <c r="AT110" s="256" t="s">
        <v>299</v>
      </c>
      <c r="AU110" s="256" t="s">
        <v>86</v>
      </c>
      <c r="AV110" s="13" t="s">
        <v>215</v>
      </c>
      <c r="AW110" s="13" t="s">
        <v>38</v>
      </c>
      <c r="AX110" s="13" t="s">
        <v>84</v>
      </c>
      <c r="AY110" s="256" t="s">
        <v>195</v>
      </c>
    </row>
    <row r="111" s="1" customFormat="1" ht="16.5" customHeight="1">
      <c r="B111" s="39"/>
      <c r="C111" s="217" t="s">
        <v>194</v>
      </c>
      <c r="D111" s="217" t="s">
        <v>198</v>
      </c>
      <c r="E111" s="218" t="s">
        <v>3295</v>
      </c>
      <c r="F111" s="219" t="s">
        <v>3296</v>
      </c>
      <c r="G111" s="220" t="s">
        <v>309</v>
      </c>
      <c r="H111" s="221">
        <v>195</v>
      </c>
      <c r="I111" s="222"/>
      <c r="J111" s="223">
        <f>ROUND(I111*H111,2)</f>
        <v>0</v>
      </c>
      <c r="K111" s="219" t="s">
        <v>202</v>
      </c>
      <c r="L111" s="44"/>
      <c r="M111" s="224" t="s">
        <v>1</v>
      </c>
      <c r="N111" s="225" t="s">
        <v>48</v>
      </c>
      <c r="O111" s="80"/>
      <c r="P111" s="226">
        <f>O111*H111</f>
        <v>0</v>
      </c>
      <c r="Q111" s="226">
        <v>0</v>
      </c>
      <c r="R111" s="226">
        <f>Q111*H111</f>
        <v>0</v>
      </c>
      <c r="S111" s="226">
        <v>0</v>
      </c>
      <c r="T111" s="227">
        <f>S111*H111</f>
        <v>0</v>
      </c>
      <c r="AR111" s="17" t="s">
        <v>215</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3297</v>
      </c>
    </row>
    <row r="112" s="12" customFormat="1">
      <c r="B112" s="235"/>
      <c r="C112" s="236"/>
      <c r="D112" s="229" t="s">
        <v>299</v>
      </c>
      <c r="E112" s="237" t="s">
        <v>1</v>
      </c>
      <c r="F112" s="238" t="s">
        <v>3298</v>
      </c>
      <c r="G112" s="236"/>
      <c r="H112" s="239">
        <v>195</v>
      </c>
      <c r="I112" s="240"/>
      <c r="J112" s="236"/>
      <c r="K112" s="236"/>
      <c r="L112" s="241"/>
      <c r="M112" s="242"/>
      <c r="N112" s="243"/>
      <c r="O112" s="243"/>
      <c r="P112" s="243"/>
      <c r="Q112" s="243"/>
      <c r="R112" s="243"/>
      <c r="S112" s="243"/>
      <c r="T112" s="244"/>
      <c r="AT112" s="245" t="s">
        <v>299</v>
      </c>
      <c r="AU112" s="245" t="s">
        <v>86</v>
      </c>
      <c r="AV112" s="12" t="s">
        <v>86</v>
      </c>
      <c r="AW112" s="12" t="s">
        <v>38</v>
      </c>
      <c r="AX112" s="12" t="s">
        <v>77</v>
      </c>
      <c r="AY112" s="245" t="s">
        <v>195</v>
      </c>
    </row>
    <row r="113" s="13" customFormat="1">
      <c r="B113" s="246"/>
      <c r="C113" s="247"/>
      <c r="D113" s="229" t="s">
        <v>299</v>
      </c>
      <c r="E113" s="248" t="s">
        <v>1</v>
      </c>
      <c r="F113" s="249" t="s">
        <v>301</v>
      </c>
      <c r="G113" s="247"/>
      <c r="H113" s="250">
        <v>195</v>
      </c>
      <c r="I113" s="251"/>
      <c r="J113" s="247"/>
      <c r="K113" s="247"/>
      <c r="L113" s="252"/>
      <c r="M113" s="253"/>
      <c r="N113" s="254"/>
      <c r="O113" s="254"/>
      <c r="P113" s="254"/>
      <c r="Q113" s="254"/>
      <c r="R113" s="254"/>
      <c r="S113" s="254"/>
      <c r="T113" s="255"/>
      <c r="AT113" s="256" t="s">
        <v>299</v>
      </c>
      <c r="AU113" s="256" t="s">
        <v>86</v>
      </c>
      <c r="AV113" s="13" t="s">
        <v>215</v>
      </c>
      <c r="AW113" s="13" t="s">
        <v>38</v>
      </c>
      <c r="AX113" s="13" t="s">
        <v>84</v>
      </c>
      <c r="AY113" s="256" t="s">
        <v>195</v>
      </c>
    </row>
    <row r="114" s="1" customFormat="1" ht="16.5" customHeight="1">
      <c r="B114" s="39"/>
      <c r="C114" s="217" t="s">
        <v>228</v>
      </c>
      <c r="D114" s="217" t="s">
        <v>198</v>
      </c>
      <c r="E114" s="218" t="s">
        <v>332</v>
      </c>
      <c r="F114" s="219" t="s">
        <v>333</v>
      </c>
      <c r="G114" s="220" t="s">
        <v>309</v>
      </c>
      <c r="H114" s="221">
        <v>273</v>
      </c>
      <c r="I114" s="222"/>
      <c r="J114" s="223">
        <f>ROUND(I114*H114,2)</f>
        <v>0</v>
      </c>
      <c r="K114" s="219" t="s">
        <v>202</v>
      </c>
      <c r="L114" s="44"/>
      <c r="M114" s="224" t="s">
        <v>1</v>
      </c>
      <c r="N114" s="225" t="s">
        <v>48</v>
      </c>
      <c r="O114" s="80"/>
      <c r="P114" s="226">
        <f>O114*H114</f>
        <v>0</v>
      </c>
      <c r="Q114" s="226">
        <v>0</v>
      </c>
      <c r="R114" s="226">
        <f>Q114*H114</f>
        <v>0</v>
      </c>
      <c r="S114" s="226">
        <v>0</v>
      </c>
      <c r="T114" s="227">
        <f>S114*H114</f>
        <v>0</v>
      </c>
      <c r="AR114" s="17" t="s">
        <v>215</v>
      </c>
      <c r="AT114" s="17" t="s">
        <v>198</v>
      </c>
      <c r="AU114" s="17" t="s">
        <v>86</v>
      </c>
      <c r="AY114" s="17" t="s">
        <v>195</v>
      </c>
      <c r="BE114" s="228">
        <f>IF(N114="základní",J114,0)</f>
        <v>0</v>
      </c>
      <c r="BF114" s="228">
        <f>IF(N114="snížená",J114,0)</f>
        <v>0</v>
      </c>
      <c r="BG114" s="228">
        <f>IF(N114="zákl. přenesená",J114,0)</f>
        <v>0</v>
      </c>
      <c r="BH114" s="228">
        <f>IF(N114="sníž. přenesená",J114,0)</f>
        <v>0</v>
      </c>
      <c r="BI114" s="228">
        <f>IF(N114="nulová",J114,0)</f>
        <v>0</v>
      </c>
      <c r="BJ114" s="17" t="s">
        <v>84</v>
      </c>
      <c r="BK114" s="228">
        <f>ROUND(I114*H114,2)</f>
        <v>0</v>
      </c>
      <c r="BL114" s="17" t="s">
        <v>215</v>
      </c>
      <c r="BM114" s="17" t="s">
        <v>3299</v>
      </c>
    </row>
    <row r="115" s="12" customFormat="1">
      <c r="B115" s="235"/>
      <c r="C115" s="236"/>
      <c r="D115" s="229" t="s">
        <v>299</v>
      </c>
      <c r="E115" s="237" t="s">
        <v>1</v>
      </c>
      <c r="F115" s="238" t="s">
        <v>3300</v>
      </c>
      <c r="G115" s="236"/>
      <c r="H115" s="239">
        <v>273</v>
      </c>
      <c r="I115" s="240"/>
      <c r="J115" s="236"/>
      <c r="K115" s="236"/>
      <c r="L115" s="241"/>
      <c r="M115" s="242"/>
      <c r="N115" s="243"/>
      <c r="O115" s="243"/>
      <c r="P115" s="243"/>
      <c r="Q115" s="243"/>
      <c r="R115" s="243"/>
      <c r="S115" s="243"/>
      <c r="T115" s="244"/>
      <c r="AT115" s="245" t="s">
        <v>299</v>
      </c>
      <c r="AU115" s="245" t="s">
        <v>86</v>
      </c>
      <c r="AV115" s="12" t="s">
        <v>86</v>
      </c>
      <c r="AW115" s="12" t="s">
        <v>38</v>
      </c>
      <c r="AX115" s="12" t="s">
        <v>77</v>
      </c>
      <c r="AY115" s="245" t="s">
        <v>195</v>
      </c>
    </row>
    <row r="116" s="13" customFormat="1">
      <c r="B116" s="246"/>
      <c r="C116" s="247"/>
      <c r="D116" s="229" t="s">
        <v>299</v>
      </c>
      <c r="E116" s="248" t="s">
        <v>1</v>
      </c>
      <c r="F116" s="249" t="s">
        <v>301</v>
      </c>
      <c r="G116" s="247"/>
      <c r="H116" s="250">
        <v>273</v>
      </c>
      <c r="I116" s="251"/>
      <c r="J116" s="247"/>
      <c r="K116" s="247"/>
      <c r="L116" s="252"/>
      <c r="M116" s="253"/>
      <c r="N116" s="254"/>
      <c r="O116" s="254"/>
      <c r="P116" s="254"/>
      <c r="Q116" s="254"/>
      <c r="R116" s="254"/>
      <c r="S116" s="254"/>
      <c r="T116" s="255"/>
      <c r="AT116" s="256" t="s">
        <v>299</v>
      </c>
      <c r="AU116" s="256" t="s">
        <v>86</v>
      </c>
      <c r="AV116" s="13" t="s">
        <v>215</v>
      </c>
      <c r="AW116" s="13" t="s">
        <v>38</v>
      </c>
      <c r="AX116" s="13" t="s">
        <v>84</v>
      </c>
      <c r="AY116" s="256" t="s">
        <v>195</v>
      </c>
    </row>
    <row r="117" s="1" customFormat="1" ht="16.5" customHeight="1">
      <c r="B117" s="39"/>
      <c r="C117" s="217" t="s">
        <v>233</v>
      </c>
      <c r="D117" s="217" t="s">
        <v>198</v>
      </c>
      <c r="E117" s="218" t="s">
        <v>341</v>
      </c>
      <c r="F117" s="219" t="s">
        <v>342</v>
      </c>
      <c r="G117" s="220" t="s">
        <v>309</v>
      </c>
      <c r="H117" s="221">
        <v>2730</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3301</v>
      </c>
    </row>
    <row r="118" s="12" customFormat="1">
      <c r="B118" s="235"/>
      <c r="C118" s="236"/>
      <c r="D118" s="229" t="s">
        <v>299</v>
      </c>
      <c r="E118" s="236"/>
      <c r="F118" s="238" t="s">
        <v>3302</v>
      </c>
      <c r="G118" s="236"/>
      <c r="H118" s="239">
        <v>2730</v>
      </c>
      <c r="I118" s="240"/>
      <c r="J118" s="236"/>
      <c r="K118" s="236"/>
      <c r="L118" s="241"/>
      <c r="M118" s="242"/>
      <c r="N118" s="243"/>
      <c r="O118" s="243"/>
      <c r="P118" s="243"/>
      <c r="Q118" s="243"/>
      <c r="R118" s="243"/>
      <c r="S118" s="243"/>
      <c r="T118" s="244"/>
      <c r="AT118" s="245" t="s">
        <v>299</v>
      </c>
      <c r="AU118" s="245" t="s">
        <v>86</v>
      </c>
      <c r="AV118" s="12" t="s">
        <v>86</v>
      </c>
      <c r="AW118" s="12" t="s">
        <v>4</v>
      </c>
      <c r="AX118" s="12" t="s">
        <v>84</v>
      </c>
      <c r="AY118" s="245" t="s">
        <v>195</v>
      </c>
    </row>
    <row r="119" s="1" customFormat="1" ht="16.5" customHeight="1">
      <c r="B119" s="39"/>
      <c r="C119" s="217" t="s">
        <v>238</v>
      </c>
      <c r="D119" s="217" t="s">
        <v>198</v>
      </c>
      <c r="E119" s="218" t="s">
        <v>345</v>
      </c>
      <c r="F119" s="219" t="s">
        <v>346</v>
      </c>
      <c r="G119" s="220" t="s">
        <v>309</v>
      </c>
      <c r="H119" s="221">
        <v>273</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3303</v>
      </c>
    </row>
    <row r="120" s="1" customFormat="1" ht="16.5" customHeight="1">
      <c r="B120" s="39"/>
      <c r="C120" s="217" t="s">
        <v>245</v>
      </c>
      <c r="D120" s="217" t="s">
        <v>198</v>
      </c>
      <c r="E120" s="218" t="s">
        <v>348</v>
      </c>
      <c r="F120" s="219" t="s">
        <v>349</v>
      </c>
      <c r="G120" s="220" t="s">
        <v>350</v>
      </c>
      <c r="H120" s="221">
        <v>491.39999999999998</v>
      </c>
      <c r="I120" s="222"/>
      <c r="J120" s="223">
        <f>ROUND(I120*H120,2)</f>
        <v>0</v>
      </c>
      <c r="K120" s="219" t="s">
        <v>202</v>
      </c>
      <c r="L120" s="44"/>
      <c r="M120" s="224" t="s">
        <v>1</v>
      </c>
      <c r="N120" s="225" t="s">
        <v>48</v>
      </c>
      <c r="O120" s="80"/>
      <c r="P120" s="226">
        <f>O120*H120</f>
        <v>0</v>
      </c>
      <c r="Q120" s="226">
        <v>0</v>
      </c>
      <c r="R120" s="226">
        <f>Q120*H120</f>
        <v>0</v>
      </c>
      <c r="S120" s="226">
        <v>0</v>
      </c>
      <c r="T120" s="227">
        <f>S120*H120</f>
        <v>0</v>
      </c>
      <c r="AR120" s="17" t="s">
        <v>215</v>
      </c>
      <c r="AT120" s="17" t="s">
        <v>198</v>
      </c>
      <c r="AU120" s="17" t="s">
        <v>86</v>
      </c>
      <c r="AY120" s="17" t="s">
        <v>195</v>
      </c>
      <c r="BE120" s="228">
        <f>IF(N120="základní",J120,0)</f>
        <v>0</v>
      </c>
      <c r="BF120" s="228">
        <f>IF(N120="snížená",J120,0)</f>
        <v>0</v>
      </c>
      <c r="BG120" s="228">
        <f>IF(N120="zákl. přenesená",J120,0)</f>
        <v>0</v>
      </c>
      <c r="BH120" s="228">
        <f>IF(N120="sníž. přenesená",J120,0)</f>
        <v>0</v>
      </c>
      <c r="BI120" s="228">
        <f>IF(N120="nulová",J120,0)</f>
        <v>0</v>
      </c>
      <c r="BJ120" s="17" t="s">
        <v>84</v>
      </c>
      <c r="BK120" s="228">
        <f>ROUND(I120*H120,2)</f>
        <v>0</v>
      </c>
      <c r="BL120" s="17" t="s">
        <v>215</v>
      </c>
      <c r="BM120" s="17" t="s">
        <v>3304</v>
      </c>
    </row>
    <row r="121" s="12" customFormat="1">
      <c r="B121" s="235"/>
      <c r="C121" s="236"/>
      <c r="D121" s="229" t="s">
        <v>299</v>
      </c>
      <c r="E121" s="236"/>
      <c r="F121" s="238" t="s">
        <v>3305</v>
      </c>
      <c r="G121" s="236"/>
      <c r="H121" s="239">
        <v>491.39999999999998</v>
      </c>
      <c r="I121" s="240"/>
      <c r="J121" s="236"/>
      <c r="K121" s="236"/>
      <c r="L121" s="241"/>
      <c r="M121" s="242"/>
      <c r="N121" s="243"/>
      <c r="O121" s="243"/>
      <c r="P121" s="243"/>
      <c r="Q121" s="243"/>
      <c r="R121" s="243"/>
      <c r="S121" s="243"/>
      <c r="T121" s="244"/>
      <c r="AT121" s="245" t="s">
        <v>299</v>
      </c>
      <c r="AU121" s="245" t="s">
        <v>86</v>
      </c>
      <c r="AV121" s="12" t="s">
        <v>86</v>
      </c>
      <c r="AW121" s="12" t="s">
        <v>4</v>
      </c>
      <c r="AX121" s="12" t="s">
        <v>84</v>
      </c>
      <c r="AY121" s="245" t="s">
        <v>195</v>
      </c>
    </row>
    <row r="122" s="1" customFormat="1" ht="16.5" customHeight="1">
      <c r="B122" s="39"/>
      <c r="C122" s="217" t="s">
        <v>250</v>
      </c>
      <c r="D122" s="217" t="s">
        <v>198</v>
      </c>
      <c r="E122" s="218" t="s">
        <v>354</v>
      </c>
      <c r="F122" s="219" t="s">
        <v>355</v>
      </c>
      <c r="G122" s="220" t="s">
        <v>309</v>
      </c>
      <c r="H122" s="221">
        <v>218.40000000000001</v>
      </c>
      <c r="I122" s="222"/>
      <c r="J122" s="223">
        <f>ROUND(I122*H122,2)</f>
        <v>0</v>
      </c>
      <c r="K122" s="219" t="s">
        <v>202</v>
      </c>
      <c r="L122" s="44"/>
      <c r="M122" s="224" t="s">
        <v>1</v>
      </c>
      <c r="N122" s="225" t="s">
        <v>48</v>
      </c>
      <c r="O122" s="80"/>
      <c r="P122" s="226">
        <f>O122*H122</f>
        <v>0</v>
      </c>
      <c r="Q122" s="226">
        <v>0</v>
      </c>
      <c r="R122" s="226">
        <f>Q122*H122</f>
        <v>0</v>
      </c>
      <c r="S122" s="226">
        <v>0</v>
      </c>
      <c r="T122" s="227">
        <f>S122*H122</f>
        <v>0</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3306</v>
      </c>
    </row>
    <row r="123" s="12" customFormat="1">
      <c r="B123" s="235"/>
      <c r="C123" s="236"/>
      <c r="D123" s="229" t="s">
        <v>299</v>
      </c>
      <c r="E123" s="237" t="s">
        <v>1</v>
      </c>
      <c r="F123" s="238" t="s">
        <v>3307</v>
      </c>
      <c r="G123" s="236"/>
      <c r="H123" s="239">
        <v>218.40000000000001</v>
      </c>
      <c r="I123" s="240"/>
      <c r="J123" s="236"/>
      <c r="K123" s="236"/>
      <c r="L123" s="241"/>
      <c r="M123" s="242"/>
      <c r="N123" s="243"/>
      <c r="O123" s="243"/>
      <c r="P123" s="243"/>
      <c r="Q123" s="243"/>
      <c r="R123" s="243"/>
      <c r="S123" s="243"/>
      <c r="T123" s="244"/>
      <c r="AT123" s="245" t="s">
        <v>299</v>
      </c>
      <c r="AU123" s="245" t="s">
        <v>86</v>
      </c>
      <c r="AV123" s="12" t="s">
        <v>86</v>
      </c>
      <c r="AW123" s="12" t="s">
        <v>38</v>
      </c>
      <c r="AX123" s="12" t="s">
        <v>77</v>
      </c>
      <c r="AY123" s="245" t="s">
        <v>195</v>
      </c>
    </row>
    <row r="124" s="13" customFormat="1">
      <c r="B124" s="246"/>
      <c r="C124" s="247"/>
      <c r="D124" s="229" t="s">
        <v>299</v>
      </c>
      <c r="E124" s="248" t="s">
        <v>1</v>
      </c>
      <c r="F124" s="249" t="s">
        <v>301</v>
      </c>
      <c r="G124" s="247"/>
      <c r="H124" s="250">
        <v>218.40000000000001</v>
      </c>
      <c r="I124" s="251"/>
      <c r="J124" s="247"/>
      <c r="K124" s="247"/>
      <c r="L124" s="252"/>
      <c r="M124" s="253"/>
      <c r="N124" s="254"/>
      <c r="O124" s="254"/>
      <c r="P124" s="254"/>
      <c r="Q124" s="254"/>
      <c r="R124" s="254"/>
      <c r="S124" s="254"/>
      <c r="T124" s="255"/>
      <c r="AT124" s="256" t="s">
        <v>299</v>
      </c>
      <c r="AU124" s="256" t="s">
        <v>86</v>
      </c>
      <c r="AV124" s="13" t="s">
        <v>215</v>
      </c>
      <c r="AW124" s="13" t="s">
        <v>38</v>
      </c>
      <c r="AX124" s="13" t="s">
        <v>84</v>
      </c>
      <c r="AY124" s="256" t="s">
        <v>195</v>
      </c>
    </row>
    <row r="125" s="1" customFormat="1" ht="16.5" customHeight="1">
      <c r="B125" s="39"/>
      <c r="C125" s="278" t="s">
        <v>257</v>
      </c>
      <c r="D125" s="278" t="s">
        <v>366</v>
      </c>
      <c r="E125" s="279" t="s">
        <v>367</v>
      </c>
      <c r="F125" s="280" t="s">
        <v>3308</v>
      </c>
      <c r="G125" s="281" t="s">
        <v>350</v>
      </c>
      <c r="H125" s="282">
        <v>436.80000000000001</v>
      </c>
      <c r="I125" s="283"/>
      <c r="J125" s="284">
        <f>ROUND(I125*H125,2)</f>
        <v>0</v>
      </c>
      <c r="K125" s="280" t="s">
        <v>202</v>
      </c>
      <c r="L125" s="285"/>
      <c r="M125" s="286" t="s">
        <v>1</v>
      </c>
      <c r="N125" s="287" t="s">
        <v>48</v>
      </c>
      <c r="O125" s="80"/>
      <c r="P125" s="226">
        <f>O125*H125</f>
        <v>0</v>
      </c>
      <c r="Q125" s="226">
        <v>1</v>
      </c>
      <c r="R125" s="226">
        <f>Q125*H125</f>
        <v>436.80000000000001</v>
      </c>
      <c r="S125" s="226">
        <v>0</v>
      </c>
      <c r="T125" s="227">
        <f>S125*H125</f>
        <v>0</v>
      </c>
      <c r="AR125" s="17" t="s">
        <v>238</v>
      </c>
      <c r="AT125" s="17" t="s">
        <v>366</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215</v>
      </c>
      <c r="BM125" s="17" t="s">
        <v>3309</v>
      </c>
    </row>
    <row r="126" s="1" customFormat="1">
      <c r="B126" s="39"/>
      <c r="C126" s="40"/>
      <c r="D126" s="229" t="s">
        <v>205</v>
      </c>
      <c r="E126" s="40"/>
      <c r="F126" s="230" t="s">
        <v>3310</v>
      </c>
      <c r="G126" s="40"/>
      <c r="H126" s="40"/>
      <c r="I126" s="144"/>
      <c r="J126" s="40"/>
      <c r="K126" s="40"/>
      <c r="L126" s="44"/>
      <c r="M126" s="231"/>
      <c r="N126" s="80"/>
      <c r="O126" s="80"/>
      <c r="P126" s="80"/>
      <c r="Q126" s="80"/>
      <c r="R126" s="80"/>
      <c r="S126" s="80"/>
      <c r="T126" s="81"/>
      <c r="AT126" s="17" t="s">
        <v>205</v>
      </c>
      <c r="AU126" s="17" t="s">
        <v>86</v>
      </c>
    </row>
    <row r="127" s="12" customFormat="1">
      <c r="B127" s="235"/>
      <c r="C127" s="236"/>
      <c r="D127" s="229" t="s">
        <v>299</v>
      </c>
      <c r="E127" s="236"/>
      <c r="F127" s="238" t="s">
        <v>3311</v>
      </c>
      <c r="G127" s="236"/>
      <c r="H127" s="239">
        <v>436.80000000000001</v>
      </c>
      <c r="I127" s="240"/>
      <c r="J127" s="236"/>
      <c r="K127" s="236"/>
      <c r="L127" s="241"/>
      <c r="M127" s="242"/>
      <c r="N127" s="243"/>
      <c r="O127" s="243"/>
      <c r="P127" s="243"/>
      <c r="Q127" s="243"/>
      <c r="R127" s="243"/>
      <c r="S127" s="243"/>
      <c r="T127" s="244"/>
      <c r="AT127" s="245" t="s">
        <v>299</v>
      </c>
      <c r="AU127" s="245" t="s">
        <v>86</v>
      </c>
      <c r="AV127" s="12" t="s">
        <v>86</v>
      </c>
      <c r="AW127" s="12" t="s">
        <v>4</v>
      </c>
      <c r="AX127" s="12" t="s">
        <v>84</v>
      </c>
      <c r="AY127" s="245" t="s">
        <v>195</v>
      </c>
    </row>
    <row r="128" s="1" customFormat="1" ht="16.5" customHeight="1">
      <c r="B128" s="39"/>
      <c r="C128" s="217" t="s">
        <v>353</v>
      </c>
      <c r="D128" s="217" t="s">
        <v>198</v>
      </c>
      <c r="E128" s="218" t="s">
        <v>392</v>
      </c>
      <c r="F128" s="219" t="s">
        <v>393</v>
      </c>
      <c r="G128" s="220" t="s">
        <v>321</v>
      </c>
      <c r="H128" s="221">
        <v>78</v>
      </c>
      <c r="I128" s="222"/>
      <c r="J128" s="223">
        <f>ROUND(I128*H128,2)</f>
        <v>0</v>
      </c>
      <c r="K128" s="219" t="s">
        <v>202</v>
      </c>
      <c r="L128" s="44"/>
      <c r="M128" s="224" t="s">
        <v>1</v>
      </c>
      <c r="N128" s="225" t="s">
        <v>48</v>
      </c>
      <c r="O128" s="80"/>
      <c r="P128" s="226">
        <f>O128*H128</f>
        <v>0</v>
      </c>
      <c r="Q128" s="226">
        <v>0</v>
      </c>
      <c r="R128" s="226">
        <f>Q128*H128</f>
        <v>0</v>
      </c>
      <c r="S128" s="226">
        <v>0</v>
      </c>
      <c r="T128" s="227">
        <f>S128*H128</f>
        <v>0</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3312</v>
      </c>
    </row>
    <row r="129" s="12" customFormat="1">
      <c r="B129" s="235"/>
      <c r="C129" s="236"/>
      <c r="D129" s="229" t="s">
        <v>299</v>
      </c>
      <c r="E129" s="237" t="s">
        <v>1</v>
      </c>
      <c r="F129" s="238" t="s">
        <v>3313</v>
      </c>
      <c r="G129" s="236"/>
      <c r="H129" s="239">
        <v>78</v>
      </c>
      <c r="I129" s="240"/>
      <c r="J129" s="236"/>
      <c r="K129" s="236"/>
      <c r="L129" s="241"/>
      <c r="M129" s="242"/>
      <c r="N129" s="243"/>
      <c r="O129" s="243"/>
      <c r="P129" s="243"/>
      <c r="Q129" s="243"/>
      <c r="R129" s="243"/>
      <c r="S129" s="243"/>
      <c r="T129" s="244"/>
      <c r="AT129" s="245" t="s">
        <v>299</v>
      </c>
      <c r="AU129" s="245" t="s">
        <v>86</v>
      </c>
      <c r="AV129" s="12" t="s">
        <v>86</v>
      </c>
      <c r="AW129" s="12" t="s">
        <v>38</v>
      </c>
      <c r="AX129" s="12" t="s">
        <v>77</v>
      </c>
      <c r="AY129" s="245" t="s">
        <v>195</v>
      </c>
    </row>
    <row r="130" s="13" customFormat="1">
      <c r="B130" s="246"/>
      <c r="C130" s="247"/>
      <c r="D130" s="229" t="s">
        <v>299</v>
      </c>
      <c r="E130" s="248" t="s">
        <v>1</v>
      </c>
      <c r="F130" s="249" t="s">
        <v>301</v>
      </c>
      <c r="G130" s="247"/>
      <c r="H130" s="250">
        <v>78</v>
      </c>
      <c r="I130" s="251"/>
      <c r="J130" s="247"/>
      <c r="K130" s="247"/>
      <c r="L130" s="252"/>
      <c r="M130" s="253"/>
      <c r="N130" s="254"/>
      <c r="O130" s="254"/>
      <c r="P130" s="254"/>
      <c r="Q130" s="254"/>
      <c r="R130" s="254"/>
      <c r="S130" s="254"/>
      <c r="T130" s="255"/>
      <c r="AT130" s="256" t="s">
        <v>299</v>
      </c>
      <c r="AU130" s="256" t="s">
        <v>86</v>
      </c>
      <c r="AV130" s="13" t="s">
        <v>215</v>
      </c>
      <c r="AW130" s="13" t="s">
        <v>38</v>
      </c>
      <c r="AX130" s="13" t="s">
        <v>84</v>
      </c>
      <c r="AY130" s="256" t="s">
        <v>195</v>
      </c>
    </row>
    <row r="131" s="11" customFormat="1" ht="22.8" customHeight="1">
      <c r="B131" s="201"/>
      <c r="C131" s="202"/>
      <c r="D131" s="203" t="s">
        <v>76</v>
      </c>
      <c r="E131" s="215" t="s">
        <v>86</v>
      </c>
      <c r="F131" s="215" t="s">
        <v>401</v>
      </c>
      <c r="G131" s="202"/>
      <c r="H131" s="202"/>
      <c r="I131" s="205"/>
      <c r="J131" s="216">
        <f>BK131</f>
        <v>0</v>
      </c>
      <c r="K131" s="202"/>
      <c r="L131" s="207"/>
      <c r="M131" s="208"/>
      <c r="N131" s="209"/>
      <c r="O131" s="209"/>
      <c r="P131" s="210">
        <f>SUM(P132:P135)</f>
        <v>0</v>
      </c>
      <c r="Q131" s="209"/>
      <c r="R131" s="210">
        <f>SUM(R132:R135)</f>
        <v>42.098399999999998</v>
      </c>
      <c r="S131" s="209"/>
      <c r="T131" s="211">
        <f>SUM(T132:T135)</f>
        <v>0</v>
      </c>
      <c r="AR131" s="212" t="s">
        <v>84</v>
      </c>
      <c r="AT131" s="213" t="s">
        <v>76</v>
      </c>
      <c r="AU131" s="213" t="s">
        <v>84</v>
      </c>
      <c r="AY131" s="212" t="s">
        <v>195</v>
      </c>
      <c r="BK131" s="214">
        <f>SUM(BK132:BK135)</f>
        <v>0</v>
      </c>
    </row>
    <row r="132" s="1" customFormat="1" ht="16.5" customHeight="1">
      <c r="B132" s="39"/>
      <c r="C132" s="217" t="s">
        <v>360</v>
      </c>
      <c r="D132" s="217" t="s">
        <v>198</v>
      </c>
      <c r="E132" s="218" t="s">
        <v>417</v>
      </c>
      <c r="F132" s="219" t="s">
        <v>418</v>
      </c>
      <c r="G132" s="220" t="s">
        <v>309</v>
      </c>
      <c r="H132" s="221">
        <v>19.489999999999998</v>
      </c>
      <c r="I132" s="222"/>
      <c r="J132" s="223">
        <f>ROUND(I132*H132,2)</f>
        <v>0</v>
      </c>
      <c r="K132" s="219" t="s">
        <v>202</v>
      </c>
      <c r="L132" s="44"/>
      <c r="M132" s="224" t="s">
        <v>1</v>
      </c>
      <c r="N132" s="225" t="s">
        <v>48</v>
      </c>
      <c r="O132" s="80"/>
      <c r="P132" s="226">
        <f>O132*H132</f>
        <v>0</v>
      </c>
      <c r="Q132" s="226">
        <v>2.1600000000000001</v>
      </c>
      <c r="R132" s="226">
        <f>Q132*H132</f>
        <v>42.098399999999998</v>
      </c>
      <c r="S132" s="226">
        <v>0</v>
      </c>
      <c r="T132" s="227">
        <f>S132*H132</f>
        <v>0</v>
      </c>
      <c r="AR132" s="17" t="s">
        <v>215</v>
      </c>
      <c r="AT132" s="17" t="s">
        <v>198</v>
      </c>
      <c r="AU132" s="17" t="s">
        <v>86</v>
      </c>
      <c r="AY132" s="17" t="s">
        <v>195</v>
      </c>
      <c r="BE132" s="228">
        <f>IF(N132="základní",J132,0)</f>
        <v>0</v>
      </c>
      <c r="BF132" s="228">
        <f>IF(N132="snížená",J132,0)</f>
        <v>0</v>
      </c>
      <c r="BG132" s="228">
        <f>IF(N132="zákl. přenesená",J132,0)</f>
        <v>0</v>
      </c>
      <c r="BH132" s="228">
        <f>IF(N132="sníž. přenesená",J132,0)</f>
        <v>0</v>
      </c>
      <c r="BI132" s="228">
        <f>IF(N132="nulová",J132,0)</f>
        <v>0</v>
      </c>
      <c r="BJ132" s="17" t="s">
        <v>84</v>
      </c>
      <c r="BK132" s="228">
        <f>ROUND(I132*H132,2)</f>
        <v>0</v>
      </c>
      <c r="BL132" s="17" t="s">
        <v>215</v>
      </c>
      <c r="BM132" s="17" t="s">
        <v>3314</v>
      </c>
    </row>
    <row r="133" s="12" customFormat="1">
      <c r="B133" s="235"/>
      <c r="C133" s="236"/>
      <c r="D133" s="229" t="s">
        <v>299</v>
      </c>
      <c r="E133" s="237" t="s">
        <v>1</v>
      </c>
      <c r="F133" s="238" t="s">
        <v>3315</v>
      </c>
      <c r="G133" s="236"/>
      <c r="H133" s="239">
        <v>17.245999999999999</v>
      </c>
      <c r="I133" s="240"/>
      <c r="J133" s="236"/>
      <c r="K133" s="236"/>
      <c r="L133" s="241"/>
      <c r="M133" s="242"/>
      <c r="N133" s="243"/>
      <c r="O133" s="243"/>
      <c r="P133" s="243"/>
      <c r="Q133" s="243"/>
      <c r="R133" s="243"/>
      <c r="S133" s="243"/>
      <c r="T133" s="244"/>
      <c r="AT133" s="245" t="s">
        <v>299</v>
      </c>
      <c r="AU133" s="245" t="s">
        <v>86</v>
      </c>
      <c r="AV133" s="12" t="s">
        <v>86</v>
      </c>
      <c r="AW133" s="12" t="s">
        <v>38</v>
      </c>
      <c r="AX133" s="12" t="s">
        <v>77</v>
      </c>
      <c r="AY133" s="245" t="s">
        <v>195</v>
      </c>
    </row>
    <row r="134" s="12" customFormat="1">
      <c r="B134" s="235"/>
      <c r="C134" s="236"/>
      <c r="D134" s="229" t="s">
        <v>299</v>
      </c>
      <c r="E134" s="237" t="s">
        <v>1</v>
      </c>
      <c r="F134" s="238" t="s">
        <v>3316</v>
      </c>
      <c r="G134" s="236"/>
      <c r="H134" s="239">
        <v>2.2440000000000002</v>
      </c>
      <c r="I134" s="240"/>
      <c r="J134" s="236"/>
      <c r="K134" s="236"/>
      <c r="L134" s="241"/>
      <c r="M134" s="242"/>
      <c r="N134" s="243"/>
      <c r="O134" s="243"/>
      <c r="P134" s="243"/>
      <c r="Q134" s="243"/>
      <c r="R134" s="243"/>
      <c r="S134" s="243"/>
      <c r="T134" s="244"/>
      <c r="AT134" s="245" t="s">
        <v>299</v>
      </c>
      <c r="AU134" s="245" t="s">
        <v>86</v>
      </c>
      <c r="AV134" s="12" t="s">
        <v>86</v>
      </c>
      <c r="AW134" s="12" t="s">
        <v>38</v>
      </c>
      <c r="AX134" s="12" t="s">
        <v>77</v>
      </c>
      <c r="AY134" s="245" t="s">
        <v>195</v>
      </c>
    </row>
    <row r="135" s="13" customFormat="1">
      <c r="B135" s="246"/>
      <c r="C135" s="247"/>
      <c r="D135" s="229" t="s">
        <v>299</v>
      </c>
      <c r="E135" s="248" t="s">
        <v>1</v>
      </c>
      <c r="F135" s="249" t="s">
        <v>301</v>
      </c>
      <c r="G135" s="247"/>
      <c r="H135" s="250">
        <v>19.489999999999998</v>
      </c>
      <c r="I135" s="251"/>
      <c r="J135" s="247"/>
      <c r="K135" s="247"/>
      <c r="L135" s="252"/>
      <c r="M135" s="253"/>
      <c r="N135" s="254"/>
      <c r="O135" s="254"/>
      <c r="P135" s="254"/>
      <c r="Q135" s="254"/>
      <c r="R135" s="254"/>
      <c r="S135" s="254"/>
      <c r="T135" s="255"/>
      <c r="AT135" s="256" t="s">
        <v>299</v>
      </c>
      <c r="AU135" s="256" t="s">
        <v>86</v>
      </c>
      <c r="AV135" s="13" t="s">
        <v>215</v>
      </c>
      <c r="AW135" s="13" t="s">
        <v>38</v>
      </c>
      <c r="AX135" s="13" t="s">
        <v>84</v>
      </c>
      <c r="AY135" s="256" t="s">
        <v>195</v>
      </c>
    </row>
    <row r="136" s="11" customFormat="1" ht="22.8" customHeight="1">
      <c r="B136" s="201"/>
      <c r="C136" s="202"/>
      <c r="D136" s="203" t="s">
        <v>76</v>
      </c>
      <c r="E136" s="215" t="s">
        <v>215</v>
      </c>
      <c r="F136" s="215" t="s">
        <v>600</v>
      </c>
      <c r="G136" s="202"/>
      <c r="H136" s="202"/>
      <c r="I136" s="205"/>
      <c r="J136" s="216">
        <f>BK136</f>
        <v>0</v>
      </c>
      <c r="K136" s="202"/>
      <c r="L136" s="207"/>
      <c r="M136" s="208"/>
      <c r="N136" s="209"/>
      <c r="O136" s="209"/>
      <c r="P136" s="210">
        <f>SUM(P137:P140)</f>
        <v>0</v>
      </c>
      <c r="Q136" s="209"/>
      <c r="R136" s="210">
        <f>SUM(R137:R140)</f>
        <v>4.41779644</v>
      </c>
      <c r="S136" s="209"/>
      <c r="T136" s="211">
        <f>SUM(T137:T140)</f>
        <v>0</v>
      </c>
      <c r="AR136" s="212" t="s">
        <v>84</v>
      </c>
      <c r="AT136" s="213" t="s">
        <v>76</v>
      </c>
      <c r="AU136" s="213" t="s">
        <v>84</v>
      </c>
      <c r="AY136" s="212" t="s">
        <v>195</v>
      </c>
      <c r="BK136" s="214">
        <f>SUM(BK137:BK140)</f>
        <v>0</v>
      </c>
    </row>
    <row r="137" s="1" customFormat="1" ht="16.5" customHeight="1">
      <c r="B137" s="39"/>
      <c r="C137" s="217" t="s">
        <v>365</v>
      </c>
      <c r="D137" s="217" t="s">
        <v>198</v>
      </c>
      <c r="E137" s="218" t="s">
        <v>717</v>
      </c>
      <c r="F137" s="219" t="s">
        <v>718</v>
      </c>
      <c r="G137" s="220" t="s">
        <v>321</v>
      </c>
      <c r="H137" s="221">
        <v>19.378</v>
      </c>
      <c r="I137" s="222"/>
      <c r="J137" s="223">
        <f>ROUND(I137*H137,2)</f>
        <v>0</v>
      </c>
      <c r="K137" s="219" t="s">
        <v>202</v>
      </c>
      <c r="L137" s="44"/>
      <c r="M137" s="224" t="s">
        <v>1</v>
      </c>
      <c r="N137" s="225" t="s">
        <v>48</v>
      </c>
      <c r="O137" s="80"/>
      <c r="P137" s="226">
        <f>O137*H137</f>
        <v>0</v>
      </c>
      <c r="Q137" s="226">
        <v>0.22797999999999999</v>
      </c>
      <c r="R137" s="226">
        <f>Q137*H137</f>
        <v>4.41779644</v>
      </c>
      <c r="S137" s="226">
        <v>0</v>
      </c>
      <c r="T137" s="227">
        <f>S137*H137</f>
        <v>0</v>
      </c>
      <c r="AR137" s="17" t="s">
        <v>215</v>
      </c>
      <c r="AT137" s="17" t="s">
        <v>198</v>
      </c>
      <c r="AU137" s="17" t="s">
        <v>86</v>
      </c>
      <c r="AY137" s="17" t="s">
        <v>195</v>
      </c>
      <c r="BE137" s="228">
        <f>IF(N137="základní",J137,0)</f>
        <v>0</v>
      </c>
      <c r="BF137" s="228">
        <f>IF(N137="snížená",J137,0)</f>
        <v>0</v>
      </c>
      <c r="BG137" s="228">
        <f>IF(N137="zákl. přenesená",J137,0)</f>
        <v>0</v>
      </c>
      <c r="BH137" s="228">
        <f>IF(N137="sníž. přenesená",J137,0)</f>
        <v>0</v>
      </c>
      <c r="BI137" s="228">
        <f>IF(N137="nulová",J137,0)</f>
        <v>0</v>
      </c>
      <c r="BJ137" s="17" t="s">
        <v>84</v>
      </c>
      <c r="BK137" s="228">
        <f>ROUND(I137*H137,2)</f>
        <v>0</v>
      </c>
      <c r="BL137" s="17" t="s">
        <v>215</v>
      </c>
      <c r="BM137" s="17" t="s">
        <v>3317</v>
      </c>
    </row>
    <row r="138" s="12" customFormat="1">
      <c r="B138" s="235"/>
      <c r="C138" s="236"/>
      <c r="D138" s="229" t="s">
        <v>299</v>
      </c>
      <c r="E138" s="237" t="s">
        <v>1</v>
      </c>
      <c r="F138" s="238" t="s">
        <v>3318</v>
      </c>
      <c r="G138" s="236"/>
      <c r="H138" s="239">
        <v>17.178000000000001</v>
      </c>
      <c r="I138" s="240"/>
      <c r="J138" s="236"/>
      <c r="K138" s="236"/>
      <c r="L138" s="241"/>
      <c r="M138" s="242"/>
      <c r="N138" s="243"/>
      <c r="O138" s="243"/>
      <c r="P138" s="243"/>
      <c r="Q138" s="243"/>
      <c r="R138" s="243"/>
      <c r="S138" s="243"/>
      <c r="T138" s="244"/>
      <c r="AT138" s="245" t="s">
        <v>299</v>
      </c>
      <c r="AU138" s="245" t="s">
        <v>86</v>
      </c>
      <c r="AV138" s="12" t="s">
        <v>86</v>
      </c>
      <c r="AW138" s="12" t="s">
        <v>38</v>
      </c>
      <c r="AX138" s="12" t="s">
        <v>77</v>
      </c>
      <c r="AY138" s="245" t="s">
        <v>195</v>
      </c>
    </row>
    <row r="139" s="12" customFormat="1">
      <c r="B139" s="235"/>
      <c r="C139" s="236"/>
      <c r="D139" s="229" t="s">
        <v>299</v>
      </c>
      <c r="E139" s="237" t="s">
        <v>1</v>
      </c>
      <c r="F139" s="238" t="s">
        <v>3319</v>
      </c>
      <c r="G139" s="236"/>
      <c r="H139" s="239">
        <v>2.2000000000000002</v>
      </c>
      <c r="I139" s="240"/>
      <c r="J139" s="236"/>
      <c r="K139" s="236"/>
      <c r="L139" s="241"/>
      <c r="M139" s="242"/>
      <c r="N139" s="243"/>
      <c r="O139" s="243"/>
      <c r="P139" s="243"/>
      <c r="Q139" s="243"/>
      <c r="R139" s="243"/>
      <c r="S139" s="243"/>
      <c r="T139" s="244"/>
      <c r="AT139" s="245" t="s">
        <v>299</v>
      </c>
      <c r="AU139" s="245" t="s">
        <v>86</v>
      </c>
      <c r="AV139" s="12" t="s">
        <v>86</v>
      </c>
      <c r="AW139" s="12" t="s">
        <v>38</v>
      </c>
      <c r="AX139" s="12" t="s">
        <v>77</v>
      </c>
      <c r="AY139" s="245" t="s">
        <v>195</v>
      </c>
    </row>
    <row r="140" s="13" customFormat="1">
      <c r="B140" s="246"/>
      <c r="C140" s="247"/>
      <c r="D140" s="229" t="s">
        <v>299</v>
      </c>
      <c r="E140" s="248" t="s">
        <v>1</v>
      </c>
      <c r="F140" s="249" t="s">
        <v>301</v>
      </c>
      <c r="G140" s="247"/>
      <c r="H140" s="250">
        <v>19.378</v>
      </c>
      <c r="I140" s="251"/>
      <c r="J140" s="247"/>
      <c r="K140" s="247"/>
      <c r="L140" s="252"/>
      <c r="M140" s="253"/>
      <c r="N140" s="254"/>
      <c r="O140" s="254"/>
      <c r="P140" s="254"/>
      <c r="Q140" s="254"/>
      <c r="R140" s="254"/>
      <c r="S140" s="254"/>
      <c r="T140" s="255"/>
      <c r="AT140" s="256" t="s">
        <v>299</v>
      </c>
      <c r="AU140" s="256" t="s">
        <v>86</v>
      </c>
      <c r="AV140" s="13" t="s">
        <v>215</v>
      </c>
      <c r="AW140" s="13" t="s">
        <v>38</v>
      </c>
      <c r="AX140" s="13" t="s">
        <v>84</v>
      </c>
      <c r="AY140" s="256" t="s">
        <v>195</v>
      </c>
    </row>
    <row r="141" s="11" customFormat="1" ht="22.8" customHeight="1">
      <c r="B141" s="201"/>
      <c r="C141" s="202"/>
      <c r="D141" s="203" t="s">
        <v>76</v>
      </c>
      <c r="E141" s="215" t="s">
        <v>245</v>
      </c>
      <c r="F141" s="215" t="s">
        <v>879</v>
      </c>
      <c r="G141" s="202"/>
      <c r="H141" s="202"/>
      <c r="I141" s="205"/>
      <c r="J141" s="216">
        <f>BK141</f>
        <v>0</v>
      </c>
      <c r="K141" s="202"/>
      <c r="L141" s="207"/>
      <c r="M141" s="208"/>
      <c r="N141" s="209"/>
      <c r="O141" s="209"/>
      <c r="P141" s="210">
        <f>SUM(P142:P154)</f>
        <v>0</v>
      </c>
      <c r="Q141" s="209"/>
      <c r="R141" s="210">
        <f>SUM(R142:R154)</f>
        <v>0.042769999999999996</v>
      </c>
      <c r="S141" s="209"/>
      <c r="T141" s="211">
        <f>SUM(T142:T154)</f>
        <v>47.308800000000005</v>
      </c>
      <c r="AR141" s="212" t="s">
        <v>84</v>
      </c>
      <c r="AT141" s="213" t="s">
        <v>76</v>
      </c>
      <c r="AU141" s="213" t="s">
        <v>84</v>
      </c>
      <c r="AY141" s="212" t="s">
        <v>195</v>
      </c>
      <c r="BK141" s="214">
        <f>SUM(BK142:BK154)</f>
        <v>0</v>
      </c>
    </row>
    <row r="142" s="1" customFormat="1" ht="16.5" customHeight="1">
      <c r="B142" s="39"/>
      <c r="C142" s="217" t="s">
        <v>8</v>
      </c>
      <c r="D142" s="217" t="s">
        <v>198</v>
      </c>
      <c r="E142" s="218" t="s">
        <v>881</v>
      </c>
      <c r="F142" s="219" t="s">
        <v>882</v>
      </c>
      <c r="G142" s="220" t="s">
        <v>321</v>
      </c>
      <c r="H142" s="221">
        <v>91</v>
      </c>
      <c r="I142" s="222"/>
      <c r="J142" s="223">
        <f>ROUND(I142*H142,2)</f>
        <v>0</v>
      </c>
      <c r="K142" s="219" t="s">
        <v>202</v>
      </c>
      <c r="L142" s="44"/>
      <c r="M142" s="224" t="s">
        <v>1</v>
      </c>
      <c r="N142" s="225" t="s">
        <v>48</v>
      </c>
      <c r="O142" s="80"/>
      <c r="P142" s="226">
        <f>O142*H142</f>
        <v>0</v>
      </c>
      <c r="Q142" s="226">
        <v>0.00046999999999999999</v>
      </c>
      <c r="R142" s="226">
        <f>Q142*H142</f>
        <v>0.042769999999999996</v>
      </c>
      <c r="S142" s="226">
        <v>0</v>
      </c>
      <c r="T142" s="227">
        <f>S142*H142</f>
        <v>0</v>
      </c>
      <c r="AR142" s="17" t="s">
        <v>215</v>
      </c>
      <c r="AT142" s="17" t="s">
        <v>198</v>
      </c>
      <c r="AU142" s="17" t="s">
        <v>86</v>
      </c>
      <c r="AY142" s="17" t="s">
        <v>195</v>
      </c>
      <c r="BE142" s="228">
        <f>IF(N142="základní",J142,0)</f>
        <v>0</v>
      </c>
      <c r="BF142" s="228">
        <f>IF(N142="snížená",J142,0)</f>
        <v>0</v>
      </c>
      <c r="BG142" s="228">
        <f>IF(N142="zákl. přenesená",J142,0)</f>
        <v>0</v>
      </c>
      <c r="BH142" s="228">
        <f>IF(N142="sníž. přenesená",J142,0)</f>
        <v>0</v>
      </c>
      <c r="BI142" s="228">
        <f>IF(N142="nulová",J142,0)</f>
        <v>0</v>
      </c>
      <c r="BJ142" s="17" t="s">
        <v>84</v>
      </c>
      <c r="BK142" s="228">
        <f>ROUND(I142*H142,2)</f>
        <v>0</v>
      </c>
      <c r="BL142" s="17" t="s">
        <v>215</v>
      </c>
      <c r="BM142" s="17" t="s">
        <v>3320</v>
      </c>
    </row>
    <row r="143" s="12" customFormat="1">
      <c r="B143" s="235"/>
      <c r="C143" s="236"/>
      <c r="D143" s="229" t="s">
        <v>299</v>
      </c>
      <c r="E143" s="237" t="s">
        <v>1</v>
      </c>
      <c r="F143" s="238" t="s">
        <v>3321</v>
      </c>
      <c r="G143" s="236"/>
      <c r="H143" s="239">
        <v>91</v>
      </c>
      <c r="I143" s="240"/>
      <c r="J143" s="236"/>
      <c r="K143" s="236"/>
      <c r="L143" s="241"/>
      <c r="M143" s="242"/>
      <c r="N143" s="243"/>
      <c r="O143" s="243"/>
      <c r="P143" s="243"/>
      <c r="Q143" s="243"/>
      <c r="R143" s="243"/>
      <c r="S143" s="243"/>
      <c r="T143" s="244"/>
      <c r="AT143" s="245" t="s">
        <v>299</v>
      </c>
      <c r="AU143" s="245" t="s">
        <v>86</v>
      </c>
      <c r="AV143" s="12" t="s">
        <v>86</v>
      </c>
      <c r="AW143" s="12" t="s">
        <v>38</v>
      </c>
      <c r="AX143" s="12" t="s">
        <v>77</v>
      </c>
      <c r="AY143" s="245" t="s">
        <v>195</v>
      </c>
    </row>
    <row r="144" s="13" customFormat="1">
      <c r="B144" s="246"/>
      <c r="C144" s="247"/>
      <c r="D144" s="229" t="s">
        <v>299</v>
      </c>
      <c r="E144" s="248" t="s">
        <v>1</v>
      </c>
      <c r="F144" s="249" t="s">
        <v>301</v>
      </c>
      <c r="G144" s="247"/>
      <c r="H144" s="250">
        <v>91</v>
      </c>
      <c r="I144" s="251"/>
      <c r="J144" s="247"/>
      <c r="K144" s="247"/>
      <c r="L144" s="252"/>
      <c r="M144" s="253"/>
      <c r="N144" s="254"/>
      <c r="O144" s="254"/>
      <c r="P144" s="254"/>
      <c r="Q144" s="254"/>
      <c r="R144" s="254"/>
      <c r="S144" s="254"/>
      <c r="T144" s="255"/>
      <c r="AT144" s="256" t="s">
        <v>299</v>
      </c>
      <c r="AU144" s="256" t="s">
        <v>86</v>
      </c>
      <c r="AV144" s="13" t="s">
        <v>215</v>
      </c>
      <c r="AW144" s="13" t="s">
        <v>38</v>
      </c>
      <c r="AX144" s="13" t="s">
        <v>84</v>
      </c>
      <c r="AY144" s="256" t="s">
        <v>195</v>
      </c>
    </row>
    <row r="145" s="1" customFormat="1" ht="16.5" customHeight="1">
      <c r="B145" s="39"/>
      <c r="C145" s="217" t="s">
        <v>376</v>
      </c>
      <c r="D145" s="217" t="s">
        <v>198</v>
      </c>
      <c r="E145" s="218" t="s">
        <v>2681</v>
      </c>
      <c r="F145" s="219" t="s">
        <v>2682</v>
      </c>
      <c r="G145" s="220" t="s">
        <v>309</v>
      </c>
      <c r="H145" s="221">
        <v>6.6520000000000001</v>
      </c>
      <c r="I145" s="222"/>
      <c r="J145" s="223">
        <f>ROUND(I145*H145,2)</f>
        <v>0</v>
      </c>
      <c r="K145" s="219" t="s">
        <v>202</v>
      </c>
      <c r="L145" s="44"/>
      <c r="M145" s="224" t="s">
        <v>1</v>
      </c>
      <c r="N145" s="225" t="s">
        <v>48</v>
      </c>
      <c r="O145" s="80"/>
      <c r="P145" s="226">
        <f>O145*H145</f>
        <v>0</v>
      </c>
      <c r="Q145" s="226">
        <v>0</v>
      </c>
      <c r="R145" s="226">
        <f>Q145*H145</f>
        <v>0</v>
      </c>
      <c r="S145" s="226">
        <v>2.3999999999999999</v>
      </c>
      <c r="T145" s="227">
        <f>S145*H145</f>
        <v>15.9648</v>
      </c>
      <c r="AR145" s="17" t="s">
        <v>215</v>
      </c>
      <c r="AT145" s="17" t="s">
        <v>198</v>
      </c>
      <c r="AU145" s="17" t="s">
        <v>86</v>
      </c>
      <c r="AY145" s="17" t="s">
        <v>195</v>
      </c>
      <c r="BE145" s="228">
        <f>IF(N145="základní",J145,0)</f>
        <v>0</v>
      </c>
      <c r="BF145" s="228">
        <f>IF(N145="snížená",J145,0)</f>
        <v>0</v>
      </c>
      <c r="BG145" s="228">
        <f>IF(N145="zákl. přenesená",J145,0)</f>
        <v>0</v>
      </c>
      <c r="BH145" s="228">
        <f>IF(N145="sníž. přenesená",J145,0)</f>
        <v>0</v>
      </c>
      <c r="BI145" s="228">
        <f>IF(N145="nulová",J145,0)</f>
        <v>0</v>
      </c>
      <c r="BJ145" s="17" t="s">
        <v>84</v>
      </c>
      <c r="BK145" s="228">
        <f>ROUND(I145*H145,2)</f>
        <v>0</v>
      </c>
      <c r="BL145" s="17" t="s">
        <v>215</v>
      </c>
      <c r="BM145" s="17" t="s">
        <v>3322</v>
      </c>
    </row>
    <row r="146" s="12" customFormat="1">
      <c r="B146" s="235"/>
      <c r="C146" s="236"/>
      <c r="D146" s="229" t="s">
        <v>299</v>
      </c>
      <c r="E146" s="237" t="s">
        <v>1</v>
      </c>
      <c r="F146" s="238" t="s">
        <v>3323</v>
      </c>
      <c r="G146" s="236"/>
      <c r="H146" s="239">
        <v>5.1520000000000001</v>
      </c>
      <c r="I146" s="240"/>
      <c r="J146" s="236"/>
      <c r="K146" s="236"/>
      <c r="L146" s="241"/>
      <c r="M146" s="242"/>
      <c r="N146" s="243"/>
      <c r="O146" s="243"/>
      <c r="P146" s="243"/>
      <c r="Q146" s="243"/>
      <c r="R146" s="243"/>
      <c r="S146" s="243"/>
      <c r="T146" s="244"/>
      <c r="AT146" s="245" t="s">
        <v>299</v>
      </c>
      <c r="AU146" s="245" t="s">
        <v>86</v>
      </c>
      <c r="AV146" s="12" t="s">
        <v>86</v>
      </c>
      <c r="AW146" s="12" t="s">
        <v>38</v>
      </c>
      <c r="AX146" s="12" t="s">
        <v>77</v>
      </c>
      <c r="AY146" s="245" t="s">
        <v>195</v>
      </c>
    </row>
    <row r="147" s="14" customFormat="1">
      <c r="B147" s="257"/>
      <c r="C147" s="258"/>
      <c r="D147" s="229" t="s">
        <v>299</v>
      </c>
      <c r="E147" s="259" t="s">
        <v>1</v>
      </c>
      <c r="F147" s="260" t="s">
        <v>317</v>
      </c>
      <c r="G147" s="258"/>
      <c r="H147" s="261">
        <v>5.1520000000000001</v>
      </c>
      <c r="I147" s="262"/>
      <c r="J147" s="258"/>
      <c r="K147" s="258"/>
      <c r="L147" s="263"/>
      <c r="M147" s="264"/>
      <c r="N147" s="265"/>
      <c r="O147" s="265"/>
      <c r="P147" s="265"/>
      <c r="Q147" s="265"/>
      <c r="R147" s="265"/>
      <c r="S147" s="265"/>
      <c r="T147" s="266"/>
      <c r="AT147" s="267" t="s">
        <v>299</v>
      </c>
      <c r="AU147" s="267" t="s">
        <v>86</v>
      </c>
      <c r="AV147" s="14" t="s">
        <v>210</v>
      </c>
      <c r="AW147" s="14" t="s">
        <v>38</v>
      </c>
      <c r="AX147" s="14" t="s">
        <v>77</v>
      </c>
      <c r="AY147" s="267" t="s">
        <v>195</v>
      </c>
    </row>
    <row r="148" s="12" customFormat="1">
      <c r="B148" s="235"/>
      <c r="C148" s="236"/>
      <c r="D148" s="229" t="s">
        <v>299</v>
      </c>
      <c r="E148" s="237" t="s">
        <v>1</v>
      </c>
      <c r="F148" s="238" t="s">
        <v>3324</v>
      </c>
      <c r="G148" s="236"/>
      <c r="H148" s="239">
        <v>1.5</v>
      </c>
      <c r="I148" s="240"/>
      <c r="J148" s="236"/>
      <c r="K148" s="236"/>
      <c r="L148" s="241"/>
      <c r="M148" s="242"/>
      <c r="N148" s="243"/>
      <c r="O148" s="243"/>
      <c r="P148" s="243"/>
      <c r="Q148" s="243"/>
      <c r="R148" s="243"/>
      <c r="S148" s="243"/>
      <c r="T148" s="244"/>
      <c r="AT148" s="245" t="s">
        <v>299</v>
      </c>
      <c r="AU148" s="245" t="s">
        <v>86</v>
      </c>
      <c r="AV148" s="12" t="s">
        <v>86</v>
      </c>
      <c r="AW148" s="12" t="s">
        <v>38</v>
      </c>
      <c r="AX148" s="12" t="s">
        <v>77</v>
      </c>
      <c r="AY148" s="245" t="s">
        <v>195</v>
      </c>
    </row>
    <row r="149" s="13" customFormat="1">
      <c r="B149" s="246"/>
      <c r="C149" s="247"/>
      <c r="D149" s="229" t="s">
        <v>299</v>
      </c>
      <c r="E149" s="248" t="s">
        <v>1</v>
      </c>
      <c r="F149" s="249" t="s">
        <v>301</v>
      </c>
      <c r="G149" s="247"/>
      <c r="H149" s="250">
        <v>6.6520000000000001</v>
      </c>
      <c r="I149" s="251"/>
      <c r="J149" s="247"/>
      <c r="K149" s="247"/>
      <c r="L149" s="252"/>
      <c r="M149" s="253"/>
      <c r="N149" s="254"/>
      <c r="O149" s="254"/>
      <c r="P149" s="254"/>
      <c r="Q149" s="254"/>
      <c r="R149" s="254"/>
      <c r="S149" s="254"/>
      <c r="T149" s="255"/>
      <c r="AT149" s="256" t="s">
        <v>299</v>
      </c>
      <c r="AU149" s="256" t="s">
        <v>86</v>
      </c>
      <c r="AV149" s="13" t="s">
        <v>215</v>
      </c>
      <c r="AW149" s="13" t="s">
        <v>38</v>
      </c>
      <c r="AX149" s="13" t="s">
        <v>84</v>
      </c>
      <c r="AY149" s="256" t="s">
        <v>195</v>
      </c>
    </row>
    <row r="150" s="1" customFormat="1" ht="16.5" customHeight="1">
      <c r="B150" s="39"/>
      <c r="C150" s="217" t="s">
        <v>381</v>
      </c>
      <c r="D150" s="217" t="s">
        <v>198</v>
      </c>
      <c r="E150" s="218" t="s">
        <v>2686</v>
      </c>
      <c r="F150" s="219" t="s">
        <v>3325</v>
      </c>
      <c r="G150" s="220" t="s">
        <v>309</v>
      </c>
      <c r="H150" s="221">
        <v>13.060000000000001</v>
      </c>
      <c r="I150" s="222"/>
      <c r="J150" s="223">
        <f>ROUND(I150*H150,2)</f>
        <v>0</v>
      </c>
      <c r="K150" s="219" t="s">
        <v>202</v>
      </c>
      <c r="L150" s="44"/>
      <c r="M150" s="224" t="s">
        <v>1</v>
      </c>
      <c r="N150" s="225" t="s">
        <v>48</v>
      </c>
      <c r="O150" s="80"/>
      <c r="P150" s="226">
        <f>O150*H150</f>
        <v>0</v>
      </c>
      <c r="Q150" s="226">
        <v>0</v>
      </c>
      <c r="R150" s="226">
        <f>Q150*H150</f>
        <v>0</v>
      </c>
      <c r="S150" s="226">
        <v>2.3999999999999999</v>
      </c>
      <c r="T150" s="227">
        <f>S150*H150</f>
        <v>31.344000000000001</v>
      </c>
      <c r="AR150" s="17" t="s">
        <v>215</v>
      </c>
      <c r="AT150" s="17" t="s">
        <v>198</v>
      </c>
      <c r="AU150" s="17" t="s">
        <v>86</v>
      </c>
      <c r="AY150" s="17" t="s">
        <v>195</v>
      </c>
      <c r="BE150" s="228">
        <f>IF(N150="základní",J150,0)</f>
        <v>0</v>
      </c>
      <c r="BF150" s="228">
        <f>IF(N150="snížená",J150,0)</f>
        <v>0</v>
      </c>
      <c r="BG150" s="228">
        <f>IF(N150="zákl. přenesená",J150,0)</f>
        <v>0</v>
      </c>
      <c r="BH150" s="228">
        <f>IF(N150="sníž. přenesená",J150,0)</f>
        <v>0</v>
      </c>
      <c r="BI150" s="228">
        <f>IF(N150="nulová",J150,0)</f>
        <v>0</v>
      </c>
      <c r="BJ150" s="17" t="s">
        <v>84</v>
      </c>
      <c r="BK150" s="228">
        <f>ROUND(I150*H150,2)</f>
        <v>0</v>
      </c>
      <c r="BL150" s="17" t="s">
        <v>215</v>
      </c>
      <c r="BM150" s="17" t="s">
        <v>3326</v>
      </c>
    </row>
    <row r="151" s="12" customFormat="1">
      <c r="B151" s="235"/>
      <c r="C151" s="236"/>
      <c r="D151" s="229" t="s">
        <v>299</v>
      </c>
      <c r="E151" s="237" t="s">
        <v>1</v>
      </c>
      <c r="F151" s="238" t="s">
        <v>3327</v>
      </c>
      <c r="G151" s="236"/>
      <c r="H151" s="239">
        <v>10.560000000000001</v>
      </c>
      <c r="I151" s="240"/>
      <c r="J151" s="236"/>
      <c r="K151" s="236"/>
      <c r="L151" s="241"/>
      <c r="M151" s="242"/>
      <c r="N151" s="243"/>
      <c r="O151" s="243"/>
      <c r="P151" s="243"/>
      <c r="Q151" s="243"/>
      <c r="R151" s="243"/>
      <c r="S151" s="243"/>
      <c r="T151" s="244"/>
      <c r="AT151" s="245" t="s">
        <v>299</v>
      </c>
      <c r="AU151" s="245" t="s">
        <v>86</v>
      </c>
      <c r="AV151" s="12" t="s">
        <v>86</v>
      </c>
      <c r="AW151" s="12" t="s">
        <v>38</v>
      </c>
      <c r="AX151" s="12" t="s">
        <v>77</v>
      </c>
      <c r="AY151" s="245" t="s">
        <v>195</v>
      </c>
    </row>
    <row r="152" s="14" customFormat="1">
      <c r="B152" s="257"/>
      <c r="C152" s="258"/>
      <c r="D152" s="229" t="s">
        <v>299</v>
      </c>
      <c r="E152" s="259" t="s">
        <v>1</v>
      </c>
      <c r="F152" s="260" t="s">
        <v>317</v>
      </c>
      <c r="G152" s="258"/>
      <c r="H152" s="261">
        <v>10.560000000000001</v>
      </c>
      <c r="I152" s="262"/>
      <c r="J152" s="258"/>
      <c r="K152" s="258"/>
      <c r="L152" s="263"/>
      <c r="M152" s="264"/>
      <c r="N152" s="265"/>
      <c r="O152" s="265"/>
      <c r="P152" s="265"/>
      <c r="Q152" s="265"/>
      <c r="R152" s="265"/>
      <c r="S152" s="265"/>
      <c r="T152" s="266"/>
      <c r="AT152" s="267" t="s">
        <v>299</v>
      </c>
      <c r="AU152" s="267" t="s">
        <v>86</v>
      </c>
      <c r="AV152" s="14" t="s">
        <v>210</v>
      </c>
      <c r="AW152" s="14" t="s">
        <v>38</v>
      </c>
      <c r="AX152" s="14" t="s">
        <v>77</v>
      </c>
      <c r="AY152" s="267" t="s">
        <v>195</v>
      </c>
    </row>
    <row r="153" s="12" customFormat="1">
      <c r="B153" s="235"/>
      <c r="C153" s="236"/>
      <c r="D153" s="229" t="s">
        <v>299</v>
      </c>
      <c r="E153" s="237" t="s">
        <v>1</v>
      </c>
      <c r="F153" s="238" t="s">
        <v>3328</v>
      </c>
      <c r="G153" s="236"/>
      <c r="H153" s="239">
        <v>2.5</v>
      </c>
      <c r="I153" s="240"/>
      <c r="J153" s="236"/>
      <c r="K153" s="236"/>
      <c r="L153" s="241"/>
      <c r="M153" s="242"/>
      <c r="N153" s="243"/>
      <c r="O153" s="243"/>
      <c r="P153" s="243"/>
      <c r="Q153" s="243"/>
      <c r="R153" s="243"/>
      <c r="S153" s="243"/>
      <c r="T153" s="244"/>
      <c r="AT153" s="245" t="s">
        <v>299</v>
      </c>
      <c r="AU153" s="245" t="s">
        <v>86</v>
      </c>
      <c r="AV153" s="12" t="s">
        <v>86</v>
      </c>
      <c r="AW153" s="12" t="s">
        <v>38</v>
      </c>
      <c r="AX153" s="12" t="s">
        <v>77</v>
      </c>
      <c r="AY153" s="245" t="s">
        <v>195</v>
      </c>
    </row>
    <row r="154" s="13" customFormat="1">
      <c r="B154" s="246"/>
      <c r="C154" s="247"/>
      <c r="D154" s="229" t="s">
        <v>299</v>
      </c>
      <c r="E154" s="248" t="s">
        <v>1</v>
      </c>
      <c r="F154" s="249" t="s">
        <v>301</v>
      </c>
      <c r="G154" s="247"/>
      <c r="H154" s="250">
        <v>13.060000000000001</v>
      </c>
      <c r="I154" s="251"/>
      <c r="J154" s="247"/>
      <c r="K154" s="247"/>
      <c r="L154" s="252"/>
      <c r="M154" s="253"/>
      <c r="N154" s="254"/>
      <c r="O154" s="254"/>
      <c r="P154" s="254"/>
      <c r="Q154" s="254"/>
      <c r="R154" s="254"/>
      <c r="S154" s="254"/>
      <c r="T154" s="255"/>
      <c r="AT154" s="256" t="s">
        <v>299</v>
      </c>
      <c r="AU154" s="256" t="s">
        <v>86</v>
      </c>
      <c r="AV154" s="13" t="s">
        <v>215</v>
      </c>
      <c r="AW154" s="13" t="s">
        <v>38</v>
      </c>
      <c r="AX154" s="13" t="s">
        <v>84</v>
      </c>
      <c r="AY154" s="256" t="s">
        <v>195</v>
      </c>
    </row>
    <row r="155" s="11" customFormat="1" ht="22.8" customHeight="1">
      <c r="B155" s="201"/>
      <c r="C155" s="202"/>
      <c r="D155" s="203" t="s">
        <v>76</v>
      </c>
      <c r="E155" s="215" t="s">
        <v>2704</v>
      </c>
      <c r="F155" s="215" t="s">
        <v>2705</v>
      </c>
      <c r="G155" s="202"/>
      <c r="H155" s="202"/>
      <c r="I155" s="205"/>
      <c r="J155" s="216">
        <f>BK155</f>
        <v>0</v>
      </c>
      <c r="K155" s="202"/>
      <c r="L155" s="207"/>
      <c r="M155" s="208"/>
      <c r="N155" s="209"/>
      <c r="O155" s="209"/>
      <c r="P155" s="210">
        <f>SUM(P156:P162)</f>
        <v>0</v>
      </c>
      <c r="Q155" s="209"/>
      <c r="R155" s="210">
        <f>SUM(R156:R162)</f>
        <v>0</v>
      </c>
      <c r="S155" s="209"/>
      <c r="T155" s="211">
        <f>SUM(T156:T162)</f>
        <v>0</v>
      </c>
      <c r="AR155" s="212" t="s">
        <v>84</v>
      </c>
      <c r="AT155" s="213" t="s">
        <v>76</v>
      </c>
      <c r="AU155" s="213" t="s">
        <v>84</v>
      </c>
      <c r="AY155" s="212" t="s">
        <v>195</v>
      </c>
      <c r="BK155" s="214">
        <f>SUM(BK156:BK162)</f>
        <v>0</v>
      </c>
    </row>
    <row r="156" s="1" customFormat="1" ht="16.5" customHeight="1">
      <c r="B156" s="39"/>
      <c r="C156" s="217" t="s">
        <v>386</v>
      </c>
      <c r="D156" s="217" t="s">
        <v>198</v>
      </c>
      <c r="E156" s="218" t="s">
        <v>3329</v>
      </c>
      <c r="F156" s="219" t="s">
        <v>3330</v>
      </c>
      <c r="G156" s="220" t="s">
        <v>350</v>
      </c>
      <c r="H156" s="221">
        <v>47.308999999999998</v>
      </c>
      <c r="I156" s="222"/>
      <c r="J156" s="223">
        <f>ROUND(I156*H156,2)</f>
        <v>0</v>
      </c>
      <c r="K156" s="219" t="s">
        <v>202</v>
      </c>
      <c r="L156" s="44"/>
      <c r="M156" s="224" t="s">
        <v>1</v>
      </c>
      <c r="N156" s="225" t="s">
        <v>48</v>
      </c>
      <c r="O156" s="80"/>
      <c r="P156" s="226">
        <f>O156*H156</f>
        <v>0</v>
      </c>
      <c r="Q156" s="226">
        <v>0</v>
      </c>
      <c r="R156" s="226">
        <f>Q156*H156</f>
        <v>0</v>
      </c>
      <c r="S156" s="226">
        <v>0</v>
      </c>
      <c r="T156" s="227">
        <f>S156*H156</f>
        <v>0</v>
      </c>
      <c r="AR156" s="17" t="s">
        <v>215</v>
      </c>
      <c r="AT156" s="17" t="s">
        <v>198</v>
      </c>
      <c r="AU156" s="17" t="s">
        <v>86</v>
      </c>
      <c r="AY156" s="17" t="s">
        <v>195</v>
      </c>
      <c r="BE156" s="228">
        <f>IF(N156="základní",J156,0)</f>
        <v>0</v>
      </c>
      <c r="BF156" s="228">
        <f>IF(N156="snížená",J156,0)</f>
        <v>0</v>
      </c>
      <c r="BG156" s="228">
        <f>IF(N156="zákl. přenesená",J156,0)</f>
        <v>0</v>
      </c>
      <c r="BH156" s="228">
        <f>IF(N156="sníž. přenesená",J156,0)</f>
        <v>0</v>
      </c>
      <c r="BI156" s="228">
        <f>IF(N156="nulová",J156,0)</f>
        <v>0</v>
      </c>
      <c r="BJ156" s="17" t="s">
        <v>84</v>
      </c>
      <c r="BK156" s="228">
        <f>ROUND(I156*H156,2)</f>
        <v>0</v>
      </c>
      <c r="BL156" s="17" t="s">
        <v>215</v>
      </c>
      <c r="BM156" s="17" t="s">
        <v>3331</v>
      </c>
    </row>
    <row r="157" s="1" customFormat="1" ht="16.5" customHeight="1">
      <c r="B157" s="39"/>
      <c r="C157" s="217" t="s">
        <v>391</v>
      </c>
      <c r="D157" s="217" t="s">
        <v>198</v>
      </c>
      <c r="E157" s="218" t="s">
        <v>2706</v>
      </c>
      <c r="F157" s="219" t="s">
        <v>2707</v>
      </c>
      <c r="G157" s="220" t="s">
        <v>350</v>
      </c>
      <c r="H157" s="221">
        <v>47.308999999999998</v>
      </c>
      <c r="I157" s="222"/>
      <c r="J157" s="223">
        <f>ROUND(I157*H157,2)</f>
        <v>0</v>
      </c>
      <c r="K157" s="219" t="s">
        <v>202</v>
      </c>
      <c r="L157" s="44"/>
      <c r="M157" s="224" t="s">
        <v>1</v>
      </c>
      <c r="N157" s="225" t="s">
        <v>48</v>
      </c>
      <c r="O157" s="80"/>
      <c r="P157" s="226">
        <f>O157*H157</f>
        <v>0</v>
      </c>
      <c r="Q157" s="226">
        <v>0</v>
      </c>
      <c r="R157" s="226">
        <f>Q157*H157</f>
        <v>0</v>
      </c>
      <c r="S157" s="226">
        <v>0</v>
      </c>
      <c r="T157" s="227">
        <f>S157*H157</f>
        <v>0</v>
      </c>
      <c r="AR157" s="17" t="s">
        <v>215</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215</v>
      </c>
      <c r="BM157" s="17" t="s">
        <v>3332</v>
      </c>
    </row>
    <row r="158" s="1" customFormat="1">
      <c r="B158" s="39"/>
      <c r="C158" s="40"/>
      <c r="D158" s="229" t="s">
        <v>205</v>
      </c>
      <c r="E158" s="40"/>
      <c r="F158" s="230" t="s">
        <v>2709</v>
      </c>
      <c r="G158" s="40"/>
      <c r="H158" s="40"/>
      <c r="I158" s="144"/>
      <c r="J158" s="40"/>
      <c r="K158" s="40"/>
      <c r="L158" s="44"/>
      <c r="M158" s="231"/>
      <c r="N158" s="80"/>
      <c r="O158" s="80"/>
      <c r="P158" s="80"/>
      <c r="Q158" s="80"/>
      <c r="R158" s="80"/>
      <c r="S158" s="80"/>
      <c r="T158" s="81"/>
      <c r="AT158" s="17" t="s">
        <v>205</v>
      </c>
      <c r="AU158" s="17" t="s">
        <v>86</v>
      </c>
    </row>
    <row r="159" s="1" customFormat="1" ht="16.5" customHeight="1">
      <c r="B159" s="39"/>
      <c r="C159" s="217" t="s">
        <v>396</v>
      </c>
      <c r="D159" s="217" t="s">
        <v>198</v>
      </c>
      <c r="E159" s="218" t="s">
        <v>2710</v>
      </c>
      <c r="F159" s="219" t="s">
        <v>2711</v>
      </c>
      <c r="G159" s="220" t="s">
        <v>350</v>
      </c>
      <c r="H159" s="221">
        <v>47.308999999999998</v>
      </c>
      <c r="I159" s="222"/>
      <c r="J159" s="223">
        <f>ROUND(I159*H159,2)</f>
        <v>0</v>
      </c>
      <c r="K159" s="219" t="s">
        <v>202</v>
      </c>
      <c r="L159" s="44"/>
      <c r="M159" s="224" t="s">
        <v>1</v>
      </c>
      <c r="N159" s="225" t="s">
        <v>48</v>
      </c>
      <c r="O159" s="80"/>
      <c r="P159" s="226">
        <f>O159*H159</f>
        <v>0</v>
      </c>
      <c r="Q159" s="226">
        <v>0</v>
      </c>
      <c r="R159" s="226">
        <f>Q159*H159</f>
        <v>0</v>
      </c>
      <c r="S159" s="226">
        <v>0</v>
      </c>
      <c r="T159" s="227">
        <f>S159*H159</f>
        <v>0</v>
      </c>
      <c r="AR159" s="17" t="s">
        <v>215</v>
      </c>
      <c r="AT159" s="17" t="s">
        <v>198</v>
      </c>
      <c r="AU159" s="17" t="s">
        <v>86</v>
      </c>
      <c r="AY159" s="17" t="s">
        <v>195</v>
      </c>
      <c r="BE159" s="228">
        <f>IF(N159="základní",J159,0)</f>
        <v>0</v>
      </c>
      <c r="BF159" s="228">
        <f>IF(N159="snížená",J159,0)</f>
        <v>0</v>
      </c>
      <c r="BG159" s="228">
        <f>IF(N159="zákl. přenesená",J159,0)</f>
        <v>0</v>
      </c>
      <c r="BH159" s="228">
        <f>IF(N159="sníž. přenesená",J159,0)</f>
        <v>0</v>
      </c>
      <c r="BI159" s="228">
        <f>IF(N159="nulová",J159,0)</f>
        <v>0</v>
      </c>
      <c r="BJ159" s="17" t="s">
        <v>84</v>
      </c>
      <c r="BK159" s="228">
        <f>ROUND(I159*H159,2)</f>
        <v>0</v>
      </c>
      <c r="BL159" s="17" t="s">
        <v>215</v>
      </c>
      <c r="BM159" s="17" t="s">
        <v>3333</v>
      </c>
    </row>
    <row r="160" s="1" customFormat="1" ht="16.5" customHeight="1">
      <c r="B160" s="39"/>
      <c r="C160" s="217" t="s">
        <v>7</v>
      </c>
      <c r="D160" s="217" t="s">
        <v>198</v>
      </c>
      <c r="E160" s="218" t="s">
        <v>2713</v>
      </c>
      <c r="F160" s="219" t="s">
        <v>2714</v>
      </c>
      <c r="G160" s="220" t="s">
        <v>350</v>
      </c>
      <c r="H160" s="221">
        <v>709.63499999999999</v>
      </c>
      <c r="I160" s="222"/>
      <c r="J160" s="223">
        <f>ROUND(I160*H160,2)</f>
        <v>0</v>
      </c>
      <c r="K160" s="219" t="s">
        <v>202</v>
      </c>
      <c r="L160" s="44"/>
      <c r="M160" s="224" t="s">
        <v>1</v>
      </c>
      <c r="N160" s="225" t="s">
        <v>48</v>
      </c>
      <c r="O160" s="80"/>
      <c r="P160" s="226">
        <f>O160*H160</f>
        <v>0</v>
      </c>
      <c r="Q160" s="226">
        <v>0</v>
      </c>
      <c r="R160" s="226">
        <f>Q160*H160</f>
        <v>0</v>
      </c>
      <c r="S160" s="226">
        <v>0</v>
      </c>
      <c r="T160" s="227">
        <f>S160*H160</f>
        <v>0</v>
      </c>
      <c r="AR160" s="17" t="s">
        <v>215</v>
      </c>
      <c r="AT160" s="17" t="s">
        <v>198</v>
      </c>
      <c r="AU160" s="17" t="s">
        <v>86</v>
      </c>
      <c r="AY160" s="17" t="s">
        <v>195</v>
      </c>
      <c r="BE160" s="228">
        <f>IF(N160="základní",J160,0)</f>
        <v>0</v>
      </c>
      <c r="BF160" s="228">
        <f>IF(N160="snížená",J160,0)</f>
        <v>0</v>
      </c>
      <c r="BG160" s="228">
        <f>IF(N160="zákl. přenesená",J160,0)</f>
        <v>0</v>
      </c>
      <c r="BH160" s="228">
        <f>IF(N160="sníž. přenesená",J160,0)</f>
        <v>0</v>
      </c>
      <c r="BI160" s="228">
        <f>IF(N160="nulová",J160,0)</f>
        <v>0</v>
      </c>
      <c r="BJ160" s="17" t="s">
        <v>84</v>
      </c>
      <c r="BK160" s="228">
        <f>ROUND(I160*H160,2)</f>
        <v>0</v>
      </c>
      <c r="BL160" s="17" t="s">
        <v>215</v>
      </c>
      <c r="BM160" s="17" t="s">
        <v>3334</v>
      </c>
    </row>
    <row r="161" s="12" customFormat="1">
      <c r="B161" s="235"/>
      <c r="C161" s="236"/>
      <c r="D161" s="229" t="s">
        <v>299</v>
      </c>
      <c r="E161" s="236"/>
      <c r="F161" s="238" t="s">
        <v>3335</v>
      </c>
      <c r="G161" s="236"/>
      <c r="H161" s="239">
        <v>709.63499999999999</v>
      </c>
      <c r="I161" s="240"/>
      <c r="J161" s="236"/>
      <c r="K161" s="236"/>
      <c r="L161" s="241"/>
      <c r="M161" s="242"/>
      <c r="N161" s="243"/>
      <c r="O161" s="243"/>
      <c r="P161" s="243"/>
      <c r="Q161" s="243"/>
      <c r="R161" s="243"/>
      <c r="S161" s="243"/>
      <c r="T161" s="244"/>
      <c r="AT161" s="245" t="s">
        <v>299</v>
      </c>
      <c r="AU161" s="245" t="s">
        <v>86</v>
      </c>
      <c r="AV161" s="12" t="s">
        <v>86</v>
      </c>
      <c r="AW161" s="12" t="s">
        <v>4</v>
      </c>
      <c r="AX161" s="12" t="s">
        <v>84</v>
      </c>
      <c r="AY161" s="245" t="s">
        <v>195</v>
      </c>
    </row>
    <row r="162" s="1" customFormat="1" ht="16.5" customHeight="1">
      <c r="B162" s="39"/>
      <c r="C162" s="217" t="s">
        <v>407</v>
      </c>
      <c r="D162" s="217" t="s">
        <v>198</v>
      </c>
      <c r="E162" s="218" t="s">
        <v>2717</v>
      </c>
      <c r="F162" s="219" t="s">
        <v>2718</v>
      </c>
      <c r="G162" s="220" t="s">
        <v>350</v>
      </c>
      <c r="H162" s="221">
        <v>47.308999999999998</v>
      </c>
      <c r="I162" s="222"/>
      <c r="J162" s="223">
        <f>ROUND(I162*H162,2)</f>
        <v>0</v>
      </c>
      <c r="K162" s="219" t="s">
        <v>202</v>
      </c>
      <c r="L162" s="44"/>
      <c r="M162" s="224" t="s">
        <v>1</v>
      </c>
      <c r="N162" s="225" t="s">
        <v>48</v>
      </c>
      <c r="O162" s="80"/>
      <c r="P162" s="226">
        <f>O162*H162</f>
        <v>0</v>
      </c>
      <c r="Q162" s="226">
        <v>0</v>
      </c>
      <c r="R162" s="226">
        <f>Q162*H162</f>
        <v>0</v>
      </c>
      <c r="S162" s="226">
        <v>0</v>
      </c>
      <c r="T162" s="227">
        <f>S162*H162</f>
        <v>0</v>
      </c>
      <c r="AR162" s="17" t="s">
        <v>215</v>
      </c>
      <c r="AT162" s="17" t="s">
        <v>198</v>
      </c>
      <c r="AU162" s="17" t="s">
        <v>86</v>
      </c>
      <c r="AY162" s="17" t="s">
        <v>195</v>
      </c>
      <c r="BE162" s="228">
        <f>IF(N162="základní",J162,0)</f>
        <v>0</v>
      </c>
      <c r="BF162" s="228">
        <f>IF(N162="snížená",J162,0)</f>
        <v>0</v>
      </c>
      <c r="BG162" s="228">
        <f>IF(N162="zákl. přenesená",J162,0)</f>
        <v>0</v>
      </c>
      <c r="BH162" s="228">
        <f>IF(N162="sníž. přenesená",J162,0)</f>
        <v>0</v>
      </c>
      <c r="BI162" s="228">
        <f>IF(N162="nulová",J162,0)</f>
        <v>0</v>
      </c>
      <c r="BJ162" s="17" t="s">
        <v>84</v>
      </c>
      <c r="BK162" s="228">
        <f>ROUND(I162*H162,2)</f>
        <v>0</v>
      </c>
      <c r="BL162" s="17" t="s">
        <v>215</v>
      </c>
      <c r="BM162" s="17" t="s">
        <v>3336</v>
      </c>
    </row>
    <row r="163" s="11" customFormat="1" ht="22.8" customHeight="1">
      <c r="B163" s="201"/>
      <c r="C163" s="202"/>
      <c r="D163" s="203" t="s">
        <v>76</v>
      </c>
      <c r="E163" s="215" t="s">
        <v>934</v>
      </c>
      <c r="F163" s="215" t="s">
        <v>935</v>
      </c>
      <c r="G163" s="202"/>
      <c r="H163" s="202"/>
      <c r="I163" s="205"/>
      <c r="J163" s="216">
        <f>BK163</f>
        <v>0</v>
      </c>
      <c r="K163" s="202"/>
      <c r="L163" s="207"/>
      <c r="M163" s="208"/>
      <c r="N163" s="209"/>
      <c r="O163" s="209"/>
      <c r="P163" s="210">
        <f>P164</f>
        <v>0</v>
      </c>
      <c r="Q163" s="209"/>
      <c r="R163" s="210">
        <f>R164</f>
        <v>0</v>
      </c>
      <c r="S163" s="209"/>
      <c r="T163" s="211">
        <f>T164</f>
        <v>0</v>
      </c>
      <c r="AR163" s="212" t="s">
        <v>84</v>
      </c>
      <c r="AT163" s="213" t="s">
        <v>76</v>
      </c>
      <c r="AU163" s="213" t="s">
        <v>84</v>
      </c>
      <c r="AY163" s="212" t="s">
        <v>195</v>
      </c>
      <c r="BK163" s="214">
        <f>BK164</f>
        <v>0</v>
      </c>
    </row>
    <row r="164" s="1" customFormat="1" ht="16.5" customHeight="1">
      <c r="B164" s="39"/>
      <c r="C164" s="217" t="s">
        <v>411</v>
      </c>
      <c r="D164" s="217" t="s">
        <v>198</v>
      </c>
      <c r="E164" s="218" t="s">
        <v>3337</v>
      </c>
      <c r="F164" s="219" t="s">
        <v>3338</v>
      </c>
      <c r="G164" s="220" t="s">
        <v>350</v>
      </c>
      <c r="H164" s="221">
        <v>483.35899999999998</v>
      </c>
      <c r="I164" s="222"/>
      <c r="J164" s="223">
        <f>ROUND(I164*H164,2)</f>
        <v>0</v>
      </c>
      <c r="K164" s="219" t="s">
        <v>202</v>
      </c>
      <c r="L164" s="44"/>
      <c r="M164" s="224" t="s">
        <v>1</v>
      </c>
      <c r="N164" s="225" t="s">
        <v>48</v>
      </c>
      <c r="O164" s="80"/>
      <c r="P164" s="226">
        <f>O164*H164</f>
        <v>0</v>
      </c>
      <c r="Q164" s="226">
        <v>0</v>
      </c>
      <c r="R164" s="226">
        <f>Q164*H164</f>
        <v>0</v>
      </c>
      <c r="S164" s="226">
        <v>0</v>
      </c>
      <c r="T164" s="227">
        <f>S164*H164</f>
        <v>0</v>
      </c>
      <c r="AR164" s="17" t="s">
        <v>215</v>
      </c>
      <c r="AT164" s="17" t="s">
        <v>198</v>
      </c>
      <c r="AU164" s="17" t="s">
        <v>86</v>
      </c>
      <c r="AY164" s="17" t="s">
        <v>195</v>
      </c>
      <c r="BE164" s="228">
        <f>IF(N164="základní",J164,0)</f>
        <v>0</v>
      </c>
      <c r="BF164" s="228">
        <f>IF(N164="snížená",J164,0)</f>
        <v>0</v>
      </c>
      <c r="BG164" s="228">
        <f>IF(N164="zákl. přenesená",J164,0)</f>
        <v>0</v>
      </c>
      <c r="BH164" s="228">
        <f>IF(N164="sníž. přenesená",J164,0)</f>
        <v>0</v>
      </c>
      <c r="BI164" s="228">
        <f>IF(N164="nulová",J164,0)</f>
        <v>0</v>
      </c>
      <c r="BJ164" s="17" t="s">
        <v>84</v>
      </c>
      <c r="BK164" s="228">
        <f>ROUND(I164*H164,2)</f>
        <v>0</v>
      </c>
      <c r="BL164" s="17" t="s">
        <v>215</v>
      </c>
      <c r="BM164" s="17" t="s">
        <v>3339</v>
      </c>
    </row>
    <row r="165" s="11" customFormat="1" ht="25.92" customHeight="1">
      <c r="B165" s="201"/>
      <c r="C165" s="202"/>
      <c r="D165" s="203" t="s">
        <v>76</v>
      </c>
      <c r="E165" s="204" t="s">
        <v>940</v>
      </c>
      <c r="F165" s="204" t="s">
        <v>941</v>
      </c>
      <c r="G165" s="202"/>
      <c r="H165" s="202"/>
      <c r="I165" s="205"/>
      <c r="J165" s="206">
        <f>BK165</f>
        <v>0</v>
      </c>
      <c r="K165" s="202"/>
      <c r="L165" s="207"/>
      <c r="M165" s="208"/>
      <c r="N165" s="209"/>
      <c r="O165" s="209"/>
      <c r="P165" s="210">
        <f>P166+P186</f>
        <v>0</v>
      </c>
      <c r="Q165" s="209"/>
      <c r="R165" s="210">
        <f>R166+R186</f>
        <v>0.19307779999999999</v>
      </c>
      <c r="S165" s="209"/>
      <c r="T165" s="211">
        <f>T166+T186</f>
        <v>0</v>
      </c>
      <c r="AR165" s="212" t="s">
        <v>86</v>
      </c>
      <c r="AT165" s="213" t="s">
        <v>76</v>
      </c>
      <c r="AU165" s="213" t="s">
        <v>77</v>
      </c>
      <c r="AY165" s="212" t="s">
        <v>195</v>
      </c>
      <c r="BK165" s="214">
        <f>BK166+BK186</f>
        <v>0</v>
      </c>
    </row>
    <row r="166" s="11" customFormat="1" ht="22.8" customHeight="1">
      <c r="B166" s="201"/>
      <c r="C166" s="202"/>
      <c r="D166" s="203" t="s">
        <v>76</v>
      </c>
      <c r="E166" s="215" t="s">
        <v>942</v>
      </c>
      <c r="F166" s="215" t="s">
        <v>943</v>
      </c>
      <c r="G166" s="202"/>
      <c r="H166" s="202"/>
      <c r="I166" s="205"/>
      <c r="J166" s="216">
        <f>BK166</f>
        <v>0</v>
      </c>
      <c r="K166" s="202"/>
      <c r="L166" s="207"/>
      <c r="M166" s="208"/>
      <c r="N166" s="209"/>
      <c r="O166" s="209"/>
      <c r="P166" s="210">
        <f>SUM(P167:P185)</f>
        <v>0</v>
      </c>
      <c r="Q166" s="209"/>
      <c r="R166" s="210">
        <f>SUM(R167:R185)</f>
        <v>0.19307779999999999</v>
      </c>
      <c r="S166" s="209"/>
      <c r="T166" s="211">
        <f>SUM(T167:T185)</f>
        <v>0</v>
      </c>
      <c r="AR166" s="212" t="s">
        <v>86</v>
      </c>
      <c r="AT166" s="213" t="s">
        <v>76</v>
      </c>
      <c r="AU166" s="213" t="s">
        <v>84</v>
      </c>
      <c r="AY166" s="212" t="s">
        <v>195</v>
      </c>
      <c r="BK166" s="214">
        <f>SUM(BK167:BK185)</f>
        <v>0</v>
      </c>
    </row>
    <row r="167" s="1" customFormat="1" ht="16.5" customHeight="1">
      <c r="B167" s="39"/>
      <c r="C167" s="217" t="s">
        <v>416</v>
      </c>
      <c r="D167" s="217" t="s">
        <v>198</v>
      </c>
      <c r="E167" s="218" t="s">
        <v>3340</v>
      </c>
      <c r="F167" s="219" t="s">
        <v>3341</v>
      </c>
      <c r="G167" s="220" t="s">
        <v>321</v>
      </c>
      <c r="H167" s="221">
        <v>15</v>
      </c>
      <c r="I167" s="222"/>
      <c r="J167" s="223">
        <f>ROUND(I167*H167,2)</f>
        <v>0</v>
      </c>
      <c r="K167" s="219" t="s">
        <v>202</v>
      </c>
      <c r="L167" s="44"/>
      <c r="M167" s="224" t="s">
        <v>1</v>
      </c>
      <c r="N167" s="225" t="s">
        <v>48</v>
      </c>
      <c r="O167" s="80"/>
      <c r="P167" s="226">
        <f>O167*H167</f>
        <v>0</v>
      </c>
      <c r="Q167" s="226">
        <v>0</v>
      </c>
      <c r="R167" s="226">
        <f>Q167*H167</f>
        <v>0</v>
      </c>
      <c r="S167" s="226">
        <v>0</v>
      </c>
      <c r="T167" s="227">
        <f>S167*H167</f>
        <v>0</v>
      </c>
      <c r="AR167" s="17" t="s">
        <v>376</v>
      </c>
      <c r="AT167" s="17" t="s">
        <v>198</v>
      </c>
      <c r="AU167" s="17" t="s">
        <v>86</v>
      </c>
      <c r="AY167" s="17" t="s">
        <v>195</v>
      </c>
      <c r="BE167" s="228">
        <f>IF(N167="základní",J167,0)</f>
        <v>0</v>
      </c>
      <c r="BF167" s="228">
        <f>IF(N167="snížená",J167,0)</f>
        <v>0</v>
      </c>
      <c r="BG167" s="228">
        <f>IF(N167="zákl. přenesená",J167,0)</f>
        <v>0</v>
      </c>
      <c r="BH167" s="228">
        <f>IF(N167="sníž. přenesená",J167,0)</f>
        <v>0</v>
      </c>
      <c r="BI167" s="228">
        <f>IF(N167="nulová",J167,0)</f>
        <v>0</v>
      </c>
      <c r="BJ167" s="17" t="s">
        <v>84</v>
      </c>
      <c r="BK167" s="228">
        <f>ROUND(I167*H167,2)</f>
        <v>0</v>
      </c>
      <c r="BL167" s="17" t="s">
        <v>376</v>
      </c>
      <c r="BM167" s="17" t="s">
        <v>3342</v>
      </c>
    </row>
    <row r="168" s="12" customFormat="1">
      <c r="B168" s="235"/>
      <c r="C168" s="236"/>
      <c r="D168" s="229" t="s">
        <v>299</v>
      </c>
      <c r="E168" s="237" t="s">
        <v>1</v>
      </c>
      <c r="F168" s="238" t="s">
        <v>3343</v>
      </c>
      <c r="G168" s="236"/>
      <c r="H168" s="239">
        <v>15</v>
      </c>
      <c r="I168" s="240"/>
      <c r="J168" s="236"/>
      <c r="K168" s="236"/>
      <c r="L168" s="241"/>
      <c r="M168" s="242"/>
      <c r="N168" s="243"/>
      <c r="O168" s="243"/>
      <c r="P168" s="243"/>
      <c r="Q168" s="243"/>
      <c r="R168" s="243"/>
      <c r="S168" s="243"/>
      <c r="T168" s="244"/>
      <c r="AT168" s="245" t="s">
        <v>299</v>
      </c>
      <c r="AU168" s="245" t="s">
        <v>86</v>
      </c>
      <c r="AV168" s="12" t="s">
        <v>86</v>
      </c>
      <c r="AW168" s="12" t="s">
        <v>38</v>
      </c>
      <c r="AX168" s="12" t="s">
        <v>77</v>
      </c>
      <c r="AY168" s="245" t="s">
        <v>195</v>
      </c>
    </row>
    <row r="169" s="13" customFormat="1">
      <c r="B169" s="246"/>
      <c r="C169" s="247"/>
      <c r="D169" s="229" t="s">
        <v>299</v>
      </c>
      <c r="E169" s="248" t="s">
        <v>1</v>
      </c>
      <c r="F169" s="249" t="s">
        <v>301</v>
      </c>
      <c r="G169" s="247"/>
      <c r="H169" s="250">
        <v>15</v>
      </c>
      <c r="I169" s="251"/>
      <c r="J169" s="247"/>
      <c r="K169" s="247"/>
      <c r="L169" s="252"/>
      <c r="M169" s="253"/>
      <c r="N169" s="254"/>
      <c r="O169" s="254"/>
      <c r="P169" s="254"/>
      <c r="Q169" s="254"/>
      <c r="R169" s="254"/>
      <c r="S169" s="254"/>
      <c r="T169" s="255"/>
      <c r="AT169" s="256" t="s">
        <v>299</v>
      </c>
      <c r="AU169" s="256" t="s">
        <v>86</v>
      </c>
      <c r="AV169" s="13" t="s">
        <v>215</v>
      </c>
      <c r="AW169" s="13" t="s">
        <v>38</v>
      </c>
      <c r="AX169" s="13" t="s">
        <v>84</v>
      </c>
      <c r="AY169" s="256" t="s">
        <v>195</v>
      </c>
    </row>
    <row r="170" s="1" customFormat="1" ht="16.5" customHeight="1">
      <c r="B170" s="39"/>
      <c r="C170" s="278" t="s">
        <v>421</v>
      </c>
      <c r="D170" s="278" t="s">
        <v>366</v>
      </c>
      <c r="E170" s="279" t="s">
        <v>1051</v>
      </c>
      <c r="F170" s="280" t="s">
        <v>1052</v>
      </c>
      <c r="G170" s="281" t="s">
        <v>350</v>
      </c>
      <c r="H170" s="282">
        <v>0.0050000000000000001</v>
      </c>
      <c r="I170" s="283"/>
      <c r="J170" s="284">
        <f>ROUND(I170*H170,2)</f>
        <v>0</v>
      </c>
      <c r="K170" s="280" t="s">
        <v>202</v>
      </c>
      <c r="L170" s="285"/>
      <c r="M170" s="286" t="s">
        <v>1</v>
      </c>
      <c r="N170" s="287" t="s">
        <v>48</v>
      </c>
      <c r="O170" s="80"/>
      <c r="P170" s="226">
        <f>O170*H170</f>
        <v>0</v>
      </c>
      <c r="Q170" s="226">
        <v>1</v>
      </c>
      <c r="R170" s="226">
        <f>Q170*H170</f>
        <v>0.0050000000000000001</v>
      </c>
      <c r="S170" s="226">
        <v>0</v>
      </c>
      <c r="T170" s="227">
        <f>S170*H170</f>
        <v>0</v>
      </c>
      <c r="AR170" s="17" t="s">
        <v>455</v>
      </c>
      <c r="AT170" s="17" t="s">
        <v>366</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376</v>
      </c>
      <c r="BM170" s="17" t="s">
        <v>3344</v>
      </c>
    </row>
    <row r="171" s="12" customFormat="1">
      <c r="B171" s="235"/>
      <c r="C171" s="236"/>
      <c r="D171" s="229" t="s">
        <v>299</v>
      </c>
      <c r="E171" s="236"/>
      <c r="F171" s="238" t="s">
        <v>3345</v>
      </c>
      <c r="G171" s="236"/>
      <c r="H171" s="239">
        <v>0.0050000000000000001</v>
      </c>
      <c r="I171" s="240"/>
      <c r="J171" s="236"/>
      <c r="K171" s="236"/>
      <c r="L171" s="241"/>
      <c r="M171" s="242"/>
      <c r="N171" s="243"/>
      <c r="O171" s="243"/>
      <c r="P171" s="243"/>
      <c r="Q171" s="243"/>
      <c r="R171" s="243"/>
      <c r="S171" s="243"/>
      <c r="T171" s="244"/>
      <c r="AT171" s="245" t="s">
        <v>299</v>
      </c>
      <c r="AU171" s="245" t="s">
        <v>86</v>
      </c>
      <c r="AV171" s="12" t="s">
        <v>86</v>
      </c>
      <c r="AW171" s="12" t="s">
        <v>4</v>
      </c>
      <c r="AX171" s="12" t="s">
        <v>84</v>
      </c>
      <c r="AY171" s="245" t="s">
        <v>195</v>
      </c>
    </row>
    <row r="172" s="1" customFormat="1" ht="16.5" customHeight="1">
      <c r="B172" s="39"/>
      <c r="C172" s="217" t="s">
        <v>426</v>
      </c>
      <c r="D172" s="217" t="s">
        <v>198</v>
      </c>
      <c r="E172" s="218" t="s">
        <v>3346</v>
      </c>
      <c r="F172" s="219" t="s">
        <v>3347</v>
      </c>
      <c r="G172" s="220" t="s">
        <v>321</v>
      </c>
      <c r="H172" s="221">
        <v>47.270000000000003</v>
      </c>
      <c r="I172" s="222"/>
      <c r="J172" s="223">
        <f>ROUND(I172*H172,2)</f>
        <v>0</v>
      </c>
      <c r="K172" s="219" t="s">
        <v>202</v>
      </c>
      <c r="L172" s="44"/>
      <c r="M172" s="224" t="s">
        <v>1</v>
      </c>
      <c r="N172" s="225" t="s">
        <v>48</v>
      </c>
      <c r="O172" s="80"/>
      <c r="P172" s="226">
        <f>O172*H172</f>
        <v>0</v>
      </c>
      <c r="Q172" s="226">
        <v>0</v>
      </c>
      <c r="R172" s="226">
        <f>Q172*H172</f>
        <v>0</v>
      </c>
      <c r="S172" s="226">
        <v>0</v>
      </c>
      <c r="T172" s="227">
        <f>S172*H172</f>
        <v>0</v>
      </c>
      <c r="AR172" s="17" t="s">
        <v>376</v>
      </c>
      <c r="AT172" s="17" t="s">
        <v>198</v>
      </c>
      <c r="AU172" s="17" t="s">
        <v>86</v>
      </c>
      <c r="AY172" s="17" t="s">
        <v>195</v>
      </c>
      <c r="BE172" s="228">
        <f>IF(N172="základní",J172,0)</f>
        <v>0</v>
      </c>
      <c r="BF172" s="228">
        <f>IF(N172="snížená",J172,0)</f>
        <v>0</v>
      </c>
      <c r="BG172" s="228">
        <f>IF(N172="zákl. přenesená",J172,0)</f>
        <v>0</v>
      </c>
      <c r="BH172" s="228">
        <f>IF(N172="sníž. přenesená",J172,0)</f>
        <v>0</v>
      </c>
      <c r="BI172" s="228">
        <f>IF(N172="nulová",J172,0)</f>
        <v>0</v>
      </c>
      <c r="BJ172" s="17" t="s">
        <v>84</v>
      </c>
      <c r="BK172" s="228">
        <f>ROUND(I172*H172,2)</f>
        <v>0</v>
      </c>
      <c r="BL172" s="17" t="s">
        <v>376</v>
      </c>
      <c r="BM172" s="17" t="s">
        <v>3348</v>
      </c>
    </row>
    <row r="173" s="12" customFormat="1">
      <c r="B173" s="235"/>
      <c r="C173" s="236"/>
      <c r="D173" s="229" t="s">
        <v>299</v>
      </c>
      <c r="E173" s="237" t="s">
        <v>1</v>
      </c>
      <c r="F173" s="238" t="s">
        <v>3349</v>
      </c>
      <c r="G173" s="236"/>
      <c r="H173" s="239">
        <v>47.270000000000003</v>
      </c>
      <c r="I173" s="240"/>
      <c r="J173" s="236"/>
      <c r="K173" s="236"/>
      <c r="L173" s="241"/>
      <c r="M173" s="242"/>
      <c r="N173" s="243"/>
      <c r="O173" s="243"/>
      <c r="P173" s="243"/>
      <c r="Q173" s="243"/>
      <c r="R173" s="243"/>
      <c r="S173" s="243"/>
      <c r="T173" s="244"/>
      <c r="AT173" s="245" t="s">
        <v>299</v>
      </c>
      <c r="AU173" s="245" t="s">
        <v>86</v>
      </c>
      <c r="AV173" s="12" t="s">
        <v>86</v>
      </c>
      <c r="AW173" s="12" t="s">
        <v>38</v>
      </c>
      <c r="AX173" s="12" t="s">
        <v>77</v>
      </c>
      <c r="AY173" s="245" t="s">
        <v>195</v>
      </c>
    </row>
    <row r="174" s="13" customFormat="1">
      <c r="B174" s="246"/>
      <c r="C174" s="247"/>
      <c r="D174" s="229" t="s">
        <v>299</v>
      </c>
      <c r="E174" s="248" t="s">
        <v>1</v>
      </c>
      <c r="F174" s="249" t="s">
        <v>301</v>
      </c>
      <c r="G174" s="247"/>
      <c r="H174" s="250">
        <v>47.270000000000003</v>
      </c>
      <c r="I174" s="251"/>
      <c r="J174" s="247"/>
      <c r="K174" s="247"/>
      <c r="L174" s="252"/>
      <c r="M174" s="253"/>
      <c r="N174" s="254"/>
      <c r="O174" s="254"/>
      <c r="P174" s="254"/>
      <c r="Q174" s="254"/>
      <c r="R174" s="254"/>
      <c r="S174" s="254"/>
      <c r="T174" s="255"/>
      <c r="AT174" s="256" t="s">
        <v>299</v>
      </c>
      <c r="AU174" s="256" t="s">
        <v>86</v>
      </c>
      <c r="AV174" s="13" t="s">
        <v>215</v>
      </c>
      <c r="AW174" s="13" t="s">
        <v>38</v>
      </c>
      <c r="AX174" s="13" t="s">
        <v>84</v>
      </c>
      <c r="AY174" s="256" t="s">
        <v>195</v>
      </c>
    </row>
    <row r="175" s="1" customFormat="1" ht="16.5" customHeight="1">
      <c r="B175" s="39"/>
      <c r="C175" s="278" t="s">
        <v>431</v>
      </c>
      <c r="D175" s="278" t="s">
        <v>366</v>
      </c>
      <c r="E175" s="279" t="s">
        <v>3350</v>
      </c>
      <c r="F175" s="280" t="s">
        <v>3351</v>
      </c>
      <c r="G175" s="281" t="s">
        <v>1504</v>
      </c>
      <c r="H175" s="282">
        <v>77.995999999999995</v>
      </c>
      <c r="I175" s="283"/>
      <c r="J175" s="284">
        <f>ROUND(I175*H175,2)</f>
        <v>0</v>
      </c>
      <c r="K175" s="280" t="s">
        <v>202</v>
      </c>
      <c r="L175" s="285"/>
      <c r="M175" s="286" t="s">
        <v>1</v>
      </c>
      <c r="N175" s="287" t="s">
        <v>48</v>
      </c>
      <c r="O175" s="80"/>
      <c r="P175" s="226">
        <f>O175*H175</f>
        <v>0</v>
      </c>
      <c r="Q175" s="226">
        <v>0.001</v>
      </c>
      <c r="R175" s="226">
        <f>Q175*H175</f>
        <v>0.077995999999999996</v>
      </c>
      <c r="S175" s="226">
        <v>0</v>
      </c>
      <c r="T175" s="227">
        <f>S175*H175</f>
        <v>0</v>
      </c>
      <c r="AR175" s="17" t="s">
        <v>455</v>
      </c>
      <c r="AT175" s="17" t="s">
        <v>366</v>
      </c>
      <c r="AU175" s="17" t="s">
        <v>86</v>
      </c>
      <c r="AY175" s="17" t="s">
        <v>195</v>
      </c>
      <c r="BE175" s="228">
        <f>IF(N175="základní",J175,0)</f>
        <v>0</v>
      </c>
      <c r="BF175" s="228">
        <f>IF(N175="snížená",J175,0)</f>
        <v>0</v>
      </c>
      <c r="BG175" s="228">
        <f>IF(N175="zákl. přenesená",J175,0)</f>
        <v>0</v>
      </c>
      <c r="BH175" s="228">
        <f>IF(N175="sníž. přenesená",J175,0)</f>
        <v>0</v>
      </c>
      <c r="BI175" s="228">
        <f>IF(N175="nulová",J175,0)</f>
        <v>0</v>
      </c>
      <c r="BJ175" s="17" t="s">
        <v>84</v>
      </c>
      <c r="BK175" s="228">
        <f>ROUND(I175*H175,2)</f>
        <v>0</v>
      </c>
      <c r="BL175" s="17" t="s">
        <v>376</v>
      </c>
      <c r="BM175" s="17" t="s">
        <v>3352</v>
      </c>
    </row>
    <row r="176" s="12" customFormat="1">
      <c r="B176" s="235"/>
      <c r="C176" s="236"/>
      <c r="D176" s="229" t="s">
        <v>299</v>
      </c>
      <c r="E176" s="236"/>
      <c r="F176" s="238" t="s">
        <v>3353</v>
      </c>
      <c r="G176" s="236"/>
      <c r="H176" s="239">
        <v>77.995999999999995</v>
      </c>
      <c r="I176" s="240"/>
      <c r="J176" s="236"/>
      <c r="K176" s="236"/>
      <c r="L176" s="241"/>
      <c r="M176" s="242"/>
      <c r="N176" s="243"/>
      <c r="O176" s="243"/>
      <c r="P176" s="243"/>
      <c r="Q176" s="243"/>
      <c r="R176" s="243"/>
      <c r="S176" s="243"/>
      <c r="T176" s="244"/>
      <c r="AT176" s="245" t="s">
        <v>299</v>
      </c>
      <c r="AU176" s="245" t="s">
        <v>86</v>
      </c>
      <c r="AV176" s="12" t="s">
        <v>86</v>
      </c>
      <c r="AW176" s="12" t="s">
        <v>4</v>
      </c>
      <c r="AX176" s="12" t="s">
        <v>84</v>
      </c>
      <c r="AY176" s="245" t="s">
        <v>195</v>
      </c>
    </row>
    <row r="177" s="1" customFormat="1" ht="16.5" customHeight="1">
      <c r="B177" s="39"/>
      <c r="C177" s="217" t="s">
        <v>436</v>
      </c>
      <c r="D177" s="217" t="s">
        <v>198</v>
      </c>
      <c r="E177" s="218" t="s">
        <v>3354</v>
      </c>
      <c r="F177" s="219" t="s">
        <v>3355</v>
      </c>
      <c r="G177" s="220" t="s">
        <v>321</v>
      </c>
      <c r="H177" s="221">
        <v>15</v>
      </c>
      <c r="I177" s="222"/>
      <c r="J177" s="223">
        <f>ROUND(I177*H177,2)</f>
        <v>0</v>
      </c>
      <c r="K177" s="219" t="s">
        <v>202</v>
      </c>
      <c r="L177" s="44"/>
      <c r="M177" s="224" t="s">
        <v>1</v>
      </c>
      <c r="N177" s="225" t="s">
        <v>48</v>
      </c>
      <c r="O177" s="80"/>
      <c r="P177" s="226">
        <f>O177*H177</f>
        <v>0</v>
      </c>
      <c r="Q177" s="226">
        <v>0.00040000000000000002</v>
      </c>
      <c r="R177" s="226">
        <f>Q177*H177</f>
        <v>0.0060000000000000001</v>
      </c>
      <c r="S177" s="226">
        <v>0</v>
      </c>
      <c r="T177" s="227">
        <f>S177*H177</f>
        <v>0</v>
      </c>
      <c r="AR177" s="17" t="s">
        <v>376</v>
      </c>
      <c r="AT177" s="17" t="s">
        <v>198</v>
      </c>
      <c r="AU177" s="17" t="s">
        <v>86</v>
      </c>
      <c r="AY177" s="17" t="s">
        <v>195</v>
      </c>
      <c r="BE177" s="228">
        <f>IF(N177="základní",J177,0)</f>
        <v>0</v>
      </c>
      <c r="BF177" s="228">
        <f>IF(N177="snížená",J177,0)</f>
        <v>0</v>
      </c>
      <c r="BG177" s="228">
        <f>IF(N177="zákl. přenesená",J177,0)</f>
        <v>0</v>
      </c>
      <c r="BH177" s="228">
        <f>IF(N177="sníž. přenesená",J177,0)</f>
        <v>0</v>
      </c>
      <c r="BI177" s="228">
        <f>IF(N177="nulová",J177,0)</f>
        <v>0</v>
      </c>
      <c r="BJ177" s="17" t="s">
        <v>84</v>
      </c>
      <c r="BK177" s="228">
        <f>ROUND(I177*H177,2)</f>
        <v>0</v>
      </c>
      <c r="BL177" s="17" t="s">
        <v>376</v>
      </c>
      <c r="BM177" s="17" t="s">
        <v>3356</v>
      </c>
    </row>
    <row r="178" s="12" customFormat="1">
      <c r="B178" s="235"/>
      <c r="C178" s="236"/>
      <c r="D178" s="229" t="s">
        <v>299</v>
      </c>
      <c r="E178" s="237" t="s">
        <v>1</v>
      </c>
      <c r="F178" s="238" t="s">
        <v>3343</v>
      </c>
      <c r="G178" s="236"/>
      <c r="H178" s="239">
        <v>15</v>
      </c>
      <c r="I178" s="240"/>
      <c r="J178" s="236"/>
      <c r="K178" s="236"/>
      <c r="L178" s="241"/>
      <c r="M178" s="242"/>
      <c r="N178" s="243"/>
      <c r="O178" s="243"/>
      <c r="P178" s="243"/>
      <c r="Q178" s="243"/>
      <c r="R178" s="243"/>
      <c r="S178" s="243"/>
      <c r="T178" s="244"/>
      <c r="AT178" s="245" t="s">
        <v>299</v>
      </c>
      <c r="AU178" s="245" t="s">
        <v>86</v>
      </c>
      <c r="AV178" s="12" t="s">
        <v>86</v>
      </c>
      <c r="AW178" s="12" t="s">
        <v>38</v>
      </c>
      <c r="AX178" s="12" t="s">
        <v>77</v>
      </c>
      <c r="AY178" s="245" t="s">
        <v>195</v>
      </c>
    </row>
    <row r="179" s="13" customFormat="1">
      <c r="B179" s="246"/>
      <c r="C179" s="247"/>
      <c r="D179" s="229" t="s">
        <v>299</v>
      </c>
      <c r="E179" s="248" t="s">
        <v>1</v>
      </c>
      <c r="F179" s="249" t="s">
        <v>301</v>
      </c>
      <c r="G179" s="247"/>
      <c r="H179" s="250">
        <v>15</v>
      </c>
      <c r="I179" s="251"/>
      <c r="J179" s="247"/>
      <c r="K179" s="247"/>
      <c r="L179" s="252"/>
      <c r="M179" s="253"/>
      <c r="N179" s="254"/>
      <c r="O179" s="254"/>
      <c r="P179" s="254"/>
      <c r="Q179" s="254"/>
      <c r="R179" s="254"/>
      <c r="S179" s="254"/>
      <c r="T179" s="255"/>
      <c r="AT179" s="256" t="s">
        <v>299</v>
      </c>
      <c r="AU179" s="256" t="s">
        <v>86</v>
      </c>
      <c r="AV179" s="13" t="s">
        <v>215</v>
      </c>
      <c r="AW179" s="13" t="s">
        <v>38</v>
      </c>
      <c r="AX179" s="13" t="s">
        <v>84</v>
      </c>
      <c r="AY179" s="256" t="s">
        <v>195</v>
      </c>
    </row>
    <row r="180" s="1" customFormat="1" ht="16.5" customHeight="1">
      <c r="B180" s="39"/>
      <c r="C180" s="278" t="s">
        <v>441</v>
      </c>
      <c r="D180" s="278" t="s">
        <v>366</v>
      </c>
      <c r="E180" s="279" t="s">
        <v>3357</v>
      </c>
      <c r="F180" s="280" t="s">
        <v>3358</v>
      </c>
      <c r="G180" s="281" t="s">
        <v>321</v>
      </c>
      <c r="H180" s="282">
        <v>18</v>
      </c>
      <c r="I180" s="283"/>
      <c r="J180" s="284">
        <f>ROUND(I180*H180,2)</f>
        <v>0</v>
      </c>
      <c r="K180" s="280" t="s">
        <v>202</v>
      </c>
      <c r="L180" s="285"/>
      <c r="M180" s="286" t="s">
        <v>1</v>
      </c>
      <c r="N180" s="287" t="s">
        <v>48</v>
      </c>
      <c r="O180" s="80"/>
      <c r="P180" s="226">
        <f>O180*H180</f>
        <v>0</v>
      </c>
      <c r="Q180" s="226">
        <v>0.0038800000000000002</v>
      </c>
      <c r="R180" s="226">
        <f>Q180*H180</f>
        <v>0.069839999999999999</v>
      </c>
      <c r="S180" s="226">
        <v>0</v>
      </c>
      <c r="T180" s="227">
        <f>S180*H180</f>
        <v>0</v>
      </c>
      <c r="AR180" s="17" t="s">
        <v>455</v>
      </c>
      <c r="AT180" s="17" t="s">
        <v>366</v>
      </c>
      <c r="AU180" s="17" t="s">
        <v>86</v>
      </c>
      <c r="AY180" s="17" t="s">
        <v>195</v>
      </c>
      <c r="BE180" s="228">
        <f>IF(N180="základní",J180,0)</f>
        <v>0</v>
      </c>
      <c r="BF180" s="228">
        <f>IF(N180="snížená",J180,0)</f>
        <v>0</v>
      </c>
      <c r="BG180" s="228">
        <f>IF(N180="zákl. přenesená",J180,0)</f>
        <v>0</v>
      </c>
      <c r="BH180" s="228">
        <f>IF(N180="sníž. přenesená",J180,0)</f>
        <v>0</v>
      </c>
      <c r="BI180" s="228">
        <f>IF(N180="nulová",J180,0)</f>
        <v>0</v>
      </c>
      <c r="BJ180" s="17" t="s">
        <v>84</v>
      </c>
      <c r="BK180" s="228">
        <f>ROUND(I180*H180,2)</f>
        <v>0</v>
      </c>
      <c r="BL180" s="17" t="s">
        <v>376</v>
      </c>
      <c r="BM180" s="17" t="s">
        <v>3359</v>
      </c>
    </row>
    <row r="181" s="12" customFormat="1">
      <c r="B181" s="235"/>
      <c r="C181" s="236"/>
      <c r="D181" s="229" t="s">
        <v>299</v>
      </c>
      <c r="E181" s="236"/>
      <c r="F181" s="238" t="s">
        <v>3360</v>
      </c>
      <c r="G181" s="236"/>
      <c r="H181" s="239">
        <v>18</v>
      </c>
      <c r="I181" s="240"/>
      <c r="J181" s="236"/>
      <c r="K181" s="236"/>
      <c r="L181" s="241"/>
      <c r="M181" s="242"/>
      <c r="N181" s="243"/>
      <c r="O181" s="243"/>
      <c r="P181" s="243"/>
      <c r="Q181" s="243"/>
      <c r="R181" s="243"/>
      <c r="S181" s="243"/>
      <c r="T181" s="244"/>
      <c r="AT181" s="245" t="s">
        <v>299</v>
      </c>
      <c r="AU181" s="245" t="s">
        <v>86</v>
      </c>
      <c r="AV181" s="12" t="s">
        <v>86</v>
      </c>
      <c r="AW181" s="12" t="s">
        <v>4</v>
      </c>
      <c r="AX181" s="12" t="s">
        <v>84</v>
      </c>
      <c r="AY181" s="245" t="s">
        <v>195</v>
      </c>
    </row>
    <row r="182" s="1" customFormat="1" ht="16.5" customHeight="1">
      <c r="B182" s="39"/>
      <c r="C182" s="217" t="s">
        <v>446</v>
      </c>
      <c r="D182" s="217" t="s">
        <v>198</v>
      </c>
      <c r="E182" s="218" t="s">
        <v>955</v>
      </c>
      <c r="F182" s="219" t="s">
        <v>956</v>
      </c>
      <c r="G182" s="220" t="s">
        <v>321</v>
      </c>
      <c r="H182" s="221">
        <v>47.270000000000003</v>
      </c>
      <c r="I182" s="222"/>
      <c r="J182" s="223">
        <f>ROUND(I182*H182,2)</f>
        <v>0</v>
      </c>
      <c r="K182" s="219" t="s">
        <v>202</v>
      </c>
      <c r="L182" s="44"/>
      <c r="M182" s="224" t="s">
        <v>1</v>
      </c>
      <c r="N182" s="225" t="s">
        <v>48</v>
      </c>
      <c r="O182" s="80"/>
      <c r="P182" s="226">
        <f>O182*H182</f>
        <v>0</v>
      </c>
      <c r="Q182" s="226">
        <v>0.00068000000000000005</v>
      </c>
      <c r="R182" s="226">
        <f>Q182*H182</f>
        <v>0.032143600000000001</v>
      </c>
      <c r="S182" s="226">
        <v>0</v>
      </c>
      <c r="T182" s="227">
        <f>S182*H182</f>
        <v>0</v>
      </c>
      <c r="AR182" s="17" t="s">
        <v>376</v>
      </c>
      <c r="AT182" s="17" t="s">
        <v>198</v>
      </c>
      <c r="AU182" s="17" t="s">
        <v>86</v>
      </c>
      <c r="AY182" s="17" t="s">
        <v>195</v>
      </c>
      <c r="BE182" s="228">
        <f>IF(N182="základní",J182,0)</f>
        <v>0</v>
      </c>
      <c r="BF182" s="228">
        <f>IF(N182="snížená",J182,0)</f>
        <v>0</v>
      </c>
      <c r="BG182" s="228">
        <f>IF(N182="zákl. přenesená",J182,0)</f>
        <v>0</v>
      </c>
      <c r="BH182" s="228">
        <f>IF(N182="sníž. přenesená",J182,0)</f>
        <v>0</v>
      </c>
      <c r="BI182" s="228">
        <f>IF(N182="nulová",J182,0)</f>
        <v>0</v>
      </c>
      <c r="BJ182" s="17" t="s">
        <v>84</v>
      </c>
      <c r="BK182" s="228">
        <f>ROUND(I182*H182,2)</f>
        <v>0</v>
      </c>
      <c r="BL182" s="17" t="s">
        <v>376</v>
      </c>
      <c r="BM182" s="17" t="s">
        <v>3361</v>
      </c>
    </row>
    <row r="183" s="12" customFormat="1">
      <c r="B183" s="235"/>
      <c r="C183" s="236"/>
      <c r="D183" s="229" t="s">
        <v>299</v>
      </c>
      <c r="E183" s="237" t="s">
        <v>1</v>
      </c>
      <c r="F183" s="238" t="s">
        <v>3349</v>
      </c>
      <c r="G183" s="236"/>
      <c r="H183" s="239">
        <v>47.270000000000003</v>
      </c>
      <c r="I183" s="240"/>
      <c r="J183" s="236"/>
      <c r="K183" s="236"/>
      <c r="L183" s="241"/>
      <c r="M183" s="242"/>
      <c r="N183" s="243"/>
      <c r="O183" s="243"/>
      <c r="P183" s="243"/>
      <c r="Q183" s="243"/>
      <c r="R183" s="243"/>
      <c r="S183" s="243"/>
      <c r="T183" s="244"/>
      <c r="AT183" s="245" t="s">
        <v>299</v>
      </c>
      <c r="AU183" s="245" t="s">
        <v>86</v>
      </c>
      <c r="AV183" s="12" t="s">
        <v>86</v>
      </c>
      <c r="AW183" s="12" t="s">
        <v>38</v>
      </c>
      <c r="AX183" s="12" t="s">
        <v>77</v>
      </c>
      <c r="AY183" s="245" t="s">
        <v>195</v>
      </c>
    </row>
    <row r="184" s="13" customFormat="1">
      <c r="B184" s="246"/>
      <c r="C184" s="247"/>
      <c r="D184" s="229" t="s">
        <v>299</v>
      </c>
      <c r="E184" s="248" t="s">
        <v>1</v>
      </c>
      <c r="F184" s="249" t="s">
        <v>301</v>
      </c>
      <c r="G184" s="247"/>
      <c r="H184" s="250">
        <v>47.270000000000003</v>
      </c>
      <c r="I184" s="251"/>
      <c r="J184" s="247"/>
      <c r="K184" s="247"/>
      <c r="L184" s="252"/>
      <c r="M184" s="253"/>
      <c r="N184" s="254"/>
      <c r="O184" s="254"/>
      <c r="P184" s="254"/>
      <c r="Q184" s="254"/>
      <c r="R184" s="254"/>
      <c r="S184" s="254"/>
      <c r="T184" s="255"/>
      <c r="AT184" s="256" t="s">
        <v>299</v>
      </c>
      <c r="AU184" s="256" t="s">
        <v>86</v>
      </c>
      <c r="AV184" s="13" t="s">
        <v>215</v>
      </c>
      <c r="AW184" s="13" t="s">
        <v>38</v>
      </c>
      <c r="AX184" s="13" t="s">
        <v>84</v>
      </c>
      <c r="AY184" s="256" t="s">
        <v>195</v>
      </c>
    </row>
    <row r="185" s="1" customFormat="1" ht="16.5" customHeight="1">
      <c r="B185" s="39"/>
      <c r="C185" s="217" t="s">
        <v>451</v>
      </c>
      <c r="D185" s="217" t="s">
        <v>198</v>
      </c>
      <c r="E185" s="218" t="s">
        <v>959</v>
      </c>
      <c r="F185" s="219" t="s">
        <v>960</v>
      </c>
      <c r="G185" s="220" t="s">
        <v>404</v>
      </c>
      <c r="H185" s="221">
        <v>8.0700000000000003</v>
      </c>
      <c r="I185" s="222"/>
      <c r="J185" s="223">
        <f>ROUND(I185*H185,2)</f>
        <v>0</v>
      </c>
      <c r="K185" s="219" t="s">
        <v>202</v>
      </c>
      <c r="L185" s="44"/>
      <c r="M185" s="224" t="s">
        <v>1</v>
      </c>
      <c r="N185" s="225" t="s">
        <v>48</v>
      </c>
      <c r="O185" s="80"/>
      <c r="P185" s="226">
        <f>O185*H185</f>
        <v>0</v>
      </c>
      <c r="Q185" s="226">
        <v>0.00025999999999999998</v>
      </c>
      <c r="R185" s="226">
        <f>Q185*H185</f>
        <v>0.0020981999999999997</v>
      </c>
      <c r="S185" s="226">
        <v>0</v>
      </c>
      <c r="T185" s="227">
        <f>S185*H185</f>
        <v>0</v>
      </c>
      <c r="AR185" s="17" t="s">
        <v>376</v>
      </c>
      <c r="AT185" s="17" t="s">
        <v>198</v>
      </c>
      <c r="AU185" s="17" t="s">
        <v>86</v>
      </c>
      <c r="AY185" s="17" t="s">
        <v>195</v>
      </c>
      <c r="BE185" s="228">
        <f>IF(N185="základní",J185,0)</f>
        <v>0</v>
      </c>
      <c r="BF185" s="228">
        <f>IF(N185="snížená",J185,0)</f>
        <v>0</v>
      </c>
      <c r="BG185" s="228">
        <f>IF(N185="zákl. přenesená",J185,0)</f>
        <v>0</v>
      </c>
      <c r="BH185" s="228">
        <f>IF(N185="sníž. přenesená",J185,0)</f>
        <v>0</v>
      </c>
      <c r="BI185" s="228">
        <f>IF(N185="nulová",J185,0)</f>
        <v>0</v>
      </c>
      <c r="BJ185" s="17" t="s">
        <v>84</v>
      </c>
      <c r="BK185" s="228">
        <f>ROUND(I185*H185,2)</f>
        <v>0</v>
      </c>
      <c r="BL185" s="17" t="s">
        <v>376</v>
      </c>
      <c r="BM185" s="17" t="s">
        <v>3362</v>
      </c>
    </row>
    <row r="186" s="11" customFormat="1" ht="22.8" customHeight="1">
      <c r="B186" s="201"/>
      <c r="C186" s="202"/>
      <c r="D186" s="203" t="s">
        <v>76</v>
      </c>
      <c r="E186" s="215" t="s">
        <v>1492</v>
      </c>
      <c r="F186" s="215" t="s">
        <v>1493</v>
      </c>
      <c r="G186" s="202"/>
      <c r="H186" s="202"/>
      <c r="I186" s="205"/>
      <c r="J186" s="216">
        <f>BK186</f>
        <v>0</v>
      </c>
      <c r="K186" s="202"/>
      <c r="L186" s="207"/>
      <c r="M186" s="208"/>
      <c r="N186" s="209"/>
      <c r="O186" s="209"/>
      <c r="P186" s="210">
        <f>SUM(P187:P192)</f>
        <v>0</v>
      </c>
      <c r="Q186" s="209"/>
      <c r="R186" s="210">
        <f>SUM(R187:R192)</f>
        <v>0</v>
      </c>
      <c r="S186" s="209"/>
      <c r="T186" s="211">
        <f>SUM(T187:T192)</f>
        <v>0</v>
      </c>
      <c r="AR186" s="212" t="s">
        <v>86</v>
      </c>
      <c r="AT186" s="213" t="s">
        <v>76</v>
      </c>
      <c r="AU186" s="213" t="s">
        <v>84</v>
      </c>
      <c r="AY186" s="212" t="s">
        <v>195</v>
      </c>
      <c r="BK186" s="214">
        <f>SUM(BK187:BK192)</f>
        <v>0</v>
      </c>
    </row>
    <row r="187" s="1" customFormat="1" ht="16.5" customHeight="1">
      <c r="B187" s="39"/>
      <c r="C187" s="217" t="s">
        <v>455</v>
      </c>
      <c r="D187" s="217" t="s">
        <v>198</v>
      </c>
      <c r="E187" s="218" t="s">
        <v>3363</v>
      </c>
      <c r="F187" s="219" t="s">
        <v>3364</v>
      </c>
      <c r="G187" s="220" t="s">
        <v>1504</v>
      </c>
      <c r="H187" s="221">
        <v>241.02500000000001</v>
      </c>
      <c r="I187" s="222"/>
      <c r="J187" s="223">
        <f>ROUND(I187*H187,2)</f>
        <v>0</v>
      </c>
      <c r="K187" s="219" t="s">
        <v>1255</v>
      </c>
      <c r="L187" s="44"/>
      <c r="M187" s="224" t="s">
        <v>1</v>
      </c>
      <c r="N187" s="225" t="s">
        <v>48</v>
      </c>
      <c r="O187" s="80"/>
      <c r="P187" s="226">
        <f>O187*H187</f>
        <v>0</v>
      </c>
      <c r="Q187" s="226">
        <v>0</v>
      </c>
      <c r="R187" s="226">
        <f>Q187*H187</f>
        <v>0</v>
      </c>
      <c r="S187" s="226">
        <v>0</v>
      </c>
      <c r="T187" s="227">
        <f>S187*H187</f>
        <v>0</v>
      </c>
      <c r="AR187" s="17" t="s">
        <v>376</v>
      </c>
      <c r="AT187" s="17" t="s">
        <v>198</v>
      </c>
      <c r="AU187" s="17" t="s">
        <v>86</v>
      </c>
      <c r="AY187" s="17" t="s">
        <v>195</v>
      </c>
      <c r="BE187" s="228">
        <f>IF(N187="základní",J187,0)</f>
        <v>0</v>
      </c>
      <c r="BF187" s="228">
        <f>IF(N187="snížená",J187,0)</f>
        <v>0</v>
      </c>
      <c r="BG187" s="228">
        <f>IF(N187="zákl. přenesená",J187,0)</f>
        <v>0</v>
      </c>
      <c r="BH187" s="228">
        <f>IF(N187="sníž. přenesená",J187,0)</f>
        <v>0</v>
      </c>
      <c r="BI187" s="228">
        <f>IF(N187="nulová",J187,0)</f>
        <v>0</v>
      </c>
      <c r="BJ187" s="17" t="s">
        <v>84</v>
      </c>
      <c r="BK187" s="228">
        <f>ROUND(I187*H187,2)</f>
        <v>0</v>
      </c>
      <c r="BL187" s="17" t="s">
        <v>376</v>
      </c>
      <c r="BM187" s="17" t="s">
        <v>3365</v>
      </c>
    </row>
    <row r="188" s="1" customFormat="1">
      <c r="B188" s="39"/>
      <c r="C188" s="40"/>
      <c r="D188" s="229" t="s">
        <v>205</v>
      </c>
      <c r="E188" s="40"/>
      <c r="F188" s="230" t="s">
        <v>1550</v>
      </c>
      <c r="G188" s="40"/>
      <c r="H188" s="40"/>
      <c r="I188" s="144"/>
      <c r="J188" s="40"/>
      <c r="K188" s="40"/>
      <c r="L188" s="44"/>
      <c r="M188" s="231"/>
      <c r="N188" s="80"/>
      <c r="O188" s="80"/>
      <c r="P188" s="80"/>
      <c r="Q188" s="80"/>
      <c r="R188" s="80"/>
      <c r="S188" s="80"/>
      <c r="T188" s="81"/>
      <c r="AT188" s="17" t="s">
        <v>205</v>
      </c>
      <c r="AU188" s="17" t="s">
        <v>86</v>
      </c>
    </row>
    <row r="189" s="12" customFormat="1">
      <c r="B189" s="235"/>
      <c r="C189" s="236"/>
      <c r="D189" s="229" t="s">
        <v>299</v>
      </c>
      <c r="E189" s="237" t="s">
        <v>1</v>
      </c>
      <c r="F189" s="238" t="s">
        <v>3366</v>
      </c>
      <c r="G189" s="236"/>
      <c r="H189" s="239">
        <v>219.114</v>
      </c>
      <c r="I189" s="240"/>
      <c r="J189" s="236"/>
      <c r="K189" s="236"/>
      <c r="L189" s="241"/>
      <c r="M189" s="242"/>
      <c r="N189" s="243"/>
      <c r="O189" s="243"/>
      <c r="P189" s="243"/>
      <c r="Q189" s="243"/>
      <c r="R189" s="243"/>
      <c r="S189" s="243"/>
      <c r="T189" s="244"/>
      <c r="AT189" s="245" t="s">
        <v>299</v>
      </c>
      <c r="AU189" s="245" t="s">
        <v>86</v>
      </c>
      <c r="AV189" s="12" t="s">
        <v>86</v>
      </c>
      <c r="AW189" s="12" t="s">
        <v>38</v>
      </c>
      <c r="AX189" s="12" t="s">
        <v>77</v>
      </c>
      <c r="AY189" s="245" t="s">
        <v>195</v>
      </c>
    </row>
    <row r="190" s="14" customFormat="1">
      <c r="B190" s="257"/>
      <c r="C190" s="258"/>
      <c r="D190" s="229" t="s">
        <v>299</v>
      </c>
      <c r="E190" s="259" t="s">
        <v>1</v>
      </c>
      <c r="F190" s="260" t="s">
        <v>317</v>
      </c>
      <c r="G190" s="258"/>
      <c r="H190" s="261">
        <v>219.114</v>
      </c>
      <c r="I190" s="262"/>
      <c r="J190" s="258"/>
      <c r="K190" s="258"/>
      <c r="L190" s="263"/>
      <c r="M190" s="264"/>
      <c r="N190" s="265"/>
      <c r="O190" s="265"/>
      <c r="P190" s="265"/>
      <c r="Q190" s="265"/>
      <c r="R190" s="265"/>
      <c r="S190" s="265"/>
      <c r="T190" s="266"/>
      <c r="AT190" s="267" t="s">
        <v>299</v>
      </c>
      <c r="AU190" s="267" t="s">
        <v>86</v>
      </c>
      <c r="AV190" s="14" t="s">
        <v>210</v>
      </c>
      <c r="AW190" s="14" t="s">
        <v>38</v>
      </c>
      <c r="AX190" s="14" t="s">
        <v>77</v>
      </c>
      <c r="AY190" s="267" t="s">
        <v>195</v>
      </c>
    </row>
    <row r="191" s="12" customFormat="1">
      <c r="B191" s="235"/>
      <c r="C191" s="236"/>
      <c r="D191" s="229" t="s">
        <v>299</v>
      </c>
      <c r="E191" s="237" t="s">
        <v>1</v>
      </c>
      <c r="F191" s="238" t="s">
        <v>3367</v>
      </c>
      <c r="G191" s="236"/>
      <c r="H191" s="239">
        <v>21.911000000000001</v>
      </c>
      <c r="I191" s="240"/>
      <c r="J191" s="236"/>
      <c r="K191" s="236"/>
      <c r="L191" s="241"/>
      <c r="M191" s="242"/>
      <c r="N191" s="243"/>
      <c r="O191" s="243"/>
      <c r="P191" s="243"/>
      <c r="Q191" s="243"/>
      <c r="R191" s="243"/>
      <c r="S191" s="243"/>
      <c r="T191" s="244"/>
      <c r="AT191" s="245" t="s">
        <v>299</v>
      </c>
      <c r="AU191" s="245" t="s">
        <v>86</v>
      </c>
      <c r="AV191" s="12" t="s">
        <v>86</v>
      </c>
      <c r="AW191" s="12" t="s">
        <v>38</v>
      </c>
      <c r="AX191" s="12" t="s">
        <v>77</v>
      </c>
      <c r="AY191" s="245" t="s">
        <v>195</v>
      </c>
    </row>
    <row r="192" s="13" customFormat="1">
      <c r="B192" s="246"/>
      <c r="C192" s="247"/>
      <c r="D192" s="229" t="s">
        <v>299</v>
      </c>
      <c r="E192" s="248" t="s">
        <v>1</v>
      </c>
      <c r="F192" s="249" t="s">
        <v>301</v>
      </c>
      <c r="G192" s="247"/>
      <c r="H192" s="250">
        <v>241.02500000000001</v>
      </c>
      <c r="I192" s="251"/>
      <c r="J192" s="247"/>
      <c r="K192" s="247"/>
      <c r="L192" s="252"/>
      <c r="M192" s="253"/>
      <c r="N192" s="254"/>
      <c r="O192" s="254"/>
      <c r="P192" s="254"/>
      <c r="Q192" s="254"/>
      <c r="R192" s="254"/>
      <c r="S192" s="254"/>
      <c r="T192" s="255"/>
      <c r="AT192" s="256" t="s">
        <v>299</v>
      </c>
      <c r="AU192" s="256" t="s">
        <v>86</v>
      </c>
      <c r="AV192" s="13" t="s">
        <v>215</v>
      </c>
      <c r="AW192" s="13" t="s">
        <v>38</v>
      </c>
      <c r="AX192" s="13" t="s">
        <v>84</v>
      </c>
      <c r="AY192" s="256" t="s">
        <v>195</v>
      </c>
    </row>
    <row r="193" s="11" customFormat="1" ht="25.92" customHeight="1">
      <c r="B193" s="201"/>
      <c r="C193" s="202"/>
      <c r="D193" s="203" t="s">
        <v>76</v>
      </c>
      <c r="E193" s="204" t="s">
        <v>1813</v>
      </c>
      <c r="F193" s="204" t="s">
        <v>1814</v>
      </c>
      <c r="G193" s="202"/>
      <c r="H193" s="202"/>
      <c r="I193" s="205"/>
      <c r="J193" s="206">
        <f>BK193</f>
        <v>0</v>
      </c>
      <c r="K193" s="202"/>
      <c r="L193" s="207"/>
      <c r="M193" s="208"/>
      <c r="N193" s="209"/>
      <c r="O193" s="209"/>
      <c r="P193" s="210">
        <f>SUM(P194:P199)</f>
        <v>0</v>
      </c>
      <c r="Q193" s="209"/>
      <c r="R193" s="210">
        <f>SUM(R194:R199)</f>
        <v>0</v>
      </c>
      <c r="S193" s="209"/>
      <c r="T193" s="211">
        <f>SUM(T194:T199)</f>
        <v>0</v>
      </c>
      <c r="AR193" s="212" t="s">
        <v>215</v>
      </c>
      <c r="AT193" s="213" t="s">
        <v>76</v>
      </c>
      <c r="AU193" s="213" t="s">
        <v>77</v>
      </c>
      <c r="AY193" s="212" t="s">
        <v>195</v>
      </c>
      <c r="BK193" s="214">
        <f>SUM(BK194:BK199)</f>
        <v>0</v>
      </c>
    </row>
    <row r="194" s="1" customFormat="1" ht="16.5" customHeight="1">
      <c r="B194" s="39"/>
      <c r="C194" s="217" t="s">
        <v>460</v>
      </c>
      <c r="D194" s="217" t="s">
        <v>198</v>
      </c>
      <c r="E194" s="218" t="s">
        <v>1823</v>
      </c>
      <c r="F194" s="219" t="s">
        <v>3368</v>
      </c>
      <c r="G194" s="220" t="s">
        <v>201</v>
      </c>
      <c r="H194" s="221">
        <v>1</v>
      </c>
      <c r="I194" s="222"/>
      <c r="J194" s="223">
        <f>ROUND(I194*H194,2)</f>
        <v>0</v>
      </c>
      <c r="K194" s="219" t="s">
        <v>1255</v>
      </c>
      <c r="L194" s="44"/>
      <c r="M194" s="224" t="s">
        <v>1</v>
      </c>
      <c r="N194" s="225" t="s">
        <v>48</v>
      </c>
      <c r="O194" s="80"/>
      <c r="P194" s="226">
        <f>O194*H194</f>
        <v>0</v>
      </c>
      <c r="Q194" s="226">
        <v>0</v>
      </c>
      <c r="R194" s="226">
        <f>Q194*H194</f>
        <v>0</v>
      </c>
      <c r="S194" s="226">
        <v>0</v>
      </c>
      <c r="T194" s="227">
        <f>S194*H194</f>
        <v>0</v>
      </c>
      <c r="AR194" s="17" t="s">
        <v>1465</v>
      </c>
      <c r="AT194" s="17" t="s">
        <v>198</v>
      </c>
      <c r="AU194" s="17" t="s">
        <v>84</v>
      </c>
      <c r="AY194" s="17" t="s">
        <v>195</v>
      </c>
      <c r="BE194" s="228">
        <f>IF(N194="základní",J194,0)</f>
        <v>0</v>
      </c>
      <c r="BF194" s="228">
        <f>IF(N194="snížená",J194,0)</f>
        <v>0</v>
      </c>
      <c r="BG194" s="228">
        <f>IF(N194="zákl. přenesená",J194,0)</f>
        <v>0</v>
      </c>
      <c r="BH194" s="228">
        <f>IF(N194="sníž. přenesená",J194,0)</f>
        <v>0</v>
      </c>
      <c r="BI194" s="228">
        <f>IF(N194="nulová",J194,0)</f>
        <v>0</v>
      </c>
      <c r="BJ194" s="17" t="s">
        <v>84</v>
      </c>
      <c r="BK194" s="228">
        <f>ROUND(I194*H194,2)</f>
        <v>0</v>
      </c>
      <c r="BL194" s="17" t="s">
        <v>1465</v>
      </c>
      <c r="BM194" s="17" t="s">
        <v>3369</v>
      </c>
    </row>
    <row r="195" s="1" customFormat="1">
      <c r="B195" s="39"/>
      <c r="C195" s="40"/>
      <c r="D195" s="229" t="s">
        <v>205</v>
      </c>
      <c r="E195" s="40"/>
      <c r="F195" s="230" t="s">
        <v>3370</v>
      </c>
      <c r="G195" s="40"/>
      <c r="H195" s="40"/>
      <c r="I195" s="144"/>
      <c r="J195" s="40"/>
      <c r="K195" s="40"/>
      <c r="L195" s="44"/>
      <c r="M195" s="231"/>
      <c r="N195" s="80"/>
      <c r="O195" s="80"/>
      <c r="P195" s="80"/>
      <c r="Q195" s="80"/>
      <c r="R195" s="80"/>
      <c r="S195" s="80"/>
      <c r="T195" s="81"/>
      <c r="AT195" s="17" t="s">
        <v>205</v>
      </c>
      <c r="AU195" s="17" t="s">
        <v>84</v>
      </c>
    </row>
    <row r="196" s="12" customFormat="1">
      <c r="B196" s="235"/>
      <c r="C196" s="236"/>
      <c r="D196" s="229" t="s">
        <v>299</v>
      </c>
      <c r="E196" s="237" t="s">
        <v>1</v>
      </c>
      <c r="F196" s="238" t="s">
        <v>710</v>
      </c>
      <c r="G196" s="236"/>
      <c r="H196" s="239">
        <v>1</v>
      </c>
      <c r="I196" s="240"/>
      <c r="J196" s="236"/>
      <c r="K196" s="236"/>
      <c r="L196" s="241"/>
      <c r="M196" s="242"/>
      <c r="N196" s="243"/>
      <c r="O196" s="243"/>
      <c r="P196" s="243"/>
      <c r="Q196" s="243"/>
      <c r="R196" s="243"/>
      <c r="S196" s="243"/>
      <c r="T196" s="244"/>
      <c r="AT196" s="245" t="s">
        <v>299</v>
      </c>
      <c r="AU196" s="245" t="s">
        <v>84</v>
      </c>
      <c r="AV196" s="12" t="s">
        <v>86</v>
      </c>
      <c r="AW196" s="12" t="s">
        <v>38</v>
      </c>
      <c r="AX196" s="12" t="s">
        <v>77</v>
      </c>
      <c r="AY196" s="245" t="s">
        <v>195</v>
      </c>
    </row>
    <row r="197" s="13" customFormat="1">
      <c r="B197" s="246"/>
      <c r="C197" s="247"/>
      <c r="D197" s="229" t="s">
        <v>299</v>
      </c>
      <c r="E197" s="248" t="s">
        <v>1</v>
      </c>
      <c r="F197" s="249" t="s">
        <v>301</v>
      </c>
      <c r="G197" s="247"/>
      <c r="H197" s="250">
        <v>1</v>
      </c>
      <c r="I197" s="251"/>
      <c r="J197" s="247"/>
      <c r="K197" s="247"/>
      <c r="L197" s="252"/>
      <c r="M197" s="253"/>
      <c r="N197" s="254"/>
      <c r="O197" s="254"/>
      <c r="P197" s="254"/>
      <c r="Q197" s="254"/>
      <c r="R197" s="254"/>
      <c r="S197" s="254"/>
      <c r="T197" s="255"/>
      <c r="AT197" s="256" t="s">
        <v>299</v>
      </c>
      <c r="AU197" s="256" t="s">
        <v>84</v>
      </c>
      <c r="AV197" s="13" t="s">
        <v>215</v>
      </c>
      <c r="AW197" s="13" t="s">
        <v>38</v>
      </c>
      <c r="AX197" s="13" t="s">
        <v>84</v>
      </c>
      <c r="AY197" s="256" t="s">
        <v>195</v>
      </c>
    </row>
    <row r="198" s="1" customFormat="1" ht="16.5" customHeight="1">
      <c r="B198" s="39"/>
      <c r="C198" s="217" t="s">
        <v>467</v>
      </c>
      <c r="D198" s="217" t="s">
        <v>198</v>
      </c>
      <c r="E198" s="218" t="s">
        <v>3371</v>
      </c>
      <c r="F198" s="219" t="s">
        <v>3372</v>
      </c>
      <c r="G198" s="220" t="s">
        <v>1323</v>
      </c>
      <c r="H198" s="221">
        <v>1</v>
      </c>
      <c r="I198" s="222"/>
      <c r="J198" s="223">
        <f>ROUND(I198*H198,2)</f>
        <v>0</v>
      </c>
      <c r="K198" s="219" t="s">
        <v>1255</v>
      </c>
      <c r="L198" s="44"/>
      <c r="M198" s="224" t="s">
        <v>1</v>
      </c>
      <c r="N198" s="225" t="s">
        <v>48</v>
      </c>
      <c r="O198" s="80"/>
      <c r="P198" s="226">
        <f>O198*H198</f>
        <v>0</v>
      </c>
      <c r="Q198" s="226">
        <v>0</v>
      </c>
      <c r="R198" s="226">
        <f>Q198*H198</f>
        <v>0</v>
      </c>
      <c r="S198" s="226">
        <v>0</v>
      </c>
      <c r="T198" s="227">
        <f>S198*H198</f>
        <v>0</v>
      </c>
      <c r="AR198" s="17" t="s">
        <v>376</v>
      </c>
      <c r="AT198" s="17" t="s">
        <v>198</v>
      </c>
      <c r="AU198" s="17" t="s">
        <v>84</v>
      </c>
      <c r="AY198" s="17" t="s">
        <v>195</v>
      </c>
      <c r="BE198" s="228">
        <f>IF(N198="základní",J198,0)</f>
        <v>0</v>
      </c>
      <c r="BF198" s="228">
        <f>IF(N198="snížená",J198,0)</f>
        <v>0</v>
      </c>
      <c r="BG198" s="228">
        <f>IF(N198="zákl. přenesená",J198,0)</f>
        <v>0</v>
      </c>
      <c r="BH198" s="228">
        <f>IF(N198="sníž. přenesená",J198,0)</f>
        <v>0</v>
      </c>
      <c r="BI198" s="228">
        <f>IF(N198="nulová",J198,0)</f>
        <v>0</v>
      </c>
      <c r="BJ198" s="17" t="s">
        <v>84</v>
      </c>
      <c r="BK198" s="228">
        <f>ROUND(I198*H198,2)</f>
        <v>0</v>
      </c>
      <c r="BL198" s="17" t="s">
        <v>376</v>
      </c>
      <c r="BM198" s="17" t="s">
        <v>3373</v>
      </c>
    </row>
    <row r="199" s="1" customFormat="1">
      <c r="B199" s="39"/>
      <c r="C199" s="40"/>
      <c r="D199" s="229" t="s">
        <v>205</v>
      </c>
      <c r="E199" s="40"/>
      <c r="F199" s="230" t="s">
        <v>3374</v>
      </c>
      <c r="G199" s="40"/>
      <c r="H199" s="40"/>
      <c r="I199" s="144"/>
      <c r="J199" s="40"/>
      <c r="K199" s="40"/>
      <c r="L199" s="44"/>
      <c r="M199" s="232"/>
      <c r="N199" s="233"/>
      <c r="O199" s="233"/>
      <c r="P199" s="233"/>
      <c r="Q199" s="233"/>
      <c r="R199" s="233"/>
      <c r="S199" s="233"/>
      <c r="T199" s="234"/>
      <c r="AT199" s="17" t="s">
        <v>205</v>
      </c>
      <c r="AU199" s="17" t="s">
        <v>84</v>
      </c>
    </row>
    <row r="200" s="1" customFormat="1" ht="6.96" customHeight="1">
      <c r="B200" s="58"/>
      <c r="C200" s="59"/>
      <c r="D200" s="59"/>
      <c r="E200" s="59"/>
      <c r="F200" s="59"/>
      <c r="G200" s="59"/>
      <c r="H200" s="59"/>
      <c r="I200" s="168"/>
      <c r="J200" s="59"/>
      <c r="K200" s="59"/>
      <c r="L200" s="44"/>
    </row>
  </sheetData>
  <sheetProtection sheet="1" autoFilter="0" formatColumns="0" formatRows="0" objects="1" scenarios="1" spinCount="100000" saltValue="tt2HfihmVAWoq1+tpIW/7m0qbskgkyI65POhQ040AiPmDPHglxZH6RMdA50+z4tTRs4/SYfE0Pgw2C52BcZ7Ww==" hashValue="XAT1LlBxyjFEbtADmahqJjZvC++U+g+QV4semfRVbP123tJ+PJtJ1PzjTQn0p7/dS9nfcXROohw8Y6NmFZNnfg==" algorithmName="SHA-512" password="CC35"/>
  <autoFilter ref="C95:K199"/>
  <mergeCells count="12">
    <mergeCell ref="E7:H7"/>
    <mergeCell ref="E9:H9"/>
    <mergeCell ref="E11:H11"/>
    <mergeCell ref="E20:H20"/>
    <mergeCell ref="E29:H29"/>
    <mergeCell ref="E50:H50"/>
    <mergeCell ref="E52:H52"/>
    <mergeCell ref="E54:H54"/>
    <mergeCell ref="E84:H84"/>
    <mergeCell ref="E86:H86"/>
    <mergeCell ref="E88:H8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157</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3281</v>
      </c>
      <c r="F9" s="1"/>
      <c r="G9" s="1"/>
      <c r="H9" s="1"/>
      <c r="I9" s="144"/>
      <c r="L9" s="44"/>
    </row>
    <row r="10" s="1" customFormat="1" ht="12" customHeight="1">
      <c r="B10" s="44"/>
      <c r="D10" s="142" t="s">
        <v>262</v>
      </c>
      <c r="I10" s="144"/>
      <c r="L10" s="44"/>
    </row>
    <row r="11" s="1" customFormat="1" ht="36.96" customHeight="1">
      <c r="B11" s="44"/>
      <c r="E11" s="145" t="s">
        <v>3375</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tr">
        <f>IF('Rekapitulace stavby'!AN19="","",'Rekapitulace stavby'!AN19)</f>
        <v/>
      </c>
      <c r="L25" s="44"/>
    </row>
    <row r="26" s="1" customFormat="1" ht="18" customHeight="1">
      <c r="B26" s="44"/>
      <c r="E26" s="17" t="str">
        <f>IF('Rekapitulace stavby'!E20="","",'Rekapitulace stavby'!E20)</f>
        <v xml:space="preserve"> </v>
      </c>
      <c r="I26" s="146" t="s">
        <v>33</v>
      </c>
      <c r="J26" s="17" t="str">
        <f>IF('Rekapitulace stavby'!AN20="","",'Rekapitulace stavby'!AN20)</f>
        <v/>
      </c>
      <c r="L26" s="44"/>
    </row>
    <row r="27" s="1" customFormat="1" ht="6.96" customHeight="1">
      <c r="B27" s="44"/>
      <c r="I27" s="144"/>
      <c r="L27" s="44"/>
    </row>
    <row r="28" s="1" customFormat="1" ht="12" customHeight="1">
      <c r="B28" s="44"/>
      <c r="D28" s="142" t="s">
        <v>41</v>
      </c>
      <c r="I28" s="144"/>
      <c r="L28" s="44"/>
    </row>
    <row r="29" s="7" customFormat="1" ht="56.25" customHeight="1">
      <c r="B29" s="148"/>
      <c r="E29" s="149" t="s">
        <v>42</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ROUND(J90,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ROUND((SUM(BE90:BE139)),  2)</f>
        <v>0</v>
      </c>
      <c r="I35" s="157">
        <v>0.20999999999999999</v>
      </c>
      <c r="J35" s="156">
        <f>ROUND(((SUM(BE90:BE139))*I35),  2)</f>
        <v>0</v>
      </c>
      <c r="L35" s="44"/>
    </row>
    <row r="36" s="1" customFormat="1" ht="14.4" customHeight="1">
      <c r="B36" s="44"/>
      <c r="E36" s="142" t="s">
        <v>49</v>
      </c>
      <c r="F36" s="156">
        <f>ROUND((SUM(BF90:BF139)),  2)</f>
        <v>0</v>
      </c>
      <c r="I36" s="157">
        <v>0.14999999999999999</v>
      </c>
      <c r="J36" s="156">
        <f>ROUND(((SUM(BF90:BF139))*I36),  2)</f>
        <v>0</v>
      </c>
      <c r="L36" s="44"/>
    </row>
    <row r="37" hidden="1" s="1" customFormat="1" ht="14.4" customHeight="1">
      <c r="B37" s="44"/>
      <c r="E37" s="142" t="s">
        <v>50</v>
      </c>
      <c r="F37" s="156">
        <f>ROUND((SUM(BG90:BG139)),  2)</f>
        <v>0</v>
      </c>
      <c r="I37" s="157">
        <v>0.20999999999999999</v>
      </c>
      <c r="J37" s="156">
        <f>0</f>
        <v>0</v>
      </c>
      <c r="L37" s="44"/>
    </row>
    <row r="38" hidden="1" s="1" customFormat="1" ht="14.4" customHeight="1">
      <c r="B38" s="44"/>
      <c r="E38" s="142" t="s">
        <v>51</v>
      </c>
      <c r="F38" s="156">
        <f>ROUND((SUM(BH90:BH139)),  2)</f>
        <v>0</v>
      </c>
      <c r="I38" s="157">
        <v>0.14999999999999999</v>
      </c>
      <c r="J38" s="156">
        <f>0</f>
        <v>0</v>
      </c>
      <c r="L38" s="44"/>
    </row>
    <row r="39" hidden="1" s="1" customFormat="1" ht="14.4" customHeight="1">
      <c r="B39" s="44"/>
      <c r="E39" s="142" t="s">
        <v>52</v>
      </c>
      <c r="F39" s="156">
        <f>ROUND((SUM(BI90:BI139)),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3281</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D.1.2 - Stavebně konstrukční řešení</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 xml:space="preserve"> </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J90</f>
        <v>0</v>
      </c>
      <c r="K63" s="40"/>
      <c r="L63" s="44"/>
      <c r="AU63" s="17" t="s">
        <v>173</v>
      </c>
    </row>
    <row r="64" s="8" customFormat="1" ht="24.96" customHeight="1">
      <c r="B64" s="178"/>
      <c r="C64" s="179"/>
      <c r="D64" s="180" t="s">
        <v>264</v>
      </c>
      <c r="E64" s="181"/>
      <c r="F64" s="181"/>
      <c r="G64" s="181"/>
      <c r="H64" s="181"/>
      <c r="I64" s="182"/>
      <c r="J64" s="183">
        <f>J91</f>
        <v>0</v>
      </c>
      <c r="K64" s="179"/>
      <c r="L64" s="184"/>
    </row>
    <row r="65" s="9" customFormat="1" ht="19.92" customHeight="1">
      <c r="B65" s="185"/>
      <c r="C65" s="123"/>
      <c r="D65" s="186" t="s">
        <v>266</v>
      </c>
      <c r="E65" s="187"/>
      <c r="F65" s="187"/>
      <c r="G65" s="187"/>
      <c r="H65" s="187"/>
      <c r="I65" s="188"/>
      <c r="J65" s="189">
        <f>J92</f>
        <v>0</v>
      </c>
      <c r="K65" s="123"/>
      <c r="L65" s="190"/>
    </row>
    <row r="66" s="9" customFormat="1" ht="19.92" customHeight="1">
      <c r="B66" s="185"/>
      <c r="C66" s="123"/>
      <c r="D66" s="186" t="s">
        <v>267</v>
      </c>
      <c r="E66" s="187"/>
      <c r="F66" s="187"/>
      <c r="G66" s="187"/>
      <c r="H66" s="187"/>
      <c r="I66" s="188"/>
      <c r="J66" s="189">
        <f>J105</f>
        <v>0</v>
      </c>
      <c r="K66" s="123"/>
      <c r="L66" s="190"/>
    </row>
    <row r="67" s="9" customFormat="1" ht="19.92" customHeight="1">
      <c r="B67" s="185"/>
      <c r="C67" s="123"/>
      <c r="D67" s="186" t="s">
        <v>268</v>
      </c>
      <c r="E67" s="187"/>
      <c r="F67" s="187"/>
      <c r="G67" s="187"/>
      <c r="H67" s="187"/>
      <c r="I67" s="188"/>
      <c r="J67" s="189">
        <f>J130</f>
        <v>0</v>
      </c>
      <c r="K67" s="123"/>
      <c r="L67" s="190"/>
    </row>
    <row r="68" s="9" customFormat="1" ht="19.92" customHeight="1">
      <c r="B68" s="185"/>
      <c r="C68" s="123"/>
      <c r="D68" s="186" t="s">
        <v>271</v>
      </c>
      <c r="E68" s="187"/>
      <c r="F68" s="187"/>
      <c r="G68" s="187"/>
      <c r="H68" s="187"/>
      <c r="I68" s="188"/>
      <c r="J68" s="189">
        <f>J138</f>
        <v>0</v>
      </c>
      <c r="K68" s="123"/>
      <c r="L68" s="190"/>
    </row>
    <row r="69" s="1" customFormat="1" ht="21.84" customHeight="1">
      <c r="B69" s="39"/>
      <c r="C69" s="40"/>
      <c r="D69" s="40"/>
      <c r="E69" s="40"/>
      <c r="F69" s="40"/>
      <c r="G69" s="40"/>
      <c r="H69" s="40"/>
      <c r="I69" s="144"/>
      <c r="J69" s="40"/>
      <c r="K69" s="40"/>
      <c r="L69" s="44"/>
    </row>
    <row r="70" s="1" customFormat="1" ht="6.96" customHeight="1">
      <c r="B70" s="58"/>
      <c r="C70" s="59"/>
      <c r="D70" s="59"/>
      <c r="E70" s="59"/>
      <c r="F70" s="59"/>
      <c r="G70" s="59"/>
      <c r="H70" s="59"/>
      <c r="I70" s="168"/>
      <c r="J70" s="59"/>
      <c r="K70" s="59"/>
      <c r="L70" s="44"/>
    </row>
    <row r="74" s="1" customFormat="1" ht="6.96" customHeight="1">
      <c r="B74" s="60"/>
      <c r="C74" s="61"/>
      <c r="D74" s="61"/>
      <c r="E74" s="61"/>
      <c r="F74" s="61"/>
      <c r="G74" s="61"/>
      <c r="H74" s="61"/>
      <c r="I74" s="171"/>
      <c r="J74" s="61"/>
      <c r="K74" s="61"/>
      <c r="L74" s="44"/>
    </row>
    <row r="75" s="1" customFormat="1" ht="24.96" customHeight="1">
      <c r="B75" s="39"/>
      <c r="C75" s="23" t="s">
        <v>180</v>
      </c>
      <c r="D75" s="40"/>
      <c r="E75" s="40"/>
      <c r="F75" s="40"/>
      <c r="G75" s="40"/>
      <c r="H75" s="40"/>
      <c r="I75" s="144"/>
      <c r="J75" s="40"/>
      <c r="K75" s="40"/>
      <c r="L75" s="44"/>
    </row>
    <row r="76" s="1" customFormat="1" ht="6.96" customHeight="1">
      <c r="B76" s="39"/>
      <c r="C76" s="40"/>
      <c r="D76" s="40"/>
      <c r="E76" s="40"/>
      <c r="F76" s="40"/>
      <c r="G76" s="40"/>
      <c r="H76" s="40"/>
      <c r="I76" s="144"/>
      <c r="J76" s="40"/>
      <c r="K76" s="40"/>
      <c r="L76" s="44"/>
    </row>
    <row r="77" s="1" customFormat="1" ht="12" customHeight="1">
      <c r="B77" s="39"/>
      <c r="C77" s="32" t="s">
        <v>16</v>
      </c>
      <c r="D77" s="40"/>
      <c r="E77" s="40"/>
      <c r="F77" s="40"/>
      <c r="G77" s="40"/>
      <c r="H77" s="40"/>
      <c r="I77" s="144"/>
      <c r="J77" s="40"/>
      <c r="K77" s="40"/>
      <c r="L77" s="44"/>
    </row>
    <row r="78" s="1" customFormat="1" ht="16.5" customHeight="1">
      <c r="B78" s="39"/>
      <c r="C78" s="40"/>
      <c r="D78" s="40"/>
      <c r="E78" s="172" t="str">
        <f>E7</f>
        <v>BASKETBALOVÁ HALA BASKETPOINT FRÝDEK-MÍSTEK</v>
      </c>
      <c r="F78" s="32"/>
      <c r="G78" s="32"/>
      <c r="H78" s="32"/>
      <c r="I78" s="144"/>
      <c r="J78" s="40"/>
      <c r="K78" s="40"/>
      <c r="L78" s="44"/>
    </row>
    <row r="79" ht="12" customHeight="1">
      <c r="B79" s="21"/>
      <c r="C79" s="32" t="s">
        <v>167</v>
      </c>
      <c r="D79" s="22"/>
      <c r="E79" s="22"/>
      <c r="F79" s="22"/>
      <c r="G79" s="22"/>
      <c r="H79" s="22"/>
      <c r="I79" s="137"/>
      <c r="J79" s="22"/>
      <c r="K79" s="22"/>
      <c r="L79" s="20"/>
    </row>
    <row r="80" s="1" customFormat="1" ht="16.5" customHeight="1">
      <c r="B80" s="39"/>
      <c r="C80" s="40"/>
      <c r="D80" s="40"/>
      <c r="E80" s="172" t="s">
        <v>3281</v>
      </c>
      <c r="F80" s="40"/>
      <c r="G80" s="40"/>
      <c r="H80" s="40"/>
      <c r="I80" s="144"/>
      <c r="J80" s="40"/>
      <c r="K80" s="40"/>
      <c r="L80" s="44"/>
    </row>
    <row r="81" s="1" customFormat="1" ht="12" customHeight="1">
      <c r="B81" s="39"/>
      <c r="C81" s="32" t="s">
        <v>262</v>
      </c>
      <c r="D81" s="40"/>
      <c r="E81" s="40"/>
      <c r="F81" s="40"/>
      <c r="G81" s="40"/>
      <c r="H81" s="40"/>
      <c r="I81" s="144"/>
      <c r="J81" s="40"/>
      <c r="K81" s="40"/>
      <c r="L81" s="44"/>
    </row>
    <row r="82" s="1" customFormat="1" ht="16.5" customHeight="1">
      <c r="B82" s="39"/>
      <c r="C82" s="40"/>
      <c r="D82" s="40"/>
      <c r="E82" s="65" t="str">
        <f>E11</f>
        <v>D.1.2 - Stavebně konstrukční řešení</v>
      </c>
      <c r="F82" s="40"/>
      <c r="G82" s="40"/>
      <c r="H82" s="40"/>
      <c r="I82" s="144"/>
      <c r="J82" s="40"/>
      <c r="K82" s="40"/>
      <c r="L82" s="44"/>
    </row>
    <row r="83" s="1" customFormat="1" ht="6.96" customHeight="1">
      <c r="B83" s="39"/>
      <c r="C83" s="40"/>
      <c r="D83" s="40"/>
      <c r="E83" s="40"/>
      <c r="F83" s="40"/>
      <c r="G83" s="40"/>
      <c r="H83" s="40"/>
      <c r="I83" s="144"/>
      <c r="J83" s="40"/>
      <c r="K83" s="40"/>
      <c r="L83" s="44"/>
    </row>
    <row r="84" s="1" customFormat="1" ht="12" customHeight="1">
      <c r="B84" s="39"/>
      <c r="C84" s="32" t="s">
        <v>22</v>
      </c>
      <c r="D84" s="40"/>
      <c r="E84" s="40"/>
      <c r="F84" s="27" t="str">
        <f>F14</f>
        <v>Frýdek Místek</v>
      </c>
      <c r="G84" s="40"/>
      <c r="H84" s="40"/>
      <c r="I84" s="146" t="s">
        <v>24</v>
      </c>
      <c r="J84" s="68" t="str">
        <f>IF(J14="","",J14)</f>
        <v>11. 8. 2018</v>
      </c>
      <c r="K84" s="40"/>
      <c r="L84" s="44"/>
    </row>
    <row r="85" s="1" customFormat="1" ht="6.96" customHeight="1">
      <c r="B85" s="39"/>
      <c r="C85" s="40"/>
      <c r="D85" s="40"/>
      <c r="E85" s="40"/>
      <c r="F85" s="40"/>
      <c r="G85" s="40"/>
      <c r="H85" s="40"/>
      <c r="I85" s="144"/>
      <c r="J85" s="40"/>
      <c r="K85" s="40"/>
      <c r="L85" s="44"/>
    </row>
    <row r="86" s="1" customFormat="1" ht="13.65" customHeight="1">
      <c r="B86" s="39"/>
      <c r="C86" s="32" t="s">
        <v>30</v>
      </c>
      <c r="D86" s="40"/>
      <c r="E86" s="40"/>
      <c r="F86" s="27" t="str">
        <f>E17</f>
        <v>Basketpoint Frýdek-Místek z.s.</v>
      </c>
      <c r="G86" s="40"/>
      <c r="H86" s="40"/>
      <c r="I86" s="146" t="s">
        <v>36</v>
      </c>
      <c r="J86" s="37" t="str">
        <f>E23</f>
        <v>INPROS FM s.r.o.</v>
      </c>
      <c r="K86" s="40"/>
      <c r="L86" s="44"/>
    </row>
    <row r="87" s="1" customFormat="1" ht="13.65" customHeight="1">
      <c r="B87" s="39"/>
      <c r="C87" s="32" t="s">
        <v>34</v>
      </c>
      <c r="D87" s="40"/>
      <c r="E87" s="40"/>
      <c r="F87" s="27" t="str">
        <f>IF(E20="","",E20)</f>
        <v>Vyplň údaj</v>
      </c>
      <c r="G87" s="40"/>
      <c r="H87" s="40"/>
      <c r="I87" s="146" t="s">
        <v>39</v>
      </c>
      <c r="J87" s="37" t="str">
        <f>E26</f>
        <v xml:space="preserve"> </v>
      </c>
      <c r="K87" s="40"/>
      <c r="L87" s="44"/>
    </row>
    <row r="88" s="1" customFormat="1" ht="10.32" customHeight="1">
      <c r="B88" s="39"/>
      <c r="C88" s="40"/>
      <c r="D88" s="40"/>
      <c r="E88" s="40"/>
      <c r="F88" s="40"/>
      <c r="G88" s="40"/>
      <c r="H88" s="40"/>
      <c r="I88" s="144"/>
      <c r="J88" s="40"/>
      <c r="K88" s="40"/>
      <c r="L88" s="44"/>
    </row>
    <row r="89" s="10" customFormat="1" ht="29.28" customHeight="1">
      <c r="B89" s="191"/>
      <c r="C89" s="192" t="s">
        <v>181</v>
      </c>
      <c r="D89" s="193" t="s">
        <v>62</v>
      </c>
      <c r="E89" s="193" t="s">
        <v>58</v>
      </c>
      <c r="F89" s="193" t="s">
        <v>59</v>
      </c>
      <c r="G89" s="193" t="s">
        <v>182</v>
      </c>
      <c r="H89" s="193" t="s">
        <v>183</v>
      </c>
      <c r="I89" s="194" t="s">
        <v>184</v>
      </c>
      <c r="J89" s="193" t="s">
        <v>171</v>
      </c>
      <c r="K89" s="195" t="s">
        <v>185</v>
      </c>
      <c r="L89" s="196"/>
      <c r="M89" s="89" t="s">
        <v>1</v>
      </c>
      <c r="N89" s="90" t="s">
        <v>47</v>
      </c>
      <c r="O89" s="90" t="s">
        <v>186</v>
      </c>
      <c r="P89" s="90" t="s">
        <v>187</v>
      </c>
      <c r="Q89" s="90" t="s">
        <v>188</v>
      </c>
      <c r="R89" s="90" t="s">
        <v>189</v>
      </c>
      <c r="S89" s="90" t="s">
        <v>190</v>
      </c>
      <c r="T89" s="91" t="s">
        <v>191</v>
      </c>
    </row>
    <row r="90" s="1" customFormat="1" ht="22.8" customHeight="1">
      <c r="B90" s="39"/>
      <c r="C90" s="96" t="s">
        <v>192</v>
      </c>
      <c r="D90" s="40"/>
      <c r="E90" s="40"/>
      <c r="F90" s="40"/>
      <c r="G90" s="40"/>
      <c r="H90" s="40"/>
      <c r="I90" s="144"/>
      <c r="J90" s="197">
        <f>BK90</f>
        <v>0</v>
      </c>
      <c r="K90" s="40"/>
      <c r="L90" s="44"/>
      <c r="M90" s="92"/>
      <c r="N90" s="93"/>
      <c r="O90" s="93"/>
      <c r="P90" s="198">
        <f>P91</f>
        <v>0</v>
      </c>
      <c r="Q90" s="93"/>
      <c r="R90" s="198">
        <f>R91</f>
        <v>75.01056367000001</v>
      </c>
      <c r="S90" s="93"/>
      <c r="T90" s="199">
        <f>T91</f>
        <v>0</v>
      </c>
      <c r="AT90" s="17" t="s">
        <v>76</v>
      </c>
      <c r="AU90" s="17" t="s">
        <v>173</v>
      </c>
      <c r="BK90" s="200">
        <f>BK91</f>
        <v>0</v>
      </c>
    </row>
    <row r="91" s="11" customFormat="1" ht="25.92" customHeight="1">
      <c r="B91" s="201"/>
      <c r="C91" s="202"/>
      <c r="D91" s="203" t="s">
        <v>76</v>
      </c>
      <c r="E91" s="204" t="s">
        <v>292</v>
      </c>
      <c r="F91" s="204" t="s">
        <v>293</v>
      </c>
      <c r="G91" s="202"/>
      <c r="H91" s="202"/>
      <c r="I91" s="205"/>
      <c r="J91" s="206">
        <f>BK91</f>
        <v>0</v>
      </c>
      <c r="K91" s="202"/>
      <c r="L91" s="207"/>
      <c r="M91" s="208"/>
      <c r="N91" s="209"/>
      <c r="O91" s="209"/>
      <c r="P91" s="210">
        <f>P92+P105+P130+P138</f>
        <v>0</v>
      </c>
      <c r="Q91" s="209"/>
      <c r="R91" s="210">
        <f>R92+R105+R130+R138</f>
        <v>75.01056367000001</v>
      </c>
      <c r="S91" s="209"/>
      <c r="T91" s="211">
        <f>T92+T105+T130+T138</f>
        <v>0</v>
      </c>
      <c r="AR91" s="212" t="s">
        <v>84</v>
      </c>
      <c r="AT91" s="213" t="s">
        <v>76</v>
      </c>
      <c r="AU91" s="213" t="s">
        <v>77</v>
      </c>
      <c r="AY91" s="212" t="s">
        <v>195</v>
      </c>
      <c r="BK91" s="214">
        <f>BK92+BK105+BK130+BK138</f>
        <v>0</v>
      </c>
    </row>
    <row r="92" s="11" customFormat="1" ht="22.8" customHeight="1">
      <c r="B92" s="201"/>
      <c r="C92" s="202"/>
      <c r="D92" s="203" t="s">
        <v>76</v>
      </c>
      <c r="E92" s="215" t="s">
        <v>86</v>
      </c>
      <c r="F92" s="215" t="s">
        <v>401</v>
      </c>
      <c r="G92" s="202"/>
      <c r="H92" s="202"/>
      <c r="I92" s="205"/>
      <c r="J92" s="216">
        <f>BK92</f>
        <v>0</v>
      </c>
      <c r="K92" s="202"/>
      <c r="L92" s="207"/>
      <c r="M92" s="208"/>
      <c r="N92" s="209"/>
      <c r="O92" s="209"/>
      <c r="P92" s="210">
        <f>SUM(P93:P104)</f>
        <v>0</v>
      </c>
      <c r="Q92" s="209"/>
      <c r="R92" s="210">
        <f>SUM(R93:R104)</f>
        <v>8.3518866599999999</v>
      </c>
      <c r="S92" s="209"/>
      <c r="T92" s="211">
        <f>SUM(T93:T104)</f>
        <v>0</v>
      </c>
      <c r="AR92" s="212" t="s">
        <v>84</v>
      </c>
      <c r="AT92" s="213" t="s">
        <v>76</v>
      </c>
      <c r="AU92" s="213" t="s">
        <v>84</v>
      </c>
      <c r="AY92" s="212" t="s">
        <v>195</v>
      </c>
      <c r="BK92" s="214">
        <f>SUM(BK93:BK104)</f>
        <v>0</v>
      </c>
    </row>
    <row r="93" s="1" customFormat="1" ht="16.5" customHeight="1">
      <c r="B93" s="39"/>
      <c r="C93" s="217" t="s">
        <v>84</v>
      </c>
      <c r="D93" s="217" t="s">
        <v>198</v>
      </c>
      <c r="E93" s="218" t="s">
        <v>468</v>
      </c>
      <c r="F93" s="219" t="s">
        <v>3376</v>
      </c>
      <c r="G93" s="220" t="s">
        <v>309</v>
      </c>
      <c r="H93" s="221">
        <v>0.98999999999999999</v>
      </c>
      <c r="I93" s="222"/>
      <c r="J93" s="223">
        <f>ROUND(I93*H93,2)</f>
        <v>0</v>
      </c>
      <c r="K93" s="219" t="s">
        <v>202</v>
      </c>
      <c r="L93" s="44"/>
      <c r="M93" s="224" t="s">
        <v>1</v>
      </c>
      <c r="N93" s="225" t="s">
        <v>48</v>
      </c>
      <c r="O93" s="80"/>
      <c r="P93" s="226">
        <f>O93*H93</f>
        <v>0</v>
      </c>
      <c r="Q93" s="226">
        <v>2.45329</v>
      </c>
      <c r="R93" s="226">
        <f>Q93*H93</f>
        <v>2.4287570999999999</v>
      </c>
      <c r="S93" s="226">
        <v>0</v>
      </c>
      <c r="T93" s="227">
        <f>S93*H93</f>
        <v>0</v>
      </c>
      <c r="AR93" s="17" t="s">
        <v>215</v>
      </c>
      <c r="AT93" s="17" t="s">
        <v>198</v>
      </c>
      <c r="AU93" s="17" t="s">
        <v>86</v>
      </c>
      <c r="AY93" s="17" t="s">
        <v>195</v>
      </c>
      <c r="BE93" s="228">
        <f>IF(N93="základní",J93,0)</f>
        <v>0</v>
      </c>
      <c r="BF93" s="228">
        <f>IF(N93="snížená",J93,0)</f>
        <v>0</v>
      </c>
      <c r="BG93" s="228">
        <f>IF(N93="zákl. přenesená",J93,0)</f>
        <v>0</v>
      </c>
      <c r="BH93" s="228">
        <f>IF(N93="sníž. přenesená",J93,0)</f>
        <v>0</v>
      </c>
      <c r="BI93" s="228">
        <f>IF(N93="nulová",J93,0)</f>
        <v>0</v>
      </c>
      <c r="BJ93" s="17" t="s">
        <v>84</v>
      </c>
      <c r="BK93" s="228">
        <f>ROUND(I93*H93,2)</f>
        <v>0</v>
      </c>
      <c r="BL93" s="17" t="s">
        <v>215</v>
      </c>
      <c r="BM93" s="17" t="s">
        <v>3377</v>
      </c>
    </row>
    <row r="94" s="12" customFormat="1">
      <c r="B94" s="235"/>
      <c r="C94" s="236"/>
      <c r="D94" s="229" t="s">
        <v>299</v>
      </c>
      <c r="E94" s="237" t="s">
        <v>1</v>
      </c>
      <c r="F94" s="238" t="s">
        <v>3378</v>
      </c>
      <c r="G94" s="236"/>
      <c r="H94" s="239">
        <v>0.98999999999999999</v>
      </c>
      <c r="I94" s="240"/>
      <c r="J94" s="236"/>
      <c r="K94" s="236"/>
      <c r="L94" s="241"/>
      <c r="M94" s="242"/>
      <c r="N94" s="243"/>
      <c r="O94" s="243"/>
      <c r="P94" s="243"/>
      <c r="Q94" s="243"/>
      <c r="R94" s="243"/>
      <c r="S94" s="243"/>
      <c r="T94" s="244"/>
      <c r="AT94" s="245" t="s">
        <v>299</v>
      </c>
      <c r="AU94" s="245" t="s">
        <v>86</v>
      </c>
      <c r="AV94" s="12" t="s">
        <v>86</v>
      </c>
      <c r="AW94" s="12" t="s">
        <v>38</v>
      </c>
      <c r="AX94" s="12" t="s">
        <v>77</v>
      </c>
      <c r="AY94" s="245" t="s">
        <v>195</v>
      </c>
    </row>
    <row r="95" s="13" customFormat="1">
      <c r="B95" s="246"/>
      <c r="C95" s="247"/>
      <c r="D95" s="229" t="s">
        <v>299</v>
      </c>
      <c r="E95" s="248" t="s">
        <v>1</v>
      </c>
      <c r="F95" s="249" t="s">
        <v>301</v>
      </c>
      <c r="G95" s="247"/>
      <c r="H95" s="250">
        <v>0.98999999999999999</v>
      </c>
      <c r="I95" s="251"/>
      <c r="J95" s="247"/>
      <c r="K95" s="247"/>
      <c r="L95" s="252"/>
      <c r="M95" s="253"/>
      <c r="N95" s="254"/>
      <c r="O95" s="254"/>
      <c r="P95" s="254"/>
      <c r="Q95" s="254"/>
      <c r="R95" s="254"/>
      <c r="S95" s="254"/>
      <c r="T95" s="255"/>
      <c r="AT95" s="256" t="s">
        <v>299</v>
      </c>
      <c r="AU95" s="256" t="s">
        <v>86</v>
      </c>
      <c r="AV95" s="13" t="s">
        <v>215</v>
      </c>
      <c r="AW95" s="13" t="s">
        <v>38</v>
      </c>
      <c r="AX95" s="13" t="s">
        <v>84</v>
      </c>
      <c r="AY95" s="256" t="s">
        <v>195</v>
      </c>
    </row>
    <row r="96" s="1" customFormat="1" ht="16.5" customHeight="1">
      <c r="B96" s="39"/>
      <c r="C96" s="217" t="s">
        <v>86</v>
      </c>
      <c r="D96" s="217" t="s">
        <v>198</v>
      </c>
      <c r="E96" s="218" t="s">
        <v>479</v>
      </c>
      <c r="F96" s="219" t="s">
        <v>480</v>
      </c>
      <c r="G96" s="220" t="s">
        <v>321</v>
      </c>
      <c r="H96" s="221">
        <v>18.57</v>
      </c>
      <c r="I96" s="222"/>
      <c r="J96" s="223">
        <f>ROUND(I96*H96,2)</f>
        <v>0</v>
      </c>
      <c r="K96" s="219" t="s">
        <v>202</v>
      </c>
      <c r="L96" s="44"/>
      <c r="M96" s="224" t="s">
        <v>1</v>
      </c>
      <c r="N96" s="225" t="s">
        <v>48</v>
      </c>
      <c r="O96" s="80"/>
      <c r="P96" s="226">
        <f>O96*H96</f>
        <v>0</v>
      </c>
      <c r="Q96" s="226">
        <v>0.0026900000000000001</v>
      </c>
      <c r="R96" s="226">
        <f>Q96*H96</f>
        <v>0.049953300000000006</v>
      </c>
      <c r="S96" s="226">
        <v>0</v>
      </c>
      <c r="T96" s="227">
        <f>S96*H96</f>
        <v>0</v>
      </c>
      <c r="AR96" s="17" t="s">
        <v>215</v>
      </c>
      <c r="AT96" s="17" t="s">
        <v>198</v>
      </c>
      <c r="AU96" s="17" t="s">
        <v>86</v>
      </c>
      <c r="AY96" s="17" t="s">
        <v>195</v>
      </c>
      <c r="BE96" s="228">
        <f>IF(N96="základní",J96,0)</f>
        <v>0</v>
      </c>
      <c r="BF96" s="228">
        <f>IF(N96="snížená",J96,0)</f>
        <v>0</v>
      </c>
      <c r="BG96" s="228">
        <f>IF(N96="zákl. přenesená",J96,0)</f>
        <v>0</v>
      </c>
      <c r="BH96" s="228">
        <f>IF(N96="sníž. přenesená",J96,0)</f>
        <v>0</v>
      </c>
      <c r="BI96" s="228">
        <f>IF(N96="nulová",J96,0)</f>
        <v>0</v>
      </c>
      <c r="BJ96" s="17" t="s">
        <v>84</v>
      </c>
      <c r="BK96" s="228">
        <f>ROUND(I96*H96,2)</f>
        <v>0</v>
      </c>
      <c r="BL96" s="17" t="s">
        <v>215</v>
      </c>
      <c r="BM96" s="17" t="s">
        <v>3379</v>
      </c>
    </row>
    <row r="97" s="12" customFormat="1">
      <c r="B97" s="235"/>
      <c r="C97" s="236"/>
      <c r="D97" s="229" t="s">
        <v>299</v>
      </c>
      <c r="E97" s="237" t="s">
        <v>1</v>
      </c>
      <c r="F97" s="238" t="s">
        <v>3380</v>
      </c>
      <c r="G97" s="236"/>
      <c r="H97" s="239">
        <v>6.5999999999999996</v>
      </c>
      <c r="I97" s="240"/>
      <c r="J97" s="236"/>
      <c r="K97" s="236"/>
      <c r="L97" s="241"/>
      <c r="M97" s="242"/>
      <c r="N97" s="243"/>
      <c r="O97" s="243"/>
      <c r="P97" s="243"/>
      <c r="Q97" s="243"/>
      <c r="R97" s="243"/>
      <c r="S97" s="243"/>
      <c r="T97" s="244"/>
      <c r="AT97" s="245" t="s">
        <v>299</v>
      </c>
      <c r="AU97" s="245" t="s">
        <v>86</v>
      </c>
      <c r="AV97" s="12" t="s">
        <v>86</v>
      </c>
      <c r="AW97" s="12" t="s">
        <v>38</v>
      </c>
      <c r="AX97" s="12" t="s">
        <v>77</v>
      </c>
      <c r="AY97" s="245" t="s">
        <v>195</v>
      </c>
    </row>
    <row r="98" s="14" customFormat="1">
      <c r="B98" s="257"/>
      <c r="C98" s="258"/>
      <c r="D98" s="229" t="s">
        <v>299</v>
      </c>
      <c r="E98" s="259" t="s">
        <v>1</v>
      </c>
      <c r="F98" s="260" t="s">
        <v>317</v>
      </c>
      <c r="G98" s="258"/>
      <c r="H98" s="261">
        <v>6.5999999999999996</v>
      </c>
      <c r="I98" s="262"/>
      <c r="J98" s="258"/>
      <c r="K98" s="258"/>
      <c r="L98" s="263"/>
      <c r="M98" s="264"/>
      <c r="N98" s="265"/>
      <c r="O98" s="265"/>
      <c r="P98" s="265"/>
      <c r="Q98" s="265"/>
      <c r="R98" s="265"/>
      <c r="S98" s="265"/>
      <c r="T98" s="266"/>
      <c r="AT98" s="267" t="s">
        <v>299</v>
      </c>
      <c r="AU98" s="267" t="s">
        <v>86</v>
      </c>
      <c r="AV98" s="14" t="s">
        <v>210</v>
      </c>
      <c r="AW98" s="14" t="s">
        <v>38</v>
      </c>
      <c r="AX98" s="14" t="s">
        <v>77</v>
      </c>
      <c r="AY98" s="267" t="s">
        <v>195</v>
      </c>
    </row>
    <row r="99" s="12" customFormat="1">
      <c r="B99" s="235"/>
      <c r="C99" s="236"/>
      <c r="D99" s="229" t="s">
        <v>299</v>
      </c>
      <c r="E99" s="237" t="s">
        <v>1</v>
      </c>
      <c r="F99" s="238" t="s">
        <v>3381</v>
      </c>
      <c r="G99" s="236"/>
      <c r="H99" s="239">
        <v>11.970000000000001</v>
      </c>
      <c r="I99" s="240"/>
      <c r="J99" s="236"/>
      <c r="K99" s="236"/>
      <c r="L99" s="241"/>
      <c r="M99" s="242"/>
      <c r="N99" s="243"/>
      <c r="O99" s="243"/>
      <c r="P99" s="243"/>
      <c r="Q99" s="243"/>
      <c r="R99" s="243"/>
      <c r="S99" s="243"/>
      <c r="T99" s="244"/>
      <c r="AT99" s="245" t="s">
        <v>299</v>
      </c>
      <c r="AU99" s="245" t="s">
        <v>86</v>
      </c>
      <c r="AV99" s="12" t="s">
        <v>86</v>
      </c>
      <c r="AW99" s="12" t="s">
        <v>38</v>
      </c>
      <c r="AX99" s="12" t="s">
        <v>77</v>
      </c>
      <c r="AY99" s="245" t="s">
        <v>195</v>
      </c>
    </row>
    <row r="100" s="13" customFormat="1">
      <c r="B100" s="246"/>
      <c r="C100" s="247"/>
      <c r="D100" s="229" t="s">
        <v>299</v>
      </c>
      <c r="E100" s="248" t="s">
        <v>1</v>
      </c>
      <c r="F100" s="249" t="s">
        <v>301</v>
      </c>
      <c r="G100" s="247"/>
      <c r="H100" s="250">
        <v>18.57</v>
      </c>
      <c r="I100" s="251"/>
      <c r="J100" s="247"/>
      <c r="K100" s="247"/>
      <c r="L100" s="252"/>
      <c r="M100" s="253"/>
      <c r="N100" s="254"/>
      <c r="O100" s="254"/>
      <c r="P100" s="254"/>
      <c r="Q100" s="254"/>
      <c r="R100" s="254"/>
      <c r="S100" s="254"/>
      <c r="T100" s="255"/>
      <c r="AT100" s="256" t="s">
        <v>299</v>
      </c>
      <c r="AU100" s="256" t="s">
        <v>86</v>
      </c>
      <c r="AV100" s="13" t="s">
        <v>215</v>
      </c>
      <c r="AW100" s="13" t="s">
        <v>38</v>
      </c>
      <c r="AX100" s="13" t="s">
        <v>84</v>
      </c>
      <c r="AY100" s="256" t="s">
        <v>195</v>
      </c>
    </row>
    <row r="101" s="1" customFormat="1" ht="16.5" customHeight="1">
      <c r="B101" s="39"/>
      <c r="C101" s="217" t="s">
        <v>210</v>
      </c>
      <c r="D101" s="217" t="s">
        <v>198</v>
      </c>
      <c r="E101" s="218" t="s">
        <v>490</v>
      </c>
      <c r="F101" s="219" t="s">
        <v>491</v>
      </c>
      <c r="G101" s="220" t="s">
        <v>321</v>
      </c>
      <c r="H101" s="221">
        <v>18.57</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215</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3382</v>
      </c>
    </row>
    <row r="102" s="1" customFormat="1" ht="16.5" customHeight="1">
      <c r="B102" s="39"/>
      <c r="C102" s="217" t="s">
        <v>215</v>
      </c>
      <c r="D102" s="217" t="s">
        <v>198</v>
      </c>
      <c r="E102" s="218" t="s">
        <v>3383</v>
      </c>
      <c r="F102" s="219" t="s">
        <v>3384</v>
      </c>
      <c r="G102" s="220" t="s">
        <v>309</v>
      </c>
      <c r="H102" s="221">
        <v>2.3940000000000001</v>
      </c>
      <c r="I102" s="222"/>
      <c r="J102" s="223">
        <f>ROUND(I102*H102,2)</f>
        <v>0</v>
      </c>
      <c r="K102" s="219" t="s">
        <v>202</v>
      </c>
      <c r="L102" s="44"/>
      <c r="M102" s="224" t="s">
        <v>1</v>
      </c>
      <c r="N102" s="225" t="s">
        <v>48</v>
      </c>
      <c r="O102" s="80"/>
      <c r="P102" s="226">
        <f>O102*H102</f>
        <v>0</v>
      </c>
      <c r="Q102" s="226">
        <v>2.45329</v>
      </c>
      <c r="R102" s="226">
        <f>Q102*H102</f>
        <v>5.8731762600000001</v>
      </c>
      <c r="S102" s="226">
        <v>0</v>
      </c>
      <c r="T102" s="227">
        <f>S102*H102</f>
        <v>0</v>
      </c>
      <c r="AR102" s="17" t="s">
        <v>215</v>
      </c>
      <c r="AT102" s="17" t="s">
        <v>198</v>
      </c>
      <c r="AU102" s="17" t="s">
        <v>86</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3385</v>
      </c>
    </row>
    <row r="103" s="12" customFormat="1">
      <c r="B103" s="235"/>
      <c r="C103" s="236"/>
      <c r="D103" s="229" t="s">
        <v>299</v>
      </c>
      <c r="E103" s="237" t="s">
        <v>1</v>
      </c>
      <c r="F103" s="238" t="s">
        <v>3386</v>
      </c>
      <c r="G103" s="236"/>
      <c r="H103" s="239">
        <v>2.3940000000000001</v>
      </c>
      <c r="I103" s="240"/>
      <c r="J103" s="236"/>
      <c r="K103" s="236"/>
      <c r="L103" s="241"/>
      <c r="M103" s="242"/>
      <c r="N103" s="243"/>
      <c r="O103" s="243"/>
      <c r="P103" s="243"/>
      <c r="Q103" s="243"/>
      <c r="R103" s="243"/>
      <c r="S103" s="243"/>
      <c r="T103" s="244"/>
      <c r="AT103" s="245" t="s">
        <v>299</v>
      </c>
      <c r="AU103" s="245" t="s">
        <v>86</v>
      </c>
      <c r="AV103" s="12" t="s">
        <v>86</v>
      </c>
      <c r="AW103" s="12" t="s">
        <v>38</v>
      </c>
      <c r="AX103" s="12" t="s">
        <v>77</v>
      </c>
      <c r="AY103" s="245" t="s">
        <v>195</v>
      </c>
    </row>
    <row r="104" s="13" customFormat="1">
      <c r="B104" s="246"/>
      <c r="C104" s="247"/>
      <c r="D104" s="229" t="s">
        <v>299</v>
      </c>
      <c r="E104" s="248" t="s">
        <v>1</v>
      </c>
      <c r="F104" s="249" t="s">
        <v>301</v>
      </c>
      <c r="G104" s="247"/>
      <c r="H104" s="250">
        <v>2.3940000000000001</v>
      </c>
      <c r="I104" s="251"/>
      <c r="J104" s="247"/>
      <c r="K104" s="247"/>
      <c r="L104" s="252"/>
      <c r="M104" s="253"/>
      <c r="N104" s="254"/>
      <c r="O104" s="254"/>
      <c r="P104" s="254"/>
      <c r="Q104" s="254"/>
      <c r="R104" s="254"/>
      <c r="S104" s="254"/>
      <c r="T104" s="255"/>
      <c r="AT104" s="256" t="s">
        <v>299</v>
      </c>
      <c r="AU104" s="256" t="s">
        <v>86</v>
      </c>
      <c r="AV104" s="13" t="s">
        <v>215</v>
      </c>
      <c r="AW104" s="13" t="s">
        <v>38</v>
      </c>
      <c r="AX104" s="13" t="s">
        <v>84</v>
      </c>
      <c r="AY104" s="256" t="s">
        <v>195</v>
      </c>
    </row>
    <row r="105" s="11" customFormat="1" ht="22.8" customHeight="1">
      <c r="B105" s="201"/>
      <c r="C105" s="202"/>
      <c r="D105" s="203" t="s">
        <v>76</v>
      </c>
      <c r="E105" s="215" t="s">
        <v>210</v>
      </c>
      <c r="F105" s="215" t="s">
        <v>520</v>
      </c>
      <c r="G105" s="202"/>
      <c r="H105" s="202"/>
      <c r="I105" s="205"/>
      <c r="J105" s="216">
        <f>BK105</f>
        <v>0</v>
      </c>
      <c r="K105" s="202"/>
      <c r="L105" s="207"/>
      <c r="M105" s="208"/>
      <c r="N105" s="209"/>
      <c r="O105" s="209"/>
      <c r="P105" s="210">
        <f>SUM(P106:P129)</f>
        <v>0</v>
      </c>
      <c r="Q105" s="209"/>
      <c r="R105" s="210">
        <f>SUM(R106:R129)</f>
        <v>56.977969819999998</v>
      </c>
      <c r="S105" s="209"/>
      <c r="T105" s="211">
        <f>SUM(T106:T129)</f>
        <v>0</v>
      </c>
      <c r="AR105" s="212" t="s">
        <v>84</v>
      </c>
      <c r="AT105" s="213" t="s">
        <v>76</v>
      </c>
      <c r="AU105" s="213" t="s">
        <v>84</v>
      </c>
      <c r="AY105" s="212" t="s">
        <v>195</v>
      </c>
      <c r="BK105" s="214">
        <f>SUM(BK106:BK129)</f>
        <v>0</v>
      </c>
    </row>
    <row r="106" s="1" customFormat="1" ht="16.5" customHeight="1">
      <c r="B106" s="39"/>
      <c r="C106" s="217" t="s">
        <v>194</v>
      </c>
      <c r="D106" s="217" t="s">
        <v>198</v>
      </c>
      <c r="E106" s="218" t="s">
        <v>3387</v>
      </c>
      <c r="F106" s="219" t="s">
        <v>3388</v>
      </c>
      <c r="G106" s="220" t="s">
        <v>309</v>
      </c>
      <c r="H106" s="221">
        <v>20.949999999999999</v>
      </c>
      <c r="I106" s="222"/>
      <c r="J106" s="223">
        <f>ROUND(I106*H106,2)</f>
        <v>0</v>
      </c>
      <c r="K106" s="219" t="s">
        <v>202</v>
      </c>
      <c r="L106" s="44"/>
      <c r="M106" s="224" t="s">
        <v>1</v>
      </c>
      <c r="N106" s="225" t="s">
        <v>48</v>
      </c>
      <c r="O106" s="80"/>
      <c r="P106" s="226">
        <f>O106*H106</f>
        <v>0</v>
      </c>
      <c r="Q106" s="226">
        <v>2.5143</v>
      </c>
      <c r="R106" s="226">
        <f>Q106*H106</f>
        <v>52.674585</v>
      </c>
      <c r="S106" s="226">
        <v>0</v>
      </c>
      <c r="T106" s="227">
        <f>S106*H106</f>
        <v>0</v>
      </c>
      <c r="AR106" s="17" t="s">
        <v>215</v>
      </c>
      <c r="AT106" s="17" t="s">
        <v>198</v>
      </c>
      <c r="AU106" s="17" t="s">
        <v>86</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215</v>
      </c>
      <c r="BM106" s="17" t="s">
        <v>3389</v>
      </c>
    </row>
    <row r="107" s="12" customFormat="1">
      <c r="B107" s="235"/>
      <c r="C107" s="236"/>
      <c r="D107" s="229" t="s">
        <v>299</v>
      </c>
      <c r="E107" s="237" t="s">
        <v>1</v>
      </c>
      <c r="F107" s="238" t="s">
        <v>3390</v>
      </c>
      <c r="G107" s="236"/>
      <c r="H107" s="239">
        <v>1.3129999999999999</v>
      </c>
      <c r="I107" s="240"/>
      <c r="J107" s="236"/>
      <c r="K107" s="236"/>
      <c r="L107" s="241"/>
      <c r="M107" s="242"/>
      <c r="N107" s="243"/>
      <c r="O107" s="243"/>
      <c r="P107" s="243"/>
      <c r="Q107" s="243"/>
      <c r="R107" s="243"/>
      <c r="S107" s="243"/>
      <c r="T107" s="244"/>
      <c r="AT107" s="245" t="s">
        <v>299</v>
      </c>
      <c r="AU107" s="245" t="s">
        <v>86</v>
      </c>
      <c r="AV107" s="12" t="s">
        <v>86</v>
      </c>
      <c r="AW107" s="12" t="s">
        <v>38</v>
      </c>
      <c r="AX107" s="12" t="s">
        <v>77</v>
      </c>
      <c r="AY107" s="245" t="s">
        <v>195</v>
      </c>
    </row>
    <row r="108" s="12" customFormat="1">
      <c r="B108" s="235"/>
      <c r="C108" s="236"/>
      <c r="D108" s="229" t="s">
        <v>299</v>
      </c>
      <c r="E108" s="237" t="s">
        <v>1</v>
      </c>
      <c r="F108" s="238" t="s">
        <v>3391</v>
      </c>
      <c r="G108" s="236"/>
      <c r="H108" s="239">
        <v>4.4169999999999998</v>
      </c>
      <c r="I108" s="240"/>
      <c r="J108" s="236"/>
      <c r="K108" s="236"/>
      <c r="L108" s="241"/>
      <c r="M108" s="242"/>
      <c r="N108" s="243"/>
      <c r="O108" s="243"/>
      <c r="P108" s="243"/>
      <c r="Q108" s="243"/>
      <c r="R108" s="243"/>
      <c r="S108" s="243"/>
      <c r="T108" s="244"/>
      <c r="AT108" s="245" t="s">
        <v>299</v>
      </c>
      <c r="AU108" s="245" t="s">
        <v>86</v>
      </c>
      <c r="AV108" s="12" t="s">
        <v>86</v>
      </c>
      <c r="AW108" s="12" t="s">
        <v>38</v>
      </c>
      <c r="AX108" s="12" t="s">
        <v>77</v>
      </c>
      <c r="AY108" s="245" t="s">
        <v>195</v>
      </c>
    </row>
    <row r="109" s="12" customFormat="1">
      <c r="B109" s="235"/>
      <c r="C109" s="236"/>
      <c r="D109" s="229" t="s">
        <v>299</v>
      </c>
      <c r="E109" s="237" t="s">
        <v>1</v>
      </c>
      <c r="F109" s="238" t="s">
        <v>3392</v>
      </c>
      <c r="G109" s="236"/>
      <c r="H109" s="239">
        <v>15.220000000000001</v>
      </c>
      <c r="I109" s="240"/>
      <c r="J109" s="236"/>
      <c r="K109" s="236"/>
      <c r="L109" s="241"/>
      <c r="M109" s="242"/>
      <c r="N109" s="243"/>
      <c r="O109" s="243"/>
      <c r="P109" s="243"/>
      <c r="Q109" s="243"/>
      <c r="R109" s="243"/>
      <c r="S109" s="243"/>
      <c r="T109" s="244"/>
      <c r="AT109" s="245" t="s">
        <v>299</v>
      </c>
      <c r="AU109" s="245" t="s">
        <v>86</v>
      </c>
      <c r="AV109" s="12" t="s">
        <v>86</v>
      </c>
      <c r="AW109" s="12" t="s">
        <v>38</v>
      </c>
      <c r="AX109" s="12" t="s">
        <v>77</v>
      </c>
      <c r="AY109" s="245" t="s">
        <v>195</v>
      </c>
    </row>
    <row r="110" s="13" customFormat="1">
      <c r="B110" s="246"/>
      <c r="C110" s="247"/>
      <c r="D110" s="229" t="s">
        <v>299</v>
      </c>
      <c r="E110" s="248" t="s">
        <v>1</v>
      </c>
      <c r="F110" s="249" t="s">
        <v>301</v>
      </c>
      <c r="G110" s="247"/>
      <c r="H110" s="250">
        <v>20.949999999999999</v>
      </c>
      <c r="I110" s="251"/>
      <c r="J110" s="247"/>
      <c r="K110" s="247"/>
      <c r="L110" s="252"/>
      <c r="M110" s="253"/>
      <c r="N110" s="254"/>
      <c r="O110" s="254"/>
      <c r="P110" s="254"/>
      <c r="Q110" s="254"/>
      <c r="R110" s="254"/>
      <c r="S110" s="254"/>
      <c r="T110" s="255"/>
      <c r="AT110" s="256" t="s">
        <v>299</v>
      </c>
      <c r="AU110" s="256" t="s">
        <v>86</v>
      </c>
      <c r="AV110" s="13" t="s">
        <v>215</v>
      </c>
      <c r="AW110" s="13" t="s">
        <v>38</v>
      </c>
      <c r="AX110" s="13" t="s">
        <v>84</v>
      </c>
      <c r="AY110" s="256" t="s">
        <v>195</v>
      </c>
    </row>
    <row r="111" s="1" customFormat="1" ht="16.5" customHeight="1">
      <c r="B111" s="39"/>
      <c r="C111" s="217" t="s">
        <v>228</v>
      </c>
      <c r="D111" s="217" t="s">
        <v>198</v>
      </c>
      <c r="E111" s="218" t="s">
        <v>3393</v>
      </c>
      <c r="F111" s="219" t="s">
        <v>3394</v>
      </c>
      <c r="G111" s="220" t="s">
        <v>321</v>
      </c>
      <c r="H111" s="221">
        <v>89.340999999999994</v>
      </c>
      <c r="I111" s="222"/>
      <c r="J111" s="223">
        <f>ROUND(I111*H111,2)</f>
        <v>0</v>
      </c>
      <c r="K111" s="219" t="s">
        <v>202</v>
      </c>
      <c r="L111" s="44"/>
      <c r="M111" s="224" t="s">
        <v>1</v>
      </c>
      <c r="N111" s="225" t="s">
        <v>48</v>
      </c>
      <c r="O111" s="80"/>
      <c r="P111" s="226">
        <f>O111*H111</f>
        <v>0</v>
      </c>
      <c r="Q111" s="226">
        <v>0.00265</v>
      </c>
      <c r="R111" s="226">
        <f>Q111*H111</f>
        <v>0.23675364999999998</v>
      </c>
      <c r="S111" s="226">
        <v>0</v>
      </c>
      <c r="T111" s="227">
        <f>S111*H111</f>
        <v>0</v>
      </c>
      <c r="AR111" s="17" t="s">
        <v>215</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3395</v>
      </c>
    </row>
    <row r="112" s="12" customFormat="1">
      <c r="B112" s="235"/>
      <c r="C112" s="236"/>
      <c r="D112" s="229" t="s">
        <v>299</v>
      </c>
      <c r="E112" s="237" t="s">
        <v>1</v>
      </c>
      <c r="F112" s="238" t="s">
        <v>3396</v>
      </c>
      <c r="G112" s="236"/>
      <c r="H112" s="239">
        <v>9.8160000000000007</v>
      </c>
      <c r="I112" s="240"/>
      <c r="J112" s="236"/>
      <c r="K112" s="236"/>
      <c r="L112" s="241"/>
      <c r="M112" s="242"/>
      <c r="N112" s="243"/>
      <c r="O112" s="243"/>
      <c r="P112" s="243"/>
      <c r="Q112" s="243"/>
      <c r="R112" s="243"/>
      <c r="S112" s="243"/>
      <c r="T112" s="244"/>
      <c r="AT112" s="245" t="s">
        <v>299</v>
      </c>
      <c r="AU112" s="245" t="s">
        <v>86</v>
      </c>
      <c r="AV112" s="12" t="s">
        <v>86</v>
      </c>
      <c r="AW112" s="12" t="s">
        <v>38</v>
      </c>
      <c r="AX112" s="12" t="s">
        <v>77</v>
      </c>
      <c r="AY112" s="245" t="s">
        <v>195</v>
      </c>
    </row>
    <row r="113" s="12" customFormat="1">
      <c r="B113" s="235"/>
      <c r="C113" s="236"/>
      <c r="D113" s="229" t="s">
        <v>299</v>
      </c>
      <c r="E113" s="237" t="s">
        <v>1</v>
      </c>
      <c r="F113" s="238" t="s">
        <v>3397</v>
      </c>
      <c r="G113" s="236"/>
      <c r="H113" s="239">
        <v>67.872</v>
      </c>
      <c r="I113" s="240"/>
      <c r="J113" s="236"/>
      <c r="K113" s="236"/>
      <c r="L113" s="241"/>
      <c r="M113" s="242"/>
      <c r="N113" s="243"/>
      <c r="O113" s="243"/>
      <c r="P113" s="243"/>
      <c r="Q113" s="243"/>
      <c r="R113" s="243"/>
      <c r="S113" s="243"/>
      <c r="T113" s="244"/>
      <c r="AT113" s="245" t="s">
        <v>299</v>
      </c>
      <c r="AU113" s="245" t="s">
        <v>86</v>
      </c>
      <c r="AV113" s="12" t="s">
        <v>86</v>
      </c>
      <c r="AW113" s="12" t="s">
        <v>38</v>
      </c>
      <c r="AX113" s="12" t="s">
        <v>77</v>
      </c>
      <c r="AY113" s="245" t="s">
        <v>195</v>
      </c>
    </row>
    <row r="114" s="14" customFormat="1">
      <c r="B114" s="257"/>
      <c r="C114" s="258"/>
      <c r="D114" s="229" t="s">
        <v>299</v>
      </c>
      <c r="E114" s="259" t="s">
        <v>1</v>
      </c>
      <c r="F114" s="260" t="s">
        <v>317</v>
      </c>
      <c r="G114" s="258"/>
      <c r="H114" s="261">
        <v>77.688000000000002</v>
      </c>
      <c r="I114" s="262"/>
      <c r="J114" s="258"/>
      <c r="K114" s="258"/>
      <c r="L114" s="263"/>
      <c r="M114" s="264"/>
      <c r="N114" s="265"/>
      <c r="O114" s="265"/>
      <c r="P114" s="265"/>
      <c r="Q114" s="265"/>
      <c r="R114" s="265"/>
      <c r="S114" s="265"/>
      <c r="T114" s="266"/>
      <c r="AT114" s="267" t="s">
        <v>299</v>
      </c>
      <c r="AU114" s="267" t="s">
        <v>86</v>
      </c>
      <c r="AV114" s="14" t="s">
        <v>210</v>
      </c>
      <c r="AW114" s="14" t="s">
        <v>38</v>
      </c>
      <c r="AX114" s="14" t="s">
        <v>77</v>
      </c>
      <c r="AY114" s="267" t="s">
        <v>195</v>
      </c>
    </row>
    <row r="115" s="12" customFormat="1">
      <c r="B115" s="235"/>
      <c r="C115" s="236"/>
      <c r="D115" s="229" t="s">
        <v>299</v>
      </c>
      <c r="E115" s="237" t="s">
        <v>1</v>
      </c>
      <c r="F115" s="238" t="s">
        <v>3398</v>
      </c>
      <c r="G115" s="236"/>
      <c r="H115" s="239">
        <v>11.653000000000001</v>
      </c>
      <c r="I115" s="240"/>
      <c r="J115" s="236"/>
      <c r="K115" s="236"/>
      <c r="L115" s="241"/>
      <c r="M115" s="242"/>
      <c r="N115" s="243"/>
      <c r="O115" s="243"/>
      <c r="P115" s="243"/>
      <c r="Q115" s="243"/>
      <c r="R115" s="243"/>
      <c r="S115" s="243"/>
      <c r="T115" s="244"/>
      <c r="AT115" s="245" t="s">
        <v>299</v>
      </c>
      <c r="AU115" s="245" t="s">
        <v>86</v>
      </c>
      <c r="AV115" s="12" t="s">
        <v>86</v>
      </c>
      <c r="AW115" s="12" t="s">
        <v>38</v>
      </c>
      <c r="AX115" s="12" t="s">
        <v>77</v>
      </c>
      <c r="AY115" s="245" t="s">
        <v>195</v>
      </c>
    </row>
    <row r="116" s="13" customFormat="1">
      <c r="B116" s="246"/>
      <c r="C116" s="247"/>
      <c r="D116" s="229" t="s">
        <v>299</v>
      </c>
      <c r="E116" s="248" t="s">
        <v>1</v>
      </c>
      <c r="F116" s="249" t="s">
        <v>301</v>
      </c>
      <c r="G116" s="247"/>
      <c r="H116" s="250">
        <v>89.341000000000008</v>
      </c>
      <c r="I116" s="251"/>
      <c r="J116" s="247"/>
      <c r="K116" s="247"/>
      <c r="L116" s="252"/>
      <c r="M116" s="253"/>
      <c r="N116" s="254"/>
      <c r="O116" s="254"/>
      <c r="P116" s="254"/>
      <c r="Q116" s="254"/>
      <c r="R116" s="254"/>
      <c r="S116" s="254"/>
      <c r="T116" s="255"/>
      <c r="AT116" s="256" t="s">
        <v>299</v>
      </c>
      <c r="AU116" s="256" t="s">
        <v>86</v>
      </c>
      <c r="AV116" s="13" t="s">
        <v>215</v>
      </c>
      <c r="AW116" s="13" t="s">
        <v>38</v>
      </c>
      <c r="AX116" s="13" t="s">
        <v>84</v>
      </c>
      <c r="AY116" s="256" t="s">
        <v>195</v>
      </c>
    </row>
    <row r="117" s="1" customFormat="1" ht="16.5" customHeight="1">
      <c r="B117" s="39"/>
      <c r="C117" s="217" t="s">
        <v>233</v>
      </c>
      <c r="D117" s="217" t="s">
        <v>198</v>
      </c>
      <c r="E117" s="218" t="s">
        <v>3399</v>
      </c>
      <c r="F117" s="219" t="s">
        <v>3400</v>
      </c>
      <c r="G117" s="220" t="s">
        <v>321</v>
      </c>
      <c r="H117" s="221">
        <v>89.340999999999994</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3401</v>
      </c>
    </row>
    <row r="118" s="1" customFormat="1" ht="16.5" customHeight="1">
      <c r="B118" s="39"/>
      <c r="C118" s="217" t="s">
        <v>238</v>
      </c>
      <c r="D118" s="217" t="s">
        <v>198</v>
      </c>
      <c r="E118" s="218" t="s">
        <v>3402</v>
      </c>
      <c r="F118" s="219" t="s">
        <v>3403</v>
      </c>
      <c r="G118" s="220" t="s">
        <v>321</v>
      </c>
      <c r="H118" s="221">
        <v>40.310000000000002</v>
      </c>
      <c r="I118" s="222"/>
      <c r="J118" s="223">
        <f>ROUND(I118*H118,2)</f>
        <v>0</v>
      </c>
      <c r="K118" s="219" t="s">
        <v>202</v>
      </c>
      <c r="L118" s="44"/>
      <c r="M118" s="224" t="s">
        <v>1</v>
      </c>
      <c r="N118" s="225" t="s">
        <v>48</v>
      </c>
      <c r="O118" s="80"/>
      <c r="P118" s="226">
        <f>O118*H118</f>
        <v>0</v>
      </c>
      <c r="Q118" s="226">
        <v>0.0035300000000000002</v>
      </c>
      <c r="R118" s="226">
        <f>Q118*H118</f>
        <v>0.14229430000000001</v>
      </c>
      <c r="S118" s="226">
        <v>0</v>
      </c>
      <c r="T118" s="227">
        <f>S118*H118</f>
        <v>0</v>
      </c>
      <c r="AR118" s="17" t="s">
        <v>215</v>
      </c>
      <c r="AT118" s="17" t="s">
        <v>198</v>
      </c>
      <c r="AU118" s="17" t="s">
        <v>86</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215</v>
      </c>
      <c r="BM118" s="17" t="s">
        <v>3404</v>
      </c>
    </row>
    <row r="119" s="12" customFormat="1">
      <c r="B119" s="235"/>
      <c r="C119" s="236"/>
      <c r="D119" s="229" t="s">
        <v>299</v>
      </c>
      <c r="E119" s="237" t="s">
        <v>1</v>
      </c>
      <c r="F119" s="238" t="s">
        <v>3405</v>
      </c>
      <c r="G119" s="236"/>
      <c r="H119" s="239">
        <v>33.591999999999999</v>
      </c>
      <c r="I119" s="240"/>
      <c r="J119" s="236"/>
      <c r="K119" s="236"/>
      <c r="L119" s="241"/>
      <c r="M119" s="242"/>
      <c r="N119" s="243"/>
      <c r="O119" s="243"/>
      <c r="P119" s="243"/>
      <c r="Q119" s="243"/>
      <c r="R119" s="243"/>
      <c r="S119" s="243"/>
      <c r="T119" s="244"/>
      <c r="AT119" s="245" t="s">
        <v>299</v>
      </c>
      <c r="AU119" s="245" t="s">
        <v>86</v>
      </c>
      <c r="AV119" s="12" t="s">
        <v>86</v>
      </c>
      <c r="AW119" s="12" t="s">
        <v>38</v>
      </c>
      <c r="AX119" s="12" t="s">
        <v>77</v>
      </c>
      <c r="AY119" s="245" t="s">
        <v>195</v>
      </c>
    </row>
    <row r="120" s="14" customFormat="1">
      <c r="B120" s="257"/>
      <c r="C120" s="258"/>
      <c r="D120" s="229" t="s">
        <v>299</v>
      </c>
      <c r="E120" s="259" t="s">
        <v>1</v>
      </c>
      <c r="F120" s="260" t="s">
        <v>317</v>
      </c>
      <c r="G120" s="258"/>
      <c r="H120" s="261">
        <v>33.591999999999999</v>
      </c>
      <c r="I120" s="262"/>
      <c r="J120" s="258"/>
      <c r="K120" s="258"/>
      <c r="L120" s="263"/>
      <c r="M120" s="264"/>
      <c r="N120" s="265"/>
      <c r="O120" s="265"/>
      <c r="P120" s="265"/>
      <c r="Q120" s="265"/>
      <c r="R120" s="265"/>
      <c r="S120" s="265"/>
      <c r="T120" s="266"/>
      <c r="AT120" s="267" t="s">
        <v>299</v>
      </c>
      <c r="AU120" s="267" t="s">
        <v>86</v>
      </c>
      <c r="AV120" s="14" t="s">
        <v>210</v>
      </c>
      <c r="AW120" s="14" t="s">
        <v>38</v>
      </c>
      <c r="AX120" s="14" t="s">
        <v>77</v>
      </c>
      <c r="AY120" s="267" t="s">
        <v>195</v>
      </c>
    </row>
    <row r="121" s="12" customFormat="1">
      <c r="B121" s="235"/>
      <c r="C121" s="236"/>
      <c r="D121" s="229" t="s">
        <v>299</v>
      </c>
      <c r="E121" s="237" t="s">
        <v>1</v>
      </c>
      <c r="F121" s="238" t="s">
        <v>3406</v>
      </c>
      <c r="G121" s="236"/>
      <c r="H121" s="239">
        <v>6.718</v>
      </c>
      <c r="I121" s="240"/>
      <c r="J121" s="236"/>
      <c r="K121" s="236"/>
      <c r="L121" s="241"/>
      <c r="M121" s="242"/>
      <c r="N121" s="243"/>
      <c r="O121" s="243"/>
      <c r="P121" s="243"/>
      <c r="Q121" s="243"/>
      <c r="R121" s="243"/>
      <c r="S121" s="243"/>
      <c r="T121" s="244"/>
      <c r="AT121" s="245" t="s">
        <v>299</v>
      </c>
      <c r="AU121" s="245" t="s">
        <v>86</v>
      </c>
      <c r="AV121" s="12" t="s">
        <v>86</v>
      </c>
      <c r="AW121" s="12" t="s">
        <v>38</v>
      </c>
      <c r="AX121" s="12" t="s">
        <v>77</v>
      </c>
      <c r="AY121" s="245" t="s">
        <v>195</v>
      </c>
    </row>
    <row r="122" s="13" customFormat="1">
      <c r="B122" s="246"/>
      <c r="C122" s="247"/>
      <c r="D122" s="229" t="s">
        <v>299</v>
      </c>
      <c r="E122" s="248" t="s">
        <v>1</v>
      </c>
      <c r="F122" s="249" t="s">
        <v>301</v>
      </c>
      <c r="G122" s="247"/>
      <c r="H122" s="250">
        <v>40.310000000000002</v>
      </c>
      <c r="I122" s="251"/>
      <c r="J122" s="247"/>
      <c r="K122" s="247"/>
      <c r="L122" s="252"/>
      <c r="M122" s="253"/>
      <c r="N122" s="254"/>
      <c r="O122" s="254"/>
      <c r="P122" s="254"/>
      <c r="Q122" s="254"/>
      <c r="R122" s="254"/>
      <c r="S122" s="254"/>
      <c r="T122" s="255"/>
      <c r="AT122" s="256" t="s">
        <v>299</v>
      </c>
      <c r="AU122" s="256" t="s">
        <v>86</v>
      </c>
      <c r="AV122" s="13" t="s">
        <v>215</v>
      </c>
      <c r="AW122" s="13" t="s">
        <v>38</v>
      </c>
      <c r="AX122" s="13" t="s">
        <v>84</v>
      </c>
      <c r="AY122" s="256" t="s">
        <v>195</v>
      </c>
    </row>
    <row r="123" s="1" customFormat="1" ht="16.5" customHeight="1">
      <c r="B123" s="39"/>
      <c r="C123" s="217" t="s">
        <v>245</v>
      </c>
      <c r="D123" s="217" t="s">
        <v>198</v>
      </c>
      <c r="E123" s="218" t="s">
        <v>3407</v>
      </c>
      <c r="F123" s="219" t="s">
        <v>3408</v>
      </c>
      <c r="G123" s="220" t="s">
        <v>321</v>
      </c>
      <c r="H123" s="221">
        <v>40.310000000000002</v>
      </c>
      <c r="I123" s="222"/>
      <c r="J123" s="223">
        <f>ROUND(I123*H123,2)</f>
        <v>0</v>
      </c>
      <c r="K123" s="219" t="s">
        <v>202</v>
      </c>
      <c r="L123" s="44"/>
      <c r="M123" s="224" t="s">
        <v>1</v>
      </c>
      <c r="N123" s="225" t="s">
        <v>48</v>
      </c>
      <c r="O123" s="80"/>
      <c r="P123" s="226">
        <f>O123*H123</f>
        <v>0</v>
      </c>
      <c r="Q123" s="226">
        <v>0</v>
      </c>
      <c r="R123" s="226">
        <f>Q123*H123</f>
        <v>0</v>
      </c>
      <c r="S123" s="226">
        <v>0</v>
      </c>
      <c r="T123" s="227">
        <f>S123*H123</f>
        <v>0</v>
      </c>
      <c r="AR123" s="17" t="s">
        <v>215</v>
      </c>
      <c r="AT123" s="17" t="s">
        <v>198</v>
      </c>
      <c r="AU123" s="17" t="s">
        <v>86</v>
      </c>
      <c r="AY123" s="17" t="s">
        <v>195</v>
      </c>
      <c r="BE123" s="228">
        <f>IF(N123="základní",J123,0)</f>
        <v>0</v>
      </c>
      <c r="BF123" s="228">
        <f>IF(N123="snížená",J123,0)</f>
        <v>0</v>
      </c>
      <c r="BG123" s="228">
        <f>IF(N123="zákl. přenesená",J123,0)</f>
        <v>0</v>
      </c>
      <c r="BH123" s="228">
        <f>IF(N123="sníž. přenesená",J123,0)</f>
        <v>0</v>
      </c>
      <c r="BI123" s="228">
        <f>IF(N123="nulová",J123,0)</f>
        <v>0</v>
      </c>
      <c r="BJ123" s="17" t="s">
        <v>84</v>
      </c>
      <c r="BK123" s="228">
        <f>ROUND(I123*H123,2)</f>
        <v>0</v>
      </c>
      <c r="BL123" s="17" t="s">
        <v>215</v>
      </c>
      <c r="BM123" s="17" t="s">
        <v>3409</v>
      </c>
    </row>
    <row r="124" s="1" customFormat="1" ht="16.5" customHeight="1">
      <c r="B124" s="39"/>
      <c r="C124" s="217" t="s">
        <v>250</v>
      </c>
      <c r="D124" s="217" t="s">
        <v>198</v>
      </c>
      <c r="E124" s="218" t="s">
        <v>3410</v>
      </c>
      <c r="F124" s="219" t="s">
        <v>3411</v>
      </c>
      <c r="G124" s="220" t="s">
        <v>350</v>
      </c>
      <c r="H124" s="221">
        <v>3.5369999999999999</v>
      </c>
      <c r="I124" s="222"/>
      <c r="J124" s="223">
        <f>ROUND(I124*H124,2)</f>
        <v>0</v>
      </c>
      <c r="K124" s="219" t="s">
        <v>202</v>
      </c>
      <c r="L124" s="44"/>
      <c r="M124" s="224" t="s">
        <v>1</v>
      </c>
      <c r="N124" s="225" t="s">
        <v>48</v>
      </c>
      <c r="O124" s="80"/>
      <c r="P124" s="226">
        <f>O124*H124</f>
        <v>0</v>
      </c>
      <c r="Q124" s="226">
        <v>1.10951</v>
      </c>
      <c r="R124" s="226">
        <f>Q124*H124</f>
        <v>3.9243368699999999</v>
      </c>
      <c r="S124" s="226">
        <v>0</v>
      </c>
      <c r="T124" s="227">
        <f>S124*H124</f>
        <v>0</v>
      </c>
      <c r="AR124" s="17" t="s">
        <v>215</v>
      </c>
      <c r="AT124" s="17" t="s">
        <v>198</v>
      </c>
      <c r="AU124" s="17" t="s">
        <v>86</v>
      </c>
      <c r="AY124" s="17" t="s">
        <v>195</v>
      </c>
      <c r="BE124" s="228">
        <f>IF(N124="základní",J124,0)</f>
        <v>0</v>
      </c>
      <c r="BF124" s="228">
        <f>IF(N124="snížená",J124,0)</f>
        <v>0</v>
      </c>
      <c r="BG124" s="228">
        <f>IF(N124="zákl. přenesená",J124,0)</f>
        <v>0</v>
      </c>
      <c r="BH124" s="228">
        <f>IF(N124="sníž. přenesená",J124,0)</f>
        <v>0</v>
      </c>
      <c r="BI124" s="228">
        <f>IF(N124="nulová",J124,0)</f>
        <v>0</v>
      </c>
      <c r="BJ124" s="17" t="s">
        <v>84</v>
      </c>
      <c r="BK124" s="228">
        <f>ROUND(I124*H124,2)</f>
        <v>0</v>
      </c>
      <c r="BL124" s="17" t="s">
        <v>215</v>
      </c>
      <c r="BM124" s="17" t="s">
        <v>3412</v>
      </c>
    </row>
    <row r="125" s="12" customFormat="1">
      <c r="B125" s="235"/>
      <c r="C125" s="236"/>
      <c r="D125" s="229" t="s">
        <v>299</v>
      </c>
      <c r="E125" s="237" t="s">
        <v>1</v>
      </c>
      <c r="F125" s="238" t="s">
        <v>3413</v>
      </c>
      <c r="G125" s="236"/>
      <c r="H125" s="239">
        <v>2.7210000000000001</v>
      </c>
      <c r="I125" s="240"/>
      <c r="J125" s="236"/>
      <c r="K125" s="236"/>
      <c r="L125" s="241"/>
      <c r="M125" s="242"/>
      <c r="N125" s="243"/>
      <c r="O125" s="243"/>
      <c r="P125" s="243"/>
      <c r="Q125" s="243"/>
      <c r="R125" s="243"/>
      <c r="S125" s="243"/>
      <c r="T125" s="244"/>
      <c r="AT125" s="245" t="s">
        <v>299</v>
      </c>
      <c r="AU125" s="245" t="s">
        <v>86</v>
      </c>
      <c r="AV125" s="12" t="s">
        <v>86</v>
      </c>
      <c r="AW125" s="12" t="s">
        <v>38</v>
      </c>
      <c r="AX125" s="12" t="s">
        <v>77</v>
      </c>
      <c r="AY125" s="245" t="s">
        <v>195</v>
      </c>
    </row>
    <row r="126" s="14" customFormat="1">
      <c r="B126" s="257"/>
      <c r="C126" s="258"/>
      <c r="D126" s="229" t="s">
        <v>299</v>
      </c>
      <c r="E126" s="259" t="s">
        <v>1</v>
      </c>
      <c r="F126" s="260" t="s">
        <v>317</v>
      </c>
      <c r="G126" s="258"/>
      <c r="H126" s="261">
        <v>2.7210000000000001</v>
      </c>
      <c r="I126" s="262"/>
      <c r="J126" s="258"/>
      <c r="K126" s="258"/>
      <c r="L126" s="263"/>
      <c r="M126" s="264"/>
      <c r="N126" s="265"/>
      <c r="O126" s="265"/>
      <c r="P126" s="265"/>
      <c r="Q126" s="265"/>
      <c r="R126" s="265"/>
      <c r="S126" s="265"/>
      <c r="T126" s="266"/>
      <c r="AT126" s="267" t="s">
        <v>299</v>
      </c>
      <c r="AU126" s="267" t="s">
        <v>86</v>
      </c>
      <c r="AV126" s="14" t="s">
        <v>210</v>
      </c>
      <c r="AW126" s="14" t="s">
        <v>38</v>
      </c>
      <c r="AX126" s="14" t="s">
        <v>77</v>
      </c>
      <c r="AY126" s="267" t="s">
        <v>195</v>
      </c>
    </row>
    <row r="127" s="12" customFormat="1">
      <c r="B127" s="235"/>
      <c r="C127" s="236"/>
      <c r="D127" s="229" t="s">
        <v>299</v>
      </c>
      <c r="E127" s="237" t="s">
        <v>1</v>
      </c>
      <c r="F127" s="238" t="s">
        <v>3414</v>
      </c>
      <c r="G127" s="236"/>
      <c r="H127" s="239">
        <v>0.81599999999999995</v>
      </c>
      <c r="I127" s="240"/>
      <c r="J127" s="236"/>
      <c r="K127" s="236"/>
      <c r="L127" s="241"/>
      <c r="M127" s="242"/>
      <c r="N127" s="243"/>
      <c r="O127" s="243"/>
      <c r="P127" s="243"/>
      <c r="Q127" s="243"/>
      <c r="R127" s="243"/>
      <c r="S127" s="243"/>
      <c r="T127" s="244"/>
      <c r="AT127" s="245" t="s">
        <v>299</v>
      </c>
      <c r="AU127" s="245" t="s">
        <v>86</v>
      </c>
      <c r="AV127" s="12" t="s">
        <v>86</v>
      </c>
      <c r="AW127" s="12" t="s">
        <v>38</v>
      </c>
      <c r="AX127" s="12" t="s">
        <v>77</v>
      </c>
      <c r="AY127" s="245" t="s">
        <v>195</v>
      </c>
    </row>
    <row r="128" s="15" customFormat="1">
      <c r="B128" s="268"/>
      <c r="C128" s="269"/>
      <c r="D128" s="229" t="s">
        <v>299</v>
      </c>
      <c r="E128" s="270" t="s">
        <v>1</v>
      </c>
      <c r="F128" s="271" t="s">
        <v>3415</v>
      </c>
      <c r="G128" s="269"/>
      <c r="H128" s="270" t="s">
        <v>1</v>
      </c>
      <c r="I128" s="272"/>
      <c r="J128" s="269"/>
      <c r="K128" s="269"/>
      <c r="L128" s="273"/>
      <c r="M128" s="274"/>
      <c r="N128" s="275"/>
      <c r="O128" s="275"/>
      <c r="P128" s="275"/>
      <c r="Q128" s="275"/>
      <c r="R128" s="275"/>
      <c r="S128" s="275"/>
      <c r="T128" s="276"/>
      <c r="AT128" s="277" t="s">
        <v>299</v>
      </c>
      <c r="AU128" s="277" t="s">
        <v>86</v>
      </c>
      <c r="AV128" s="15" t="s">
        <v>84</v>
      </c>
      <c r="AW128" s="15" t="s">
        <v>38</v>
      </c>
      <c r="AX128" s="15" t="s">
        <v>77</v>
      </c>
      <c r="AY128" s="277" t="s">
        <v>195</v>
      </c>
    </row>
    <row r="129" s="13" customFormat="1">
      <c r="B129" s="246"/>
      <c r="C129" s="247"/>
      <c r="D129" s="229" t="s">
        <v>299</v>
      </c>
      <c r="E129" s="248" t="s">
        <v>1</v>
      </c>
      <c r="F129" s="249" t="s">
        <v>301</v>
      </c>
      <c r="G129" s="247"/>
      <c r="H129" s="250">
        <v>3.5369999999999999</v>
      </c>
      <c r="I129" s="251"/>
      <c r="J129" s="247"/>
      <c r="K129" s="247"/>
      <c r="L129" s="252"/>
      <c r="M129" s="253"/>
      <c r="N129" s="254"/>
      <c r="O129" s="254"/>
      <c r="P129" s="254"/>
      <c r="Q129" s="254"/>
      <c r="R129" s="254"/>
      <c r="S129" s="254"/>
      <c r="T129" s="255"/>
      <c r="AT129" s="256" t="s">
        <v>299</v>
      </c>
      <c r="AU129" s="256" t="s">
        <v>86</v>
      </c>
      <c r="AV129" s="13" t="s">
        <v>215</v>
      </c>
      <c r="AW129" s="13" t="s">
        <v>38</v>
      </c>
      <c r="AX129" s="13" t="s">
        <v>84</v>
      </c>
      <c r="AY129" s="256" t="s">
        <v>195</v>
      </c>
    </row>
    <row r="130" s="11" customFormat="1" ht="22.8" customHeight="1">
      <c r="B130" s="201"/>
      <c r="C130" s="202"/>
      <c r="D130" s="203" t="s">
        <v>76</v>
      </c>
      <c r="E130" s="215" t="s">
        <v>215</v>
      </c>
      <c r="F130" s="215" t="s">
        <v>600</v>
      </c>
      <c r="G130" s="202"/>
      <c r="H130" s="202"/>
      <c r="I130" s="205"/>
      <c r="J130" s="216">
        <f>BK130</f>
        <v>0</v>
      </c>
      <c r="K130" s="202"/>
      <c r="L130" s="207"/>
      <c r="M130" s="208"/>
      <c r="N130" s="209"/>
      <c r="O130" s="209"/>
      <c r="P130" s="210">
        <f>SUM(P131:P137)</f>
        <v>0</v>
      </c>
      <c r="Q130" s="209"/>
      <c r="R130" s="210">
        <f>SUM(R131:R137)</f>
        <v>9.6807071899999997</v>
      </c>
      <c r="S130" s="209"/>
      <c r="T130" s="211">
        <f>SUM(T131:T137)</f>
        <v>0</v>
      </c>
      <c r="AR130" s="212" t="s">
        <v>84</v>
      </c>
      <c r="AT130" s="213" t="s">
        <v>76</v>
      </c>
      <c r="AU130" s="213" t="s">
        <v>84</v>
      </c>
      <c r="AY130" s="212" t="s">
        <v>195</v>
      </c>
      <c r="BK130" s="214">
        <f>SUM(BK131:BK137)</f>
        <v>0</v>
      </c>
    </row>
    <row r="131" s="1" customFormat="1" ht="16.5" customHeight="1">
      <c r="B131" s="39"/>
      <c r="C131" s="217" t="s">
        <v>257</v>
      </c>
      <c r="D131" s="217" t="s">
        <v>198</v>
      </c>
      <c r="E131" s="218" t="s">
        <v>3416</v>
      </c>
      <c r="F131" s="219" t="s">
        <v>3417</v>
      </c>
      <c r="G131" s="220" t="s">
        <v>309</v>
      </c>
      <c r="H131" s="221">
        <v>3.927</v>
      </c>
      <c r="I131" s="222"/>
      <c r="J131" s="223">
        <f>ROUND(I131*H131,2)</f>
        <v>0</v>
      </c>
      <c r="K131" s="219" t="s">
        <v>202</v>
      </c>
      <c r="L131" s="44"/>
      <c r="M131" s="224" t="s">
        <v>1</v>
      </c>
      <c r="N131" s="225" t="s">
        <v>48</v>
      </c>
      <c r="O131" s="80"/>
      <c r="P131" s="226">
        <f>O131*H131</f>
        <v>0</v>
      </c>
      <c r="Q131" s="226">
        <v>2.4533700000000001</v>
      </c>
      <c r="R131" s="226">
        <f>Q131*H131</f>
        <v>9.6343839899999999</v>
      </c>
      <c r="S131" s="226">
        <v>0</v>
      </c>
      <c r="T131" s="227">
        <f>S131*H131</f>
        <v>0</v>
      </c>
      <c r="AR131" s="17" t="s">
        <v>215</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215</v>
      </c>
      <c r="BM131" s="17" t="s">
        <v>3418</v>
      </c>
    </row>
    <row r="132" s="12" customFormat="1">
      <c r="B132" s="235"/>
      <c r="C132" s="236"/>
      <c r="D132" s="229" t="s">
        <v>299</v>
      </c>
      <c r="E132" s="237" t="s">
        <v>1</v>
      </c>
      <c r="F132" s="238" t="s">
        <v>3419</v>
      </c>
      <c r="G132" s="236"/>
      <c r="H132" s="239">
        <v>3.927</v>
      </c>
      <c r="I132" s="240"/>
      <c r="J132" s="236"/>
      <c r="K132" s="236"/>
      <c r="L132" s="241"/>
      <c r="M132" s="242"/>
      <c r="N132" s="243"/>
      <c r="O132" s="243"/>
      <c r="P132" s="243"/>
      <c r="Q132" s="243"/>
      <c r="R132" s="243"/>
      <c r="S132" s="243"/>
      <c r="T132" s="244"/>
      <c r="AT132" s="245" t="s">
        <v>299</v>
      </c>
      <c r="AU132" s="245" t="s">
        <v>86</v>
      </c>
      <c r="AV132" s="12" t="s">
        <v>86</v>
      </c>
      <c r="AW132" s="12" t="s">
        <v>38</v>
      </c>
      <c r="AX132" s="12" t="s">
        <v>77</v>
      </c>
      <c r="AY132" s="245" t="s">
        <v>195</v>
      </c>
    </row>
    <row r="133" s="13" customFormat="1">
      <c r="B133" s="246"/>
      <c r="C133" s="247"/>
      <c r="D133" s="229" t="s">
        <v>299</v>
      </c>
      <c r="E133" s="248" t="s">
        <v>1</v>
      </c>
      <c r="F133" s="249" t="s">
        <v>301</v>
      </c>
      <c r="G133" s="247"/>
      <c r="H133" s="250">
        <v>3.927</v>
      </c>
      <c r="I133" s="251"/>
      <c r="J133" s="247"/>
      <c r="K133" s="247"/>
      <c r="L133" s="252"/>
      <c r="M133" s="253"/>
      <c r="N133" s="254"/>
      <c r="O133" s="254"/>
      <c r="P133" s="254"/>
      <c r="Q133" s="254"/>
      <c r="R133" s="254"/>
      <c r="S133" s="254"/>
      <c r="T133" s="255"/>
      <c r="AT133" s="256" t="s">
        <v>299</v>
      </c>
      <c r="AU133" s="256" t="s">
        <v>86</v>
      </c>
      <c r="AV133" s="13" t="s">
        <v>215</v>
      </c>
      <c r="AW133" s="13" t="s">
        <v>38</v>
      </c>
      <c r="AX133" s="13" t="s">
        <v>84</v>
      </c>
      <c r="AY133" s="256" t="s">
        <v>195</v>
      </c>
    </row>
    <row r="134" s="1" customFormat="1" ht="16.5" customHeight="1">
      <c r="B134" s="39"/>
      <c r="C134" s="217" t="s">
        <v>353</v>
      </c>
      <c r="D134" s="217" t="s">
        <v>198</v>
      </c>
      <c r="E134" s="218" t="s">
        <v>3420</v>
      </c>
      <c r="F134" s="219" t="s">
        <v>3421</v>
      </c>
      <c r="G134" s="220" t="s">
        <v>321</v>
      </c>
      <c r="H134" s="221">
        <v>7.04</v>
      </c>
      <c r="I134" s="222"/>
      <c r="J134" s="223">
        <f>ROUND(I134*H134,2)</f>
        <v>0</v>
      </c>
      <c r="K134" s="219" t="s">
        <v>202</v>
      </c>
      <c r="L134" s="44"/>
      <c r="M134" s="224" t="s">
        <v>1</v>
      </c>
      <c r="N134" s="225" t="s">
        <v>48</v>
      </c>
      <c r="O134" s="80"/>
      <c r="P134" s="226">
        <f>O134*H134</f>
        <v>0</v>
      </c>
      <c r="Q134" s="226">
        <v>0.0065799999999999999</v>
      </c>
      <c r="R134" s="226">
        <f>Q134*H134</f>
        <v>0.046323200000000002</v>
      </c>
      <c r="S134" s="226">
        <v>0</v>
      </c>
      <c r="T134" s="227">
        <f>S134*H134</f>
        <v>0</v>
      </c>
      <c r="AR134" s="17" t="s">
        <v>215</v>
      </c>
      <c r="AT134" s="17" t="s">
        <v>198</v>
      </c>
      <c r="AU134" s="17" t="s">
        <v>86</v>
      </c>
      <c r="AY134" s="17" t="s">
        <v>195</v>
      </c>
      <c r="BE134" s="228">
        <f>IF(N134="základní",J134,0)</f>
        <v>0</v>
      </c>
      <c r="BF134" s="228">
        <f>IF(N134="snížená",J134,0)</f>
        <v>0</v>
      </c>
      <c r="BG134" s="228">
        <f>IF(N134="zákl. přenesená",J134,0)</f>
        <v>0</v>
      </c>
      <c r="BH134" s="228">
        <f>IF(N134="sníž. přenesená",J134,0)</f>
        <v>0</v>
      </c>
      <c r="BI134" s="228">
        <f>IF(N134="nulová",J134,0)</f>
        <v>0</v>
      </c>
      <c r="BJ134" s="17" t="s">
        <v>84</v>
      </c>
      <c r="BK134" s="228">
        <f>ROUND(I134*H134,2)</f>
        <v>0</v>
      </c>
      <c r="BL134" s="17" t="s">
        <v>215</v>
      </c>
      <c r="BM134" s="17" t="s">
        <v>3422</v>
      </c>
    </row>
    <row r="135" s="12" customFormat="1">
      <c r="B135" s="235"/>
      <c r="C135" s="236"/>
      <c r="D135" s="229" t="s">
        <v>299</v>
      </c>
      <c r="E135" s="237" t="s">
        <v>1</v>
      </c>
      <c r="F135" s="238" t="s">
        <v>3423</v>
      </c>
      <c r="G135" s="236"/>
      <c r="H135" s="239">
        <v>7.04</v>
      </c>
      <c r="I135" s="240"/>
      <c r="J135" s="236"/>
      <c r="K135" s="236"/>
      <c r="L135" s="241"/>
      <c r="M135" s="242"/>
      <c r="N135" s="243"/>
      <c r="O135" s="243"/>
      <c r="P135" s="243"/>
      <c r="Q135" s="243"/>
      <c r="R135" s="243"/>
      <c r="S135" s="243"/>
      <c r="T135" s="244"/>
      <c r="AT135" s="245" t="s">
        <v>299</v>
      </c>
      <c r="AU135" s="245" t="s">
        <v>86</v>
      </c>
      <c r="AV135" s="12" t="s">
        <v>86</v>
      </c>
      <c r="AW135" s="12" t="s">
        <v>38</v>
      </c>
      <c r="AX135" s="12" t="s">
        <v>77</v>
      </c>
      <c r="AY135" s="245" t="s">
        <v>195</v>
      </c>
    </row>
    <row r="136" s="13" customFormat="1">
      <c r="B136" s="246"/>
      <c r="C136" s="247"/>
      <c r="D136" s="229" t="s">
        <v>299</v>
      </c>
      <c r="E136" s="248" t="s">
        <v>1</v>
      </c>
      <c r="F136" s="249" t="s">
        <v>301</v>
      </c>
      <c r="G136" s="247"/>
      <c r="H136" s="250">
        <v>7.04</v>
      </c>
      <c r="I136" s="251"/>
      <c r="J136" s="247"/>
      <c r="K136" s="247"/>
      <c r="L136" s="252"/>
      <c r="M136" s="253"/>
      <c r="N136" s="254"/>
      <c r="O136" s="254"/>
      <c r="P136" s="254"/>
      <c r="Q136" s="254"/>
      <c r="R136" s="254"/>
      <c r="S136" s="254"/>
      <c r="T136" s="255"/>
      <c r="AT136" s="256" t="s">
        <v>299</v>
      </c>
      <c r="AU136" s="256" t="s">
        <v>86</v>
      </c>
      <c r="AV136" s="13" t="s">
        <v>215</v>
      </c>
      <c r="AW136" s="13" t="s">
        <v>38</v>
      </c>
      <c r="AX136" s="13" t="s">
        <v>84</v>
      </c>
      <c r="AY136" s="256" t="s">
        <v>195</v>
      </c>
    </row>
    <row r="137" s="1" customFormat="1" ht="16.5" customHeight="1">
      <c r="B137" s="39"/>
      <c r="C137" s="217" t="s">
        <v>360</v>
      </c>
      <c r="D137" s="217" t="s">
        <v>198</v>
      </c>
      <c r="E137" s="218" t="s">
        <v>3424</v>
      </c>
      <c r="F137" s="219" t="s">
        <v>3425</v>
      </c>
      <c r="G137" s="220" t="s">
        <v>321</v>
      </c>
      <c r="H137" s="221">
        <v>7.04</v>
      </c>
      <c r="I137" s="222"/>
      <c r="J137" s="223">
        <f>ROUND(I137*H137,2)</f>
        <v>0</v>
      </c>
      <c r="K137" s="219" t="s">
        <v>202</v>
      </c>
      <c r="L137" s="44"/>
      <c r="M137" s="224" t="s">
        <v>1</v>
      </c>
      <c r="N137" s="225" t="s">
        <v>48</v>
      </c>
      <c r="O137" s="80"/>
      <c r="P137" s="226">
        <f>O137*H137</f>
        <v>0</v>
      </c>
      <c r="Q137" s="226">
        <v>0</v>
      </c>
      <c r="R137" s="226">
        <f>Q137*H137</f>
        <v>0</v>
      </c>
      <c r="S137" s="226">
        <v>0</v>
      </c>
      <c r="T137" s="227">
        <f>S137*H137</f>
        <v>0</v>
      </c>
      <c r="AR137" s="17" t="s">
        <v>215</v>
      </c>
      <c r="AT137" s="17" t="s">
        <v>198</v>
      </c>
      <c r="AU137" s="17" t="s">
        <v>86</v>
      </c>
      <c r="AY137" s="17" t="s">
        <v>195</v>
      </c>
      <c r="BE137" s="228">
        <f>IF(N137="základní",J137,0)</f>
        <v>0</v>
      </c>
      <c r="BF137" s="228">
        <f>IF(N137="snížená",J137,0)</f>
        <v>0</v>
      </c>
      <c r="BG137" s="228">
        <f>IF(N137="zákl. přenesená",J137,0)</f>
        <v>0</v>
      </c>
      <c r="BH137" s="228">
        <f>IF(N137="sníž. přenesená",J137,0)</f>
        <v>0</v>
      </c>
      <c r="BI137" s="228">
        <f>IF(N137="nulová",J137,0)</f>
        <v>0</v>
      </c>
      <c r="BJ137" s="17" t="s">
        <v>84</v>
      </c>
      <c r="BK137" s="228">
        <f>ROUND(I137*H137,2)</f>
        <v>0</v>
      </c>
      <c r="BL137" s="17" t="s">
        <v>215</v>
      </c>
      <c r="BM137" s="17" t="s">
        <v>3426</v>
      </c>
    </row>
    <row r="138" s="11" customFormat="1" ht="22.8" customHeight="1">
      <c r="B138" s="201"/>
      <c r="C138" s="202"/>
      <c r="D138" s="203" t="s">
        <v>76</v>
      </c>
      <c r="E138" s="215" t="s">
        <v>934</v>
      </c>
      <c r="F138" s="215" t="s">
        <v>935</v>
      </c>
      <c r="G138" s="202"/>
      <c r="H138" s="202"/>
      <c r="I138" s="205"/>
      <c r="J138" s="216">
        <f>BK138</f>
        <v>0</v>
      </c>
      <c r="K138" s="202"/>
      <c r="L138" s="207"/>
      <c r="M138" s="208"/>
      <c r="N138" s="209"/>
      <c r="O138" s="209"/>
      <c r="P138" s="210">
        <f>P139</f>
        <v>0</v>
      </c>
      <c r="Q138" s="209"/>
      <c r="R138" s="210">
        <f>R139</f>
        <v>0</v>
      </c>
      <c r="S138" s="209"/>
      <c r="T138" s="211">
        <f>T139</f>
        <v>0</v>
      </c>
      <c r="AR138" s="212" t="s">
        <v>84</v>
      </c>
      <c r="AT138" s="213" t="s">
        <v>76</v>
      </c>
      <c r="AU138" s="213" t="s">
        <v>84</v>
      </c>
      <c r="AY138" s="212" t="s">
        <v>195</v>
      </c>
      <c r="BK138" s="214">
        <f>BK139</f>
        <v>0</v>
      </c>
    </row>
    <row r="139" s="1" customFormat="1" ht="16.5" customHeight="1">
      <c r="B139" s="39"/>
      <c r="C139" s="217" t="s">
        <v>365</v>
      </c>
      <c r="D139" s="217" t="s">
        <v>198</v>
      </c>
      <c r="E139" s="218" t="s">
        <v>3337</v>
      </c>
      <c r="F139" s="219" t="s">
        <v>3338</v>
      </c>
      <c r="G139" s="220" t="s">
        <v>350</v>
      </c>
      <c r="H139" s="221">
        <v>75.010999999999996</v>
      </c>
      <c r="I139" s="222"/>
      <c r="J139" s="223">
        <f>ROUND(I139*H139,2)</f>
        <v>0</v>
      </c>
      <c r="K139" s="219" t="s">
        <v>202</v>
      </c>
      <c r="L139" s="44"/>
      <c r="M139" s="292" t="s">
        <v>1</v>
      </c>
      <c r="N139" s="293" t="s">
        <v>48</v>
      </c>
      <c r="O139" s="233"/>
      <c r="P139" s="294">
        <f>O139*H139</f>
        <v>0</v>
      </c>
      <c r="Q139" s="294">
        <v>0</v>
      </c>
      <c r="R139" s="294">
        <f>Q139*H139</f>
        <v>0</v>
      </c>
      <c r="S139" s="294">
        <v>0</v>
      </c>
      <c r="T139" s="295">
        <f>S139*H139</f>
        <v>0</v>
      </c>
      <c r="AR139" s="17" t="s">
        <v>215</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215</v>
      </c>
      <c r="BM139" s="17" t="s">
        <v>3427</v>
      </c>
    </row>
    <row r="140" s="1" customFormat="1" ht="6.96" customHeight="1">
      <c r="B140" s="58"/>
      <c r="C140" s="59"/>
      <c r="D140" s="59"/>
      <c r="E140" s="59"/>
      <c r="F140" s="59"/>
      <c r="G140" s="59"/>
      <c r="H140" s="59"/>
      <c r="I140" s="168"/>
      <c r="J140" s="59"/>
      <c r="K140" s="59"/>
      <c r="L140" s="44"/>
    </row>
  </sheetData>
  <sheetProtection sheet="1" autoFilter="0" formatColumns="0" formatRows="0" objects="1" scenarios="1" spinCount="100000" saltValue="MRS4yhu0UXRUIGF0gP1bIVw5xMP8J3Y2+vKbQzXupmZQUE4KCIErVtts56Ks3K5I9TwyOOufvrxApUmKPE/eMQ==" hashValue="rEbnpKROlR2pcw8RiK0lS0IKEUJdWwy5xyWMt4HU2z9tWk8vmYhmwSTBWBTEAuWu/sMtXVmaW2Gadr/FgCR1aw==" algorithmName="SHA-512" password="CC35"/>
  <autoFilter ref="C89:K139"/>
  <mergeCells count="12">
    <mergeCell ref="E7:H7"/>
    <mergeCell ref="E9:H9"/>
    <mergeCell ref="E11:H11"/>
    <mergeCell ref="E20:H20"/>
    <mergeCell ref="E29:H29"/>
    <mergeCell ref="E50:H50"/>
    <mergeCell ref="E52:H52"/>
    <mergeCell ref="E54:H54"/>
    <mergeCell ref="E78:H78"/>
    <mergeCell ref="E80:H80"/>
    <mergeCell ref="E82:H8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159</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3281</v>
      </c>
      <c r="F9" s="1"/>
      <c r="G9" s="1"/>
      <c r="H9" s="1"/>
      <c r="I9" s="144"/>
      <c r="L9" s="44"/>
    </row>
    <row r="10" s="1" customFormat="1" ht="12" customHeight="1">
      <c r="B10" s="44"/>
      <c r="D10" s="142" t="s">
        <v>262</v>
      </c>
      <c r="I10" s="144"/>
      <c r="L10" s="44"/>
    </row>
    <row r="11" s="1" customFormat="1" ht="36.96" customHeight="1">
      <c r="B11" s="44"/>
      <c r="E11" s="145" t="s">
        <v>3428</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tr">
        <f>IF('Rekapitulace stavby'!AN19="","",'Rekapitulace stavby'!AN19)</f>
        <v/>
      </c>
      <c r="L25" s="44"/>
    </row>
    <row r="26" s="1" customFormat="1" ht="18" customHeight="1">
      <c r="B26" s="44"/>
      <c r="E26" s="17" t="str">
        <f>IF('Rekapitulace stavby'!E20="","",'Rekapitulace stavby'!E20)</f>
        <v xml:space="preserve"> </v>
      </c>
      <c r="I26" s="146" t="s">
        <v>33</v>
      </c>
      <c r="J26" s="17" t="str">
        <f>IF('Rekapitulace stavby'!AN20="","",'Rekapitulace stavby'!AN20)</f>
        <v/>
      </c>
      <c r="L26" s="44"/>
    </row>
    <row r="27" s="1" customFormat="1" ht="6.96" customHeight="1">
      <c r="B27" s="44"/>
      <c r="I27" s="144"/>
      <c r="L27" s="44"/>
    </row>
    <row r="28" s="1" customFormat="1" ht="12" customHeight="1">
      <c r="B28" s="44"/>
      <c r="D28" s="142" t="s">
        <v>41</v>
      </c>
      <c r="I28" s="144"/>
      <c r="L28" s="44"/>
    </row>
    <row r="29" s="7" customFormat="1" ht="56.25" customHeight="1">
      <c r="B29" s="148"/>
      <c r="E29" s="149" t="s">
        <v>42</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ROUND(J92,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ROUND((SUM(BE92:BE158)),  2)</f>
        <v>0</v>
      </c>
      <c r="I35" s="157">
        <v>0.20999999999999999</v>
      </c>
      <c r="J35" s="156">
        <f>ROUND(((SUM(BE92:BE158))*I35),  2)</f>
        <v>0</v>
      </c>
      <c r="L35" s="44"/>
    </row>
    <row r="36" s="1" customFormat="1" ht="14.4" customHeight="1">
      <c r="B36" s="44"/>
      <c r="E36" s="142" t="s">
        <v>49</v>
      </c>
      <c r="F36" s="156">
        <f>ROUND((SUM(BF92:BF158)),  2)</f>
        <v>0</v>
      </c>
      <c r="I36" s="157">
        <v>0.14999999999999999</v>
      </c>
      <c r="J36" s="156">
        <f>ROUND(((SUM(BF92:BF158))*I36),  2)</f>
        <v>0</v>
      </c>
      <c r="L36" s="44"/>
    </row>
    <row r="37" hidden="1" s="1" customFormat="1" ht="14.4" customHeight="1">
      <c r="B37" s="44"/>
      <c r="E37" s="142" t="s">
        <v>50</v>
      </c>
      <c r="F37" s="156">
        <f>ROUND((SUM(BG92:BG158)),  2)</f>
        <v>0</v>
      </c>
      <c r="I37" s="157">
        <v>0.20999999999999999</v>
      </c>
      <c r="J37" s="156">
        <f>0</f>
        <v>0</v>
      </c>
      <c r="L37" s="44"/>
    </row>
    <row r="38" hidden="1" s="1" customFormat="1" ht="14.4" customHeight="1">
      <c r="B38" s="44"/>
      <c r="E38" s="142" t="s">
        <v>51</v>
      </c>
      <c r="F38" s="156">
        <f>ROUND((SUM(BH92:BH158)),  2)</f>
        <v>0</v>
      </c>
      <c r="I38" s="157">
        <v>0.14999999999999999</v>
      </c>
      <c r="J38" s="156">
        <f>0</f>
        <v>0</v>
      </c>
      <c r="L38" s="44"/>
    </row>
    <row r="39" hidden="1" s="1" customFormat="1" ht="14.4" customHeight="1">
      <c r="B39" s="44"/>
      <c r="E39" s="142" t="s">
        <v>52</v>
      </c>
      <c r="F39" s="156">
        <f>ROUND((SUM(BI92:BI158)),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3281</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D.1.3 - Kanalizace</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 xml:space="preserve"> </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J92</f>
        <v>0</v>
      </c>
      <c r="K63" s="40"/>
      <c r="L63" s="44"/>
      <c r="AU63" s="17" t="s">
        <v>173</v>
      </c>
    </row>
    <row r="64" s="8" customFormat="1" ht="24.96" customHeight="1">
      <c r="B64" s="178"/>
      <c r="C64" s="179"/>
      <c r="D64" s="180" t="s">
        <v>264</v>
      </c>
      <c r="E64" s="181"/>
      <c r="F64" s="181"/>
      <c r="G64" s="181"/>
      <c r="H64" s="181"/>
      <c r="I64" s="182"/>
      <c r="J64" s="183">
        <f>J93</f>
        <v>0</v>
      </c>
      <c r="K64" s="179"/>
      <c r="L64" s="184"/>
    </row>
    <row r="65" s="9" customFormat="1" ht="19.92" customHeight="1">
      <c r="B65" s="185"/>
      <c r="C65" s="123"/>
      <c r="D65" s="186" t="s">
        <v>265</v>
      </c>
      <c r="E65" s="187"/>
      <c r="F65" s="187"/>
      <c r="G65" s="187"/>
      <c r="H65" s="187"/>
      <c r="I65" s="188"/>
      <c r="J65" s="189">
        <f>J94</f>
        <v>0</v>
      </c>
      <c r="K65" s="123"/>
      <c r="L65" s="190"/>
    </row>
    <row r="66" s="9" customFormat="1" ht="19.92" customHeight="1">
      <c r="B66" s="185"/>
      <c r="C66" s="123"/>
      <c r="D66" s="186" t="s">
        <v>268</v>
      </c>
      <c r="E66" s="187"/>
      <c r="F66" s="187"/>
      <c r="G66" s="187"/>
      <c r="H66" s="187"/>
      <c r="I66" s="188"/>
      <c r="J66" s="189">
        <f>J128</f>
        <v>0</v>
      </c>
      <c r="K66" s="123"/>
      <c r="L66" s="190"/>
    </row>
    <row r="67" s="9" customFormat="1" ht="19.92" customHeight="1">
      <c r="B67" s="185"/>
      <c r="C67" s="123"/>
      <c r="D67" s="186" t="s">
        <v>2759</v>
      </c>
      <c r="E67" s="187"/>
      <c r="F67" s="187"/>
      <c r="G67" s="187"/>
      <c r="H67" s="187"/>
      <c r="I67" s="188"/>
      <c r="J67" s="189">
        <f>J132</f>
        <v>0</v>
      </c>
      <c r="K67" s="123"/>
      <c r="L67" s="190"/>
    </row>
    <row r="68" s="9" customFormat="1" ht="19.92" customHeight="1">
      <c r="B68" s="185"/>
      <c r="C68" s="123"/>
      <c r="D68" s="186" t="s">
        <v>271</v>
      </c>
      <c r="E68" s="187"/>
      <c r="F68" s="187"/>
      <c r="G68" s="187"/>
      <c r="H68" s="187"/>
      <c r="I68" s="188"/>
      <c r="J68" s="189">
        <f>J153</f>
        <v>0</v>
      </c>
      <c r="K68" s="123"/>
      <c r="L68" s="190"/>
    </row>
    <row r="69" s="8" customFormat="1" ht="24.96" customHeight="1">
      <c r="B69" s="178"/>
      <c r="C69" s="179"/>
      <c r="D69" s="180" t="s">
        <v>287</v>
      </c>
      <c r="E69" s="181"/>
      <c r="F69" s="181"/>
      <c r="G69" s="181"/>
      <c r="H69" s="181"/>
      <c r="I69" s="182"/>
      <c r="J69" s="183">
        <f>J155</f>
        <v>0</v>
      </c>
      <c r="K69" s="179"/>
      <c r="L69" s="184"/>
    </row>
    <row r="70" s="9" customFormat="1" ht="19.92" customHeight="1">
      <c r="B70" s="185"/>
      <c r="C70" s="123"/>
      <c r="D70" s="186" t="s">
        <v>2761</v>
      </c>
      <c r="E70" s="187"/>
      <c r="F70" s="187"/>
      <c r="G70" s="187"/>
      <c r="H70" s="187"/>
      <c r="I70" s="188"/>
      <c r="J70" s="189">
        <f>J156</f>
        <v>0</v>
      </c>
      <c r="K70" s="123"/>
      <c r="L70" s="190"/>
    </row>
    <row r="71" s="1" customFormat="1" ht="21.84" customHeight="1">
      <c r="B71" s="39"/>
      <c r="C71" s="40"/>
      <c r="D71" s="40"/>
      <c r="E71" s="40"/>
      <c r="F71" s="40"/>
      <c r="G71" s="40"/>
      <c r="H71" s="40"/>
      <c r="I71" s="144"/>
      <c r="J71" s="40"/>
      <c r="K71" s="40"/>
      <c r="L71" s="44"/>
    </row>
    <row r="72" s="1" customFormat="1" ht="6.96" customHeight="1">
      <c r="B72" s="58"/>
      <c r="C72" s="59"/>
      <c r="D72" s="59"/>
      <c r="E72" s="59"/>
      <c r="F72" s="59"/>
      <c r="G72" s="59"/>
      <c r="H72" s="59"/>
      <c r="I72" s="168"/>
      <c r="J72" s="59"/>
      <c r="K72" s="59"/>
      <c r="L72" s="44"/>
    </row>
    <row r="76" s="1" customFormat="1" ht="6.96" customHeight="1">
      <c r="B76" s="60"/>
      <c r="C76" s="61"/>
      <c r="D76" s="61"/>
      <c r="E76" s="61"/>
      <c r="F76" s="61"/>
      <c r="G76" s="61"/>
      <c r="H76" s="61"/>
      <c r="I76" s="171"/>
      <c r="J76" s="61"/>
      <c r="K76" s="61"/>
      <c r="L76" s="44"/>
    </row>
    <row r="77" s="1" customFormat="1" ht="24.96" customHeight="1">
      <c r="B77" s="39"/>
      <c r="C77" s="23" t="s">
        <v>180</v>
      </c>
      <c r="D77" s="40"/>
      <c r="E77" s="40"/>
      <c r="F77" s="40"/>
      <c r="G77" s="40"/>
      <c r="H77" s="40"/>
      <c r="I77" s="144"/>
      <c r="J77" s="40"/>
      <c r="K77" s="40"/>
      <c r="L77" s="44"/>
    </row>
    <row r="78" s="1" customFormat="1" ht="6.96" customHeight="1">
      <c r="B78" s="39"/>
      <c r="C78" s="40"/>
      <c r="D78" s="40"/>
      <c r="E78" s="40"/>
      <c r="F78" s="40"/>
      <c r="G78" s="40"/>
      <c r="H78" s="40"/>
      <c r="I78" s="144"/>
      <c r="J78" s="40"/>
      <c r="K78" s="40"/>
      <c r="L78" s="44"/>
    </row>
    <row r="79" s="1" customFormat="1" ht="12" customHeight="1">
      <c r="B79" s="39"/>
      <c r="C79" s="32" t="s">
        <v>16</v>
      </c>
      <c r="D79" s="40"/>
      <c r="E79" s="40"/>
      <c r="F79" s="40"/>
      <c r="G79" s="40"/>
      <c r="H79" s="40"/>
      <c r="I79" s="144"/>
      <c r="J79" s="40"/>
      <c r="K79" s="40"/>
      <c r="L79" s="44"/>
    </row>
    <row r="80" s="1" customFormat="1" ht="16.5" customHeight="1">
      <c r="B80" s="39"/>
      <c r="C80" s="40"/>
      <c r="D80" s="40"/>
      <c r="E80" s="172" t="str">
        <f>E7</f>
        <v>BASKETBALOVÁ HALA BASKETPOINT FRÝDEK-MÍSTEK</v>
      </c>
      <c r="F80" s="32"/>
      <c r="G80" s="32"/>
      <c r="H80" s="32"/>
      <c r="I80" s="144"/>
      <c r="J80" s="40"/>
      <c r="K80" s="40"/>
      <c r="L80" s="44"/>
    </row>
    <row r="81" ht="12" customHeight="1">
      <c r="B81" s="21"/>
      <c r="C81" s="32" t="s">
        <v>167</v>
      </c>
      <c r="D81" s="22"/>
      <c r="E81" s="22"/>
      <c r="F81" s="22"/>
      <c r="G81" s="22"/>
      <c r="H81" s="22"/>
      <c r="I81" s="137"/>
      <c r="J81" s="22"/>
      <c r="K81" s="22"/>
      <c r="L81" s="20"/>
    </row>
    <row r="82" s="1" customFormat="1" ht="16.5" customHeight="1">
      <c r="B82" s="39"/>
      <c r="C82" s="40"/>
      <c r="D82" s="40"/>
      <c r="E82" s="172" t="s">
        <v>3281</v>
      </c>
      <c r="F82" s="40"/>
      <c r="G82" s="40"/>
      <c r="H82" s="40"/>
      <c r="I82" s="144"/>
      <c r="J82" s="40"/>
      <c r="K82" s="40"/>
      <c r="L82" s="44"/>
    </row>
    <row r="83" s="1" customFormat="1" ht="12" customHeight="1">
      <c r="B83" s="39"/>
      <c r="C83" s="32" t="s">
        <v>262</v>
      </c>
      <c r="D83" s="40"/>
      <c r="E83" s="40"/>
      <c r="F83" s="40"/>
      <c r="G83" s="40"/>
      <c r="H83" s="40"/>
      <c r="I83" s="144"/>
      <c r="J83" s="40"/>
      <c r="K83" s="40"/>
      <c r="L83" s="44"/>
    </row>
    <row r="84" s="1" customFormat="1" ht="16.5" customHeight="1">
      <c r="B84" s="39"/>
      <c r="C84" s="40"/>
      <c r="D84" s="40"/>
      <c r="E84" s="65" t="str">
        <f>E11</f>
        <v>D.1.3 - Kanalizace</v>
      </c>
      <c r="F84" s="40"/>
      <c r="G84" s="40"/>
      <c r="H84" s="40"/>
      <c r="I84" s="144"/>
      <c r="J84" s="40"/>
      <c r="K84" s="40"/>
      <c r="L84" s="44"/>
    </row>
    <row r="85" s="1" customFormat="1" ht="6.96" customHeight="1">
      <c r="B85" s="39"/>
      <c r="C85" s="40"/>
      <c r="D85" s="40"/>
      <c r="E85" s="40"/>
      <c r="F85" s="40"/>
      <c r="G85" s="40"/>
      <c r="H85" s="40"/>
      <c r="I85" s="144"/>
      <c r="J85" s="40"/>
      <c r="K85" s="40"/>
      <c r="L85" s="44"/>
    </row>
    <row r="86" s="1" customFormat="1" ht="12" customHeight="1">
      <c r="B86" s="39"/>
      <c r="C86" s="32" t="s">
        <v>22</v>
      </c>
      <c r="D86" s="40"/>
      <c r="E86" s="40"/>
      <c r="F86" s="27" t="str">
        <f>F14</f>
        <v>Frýdek Místek</v>
      </c>
      <c r="G86" s="40"/>
      <c r="H86" s="40"/>
      <c r="I86" s="146" t="s">
        <v>24</v>
      </c>
      <c r="J86" s="68" t="str">
        <f>IF(J14="","",J14)</f>
        <v>11. 8. 2018</v>
      </c>
      <c r="K86" s="40"/>
      <c r="L86" s="44"/>
    </row>
    <row r="87" s="1" customFormat="1" ht="6.96" customHeight="1">
      <c r="B87" s="39"/>
      <c r="C87" s="40"/>
      <c r="D87" s="40"/>
      <c r="E87" s="40"/>
      <c r="F87" s="40"/>
      <c r="G87" s="40"/>
      <c r="H87" s="40"/>
      <c r="I87" s="144"/>
      <c r="J87" s="40"/>
      <c r="K87" s="40"/>
      <c r="L87" s="44"/>
    </row>
    <row r="88" s="1" customFormat="1" ht="13.65" customHeight="1">
      <c r="B88" s="39"/>
      <c r="C88" s="32" t="s">
        <v>30</v>
      </c>
      <c r="D88" s="40"/>
      <c r="E88" s="40"/>
      <c r="F88" s="27" t="str">
        <f>E17</f>
        <v>Basketpoint Frýdek-Místek z.s.</v>
      </c>
      <c r="G88" s="40"/>
      <c r="H88" s="40"/>
      <c r="I88" s="146" t="s">
        <v>36</v>
      </c>
      <c r="J88" s="37" t="str">
        <f>E23</f>
        <v>INPROS FM s.r.o.</v>
      </c>
      <c r="K88" s="40"/>
      <c r="L88" s="44"/>
    </row>
    <row r="89" s="1" customFormat="1" ht="13.65" customHeight="1">
      <c r="B89" s="39"/>
      <c r="C89" s="32" t="s">
        <v>34</v>
      </c>
      <c r="D89" s="40"/>
      <c r="E89" s="40"/>
      <c r="F89" s="27" t="str">
        <f>IF(E20="","",E20)</f>
        <v>Vyplň údaj</v>
      </c>
      <c r="G89" s="40"/>
      <c r="H89" s="40"/>
      <c r="I89" s="146" t="s">
        <v>39</v>
      </c>
      <c r="J89" s="37" t="str">
        <f>E26</f>
        <v xml:space="preserve"> </v>
      </c>
      <c r="K89" s="40"/>
      <c r="L89" s="44"/>
    </row>
    <row r="90" s="1" customFormat="1" ht="10.32" customHeight="1">
      <c r="B90" s="39"/>
      <c r="C90" s="40"/>
      <c r="D90" s="40"/>
      <c r="E90" s="40"/>
      <c r="F90" s="40"/>
      <c r="G90" s="40"/>
      <c r="H90" s="40"/>
      <c r="I90" s="144"/>
      <c r="J90" s="40"/>
      <c r="K90" s="40"/>
      <c r="L90" s="44"/>
    </row>
    <row r="91" s="10" customFormat="1" ht="29.28" customHeight="1">
      <c r="B91" s="191"/>
      <c r="C91" s="192" t="s">
        <v>181</v>
      </c>
      <c r="D91" s="193" t="s">
        <v>62</v>
      </c>
      <c r="E91" s="193" t="s">
        <v>58</v>
      </c>
      <c r="F91" s="193" t="s">
        <v>59</v>
      </c>
      <c r="G91" s="193" t="s">
        <v>182</v>
      </c>
      <c r="H91" s="193" t="s">
        <v>183</v>
      </c>
      <c r="I91" s="194" t="s">
        <v>184</v>
      </c>
      <c r="J91" s="193" t="s">
        <v>171</v>
      </c>
      <c r="K91" s="195" t="s">
        <v>185</v>
      </c>
      <c r="L91" s="196"/>
      <c r="M91" s="89" t="s">
        <v>1</v>
      </c>
      <c r="N91" s="90" t="s">
        <v>47</v>
      </c>
      <c r="O91" s="90" t="s">
        <v>186</v>
      </c>
      <c r="P91" s="90" t="s">
        <v>187</v>
      </c>
      <c r="Q91" s="90" t="s">
        <v>188</v>
      </c>
      <c r="R91" s="90" t="s">
        <v>189</v>
      </c>
      <c r="S91" s="90" t="s">
        <v>190</v>
      </c>
      <c r="T91" s="91" t="s">
        <v>191</v>
      </c>
    </row>
    <row r="92" s="1" customFormat="1" ht="22.8" customHeight="1">
      <c r="B92" s="39"/>
      <c r="C92" s="96" t="s">
        <v>192</v>
      </c>
      <c r="D92" s="40"/>
      <c r="E92" s="40"/>
      <c r="F92" s="40"/>
      <c r="G92" s="40"/>
      <c r="H92" s="40"/>
      <c r="I92" s="144"/>
      <c r="J92" s="197">
        <f>BK92</f>
        <v>0</v>
      </c>
      <c r="K92" s="40"/>
      <c r="L92" s="44"/>
      <c r="M92" s="92"/>
      <c r="N92" s="93"/>
      <c r="O92" s="93"/>
      <c r="P92" s="198">
        <f>P93+P155</f>
        <v>0</v>
      </c>
      <c r="Q92" s="93"/>
      <c r="R92" s="198">
        <f>R93+R155</f>
        <v>21.276913</v>
      </c>
      <c r="S92" s="93"/>
      <c r="T92" s="199">
        <f>T93+T155</f>
        <v>0</v>
      </c>
      <c r="AT92" s="17" t="s">
        <v>76</v>
      </c>
      <c r="AU92" s="17" t="s">
        <v>173</v>
      </c>
      <c r="BK92" s="200">
        <f>BK93+BK155</f>
        <v>0</v>
      </c>
    </row>
    <row r="93" s="11" customFormat="1" ht="25.92" customHeight="1">
      <c r="B93" s="201"/>
      <c r="C93" s="202"/>
      <c r="D93" s="203" t="s">
        <v>76</v>
      </c>
      <c r="E93" s="204" t="s">
        <v>292</v>
      </c>
      <c r="F93" s="204" t="s">
        <v>293</v>
      </c>
      <c r="G93" s="202"/>
      <c r="H93" s="202"/>
      <c r="I93" s="205"/>
      <c r="J93" s="206">
        <f>BK93</f>
        <v>0</v>
      </c>
      <c r="K93" s="202"/>
      <c r="L93" s="207"/>
      <c r="M93" s="208"/>
      <c r="N93" s="209"/>
      <c r="O93" s="209"/>
      <c r="P93" s="210">
        <f>P94+P128+P132+P153</f>
        <v>0</v>
      </c>
      <c r="Q93" s="209"/>
      <c r="R93" s="210">
        <f>R94+R128+R132+R153</f>
        <v>21.276913</v>
      </c>
      <c r="S93" s="209"/>
      <c r="T93" s="211">
        <f>T94+T128+T132+T153</f>
        <v>0</v>
      </c>
      <c r="AR93" s="212" t="s">
        <v>84</v>
      </c>
      <c r="AT93" s="213" t="s">
        <v>76</v>
      </c>
      <c r="AU93" s="213" t="s">
        <v>77</v>
      </c>
      <c r="AY93" s="212" t="s">
        <v>195</v>
      </c>
      <c r="BK93" s="214">
        <f>BK94+BK128+BK132+BK153</f>
        <v>0</v>
      </c>
    </row>
    <row r="94" s="11" customFormat="1" ht="22.8" customHeight="1">
      <c r="B94" s="201"/>
      <c r="C94" s="202"/>
      <c r="D94" s="203" t="s">
        <v>76</v>
      </c>
      <c r="E94" s="215" t="s">
        <v>84</v>
      </c>
      <c r="F94" s="215" t="s">
        <v>294</v>
      </c>
      <c r="G94" s="202"/>
      <c r="H94" s="202"/>
      <c r="I94" s="205"/>
      <c r="J94" s="216">
        <f>BK94</f>
        <v>0</v>
      </c>
      <c r="K94" s="202"/>
      <c r="L94" s="207"/>
      <c r="M94" s="208"/>
      <c r="N94" s="209"/>
      <c r="O94" s="209"/>
      <c r="P94" s="210">
        <f>SUM(P95:P127)</f>
        <v>0</v>
      </c>
      <c r="Q94" s="209"/>
      <c r="R94" s="210">
        <f>SUM(R95:R127)</f>
        <v>16.07565</v>
      </c>
      <c r="S94" s="209"/>
      <c r="T94" s="211">
        <f>SUM(T95:T127)</f>
        <v>0</v>
      </c>
      <c r="AR94" s="212" t="s">
        <v>84</v>
      </c>
      <c r="AT94" s="213" t="s">
        <v>76</v>
      </c>
      <c r="AU94" s="213" t="s">
        <v>84</v>
      </c>
      <c r="AY94" s="212" t="s">
        <v>195</v>
      </c>
      <c r="BK94" s="214">
        <f>SUM(BK95:BK127)</f>
        <v>0</v>
      </c>
    </row>
    <row r="95" s="1" customFormat="1" ht="16.5" customHeight="1">
      <c r="B95" s="39"/>
      <c r="C95" s="217" t="s">
        <v>84</v>
      </c>
      <c r="D95" s="217" t="s">
        <v>198</v>
      </c>
      <c r="E95" s="218" t="s">
        <v>2769</v>
      </c>
      <c r="F95" s="219" t="s">
        <v>2770</v>
      </c>
      <c r="G95" s="220" t="s">
        <v>297</v>
      </c>
      <c r="H95" s="221">
        <v>15</v>
      </c>
      <c r="I95" s="222"/>
      <c r="J95" s="223">
        <f>ROUND(I95*H95,2)</f>
        <v>0</v>
      </c>
      <c r="K95" s="219" t="s">
        <v>202</v>
      </c>
      <c r="L95" s="44"/>
      <c r="M95" s="224" t="s">
        <v>1</v>
      </c>
      <c r="N95" s="225" t="s">
        <v>48</v>
      </c>
      <c r="O95" s="80"/>
      <c r="P95" s="226">
        <f>O95*H95</f>
        <v>0</v>
      </c>
      <c r="Q95" s="226">
        <v>0</v>
      </c>
      <c r="R95" s="226">
        <f>Q95*H95</f>
        <v>0</v>
      </c>
      <c r="S95" s="226">
        <v>0</v>
      </c>
      <c r="T95" s="227">
        <f>S95*H95</f>
        <v>0</v>
      </c>
      <c r="AR95" s="17" t="s">
        <v>215</v>
      </c>
      <c r="AT95" s="17" t="s">
        <v>198</v>
      </c>
      <c r="AU95" s="17" t="s">
        <v>86</v>
      </c>
      <c r="AY95" s="17" t="s">
        <v>195</v>
      </c>
      <c r="BE95" s="228">
        <f>IF(N95="základní",J95,0)</f>
        <v>0</v>
      </c>
      <c r="BF95" s="228">
        <f>IF(N95="snížená",J95,0)</f>
        <v>0</v>
      </c>
      <c r="BG95" s="228">
        <f>IF(N95="zákl. přenesená",J95,0)</f>
        <v>0</v>
      </c>
      <c r="BH95" s="228">
        <f>IF(N95="sníž. přenesená",J95,0)</f>
        <v>0</v>
      </c>
      <c r="BI95" s="228">
        <f>IF(N95="nulová",J95,0)</f>
        <v>0</v>
      </c>
      <c r="BJ95" s="17" t="s">
        <v>84</v>
      </c>
      <c r="BK95" s="228">
        <f>ROUND(I95*H95,2)</f>
        <v>0</v>
      </c>
      <c r="BL95" s="17" t="s">
        <v>215</v>
      </c>
      <c r="BM95" s="17" t="s">
        <v>3429</v>
      </c>
    </row>
    <row r="96" s="12" customFormat="1">
      <c r="B96" s="235"/>
      <c r="C96" s="236"/>
      <c r="D96" s="229" t="s">
        <v>299</v>
      </c>
      <c r="E96" s="237" t="s">
        <v>1</v>
      </c>
      <c r="F96" s="238" t="s">
        <v>2776</v>
      </c>
      <c r="G96" s="236"/>
      <c r="H96" s="239">
        <v>15</v>
      </c>
      <c r="I96" s="240"/>
      <c r="J96" s="236"/>
      <c r="K96" s="236"/>
      <c r="L96" s="241"/>
      <c r="M96" s="242"/>
      <c r="N96" s="243"/>
      <c r="O96" s="243"/>
      <c r="P96" s="243"/>
      <c r="Q96" s="243"/>
      <c r="R96" s="243"/>
      <c r="S96" s="243"/>
      <c r="T96" s="244"/>
      <c r="AT96" s="245" t="s">
        <v>299</v>
      </c>
      <c r="AU96" s="245" t="s">
        <v>86</v>
      </c>
      <c r="AV96" s="12" t="s">
        <v>86</v>
      </c>
      <c r="AW96" s="12" t="s">
        <v>38</v>
      </c>
      <c r="AX96" s="12" t="s">
        <v>77</v>
      </c>
      <c r="AY96" s="245" t="s">
        <v>195</v>
      </c>
    </row>
    <row r="97" s="13" customFormat="1">
      <c r="B97" s="246"/>
      <c r="C97" s="247"/>
      <c r="D97" s="229" t="s">
        <v>299</v>
      </c>
      <c r="E97" s="248" t="s">
        <v>1</v>
      </c>
      <c r="F97" s="249" t="s">
        <v>301</v>
      </c>
      <c r="G97" s="247"/>
      <c r="H97" s="250">
        <v>15</v>
      </c>
      <c r="I97" s="251"/>
      <c r="J97" s="247"/>
      <c r="K97" s="247"/>
      <c r="L97" s="252"/>
      <c r="M97" s="253"/>
      <c r="N97" s="254"/>
      <c r="O97" s="254"/>
      <c r="P97" s="254"/>
      <c r="Q97" s="254"/>
      <c r="R97" s="254"/>
      <c r="S97" s="254"/>
      <c r="T97" s="255"/>
      <c r="AT97" s="256" t="s">
        <v>299</v>
      </c>
      <c r="AU97" s="256" t="s">
        <v>86</v>
      </c>
      <c r="AV97" s="13" t="s">
        <v>215</v>
      </c>
      <c r="AW97" s="13" t="s">
        <v>38</v>
      </c>
      <c r="AX97" s="13" t="s">
        <v>84</v>
      </c>
      <c r="AY97" s="256" t="s">
        <v>195</v>
      </c>
    </row>
    <row r="98" s="1" customFormat="1" ht="16.5" customHeight="1">
      <c r="B98" s="39"/>
      <c r="C98" s="217" t="s">
        <v>86</v>
      </c>
      <c r="D98" s="217" t="s">
        <v>198</v>
      </c>
      <c r="E98" s="218" t="s">
        <v>2773</v>
      </c>
      <c r="F98" s="219" t="s">
        <v>2774</v>
      </c>
      <c r="G98" s="220" t="s">
        <v>304</v>
      </c>
      <c r="H98" s="221">
        <v>10</v>
      </c>
      <c r="I98" s="222"/>
      <c r="J98" s="223">
        <f>ROUND(I98*H98,2)</f>
        <v>0</v>
      </c>
      <c r="K98" s="219" t="s">
        <v>202</v>
      </c>
      <c r="L98" s="44"/>
      <c r="M98" s="224" t="s">
        <v>1</v>
      </c>
      <c r="N98" s="225" t="s">
        <v>48</v>
      </c>
      <c r="O98" s="80"/>
      <c r="P98" s="226">
        <f>O98*H98</f>
        <v>0</v>
      </c>
      <c r="Q98" s="226">
        <v>0</v>
      </c>
      <c r="R98" s="226">
        <f>Q98*H98</f>
        <v>0</v>
      </c>
      <c r="S98" s="226">
        <v>0</v>
      </c>
      <c r="T98" s="227">
        <f>S98*H98</f>
        <v>0</v>
      </c>
      <c r="AR98" s="17" t="s">
        <v>215</v>
      </c>
      <c r="AT98" s="17" t="s">
        <v>198</v>
      </c>
      <c r="AU98" s="17" t="s">
        <v>86</v>
      </c>
      <c r="AY98" s="17" t="s">
        <v>195</v>
      </c>
      <c r="BE98" s="228">
        <f>IF(N98="základní",J98,0)</f>
        <v>0</v>
      </c>
      <c r="BF98" s="228">
        <f>IF(N98="snížená",J98,0)</f>
        <v>0</v>
      </c>
      <c r="BG98" s="228">
        <f>IF(N98="zákl. přenesená",J98,0)</f>
        <v>0</v>
      </c>
      <c r="BH98" s="228">
        <f>IF(N98="sníž. přenesená",J98,0)</f>
        <v>0</v>
      </c>
      <c r="BI98" s="228">
        <f>IF(N98="nulová",J98,0)</f>
        <v>0</v>
      </c>
      <c r="BJ98" s="17" t="s">
        <v>84</v>
      </c>
      <c r="BK98" s="228">
        <f>ROUND(I98*H98,2)</f>
        <v>0</v>
      </c>
      <c r="BL98" s="17" t="s">
        <v>215</v>
      </c>
      <c r="BM98" s="17" t="s">
        <v>3430</v>
      </c>
    </row>
    <row r="99" s="12" customFormat="1">
      <c r="B99" s="235"/>
      <c r="C99" s="236"/>
      <c r="D99" s="229" t="s">
        <v>299</v>
      </c>
      <c r="E99" s="237" t="s">
        <v>1</v>
      </c>
      <c r="F99" s="238" t="s">
        <v>2772</v>
      </c>
      <c r="G99" s="236"/>
      <c r="H99" s="239">
        <v>10</v>
      </c>
      <c r="I99" s="240"/>
      <c r="J99" s="236"/>
      <c r="K99" s="236"/>
      <c r="L99" s="241"/>
      <c r="M99" s="242"/>
      <c r="N99" s="243"/>
      <c r="O99" s="243"/>
      <c r="P99" s="243"/>
      <c r="Q99" s="243"/>
      <c r="R99" s="243"/>
      <c r="S99" s="243"/>
      <c r="T99" s="244"/>
      <c r="AT99" s="245" t="s">
        <v>299</v>
      </c>
      <c r="AU99" s="245" t="s">
        <v>86</v>
      </c>
      <c r="AV99" s="12" t="s">
        <v>86</v>
      </c>
      <c r="AW99" s="12" t="s">
        <v>38</v>
      </c>
      <c r="AX99" s="12" t="s">
        <v>77</v>
      </c>
      <c r="AY99" s="245" t="s">
        <v>195</v>
      </c>
    </row>
    <row r="100" s="13" customFormat="1">
      <c r="B100" s="246"/>
      <c r="C100" s="247"/>
      <c r="D100" s="229" t="s">
        <v>299</v>
      </c>
      <c r="E100" s="248" t="s">
        <v>1</v>
      </c>
      <c r="F100" s="249" t="s">
        <v>301</v>
      </c>
      <c r="G100" s="247"/>
      <c r="H100" s="250">
        <v>10</v>
      </c>
      <c r="I100" s="251"/>
      <c r="J100" s="247"/>
      <c r="K100" s="247"/>
      <c r="L100" s="252"/>
      <c r="M100" s="253"/>
      <c r="N100" s="254"/>
      <c r="O100" s="254"/>
      <c r="P100" s="254"/>
      <c r="Q100" s="254"/>
      <c r="R100" s="254"/>
      <c r="S100" s="254"/>
      <c r="T100" s="255"/>
      <c r="AT100" s="256" t="s">
        <v>299</v>
      </c>
      <c r="AU100" s="256" t="s">
        <v>86</v>
      </c>
      <c r="AV100" s="13" t="s">
        <v>215</v>
      </c>
      <c r="AW100" s="13" t="s">
        <v>38</v>
      </c>
      <c r="AX100" s="13" t="s">
        <v>84</v>
      </c>
      <c r="AY100" s="256" t="s">
        <v>195</v>
      </c>
    </row>
    <row r="101" s="1" customFormat="1" ht="16.5" customHeight="1">
      <c r="B101" s="39"/>
      <c r="C101" s="217" t="s">
        <v>210</v>
      </c>
      <c r="D101" s="217" t="s">
        <v>198</v>
      </c>
      <c r="E101" s="218" t="s">
        <v>2878</v>
      </c>
      <c r="F101" s="219" t="s">
        <v>2879</v>
      </c>
      <c r="G101" s="220" t="s">
        <v>309</v>
      </c>
      <c r="H101" s="221">
        <v>44.5</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215</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3431</v>
      </c>
    </row>
    <row r="102" s="12" customFormat="1">
      <c r="B102" s="235"/>
      <c r="C102" s="236"/>
      <c r="D102" s="229" t="s">
        <v>299</v>
      </c>
      <c r="E102" s="237" t="s">
        <v>1</v>
      </c>
      <c r="F102" s="238" t="s">
        <v>3432</v>
      </c>
      <c r="G102" s="236"/>
      <c r="H102" s="239">
        <v>44.5</v>
      </c>
      <c r="I102" s="240"/>
      <c r="J102" s="236"/>
      <c r="K102" s="236"/>
      <c r="L102" s="241"/>
      <c r="M102" s="242"/>
      <c r="N102" s="243"/>
      <c r="O102" s="243"/>
      <c r="P102" s="243"/>
      <c r="Q102" s="243"/>
      <c r="R102" s="243"/>
      <c r="S102" s="243"/>
      <c r="T102" s="244"/>
      <c r="AT102" s="245" t="s">
        <v>299</v>
      </c>
      <c r="AU102" s="245" t="s">
        <v>86</v>
      </c>
      <c r="AV102" s="12" t="s">
        <v>86</v>
      </c>
      <c r="AW102" s="12" t="s">
        <v>38</v>
      </c>
      <c r="AX102" s="12" t="s">
        <v>77</v>
      </c>
      <c r="AY102" s="245" t="s">
        <v>195</v>
      </c>
    </row>
    <row r="103" s="13" customFormat="1">
      <c r="B103" s="246"/>
      <c r="C103" s="247"/>
      <c r="D103" s="229" t="s">
        <v>299</v>
      </c>
      <c r="E103" s="248" t="s">
        <v>1</v>
      </c>
      <c r="F103" s="249" t="s">
        <v>301</v>
      </c>
      <c r="G103" s="247"/>
      <c r="H103" s="250">
        <v>44.5</v>
      </c>
      <c r="I103" s="251"/>
      <c r="J103" s="247"/>
      <c r="K103" s="247"/>
      <c r="L103" s="252"/>
      <c r="M103" s="253"/>
      <c r="N103" s="254"/>
      <c r="O103" s="254"/>
      <c r="P103" s="254"/>
      <c r="Q103" s="254"/>
      <c r="R103" s="254"/>
      <c r="S103" s="254"/>
      <c r="T103" s="255"/>
      <c r="AT103" s="256" t="s">
        <v>299</v>
      </c>
      <c r="AU103" s="256" t="s">
        <v>86</v>
      </c>
      <c r="AV103" s="13" t="s">
        <v>215</v>
      </c>
      <c r="AW103" s="13" t="s">
        <v>38</v>
      </c>
      <c r="AX103" s="13" t="s">
        <v>84</v>
      </c>
      <c r="AY103" s="256" t="s">
        <v>195</v>
      </c>
    </row>
    <row r="104" s="1" customFormat="1" ht="16.5" customHeight="1">
      <c r="B104" s="39"/>
      <c r="C104" s="217" t="s">
        <v>215</v>
      </c>
      <c r="D104" s="217" t="s">
        <v>198</v>
      </c>
      <c r="E104" s="218" t="s">
        <v>2882</v>
      </c>
      <c r="F104" s="219" t="s">
        <v>2883</v>
      </c>
      <c r="G104" s="220" t="s">
        <v>321</v>
      </c>
      <c r="H104" s="221">
        <v>89</v>
      </c>
      <c r="I104" s="222"/>
      <c r="J104" s="223">
        <f>ROUND(I104*H104,2)</f>
        <v>0</v>
      </c>
      <c r="K104" s="219" t="s">
        <v>202</v>
      </c>
      <c r="L104" s="44"/>
      <c r="M104" s="224" t="s">
        <v>1</v>
      </c>
      <c r="N104" s="225" t="s">
        <v>48</v>
      </c>
      <c r="O104" s="80"/>
      <c r="P104" s="226">
        <f>O104*H104</f>
        <v>0</v>
      </c>
      <c r="Q104" s="226">
        <v>0.00084999999999999995</v>
      </c>
      <c r="R104" s="226">
        <f>Q104*H104</f>
        <v>0.075649999999999995</v>
      </c>
      <c r="S104" s="226">
        <v>0</v>
      </c>
      <c r="T104" s="227">
        <f>S104*H104</f>
        <v>0</v>
      </c>
      <c r="AR104" s="17" t="s">
        <v>215</v>
      </c>
      <c r="AT104" s="17" t="s">
        <v>198</v>
      </c>
      <c r="AU104" s="17" t="s">
        <v>86</v>
      </c>
      <c r="AY104" s="17" t="s">
        <v>195</v>
      </c>
      <c r="BE104" s="228">
        <f>IF(N104="základní",J104,0)</f>
        <v>0</v>
      </c>
      <c r="BF104" s="228">
        <f>IF(N104="snížená",J104,0)</f>
        <v>0</v>
      </c>
      <c r="BG104" s="228">
        <f>IF(N104="zákl. přenesená",J104,0)</f>
        <v>0</v>
      </c>
      <c r="BH104" s="228">
        <f>IF(N104="sníž. přenesená",J104,0)</f>
        <v>0</v>
      </c>
      <c r="BI104" s="228">
        <f>IF(N104="nulová",J104,0)</f>
        <v>0</v>
      </c>
      <c r="BJ104" s="17" t="s">
        <v>84</v>
      </c>
      <c r="BK104" s="228">
        <f>ROUND(I104*H104,2)</f>
        <v>0</v>
      </c>
      <c r="BL104" s="17" t="s">
        <v>215</v>
      </c>
      <c r="BM104" s="17" t="s">
        <v>3433</v>
      </c>
    </row>
    <row r="105" s="12" customFormat="1">
      <c r="B105" s="235"/>
      <c r="C105" s="236"/>
      <c r="D105" s="229" t="s">
        <v>299</v>
      </c>
      <c r="E105" s="237" t="s">
        <v>1</v>
      </c>
      <c r="F105" s="238" t="s">
        <v>3434</v>
      </c>
      <c r="G105" s="236"/>
      <c r="H105" s="239">
        <v>89</v>
      </c>
      <c r="I105" s="240"/>
      <c r="J105" s="236"/>
      <c r="K105" s="236"/>
      <c r="L105" s="241"/>
      <c r="M105" s="242"/>
      <c r="N105" s="243"/>
      <c r="O105" s="243"/>
      <c r="P105" s="243"/>
      <c r="Q105" s="243"/>
      <c r="R105" s="243"/>
      <c r="S105" s="243"/>
      <c r="T105" s="244"/>
      <c r="AT105" s="245" t="s">
        <v>299</v>
      </c>
      <c r="AU105" s="245" t="s">
        <v>86</v>
      </c>
      <c r="AV105" s="12" t="s">
        <v>86</v>
      </c>
      <c r="AW105" s="12" t="s">
        <v>38</v>
      </c>
      <c r="AX105" s="12" t="s">
        <v>77</v>
      </c>
      <c r="AY105" s="245" t="s">
        <v>195</v>
      </c>
    </row>
    <row r="106" s="13" customFormat="1">
      <c r="B106" s="246"/>
      <c r="C106" s="247"/>
      <c r="D106" s="229" t="s">
        <v>299</v>
      </c>
      <c r="E106" s="248" t="s">
        <v>1</v>
      </c>
      <c r="F106" s="249" t="s">
        <v>301</v>
      </c>
      <c r="G106" s="247"/>
      <c r="H106" s="250">
        <v>89</v>
      </c>
      <c r="I106" s="251"/>
      <c r="J106" s="247"/>
      <c r="K106" s="247"/>
      <c r="L106" s="252"/>
      <c r="M106" s="253"/>
      <c r="N106" s="254"/>
      <c r="O106" s="254"/>
      <c r="P106" s="254"/>
      <c r="Q106" s="254"/>
      <c r="R106" s="254"/>
      <c r="S106" s="254"/>
      <c r="T106" s="255"/>
      <c r="AT106" s="256" t="s">
        <v>299</v>
      </c>
      <c r="AU106" s="256" t="s">
        <v>86</v>
      </c>
      <c r="AV106" s="13" t="s">
        <v>215</v>
      </c>
      <c r="AW106" s="13" t="s">
        <v>38</v>
      </c>
      <c r="AX106" s="13" t="s">
        <v>84</v>
      </c>
      <c r="AY106" s="256" t="s">
        <v>195</v>
      </c>
    </row>
    <row r="107" s="1" customFormat="1" ht="16.5" customHeight="1">
      <c r="B107" s="39"/>
      <c r="C107" s="217" t="s">
        <v>194</v>
      </c>
      <c r="D107" s="217" t="s">
        <v>198</v>
      </c>
      <c r="E107" s="218" t="s">
        <v>2885</v>
      </c>
      <c r="F107" s="219" t="s">
        <v>2886</v>
      </c>
      <c r="G107" s="220" t="s">
        <v>321</v>
      </c>
      <c r="H107" s="221">
        <v>89</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215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3435</v>
      </c>
    </row>
    <row r="108" s="1" customFormat="1" ht="16.5" customHeight="1">
      <c r="B108" s="39"/>
      <c r="C108" s="217" t="s">
        <v>228</v>
      </c>
      <c r="D108" s="217" t="s">
        <v>198</v>
      </c>
      <c r="E108" s="218" t="s">
        <v>327</v>
      </c>
      <c r="F108" s="219" t="s">
        <v>328</v>
      </c>
      <c r="G108" s="220" t="s">
        <v>309</v>
      </c>
      <c r="H108" s="221">
        <v>68.200000000000003</v>
      </c>
      <c r="I108" s="222"/>
      <c r="J108" s="223">
        <f>ROUND(I108*H108,2)</f>
        <v>0</v>
      </c>
      <c r="K108" s="219" t="s">
        <v>202</v>
      </c>
      <c r="L108" s="44"/>
      <c r="M108" s="224" t="s">
        <v>1</v>
      </c>
      <c r="N108" s="225" t="s">
        <v>48</v>
      </c>
      <c r="O108" s="80"/>
      <c r="P108" s="226">
        <f>O108*H108</f>
        <v>0</v>
      </c>
      <c r="Q108" s="226">
        <v>0</v>
      </c>
      <c r="R108" s="226">
        <f>Q108*H108</f>
        <v>0</v>
      </c>
      <c r="S108" s="226">
        <v>0</v>
      </c>
      <c r="T108" s="227">
        <f>S108*H108</f>
        <v>0</v>
      </c>
      <c r="AR108" s="17" t="s">
        <v>215</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215</v>
      </c>
      <c r="BM108" s="17" t="s">
        <v>3436</v>
      </c>
    </row>
    <row r="109" s="1" customFormat="1">
      <c r="B109" s="39"/>
      <c r="C109" s="40"/>
      <c r="D109" s="229" t="s">
        <v>205</v>
      </c>
      <c r="E109" s="40"/>
      <c r="F109" s="230" t="s">
        <v>2786</v>
      </c>
      <c r="G109" s="40"/>
      <c r="H109" s="40"/>
      <c r="I109" s="144"/>
      <c r="J109" s="40"/>
      <c r="K109" s="40"/>
      <c r="L109" s="44"/>
      <c r="M109" s="231"/>
      <c r="N109" s="80"/>
      <c r="O109" s="80"/>
      <c r="P109" s="80"/>
      <c r="Q109" s="80"/>
      <c r="R109" s="80"/>
      <c r="S109" s="80"/>
      <c r="T109" s="81"/>
      <c r="AT109" s="17" t="s">
        <v>205</v>
      </c>
      <c r="AU109" s="17" t="s">
        <v>86</v>
      </c>
    </row>
    <row r="110" s="12" customFormat="1">
      <c r="B110" s="235"/>
      <c r="C110" s="236"/>
      <c r="D110" s="229" t="s">
        <v>299</v>
      </c>
      <c r="E110" s="236"/>
      <c r="F110" s="238" t="s">
        <v>3437</v>
      </c>
      <c r="G110" s="236"/>
      <c r="H110" s="239">
        <v>68.200000000000003</v>
      </c>
      <c r="I110" s="240"/>
      <c r="J110" s="236"/>
      <c r="K110" s="236"/>
      <c r="L110" s="241"/>
      <c r="M110" s="242"/>
      <c r="N110" s="243"/>
      <c r="O110" s="243"/>
      <c r="P110" s="243"/>
      <c r="Q110" s="243"/>
      <c r="R110" s="243"/>
      <c r="S110" s="243"/>
      <c r="T110" s="244"/>
      <c r="AT110" s="245" t="s">
        <v>299</v>
      </c>
      <c r="AU110" s="245" t="s">
        <v>86</v>
      </c>
      <c r="AV110" s="12" t="s">
        <v>86</v>
      </c>
      <c r="AW110" s="12" t="s">
        <v>4</v>
      </c>
      <c r="AX110" s="12" t="s">
        <v>84</v>
      </c>
      <c r="AY110" s="245" t="s">
        <v>195</v>
      </c>
    </row>
    <row r="111" s="1" customFormat="1" ht="16.5" customHeight="1">
      <c r="B111" s="39"/>
      <c r="C111" s="217" t="s">
        <v>233</v>
      </c>
      <c r="D111" s="217" t="s">
        <v>198</v>
      </c>
      <c r="E111" s="218" t="s">
        <v>332</v>
      </c>
      <c r="F111" s="219" t="s">
        <v>333</v>
      </c>
      <c r="G111" s="220" t="s">
        <v>309</v>
      </c>
      <c r="H111" s="221">
        <v>10.4</v>
      </c>
      <c r="I111" s="222"/>
      <c r="J111" s="223">
        <f>ROUND(I111*H111,2)</f>
        <v>0</v>
      </c>
      <c r="K111" s="219" t="s">
        <v>202</v>
      </c>
      <c r="L111" s="44"/>
      <c r="M111" s="224" t="s">
        <v>1</v>
      </c>
      <c r="N111" s="225" t="s">
        <v>48</v>
      </c>
      <c r="O111" s="80"/>
      <c r="P111" s="226">
        <f>O111*H111</f>
        <v>0</v>
      </c>
      <c r="Q111" s="226">
        <v>0</v>
      </c>
      <c r="R111" s="226">
        <f>Q111*H111</f>
        <v>0</v>
      </c>
      <c r="S111" s="226">
        <v>0</v>
      </c>
      <c r="T111" s="227">
        <f>S111*H111</f>
        <v>0</v>
      </c>
      <c r="AR111" s="17" t="s">
        <v>215</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3438</v>
      </c>
    </row>
    <row r="112" s="12" customFormat="1">
      <c r="B112" s="235"/>
      <c r="C112" s="236"/>
      <c r="D112" s="229" t="s">
        <v>299</v>
      </c>
      <c r="E112" s="237" t="s">
        <v>1</v>
      </c>
      <c r="F112" s="238" t="s">
        <v>3439</v>
      </c>
      <c r="G112" s="236"/>
      <c r="H112" s="239">
        <v>10.4</v>
      </c>
      <c r="I112" s="240"/>
      <c r="J112" s="236"/>
      <c r="K112" s="236"/>
      <c r="L112" s="241"/>
      <c r="M112" s="242"/>
      <c r="N112" s="243"/>
      <c r="O112" s="243"/>
      <c r="P112" s="243"/>
      <c r="Q112" s="243"/>
      <c r="R112" s="243"/>
      <c r="S112" s="243"/>
      <c r="T112" s="244"/>
      <c r="AT112" s="245" t="s">
        <v>299</v>
      </c>
      <c r="AU112" s="245" t="s">
        <v>86</v>
      </c>
      <c r="AV112" s="12" t="s">
        <v>86</v>
      </c>
      <c r="AW112" s="12" t="s">
        <v>38</v>
      </c>
      <c r="AX112" s="12" t="s">
        <v>77</v>
      </c>
      <c r="AY112" s="245" t="s">
        <v>195</v>
      </c>
    </row>
    <row r="113" s="13" customFormat="1">
      <c r="B113" s="246"/>
      <c r="C113" s="247"/>
      <c r="D113" s="229" t="s">
        <v>299</v>
      </c>
      <c r="E113" s="248" t="s">
        <v>1</v>
      </c>
      <c r="F113" s="249" t="s">
        <v>301</v>
      </c>
      <c r="G113" s="247"/>
      <c r="H113" s="250">
        <v>10.4</v>
      </c>
      <c r="I113" s="251"/>
      <c r="J113" s="247"/>
      <c r="K113" s="247"/>
      <c r="L113" s="252"/>
      <c r="M113" s="253"/>
      <c r="N113" s="254"/>
      <c r="O113" s="254"/>
      <c r="P113" s="254"/>
      <c r="Q113" s="254"/>
      <c r="R113" s="254"/>
      <c r="S113" s="254"/>
      <c r="T113" s="255"/>
      <c r="AT113" s="256" t="s">
        <v>299</v>
      </c>
      <c r="AU113" s="256" t="s">
        <v>86</v>
      </c>
      <c r="AV113" s="13" t="s">
        <v>215</v>
      </c>
      <c r="AW113" s="13" t="s">
        <v>38</v>
      </c>
      <c r="AX113" s="13" t="s">
        <v>84</v>
      </c>
      <c r="AY113" s="256" t="s">
        <v>195</v>
      </c>
    </row>
    <row r="114" s="1" customFormat="1" ht="16.5" customHeight="1">
      <c r="B114" s="39"/>
      <c r="C114" s="217" t="s">
        <v>238</v>
      </c>
      <c r="D114" s="217" t="s">
        <v>198</v>
      </c>
      <c r="E114" s="218" t="s">
        <v>341</v>
      </c>
      <c r="F114" s="219" t="s">
        <v>342</v>
      </c>
      <c r="G114" s="220" t="s">
        <v>309</v>
      </c>
      <c r="H114" s="221">
        <v>104</v>
      </c>
      <c r="I114" s="222"/>
      <c r="J114" s="223">
        <f>ROUND(I114*H114,2)</f>
        <v>0</v>
      </c>
      <c r="K114" s="219" t="s">
        <v>202</v>
      </c>
      <c r="L114" s="44"/>
      <c r="M114" s="224" t="s">
        <v>1</v>
      </c>
      <c r="N114" s="225" t="s">
        <v>48</v>
      </c>
      <c r="O114" s="80"/>
      <c r="P114" s="226">
        <f>O114*H114</f>
        <v>0</v>
      </c>
      <c r="Q114" s="226">
        <v>0</v>
      </c>
      <c r="R114" s="226">
        <f>Q114*H114</f>
        <v>0</v>
      </c>
      <c r="S114" s="226">
        <v>0</v>
      </c>
      <c r="T114" s="227">
        <f>S114*H114</f>
        <v>0</v>
      </c>
      <c r="AR114" s="17" t="s">
        <v>215</v>
      </c>
      <c r="AT114" s="17" t="s">
        <v>198</v>
      </c>
      <c r="AU114" s="17" t="s">
        <v>86</v>
      </c>
      <c r="AY114" s="17" t="s">
        <v>195</v>
      </c>
      <c r="BE114" s="228">
        <f>IF(N114="základní",J114,0)</f>
        <v>0</v>
      </c>
      <c r="BF114" s="228">
        <f>IF(N114="snížená",J114,0)</f>
        <v>0</v>
      </c>
      <c r="BG114" s="228">
        <f>IF(N114="zákl. přenesená",J114,0)</f>
        <v>0</v>
      </c>
      <c r="BH114" s="228">
        <f>IF(N114="sníž. přenesená",J114,0)</f>
        <v>0</v>
      </c>
      <c r="BI114" s="228">
        <f>IF(N114="nulová",J114,0)</f>
        <v>0</v>
      </c>
      <c r="BJ114" s="17" t="s">
        <v>84</v>
      </c>
      <c r="BK114" s="228">
        <f>ROUND(I114*H114,2)</f>
        <v>0</v>
      </c>
      <c r="BL114" s="17" t="s">
        <v>215</v>
      </c>
      <c r="BM114" s="17" t="s">
        <v>3440</v>
      </c>
    </row>
    <row r="115" s="12" customFormat="1">
      <c r="B115" s="235"/>
      <c r="C115" s="236"/>
      <c r="D115" s="229" t="s">
        <v>299</v>
      </c>
      <c r="E115" s="236"/>
      <c r="F115" s="238" t="s">
        <v>3441</v>
      </c>
      <c r="G115" s="236"/>
      <c r="H115" s="239">
        <v>104</v>
      </c>
      <c r="I115" s="240"/>
      <c r="J115" s="236"/>
      <c r="K115" s="236"/>
      <c r="L115" s="241"/>
      <c r="M115" s="242"/>
      <c r="N115" s="243"/>
      <c r="O115" s="243"/>
      <c r="P115" s="243"/>
      <c r="Q115" s="243"/>
      <c r="R115" s="243"/>
      <c r="S115" s="243"/>
      <c r="T115" s="244"/>
      <c r="AT115" s="245" t="s">
        <v>299</v>
      </c>
      <c r="AU115" s="245" t="s">
        <v>86</v>
      </c>
      <c r="AV115" s="12" t="s">
        <v>86</v>
      </c>
      <c r="AW115" s="12" t="s">
        <v>4</v>
      </c>
      <c r="AX115" s="12" t="s">
        <v>84</v>
      </c>
      <c r="AY115" s="245" t="s">
        <v>195</v>
      </c>
    </row>
    <row r="116" s="1" customFormat="1" ht="16.5" customHeight="1">
      <c r="B116" s="39"/>
      <c r="C116" s="217" t="s">
        <v>245</v>
      </c>
      <c r="D116" s="217" t="s">
        <v>198</v>
      </c>
      <c r="E116" s="218" t="s">
        <v>345</v>
      </c>
      <c r="F116" s="219" t="s">
        <v>346</v>
      </c>
      <c r="G116" s="220" t="s">
        <v>309</v>
      </c>
      <c r="H116" s="221">
        <v>10.4</v>
      </c>
      <c r="I116" s="222"/>
      <c r="J116" s="223">
        <f>ROUND(I116*H116,2)</f>
        <v>0</v>
      </c>
      <c r="K116" s="219" t="s">
        <v>202</v>
      </c>
      <c r="L116" s="44"/>
      <c r="M116" s="224" t="s">
        <v>1</v>
      </c>
      <c r="N116" s="225" t="s">
        <v>48</v>
      </c>
      <c r="O116" s="80"/>
      <c r="P116" s="226">
        <f>O116*H116</f>
        <v>0</v>
      </c>
      <c r="Q116" s="226">
        <v>0</v>
      </c>
      <c r="R116" s="226">
        <f>Q116*H116</f>
        <v>0</v>
      </c>
      <c r="S116" s="226">
        <v>0</v>
      </c>
      <c r="T116" s="227">
        <f>S116*H116</f>
        <v>0</v>
      </c>
      <c r="AR116" s="17" t="s">
        <v>215</v>
      </c>
      <c r="AT116" s="17" t="s">
        <v>198</v>
      </c>
      <c r="AU116" s="17" t="s">
        <v>86</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3442</v>
      </c>
    </row>
    <row r="117" s="1" customFormat="1" ht="16.5" customHeight="1">
      <c r="B117" s="39"/>
      <c r="C117" s="217" t="s">
        <v>250</v>
      </c>
      <c r="D117" s="217" t="s">
        <v>198</v>
      </c>
      <c r="E117" s="218" t="s">
        <v>348</v>
      </c>
      <c r="F117" s="219" t="s">
        <v>349</v>
      </c>
      <c r="G117" s="220" t="s">
        <v>350</v>
      </c>
      <c r="H117" s="221">
        <v>18.719999999999999</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3443</v>
      </c>
    </row>
    <row r="118" s="12" customFormat="1">
      <c r="B118" s="235"/>
      <c r="C118" s="236"/>
      <c r="D118" s="229" t="s">
        <v>299</v>
      </c>
      <c r="E118" s="236"/>
      <c r="F118" s="238" t="s">
        <v>3444</v>
      </c>
      <c r="G118" s="236"/>
      <c r="H118" s="239">
        <v>18.719999999999999</v>
      </c>
      <c r="I118" s="240"/>
      <c r="J118" s="236"/>
      <c r="K118" s="236"/>
      <c r="L118" s="241"/>
      <c r="M118" s="242"/>
      <c r="N118" s="243"/>
      <c r="O118" s="243"/>
      <c r="P118" s="243"/>
      <c r="Q118" s="243"/>
      <c r="R118" s="243"/>
      <c r="S118" s="243"/>
      <c r="T118" s="244"/>
      <c r="AT118" s="245" t="s">
        <v>299</v>
      </c>
      <c r="AU118" s="245" t="s">
        <v>86</v>
      </c>
      <c r="AV118" s="12" t="s">
        <v>86</v>
      </c>
      <c r="AW118" s="12" t="s">
        <v>4</v>
      </c>
      <c r="AX118" s="12" t="s">
        <v>84</v>
      </c>
      <c r="AY118" s="245" t="s">
        <v>195</v>
      </c>
    </row>
    <row r="119" s="1" customFormat="1" ht="16.5" customHeight="1">
      <c r="B119" s="39"/>
      <c r="C119" s="217" t="s">
        <v>257</v>
      </c>
      <c r="D119" s="217" t="s">
        <v>198</v>
      </c>
      <c r="E119" s="218" t="s">
        <v>354</v>
      </c>
      <c r="F119" s="219" t="s">
        <v>355</v>
      </c>
      <c r="G119" s="220" t="s">
        <v>309</v>
      </c>
      <c r="H119" s="221">
        <v>34.100000000000001</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3445</v>
      </c>
    </row>
    <row r="120" s="12" customFormat="1">
      <c r="B120" s="235"/>
      <c r="C120" s="236"/>
      <c r="D120" s="229" t="s">
        <v>299</v>
      </c>
      <c r="E120" s="237" t="s">
        <v>1</v>
      </c>
      <c r="F120" s="238" t="s">
        <v>3446</v>
      </c>
      <c r="G120" s="236"/>
      <c r="H120" s="239">
        <v>34.100000000000001</v>
      </c>
      <c r="I120" s="240"/>
      <c r="J120" s="236"/>
      <c r="K120" s="236"/>
      <c r="L120" s="241"/>
      <c r="M120" s="242"/>
      <c r="N120" s="243"/>
      <c r="O120" s="243"/>
      <c r="P120" s="243"/>
      <c r="Q120" s="243"/>
      <c r="R120" s="243"/>
      <c r="S120" s="243"/>
      <c r="T120" s="244"/>
      <c r="AT120" s="245" t="s">
        <v>299</v>
      </c>
      <c r="AU120" s="245" t="s">
        <v>86</v>
      </c>
      <c r="AV120" s="12" t="s">
        <v>86</v>
      </c>
      <c r="AW120" s="12" t="s">
        <v>38</v>
      </c>
      <c r="AX120" s="12" t="s">
        <v>77</v>
      </c>
      <c r="AY120" s="245" t="s">
        <v>195</v>
      </c>
    </row>
    <row r="121" s="13" customFormat="1">
      <c r="B121" s="246"/>
      <c r="C121" s="247"/>
      <c r="D121" s="229" t="s">
        <v>299</v>
      </c>
      <c r="E121" s="248" t="s">
        <v>1</v>
      </c>
      <c r="F121" s="249" t="s">
        <v>301</v>
      </c>
      <c r="G121" s="247"/>
      <c r="H121" s="250">
        <v>34.100000000000001</v>
      </c>
      <c r="I121" s="251"/>
      <c r="J121" s="247"/>
      <c r="K121" s="247"/>
      <c r="L121" s="252"/>
      <c r="M121" s="253"/>
      <c r="N121" s="254"/>
      <c r="O121" s="254"/>
      <c r="P121" s="254"/>
      <c r="Q121" s="254"/>
      <c r="R121" s="254"/>
      <c r="S121" s="254"/>
      <c r="T121" s="255"/>
      <c r="AT121" s="256" t="s">
        <v>299</v>
      </c>
      <c r="AU121" s="256" t="s">
        <v>86</v>
      </c>
      <c r="AV121" s="13" t="s">
        <v>215</v>
      </c>
      <c r="AW121" s="13" t="s">
        <v>38</v>
      </c>
      <c r="AX121" s="13" t="s">
        <v>84</v>
      </c>
      <c r="AY121" s="256" t="s">
        <v>195</v>
      </c>
    </row>
    <row r="122" s="1" customFormat="1" ht="16.5" customHeight="1">
      <c r="B122" s="39"/>
      <c r="C122" s="217" t="s">
        <v>353</v>
      </c>
      <c r="D122" s="217" t="s">
        <v>198</v>
      </c>
      <c r="E122" s="218" t="s">
        <v>372</v>
      </c>
      <c r="F122" s="219" t="s">
        <v>373</v>
      </c>
      <c r="G122" s="220" t="s">
        <v>309</v>
      </c>
      <c r="H122" s="221">
        <v>8</v>
      </c>
      <c r="I122" s="222"/>
      <c r="J122" s="223">
        <f>ROUND(I122*H122,2)</f>
        <v>0</v>
      </c>
      <c r="K122" s="219" t="s">
        <v>202</v>
      </c>
      <c r="L122" s="44"/>
      <c r="M122" s="224" t="s">
        <v>1</v>
      </c>
      <c r="N122" s="225" t="s">
        <v>48</v>
      </c>
      <c r="O122" s="80"/>
      <c r="P122" s="226">
        <f>O122*H122</f>
        <v>0</v>
      </c>
      <c r="Q122" s="226">
        <v>0</v>
      </c>
      <c r="R122" s="226">
        <f>Q122*H122</f>
        <v>0</v>
      </c>
      <c r="S122" s="226">
        <v>0</v>
      </c>
      <c r="T122" s="227">
        <f>S122*H122</f>
        <v>0</v>
      </c>
      <c r="AR122" s="17" t="s">
        <v>84</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84</v>
      </c>
      <c r="BM122" s="17" t="s">
        <v>3447</v>
      </c>
    </row>
    <row r="123" s="12" customFormat="1">
      <c r="B123" s="235"/>
      <c r="C123" s="236"/>
      <c r="D123" s="229" t="s">
        <v>299</v>
      </c>
      <c r="E123" s="237" t="s">
        <v>1</v>
      </c>
      <c r="F123" s="238" t="s">
        <v>3448</v>
      </c>
      <c r="G123" s="236"/>
      <c r="H123" s="239">
        <v>8</v>
      </c>
      <c r="I123" s="240"/>
      <c r="J123" s="236"/>
      <c r="K123" s="236"/>
      <c r="L123" s="241"/>
      <c r="M123" s="242"/>
      <c r="N123" s="243"/>
      <c r="O123" s="243"/>
      <c r="P123" s="243"/>
      <c r="Q123" s="243"/>
      <c r="R123" s="243"/>
      <c r="S123" s="243"/>
      <c r="T123" s="244"/>
      <c r="AT123" s="245" t="s">
        <v>299</v>
      </c>
      <c r="AU123" s="245" t="s">
        <v>86</v>
      </c>
      <c r="AV123" s="12" t="s">
        <v>86</v>
      </c>
      <c r="AW123" s="12" t="s">
        <v>38</v>
      </c>
      <c r="AX123" s="12" t="s">
        <v>77</v>
      </c>
      <c r="AY123" s="245" t="s">
        <v>195</v>
      </c>
    </row>
    <row r="124" s="13" customFormat="1">
      <c r="B124" s="246"/>
      <c r="C124" s="247"/>
      <c r="D124" s="229" t="s">
        <v>299</v>
      </c>
      <c r="E124" s="248" t="s">
        <v>1</v>
      </c>
      <c r="F124" s="249" t="s">
        <v>301</v>
      </c>
      <c r="G124" s="247"/>
      <c r="H124" s="250">
        <v>8</v>
      </c>
      <c r="I124" s="251"/>
      <c r="J124" s="247"/>
      <c r="K124" s="247"/>
      <c r="L124" s="252"/>
      <c r="M124" s="253"/>
      <c r="N124" s="254"/>
      <c r="O124" s="254"/>
      <c r="P124" s="254"/>
      <c r="Q124" s="254"/>
      <c r="R124" s="254"/>
      <c r="S124" s="254"/>
      <c r="T124" s="255"/>
      <c r="AT124" s="256" t="s">
        <v>299</v>
      </c>
      <c r="AU124" s="256" t="s">
        <v>86</v>
      </c>
      <c r="AV124" s="13" t="s">
        <v>215</v>
      </c>
      <c r="AW124" s="13" t="s">
        <v>38</v>
      </c>
      <c r="AX124" s="13" t="s">
        <v>84</v>
      </c>
      <c r="AY124" s="256" t="s">
        <v>195</v>
      </c>
    </row>
    <row r="125" s="1" customFormat="1" ht="16.5" customHeight="1">
      <c r="B125" s="39"/>
      <c r="C125" s="278" t="s">
        <v>360</v>
      </c>
      <c r="D125" s="278" t="s">
        <v>366</v>
      </c>
      <c r="E125" s="279" t="s">
        <v>377</v>
      </c>
      <c r="F125" s="280" t="s">
        <v>378</v>
      </c>
      <c r="G125" s="281" t="s">
        <v>350</v>
      </c>
      <c r="H125" s="282">
        <v>16</v>
      </c>
      <c r="I125" s="283"/>
      <c r="J125" s="284">
        <f>ROUND(I125*H125,2)</f>
        <v>0</v>
      </c>
      <c r="K125" s="280" t="s">
        <v>202</v>
      </c>
      <c r="L125" s="285"/>
      <c r="M125" s="286" t="s">
        <v>1</v>
      </c>
      <c r="N125" s="287" t="s">
        <v>48</v>
      </c>
      <c r="O125" s="80"/>
      <c r="P125" s="226">
        <f>O125*H125</f>
        <v>0</v>
      </c>
      <c r="Q125" s="226">
        <v>1</v>
      </c>
      <c r="R125" s="226">
        <f>Q125*H125</f>
        <v>16</v>
      </c>
      <c r="S125" s="226">
        <v>0</v>
      </c>
      <c r="T125" s="227">
        <f>S125*H125</f>
        <v>0</v>
      </c>
      <c r="AR125" s="17" t="s">
        <v>86</v>
      </c>
      <c r="AT125" s="17" t="s">
        <v>366</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84</v>
      </c>
      <c r="BM125" s="17" t="s">
        <v>3449</v>
      </c>
    </row>
    <row r="126" s="12" customFormat="1">
      <c r="B126" s="235"/>
      <c r="C126" s="236"/>
      <c r="D126" s="229" t="s">
        <v>299</v>
      </c>
      <c r="E126" s="236"/>
      <c r="F126" s="238" t="s">
        <v>3450</v>
      </c>
      <c r="G126" s="236"/>
      <c r="H126" s="239">
        <v>16</v>
      </c>
      <c r="I126" s="240"/>
      <c r="J126" s="236"/>
      <c r="K126" s="236"/>
      <c r="L126" s="241"/>
      <c r="M126" s="242"/>
      <c r="N126" s="243"/>
      <c r="O126" s="243"/>
      <c r="P126" s="243"/>
      <c r="Q126" s="243"/>
      <c r="R126" s="243"/>
      <c r="S126" s="243"/>
      <c r="T126" s="244"/>
      <c r="AT126" s="245" t="s">
        <v>299</v>
      </c>
      <c r="AU126" s="245" t="s">
        <v>86</v>
      </c>
      <c r="AV126" s="12" t="s">
        <v>86</v>
      </c>
      <c r="AW126" s="12" t="s">
        <v>4</v>
      </c>
      <c r="AX126" s="12" t="s">
        <v>84</v>
      </c>
      <c r="AY126" s="245" t="s">
        <v>195</v>
      </c>
    </row>
    <row r="127" s="1" customFormat="1" ht="16.5" customHeight="1">
      <c r="B127" s="39"/>
      <c r="C127" s="217" t="s">
        <v>365</v>
      </c>
      <c r="D127" s="217" t="s">
        <v>198</v>
      </c>
      <c r="E127" s="218" t="s">
        <v>397</v>
      </c>
      <c r="F127" s="219" t="s">
        <v>398</v>
      </c>
      <c r="G127" s="220" t="s">
        <v>309</v>
      </c>
      <c r="H127" s="221">
        <v>34.100000000000001</v>
      </c>
      <c r="I127" s="222"/>
      <c r="J127" s="223">
        <f>ROUND(I127*H127,2)</f>
        <v>0</v>
      </c>
      <c r="K127" s="219" t="s">
        <v>202</v>
      </c>
      <c r="L127" s="44"/>
      <c r="M127" s="224" t="s">
        <v>1</v>
      </c>
      <c r="N127" s="225" t="s">
        <v>48</v>
      </c>
      <c r="O127" s="80"/>
      <c r="P127" s="226">
        <f>O127*H127</f>
        <v>0</v>
      </c>
      <c r="Q127" s="226">
        <v>0</v>
      </c>
      <c r="R127" s="226">
        <f>Q127*H127</f>
        <v>0</v>
      </c>
      <c r="S127" s="226">
        <v>0</v>
      </c>
      <c r="T127" s="227">
        <f>S127*H127</f>
        <v>0</v>
      </c>
      <c r="AR127" s="17" t="s">
        <v>399</v>
      </c>
      <c r="AT127" s="17" t="s">
        <v>198</v>
      </c>
      <c r="AU127" s="17" t="s">
        <v>86</v>
      </c>
      <c r="AY127" s="17" t="s">
        <v>195</v>
      </c>
      <c r="BE127" s="228">
        <f>IF(N127="základní",J127,0)</f>
        <v>0</v>
      </c>
      <c r="BF127" s="228">
        <f>IF(N127="snížená",J127,0)</f>
        <v>0</v>
      </c>
      <c r="BG127" s="228">
        <f>IF(N127="zákl. přenesená",J127,0)</f>
        <v>0</v>
      </c>
      <c r="BH127" s="228">
        <f>IF(N127="sníž. přenesená",J127,0)</f>
        <v>0</v>
      </c>
      <c r="BI127" s="228">
        <f>IF(N127="nulová",J127,0)</f>
        <v>0</v>
      </c>
      <c r="BJ127" s="17" t="s">
        <v>84</v>
      </c>
      <c r="BK127" s="228">
        <f>ROUND(I127*H127,2)</f>
        <v>0</v>
      </c>
      <c r="BL127" s="17" t="s">
        <v>399</v>
      </c>
      <c r="BM127" s="17" t="s">
        <v>3451</v>
      </c>
    </row>
    <row r="128" s="11" customFormat="1" ht="22.8" customHeight="1">
      <c r="B128" s="201"/>
      <c r="C128" s="202"/>
      <c r="D128" s="203" t="s">
        <v>76</v>
      </c>
      <c r="E128" s="215" t="s">
        <v>215</v>
      </c>
      <c r="F128" s="215" t="s">
        <v>600</v>
      </c>
      <c r="G128" s="202"/>
      <c r="H128" s="202"/>
      <c r="I128" s="205"/>
      <c r="J128" s="216">
        <f>BK128</f>
        <v>0</v>
      </c>
      <c r="K128" s="202"/>
      <c r="L128" s="207"/>
      <c r="M128" s="208"/>
      <c r="N128" s="209"/>
      <c r="O128" s="209"/>
      <c r="P128" s="210">
        <f>SUM(P129:P131)</f>
        <v>0</v>
      </c>
      <c r="Q128" s="209"/>
      <c r="R128" s="210">
        <f>SUM(R129:R131)</f>
        <v>4.5378480000000003</v>
      </c>
      <c r="S128" s="209"/>
      <c r="T128" s="211">
        <f>SUM(T129:T131)</f>
        <v>0</v>
      </c>
      <c r="AR128" s="212" t="s">
        <v>84</v>
      </c>
      <c r="AT128" s="213" t="s">
        <v>76</v>
      </c>
      <c r="AU128" s="213" t="s">
        <v>84</v>
      </c>
      <c r="AY128" s="212" t="s">
        <v>195</v>
      </c>
      <c r="BK128" s="214">
        <f>SUM(BK129:BK131)</f>
        <v>0</v>
      </c>
    </row>
    <row r="129" s="1" customFormat="1" ht="16.5" customHeight="1">
      <c r="B129" s="39"/>
      <c r="C129" s="217" t="s">
        <v>8</v>
      </c>
      <c r="D129" s="217" t="s">
        <v>198</v>
      </c>
      <c r="E129" s="218" t="s">
        <v>712</v>
      </c>
      <c r="F129" s="219" t="s">
        <v>713</v>
      </c>
      <c r="G129" s="220" t="s">
        <v>309</v>
      </c>
      <c r="H129" s="221">
        <v>2.3999999999999999</v>
      </c>
      <c r="I129" s="222"/>
      <c r="J129" s="223">
        <f>ROUND(I129*H129,2)</f>
        <v>0</v>
      </c>
      <c r="K129" s="219" t="s">
        <v>202</v>
      </c>
      <c r="L129" s="44"/>
      <c r="M129" s="224" t="s">
        <v>1</v>
      </c>
      <c r="N129" s="225" t="s">
        <v>48</v>
      </c>
      <c r="O129" s="80"/>
      <c r="P129" s="226">
        <f>O129*H129</f>
        <v>0</v>
      </c>
      <c r="Q129" s="226">
        <v>1.8907700000000001</v>
      </c>
      <c r="R129" s="226">
        <f>Q129*H129</f>
        <v>4.5378480000000003</v>
      </c>
      <c r="S129" s="226">
        <v>0</v>
      </c>
      <c r="T129" s="227">
        <f>S129*H129</f>
        <v>0</v>
      </c>
      <c r="AR129" s="17" t="s">
        <v>84</v>
      </c>
      <c r="AT129" s="17" t="s">
        <v>198</v>
      </c>
      <c r="AU129" s="17" t="s">
        <v>86</v>
      </c>
      <c r="AY129" s="17" t="s">
        <v>195</v>
      </c>
      <c r="BE129" s="228">
        <f>IF(N129="základní",J129,0)</f>
        <v>0</v>
      </c>
      <c r="BF129" s="228">
        <f>IF(N129="snížená",J129,0)</f>
        <v>0</v>
      </c>
      <c r="BG129" s="228">
        <f>IF(N129="zákl. přenesená",J129,0)</f>
        <v>0</v>
      </c>
      <c r="BH129" s="228">
        <f>IF(N129="sníž. přenesená",J129,0)</f>
        <v>0</v>
      </c>
      <c r="BI129" s="228">
        <f>IF(N129="nulová",J129,0)</f>
        <v>0</v>
      </c>
      <c r="BJ129" s="17" t="s">
        <v>84</v>
      </c>
      <c r="BK129" s="228">
        <f>ROUND(I129*H129,2)</f>
        <v>0</v>
      </c>
      <c r="BL129" s="17" t="s">
        <v>84</v>
      </c>
      <c r="BM129" s="17" t="s">
        <v>3452</v>
      </c>
    </row>
    <row r="130" s="12" customFormat="1">
      <c r="B130" s="235"/>
      <c r="C130" s="236"/>
      <c r="D130" s="229" t="s">
        <v>299</v>
      </c>
      <c r="E130" s="237" t="s">
        <v>1</v>
      </c>
      <c r="F130" s="238" t="s">
        <v>3453</v>
      </c>
      <c r="G130" s="236"/>
      <c r="H130" s="239">
        <v>2.3999999999999999</v>
      </c>
      <c r="I130" s="240"/>
      <c r="J130" s="236"/>
      <c r="K130" s="236"/>
      <c r="L130" s="241"/>
      <c r="M130" s="242"/>
      <c r="N130" s="243"/>
      <c r="O130" s="243"/>
      <c r="P130" s="243"/>
      <c r="Q130" s="243"/>
      <c r="R130" s="243"/>
      <c r="S130" s="243"/>
      <c r="T130" s="244"/>
      <c r="AT130" s="245" t="s">
        <v>299</v>
      </c>
      <c r="AU130" s="245" t="s">
        <v>86</v>
      </c>
      <c r="AV130" s="12" t="s">
        <v>86</v>
      </c>
      <c r="AW130" s="12" t="s">
        <v>38</v>
      </c>
      <c r="AX130" s="12" t="s">
        <v>77</v>
      </c>
      <c r="AY130" s="245" t="s">
        <v>195</v>
      </c>
    </row>
    <row r="131" s="13" customFormat="1">
      <c r="B131" s="246"/>
      <c r="C131" s="247"/>
      <c r="D131" s="229" t="s">
        <v>299</v>
      </c>
      <c r="E131" s="248" t="s">
        <v>1</v>
      </c>
      <c r="F131" s="249" t="s">
        <v>301</v>
      </c>
      <c r="G131" s="247"/>
      <c r="H131" s="250">
        <v>2.3999999999999999</v>
      </c>
      <c r="I131" s="251"/>
      <c r="J131" s="247"/>
      <c r="K131" s="247"/>
      <c r="L131" s="252"/>
      <c r="M131" s="253"/>
      <c r="N131" s="254"/>
      <c r="O131" s="254"/>
      <c r="P131" s="254"/>
      <c r="Q131" s="254"/>
      <c r="R131" s="254"/>
      <c r="S131" s="254"/>
      <c r="T131" s="255"/>
      <c r="AT131" s="256" t="s">
        <v>299</v>
      </c>
      <c r="AU131" s="256" t="s">
        <v>86</v>
      </c>
      <c r="AV131" s="13" t="s">
        <v>215</v>
      </c>
      <c r="AW131" s="13" t="s">
        <v>38</v>
      </c>
      <c r="AX131" s="13" t="s">
        <v>84</v>
      </c>
      <c r="AY131" s="256" t="s">
        <v>195</v>
      </c>
    </row>
    <row r="132" s="11" customFormat="1" ht="22.8" customHeight="1">
      <c r="B132" s="201"/>
      <c r="C132" s="202"/>
      <c r="D132" s="203" t="s">
        <v>76</v>
      </c>
      <c r="E132" s="215" t="s">
        <v>238</v>
      </c>
      <c r="F132" s="215" t="s">
        <v>2831</v>
      </c>
      <c r="G132" s="202"/>
      <c r="H132" s="202"/>
      <c r="I132" s="205"/>
      <c r="J132" s="216">
        <f>BK132</f>
        <v>0</v>
      </c>
      <c r="K132" s="202"/>
      <c r="L132" s="207"/>
      <c r="M132" s="208"/>
      <c r="N132" s="209"/>
      <c r="O132" s="209"/>
      <c r="P132" s="210">
        <f>SUM(P133:P152)</f>
        <v>0</v>
      </c>
      <c r="Q132" s="209"/>
      <c r="R132" s="210">
        <f>SUM(R133:R152)</f>
        <v>0.66341499999999998</v>
      </c>
      <c r="S132" s="209"/>
      <c r="T132" s="211">
        <f>SUM(T133:T152)</f>
        <v>0</v>
      </c>
      <c r="AR132" s="212" t="s">
        <v>84</v>
      </c>
      <c r="AT132" s="213" t="s">
        <v>76</v>
      </c>
      <c r="AU132" s="213" t="s">
        <v>84</v>
      </c>
      <c r="AY132" s="212" t="s">
        <v>195</v>
      </c>
      <c r="BK132" s="214">
        <f>SUM(BK133:BK152)</f>
        <v>0</v>
      </c>
    </row>
    <row r="133" s="1" customFormat="1" ht="16.5" customHeight="1">
      <c r="B133" s="39"/>
      <c r="C133" s="217" t="s">
        <v>376</v>
      </c>
      <c r="D133" s="217" t="s">
        <v>198</v>
      </c>
      <c r="E133" s="218" t="s">
        <v>3454</v>
      </c>
      <c r="F133" s="219" t="s">
        <v>3455</v>
      </c>
      <c r="G133" s="220" t="s">
        <v>404</v>
      </c>
      <c r="H133" s="221">
        <v>4.5</v>
      </c>
      <c r="I133" s="222"/>
      <c r="J133" s="223">
        <f>ROUND(I133*H133,2)</f>
        <v>0</v>
      </c>
      <c r="K133" s="219" t="s">
        <v>202</v>
      </c>
      <c r="L133" s="44"/>
      <c r="M133" s="224" t="s">
        <v>1</v>
      </c>
      <c r="N133" s="225" t="s">
        <v>48</v>
      </c>
      <c r="O133" s="80"/>
      <c r="P133" s="226">
        <f>O133*H133</f>
        <v>0</v>
      </c>
      <c r="Q133" s="226">
        <v>0</v>
      </c>
      <c r="R133" s="226">
        <f>Q133*H133</f>
        <v>0</v>
      </c>
      <c r="S133" s="226">
        <v>0</v>
      </c>
      <c r="T133" s="227">
        <f>S133*H133</f>
        <v>0</v>
      </c>
      <c r="AR133" s="17" t="s">
        <v>376</v>
      </c>
      <c r="AT133" s="17" t="s">
        <v>198</v>
      </c>
      <c r="AU133" s="17" t="s">
        <v>86</v>
      </c>
      <c r="AY133" s="17" t="s">
        <v>195</v>
      </c>
      <c r="BE133" s="228">
        <f>IF(N133="základní",J133,0)</f>
        <v>0</v>
      </c>
      <c r="BF133" s="228">
        <f>IF(N133="snížená",J133,0)</f>
        <v>0</v>
      </c>
      <c r="BG133" s="228">
        <f>IF(N133="zákl. přenesená",J133,0)</f>
        <v>0</v>
      </c>
      <c r="BH133" s="228">
        <f>IF(N133="sníž. přenesená",J133,0)</f>
        <v>0</v>
      </c>
      <c r="BI133" s="228">
        <f>IF(N133="nulová",J133,0)</f>
        <v>0</v>
      </c>
      <c r="BJ133" s="17" t="s">
        <v>84</v>
      </c>
      <c r="BK133" s="228">
        <f>ROUND(I133*H133,2)</f>
        <v>0</v>
      </c>
      <c r="BL133" s="17" t="s">
        <v>376</v>
      </c>
      <c r="BM133" s="17" t="s">
        <v>3456</v>
      </c>
    </row>
    <row r="134" s="1" customFormat="1" ht="16.5" customHeight="1">
      <c r="B134" s="39"/>
      <c r="C134" s="217" t="s">
        <v>381</v>
      </c>
      <c r="D134" s="217" t="s">
        <v>198</v>
      </c>
      <c r="E134" s="218" t="s">
        <v>2906</v>
      </c>
      <c r="F134" s="219" t="s">
        <v>2907</v>
      </c>
      <c r="G134" s="220" t="s">
        <v>404</v>
      </c>
      <c r="H134" s="221">
        <v>13</v>
      </c>
      <c r="I134" s="222"/>
      <c r="J134" s="223">
        <f>ROUND(I134*H134,2)</f>
        <v>0</v>
      </c>
      <c r="K134" s="219" t="s">
        <v>202</v>
      </c>
      <c r="L134" s="44"/>
      <c r="M134" s="224" t="s">
        <v>1</v>
      </c>
      <c r="N134" s="225" t="s">
        <v>48</v>
      </c>
      <c r="O134" s="80"/>
      <c r="P134" s="226">
        <f>O134*H134</f>
        <v>0</v>
      </c>
      <c r="Q134" s="226">
        <v>0</v>
      </c>
      <c r="R134" s="226">
        <f>Q134*H134</f>
        <v>0</v>
      </c>
      <c r="S134" s="226">
        <v>0</v>
      </c>
      <c r="T134" s="227">
        <f>S134*H134</f>
        <v>0</v>
      </c>
      <c r="AR134" s="17" t="s">
        <v>376</v>
      </c>
      <c r="AT134" s="17" t="s">
        <v>198</v>
      </c>
      <c r="AU134" s="17" t="s">
        <v>86</v>
      </c>
      <c r="AY134" s="17" t="s">
        <v>195</v>
      </c>
      <c r="BE134" s="228">
        <f>IF(N134="základní",J134,0)</f>
        <v>0</v>
      </c>
      <c r="BF134" s="228">
        <f>IF(N134="snížená",J134,0)</f>
        <v>0</v>
      </c>
      <c r="BG134" s="228">
        <f>IF(N134="zákl. přenesená",J134,0)</f>
        <v>0</v>
      </c>
      <c r="BH134" s="228">
        <f>IF(N134="sníž. přenesená",J134,0)</f>
        <v>0</v>
      </c>
      <c r="BI134" s="228">
        <f>IF(N134="nulová",J134,0)</f>
        <v>0</v>
      </c>
      <c r="BJ134" s="17" t="s">
        <v>84</v>
      </c>
      <c r="BK134" s="228">
        <f>ROUND(I134*H134,2)</f>
        <v>0</v>
      </c>
      <c r="BL134" s="17" t="s">
        <v>376</v>
      </c>
      <c r="BM134" s="17" t="s">
        <v>3457</v>
      </c>
    </row>
    <row r="135" s="1" customFormat="1" ht="16.5" customHeight="1">
      <c r="B135" s="39"/>
      <c r="C135" s="217" t="s">
        <v>386</v>
      </c>
      <c r="D135" s="217" t="s">
        <v>198</v>
      </c>
      <c r="E135" s="218" t="s">
        <v>3458</v>
      </c>
      <c r="F135" s="219" t="s">
        <v>3459</v>
      </c>
      <c r="G135" s="220" t="s">
        <v>404</v>
      </c>
      <c r="H135" s="221">
        <v>13</v>
      </c>
      <c r="I135" s="222"/>
      <c r="J135" s="223">
        <f>ROUND(I135*H135,2)</f>
        <v>0</v>
      </c>
      <c r="K135" s="219" t="s">
        <v>202</v>
      </c>
      <c r="L135" s="44"/>
      <c r="M135" s="224" t="s">
        <v>1</v>
      </c>
      <c r="N135" s="225" t="s">
        <v>48</v>
      </c>
      <c r="O135" s="80"/>
      <c r="P135" s="226">
        <f>O135*H135</f>
        <v>0</v>
      </c>
      <c r="Q135" s="226">
        <v>0</v>
      </c>
      <c r="R135" s="226">
        <f>Q135*H135</f>
        <v>0</v>
      </c>
      <c r="S135" s="226">
        <v>0</v>
      </c>
      <c r="T135" s="227">
        <f>S135*H135</f>
        <v>0</v>
      </c>
      <c r="AR135" s="17" t="s">
        <v>215</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215</v>
      </c>
      <c r="BM135" s="17" t="s">
        <v>3460</v>
      </c>
    </row>
    <row r="136" s="1" customFormat="1" ht="16.5" customHeight="1">
      <c r="B136" s="39"/>
      <c r="C136" s="278" t="s">
        <v>391</v>
      </c>
      <c r="D136" s="278" t="s">
        <v>366</v>
      </c>
      <c r="E136" s="279" t="s">
        <v>3461</v>
      </c>
      <c r="F136" s="280" t="s">
        <v>3462</v>
      </c>
      <c r="G136" s="281" t="s">
        <v>404</v>
      </c>
      <c r="H136" s="282">
        <v>14.300000000000001</v>
      </c>
      <c r="I136" s="283"/>
      <c r="J136" s="284">
        <f>ROUND(I136*H136,2)</f>
        <v>0</v>
      </c>
      <c r="K136" s="280" t="s">
        <v>202</v>
      </c>
      <c r="L136" s="285"/>
      <c r="M136" s="286" t="s">
        <v>1</v>
      </c>
      <c r="N136" s="287" t="s">
        <v>48</v>
      </c>
      <c r="O136" s="80"/>
      <c r="P136" s="226">
        <f>O136*H136</f>
        <v>0</v>
      </c>
      <c r="Q136" s="226">
        <v>0.040099999999999997</v>
      </c>
      <c r="R136" s="226">
        <f>Q136*H136</f>
        <v>0.57343</v>
      </c>
      <c r="S136" s="226">
        <v>0</v>
      </c>
      <c r="T136" s="227">
        <f>S136*H136</f>
        <v>0</v>
      </c>
      <c r="AR136" s="17" t="s">
        <v>238</v>
      </c>
      <c r="AT136" s="17" t="s">
        <v>366</v>
      </c>
      <c r="AU136" s="17" t="s">
        <v>86</v>
      </c>
      <c r="AY136" s="17" t="s">
        <v>195</v>
      </c>
      <c r="BE136" s="228">
        <f>IF(N136="základní",J136,0)</f>
        <v>0</v>
      </c>
      <c r="BF136" s="228">
        <f>IF(N136="snížená",J136,0)</f>
        <v>0</v>
      </c>
      <c r="BG136" s="228">
        <f>IF(N136="zákl. přenesená",J136,0)</f>
        <v>0</v>
      </c>
      <c r="BH136" s="228">
        <f>IF(N136="sníž. přenesená",J136,0)</f>
        <v>0</v>
      </c>
      <c r="BI136" s="228">
        <f>IF(N136="nulová",J136,0)</f>
        <v>0</v>
      </c>
      <c r="BJ136" s="17" t="s">
        <v>84</v>
      </c>
      <c r="BK136" s="228">
        <f>ROUND(I136*H136,2)</f>
        <v>0</v>
      </c>
      <c r="BL136" s="17" t="s">
        <v>215</v>
      </c>
      <c r="BM136" s="17" t="s">
        <v>3463</v>
      </c>
    </row>
    <row r="137" s="1" customFormat="1">
      <c r="B137" s="39"/>
      <c r="C137" s="40"/>
      <c r="D137" s="229" t="s">
        <v>205</v>
      </c>
      <c r="E137" s="40"/>
      <c r="F137" s="230" t="s">
        <v>2915</v>
      </c>
      <c r="G137" s="40"/>
      <c r="H137" s="40"/>
      <c r="I137" s="144"/>
      <c r="J137" s="40"/>
      <c r="K137" s="40"/>
      <c r="L137" s="44"/>
      <c r="M137" s="231"/>
      <c r="N137" s="80"/>
      <c r="O137" s="80"/>
      <c r="P137" s="80"/>
      <c r="Q137" s="80"/>
      <c r="R137" s="80"/>
      <c r="S137" s="80"/>
      <c r="T137" s="81"/>
      <c r="AT137" s="17" t="s">
        <v>205</v>
      </c>
      <c r="AU137" s="17" t="s">
        <v>86</v>
      </c>
    </row>
    <row r="138" s="12" customFormat="1">
      <c r="B138" s="235"/>
      <c r="C138" s="236"/>
      <c r="D138" s="229" t="s">
        <v>299</v>
      </c>
      <c r="E138" s="236"/>
      <c r="F138" s="238" t="s">
        <v>3464</v>
      </c>
      <c r="G138" s="236"/>
      <c r="H138" s="239">
        <v>14.300000000000001</v>
      </c>
      <c r="I138" s="240"/>
      <c r="J138" s="236"/>
      <c r="K138" s="236"/>
      <c r="L138" s="241"/>
      <c r="M138" s="242"/>
      <c r="N138" s="243"/>
      <c r="O138" s="243"/>
      <c r="P138" s="243"/>
      <c r="Q138" s="243"/>
      <c r="R138" s="243"/>
      <c r="S138" s="243"/>
      <c r="T138" s="244"/>
      <c r="AT138" s="245" t="s">
        <v>299</v>
      </c>
      <c r="AU138" s="245" t="s">
        <v>86</v>
      </c>
      <c r="AV138" s="12" t="s">
        <v>86</v>
      </c>
      <c r="AW138" s="12" t="s">
        <v>4</v>
      </c>
      <c r="AX138" s="12" t="s">
        <v>84</v>
      </c>
      <c r="AY138" s="245" t="s">
        <v>195</v>
      </c>
    </row>
    <row r="139" s="1" customFormat="1" ht="16.5" customHeight="1">
      <c r="B139" s="39"/>
      <c r="C139" s="217" t="s">
        <v>396</v>
      </c>
      <c r="D139" s="217" t="s">
        <v>198</v>
      </c>
      <c r="E139" s="218" t="s">
        <v>3465</v>
      </c>
      <c r="F139" s="219" t="s">
        <v>3466</v>
      </c>
      <c r="G139" s="220" t="s">
        <v>404</v>
      </c>
      <c r="H139" s="221">
        <v>4.5</v>
      </c>
      <c r="I139" s="222"/>
      <c r="J139" s="223">
        <f>ROUND(I139*H139,2)</f>
        <v>0</v>
      </c>
      <c r="K139" s="219" t="s">
        <v>202</v>
      </c>
      <c r="L139" s="44"/>
      <c r="M139" s="224" t="s">
        <v>1</v>
      </c>
      <c r="N139" s="225" t="s">
        <v>48</v>
      </c>
      <c r="O139" s="80"/>
      <c r="P139" s="226">
        <f>O139*H139</f>
        <v>0</v>
      </c>
      <c r="Q139" s="226">
        <v>1.0000000000000001E-05</v>
      </c>
      <c r="R139" s="226">
        <f>Q139*H139</f>
        <v>4.5000000000000003E-05</v>
      </c>
      <c r="S139" s="226">
        <v>0</v>
      </c>
      <c r="T139" s="227">
        <f>S139*H139</f>
        <v>0</v>
      </c>
      <c r="AR139" s="17" t="s">
        <v>215</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215</v>
      </c>
      <c r="BM139" s="17" t="s">
        <v>3467</v>
      </c>
    </row>
    <row r="140" s="12" customFormat="1">
      <c r="B140" s="235"/>
      <c r="C140" s="236"/>
      <c r="D140" s="229" t="s">
        <v>299</v>
      </c>
      <c r="E140" s="237" t="s">
        <v>1</v>
      </c>
      <c r="F140" s="238" t="s">
        <v>3468</v>
      </c>
      <c r="G140" s="236"/>
      <c r="H140" s="239">
        <v>4.5</v>
      </c>
      <c r="I140" s="240"/>
      <c r="J140" s="236"/>
      <c r="K140" s="236"/>
      <c r="L140" s="241"/>
      <c r="M140" s="242"/>
      <c r="N140" s="243"/>
      <c r="O140" s="243"/>
      <c r="P140" s="243"/>
      <c r="Q140" s="243"/>
      <c r="R140" s="243"/>
      <c r="S140" s="243"/>
      <c r="T140" s="244"/>
      <c r="AT140" s="245" t="s">
        <v>299</v>
      </c>
      <c r="AU140" s="245" t="s">
        <v>86</v>
      </c>
      <c r="AV140" s="12" t="s">
        <v>86</v>
      </c>
      <c r="AW140" s="12" t="s">
        <v>38</v>
      </c>
      <c r="AX140" s="12" t="s">
        <v>77</v>
      </c>
      <c r="AY140" s="245" t="s">
        <v>195</v>
      </c>
    </row>
    <row r="141" s="13" customFormat="1">
      <c r="B141" s="246"/>
      <c r="C141" s="247"/>
      <c r="D141" s="229" t="s">
        <v>299</v>
      </c>
      <c r="E141" s="248" t="s">
        <v>1</v>
      </c>
      <c r="F141" s="249" t="s">
        <v>301</v>
      </c>
      <c r="G141" s="247"/>
      <c r="H141" s="250">
        <v>4.5</v>
      </c>
      <c r="I141" s="251"/>
      <c r="J141" s="247"/>
      <c r="K141" s="247"/>
      <c r="L141" s="252"/>
      <c r="M141" s="253"/>
      <c r="N141" s="254"/>
      <c r="O141" s="254"/>
      <c r="P141" s="254"/>
      <c r="Q141" s="254"/>
      <c r="R141" s="254"/>
      <c r="S141" s="254"/>
      <c r="T141" s="255"/>
      <c r="AT141" s="256" t="s">
        <v>299</v>
      </c>
      <c r="AU141" s="256" t="s">
        <v>86</v>
      </c>
      <c r="AV141" s="13" t="s">
        <v>215</v>
      </c>
      <c r="AW141" s="13" t="s">
        <v>38</v>
      </c>
      <c r="AX141" s="13" t="s">
        <v>84</v>
      </c>
      <c r="AY141" s="256" t="s">
        <v>195</v>
      </c>
    </row>
    <row r="142" s="1" customFormat="1" ht="16.5" customHeight="1">
      <c r="B142" s="39"/>
      <c r="C142" s="278" t="s">
        <v>7</v>
      </c>
      <c r="D142" s="278" t="s">
        <v>366</v>
      </c>
      <c r="E142" s="279" t="s">
        <v>3469</v>
      </c>
      <c r="F142" s="280" t="s">
        <v>3470</v>
      </c>
      <c r="G142" s="281" t="s">
        <v>404</v>
      </c>
      <c r="H142" s="282">
        <v>4.9500000000000002</v>
      </c>
      <c r="I142" s="283"/>
      <c r="J142" s="284">
        <f>ROUND(I142*H142,2)</f>
        <v>0</v>
      </c>
      <c r="K142" s="280" t="s">
        <v>202</v>
      </c>
      <c r="L142" s="285"/>
      <c r="M142" s="286" t="s">
        <v>1</v>
      </c>
      <c r="N142" s="287" t="s">
        <v>48</v>
      </c>
      <c r="O142" s="80"/>
      <c r="P142" s="226">
        <f>O142*H142</f>
        <v>0</v>
      </c>
      <c r="Q142" s="226">
        <v>0.0016000000000000001</v>
      </c>
      <c r="R142" s="226">
        <f>Q142*H142</f>
        <v>0.00792</v>
      </c>
      <c r="S142" s="226">
        <v>0</v>
      </c>
      <c r="T142" s="227">
        <f>S142*H142</f>
        <v>0</v>
      </c>
      <c r="AR142" s="17" t="s">
        <v>238</v>
      </c>
      <c r="AT142" s="17" t="s">
        <v>366</v>
      </c>
      <c r="AU142" s="17" t="s">
        <v>86</v>
      </c>
      <c r="AY142" s="17" t="s">
        <v>195</v>
      </c>
      <c r="BE142" s="228">
        <f>IF(N142="základní",J142,0)</f>
        <v>0</v>
      </c>
      <c r="BF142" s="228">
        <f>IF(N142="snížená",J142,0)</f>
        <v>0</v>
      </c>
      <c r="BG142" s="228">
        <f>IF(N142="zákl. přenesená",J142,0)</f>
        <v>0</v>
      </c>
      <c r="BH142" s="228">
        <f>IF(N142="sníž. přenesená",J142,0)</f>
        <v>0</v>
      </c>
      <c r="BI142" s="228">
        <f>IF(N142="nulová",J142,0)</f>
        <v>0</v>
      </c>
      <c r="BJ142" s="17" t="s">
        <v>84</v>
      </c>
      <c r="BK142" s="228">
        <f>ROUND(I142*H142,2)</f>
        <v>0</v>
      </c>
      <c r="BL142" s="17" t="s">
        <v>215</v>
      </c>
      <c r="BM142" s="17" t="s">
        <v>3471</v>
      </c>
    </row>
    <row r="143" s="1" customFormat="1">
      <c r="B143" s="39"/>
      <c r="C143" s="40"/>
      <c r="D143" s="229" t="s">
        <v>205</v>
      </c>
      <c r="E143" s="40"/>
      <c r="F143" s="230" t="s">
        <v>2915</v>
      </c>
      <c r="G143" s="40"/>
      <c r="H143" s="40"/>
      <c r="I143" s="144"/>
      <c r="J143" s="40"/>
      <c r="K143" s="40"/>
      <c r="L143" s="44"/>
      <c r="M143" s="231"/>
      <c r="N143" s="80"/>
      <c r="O143" s="80"/>
      <c r="P143" s="80"/>
      <c r="Q143" s="80"/>
      <c r="R143" s="80"/>
      <c r="S143" s="80"/>
      <c r="T143" s="81"/>
      <c r="AT143" s="17" t="s">
        <v>205</v>
      </c>
      <c r="AU143" s="17" t="s">
        <v>86</v>
      </c>
    </row>
    <row r="144" s="12" customFormat="1">
      <c r="B144" s="235"/>
      <c r="C144" s="236"/>
      <c r="D144" s="229" t="s">
        <v>299</v>
      </c>
      <c r="E144" s="236"/>
      <c r="F144" s="238" t="s">
        <v>3472</v>
      </c>
      <c r="G144" s="236"/>
      <c r="H144" s="239">
        <v>4.9500000000000002</v>
      </c>
      <c r="I144" s="240"/>
      <c r="J144" s="236"/>
      <c r="K144" s="236"/>
      <c r="L144" s="241"/>
      <c r="M144" s="242"/>
      <c r="N144" s="243"/>
      <c r="O144" s="243"/>
      <c r="P144" s="243"/>
      <c r="Q144" s="243"/>
      <c r="R144" s="243"/>
      <c r="S144" s="243"/>
      <c r="T144" s="244"/>
      <c r="AT144" s="245" t="s">
        <v>299</v>
      </c>
      <c r="AU144" s="245" t="s">
        <v>86</v>
      </c>
      <c r="AV144" s="12" t="s">
        <v>86</v>
      </c>
      <c r="AW144" s="12" t="s">
        <v>4</v>
      </c>
      <c r="AX144" s="12" t="s">
        <v>84</v>
      </c>
      <c r="AY144" s="245" t="s">
        <v>195</v>
      </c>
    </row>
    <row r="145" s="1" customFormat="1" ht="16.5" customHeight="1">
      <c r="B145" s="39"/>
      <c r="C145" s="217" t="s">
        <v>407</v>
      </c>
      <c r="D145" s="217" t="s">
        <v>198</v>
      </c>
      <c r="E145" s="218" t="s">
        <v>3473</v>
      </c>
      <c r="F145" s="219" t="s">
        <v>3474</v>
      </c>
      <c r="G145" s="220" t="s">
        <v>553</v>
      </c>
      <c r="H145" s="221">
        <v>1</v>
      </c>
      <c r="I145" s="222"/>
      <c r="J145" s="223">
        <f>ROUND(I145*H145,2)</f>
        <v>0</v>
      </c>
      <c r="K145" s="219" t="s">
        <v>202</v>
      </c>
      <c r="L145" s="44"/>
      <c r="M145" s="224" t="s">
        <v>1</v>
      </c>
      <c r="N145" s="225" t="s">
        <v>48</v>
      </c>
      <c r="O145" s="80"/>
      <c r="P145" s="226">
        <f>O145*H145</f>
        <v>0</v>
      </c>
      <c r="Q145" s="226">
        <v>0.047800000000000002</v>
      </c>
      <c r="R145" s="226">
        <f>Q145*H145</f>
        <v>0.047800000000000002</v>
      </c>
      <c r="S145" s="226">
        <v>0</v>
      </c>
      <c r="T145" s="227">
        <f>S145*H145</f>
        <v>0</v>
      </c>
      <c r="AR145" s="17" t="s">
        <v>215</v>
      </c>
      <c r="AT145" s="17" t="s">
        <v>198</v>
      </c>
      <c r="AU145" s="17" t="s">
        <v>86</v>
      </c>
      <c r="AY145" s="17" t="s">
        <v>195</v>
      </c>
      <c r="BE145" s="228">
        <f>IF(N145="základní",J145,0)</f>
        <v>0</v>
      </c>
      <c r="BF145" s="228">
        <f>IF(N145="snížená",J145,0)</f>
        <v>0</v>
      </c>
      <c r="BG145" s="228">
        <f>IF(N145="zákl. přenesená",J145,0)</f>
        <v>0</v>
      </c>
      <c r="BH145" s="228">
        <f>IF(N145="sníž. přenesená",J145,0)</f>
        <v>0</v>
      </c>
      <c r="BI145" s="228">
        <f>IF(N145="nulová",J145,0)</f>
        <v>0</v>
      </c>
      <c r="BJ145" s="17" t="s">
        <v>84</v>
      </c>
      <c r="BK145" s="228">
        <f>ROUND(I145*H145,2)</f>
        <v>0</v>
      </c>
      <c r="BL145" s="17" t="s">
        <v>215</v>
      </c>
      <c r="BM145" s="17" t="s">
        <v>3475</v>
      </c>
    </row>
    <row r="146" s="1" customFormat="1" ht="16.5" customHeight="1">
      <c r="B146" s="39"/>
      <c r="C146" s="217" t="s">
        <v>411</v>
      </c>
      <c r="D146" s="217" t="s">
        <v>198</v>
      </c>
      <c r="E146" s="218" t="s">
        <v>3476</v>
      </c>
      <c r="F146" s="219" t="s">
        <v>3477</v>
      </c>
      <c r="G146" s="220" t="s">
        <v>553</v>
      </c>
      <c r="H146" s="221">
        <v>1</v>
      </c>
      <c r="I146" s="222"/>
      <c r="J146" s="223">
        <f>ROUND(I146*H146,2)</f>
        <v>0</v>
      </c>
      <c r="K146" s="219" t="s">
        <v>202</v>
      </c>
      <c r="L146" s="44"/>
      <c r="M146" s="224" t="s">
        <v>1</v>
      </c>
      <c r="N146" s="225" t="s">
        <v>48</v>
      </c>
      <c r="O146" s="80"/>
      <c r="P146" s="226">
        <f>O146*H146</f>
        <v>0</v>
      </c>
      <c r="Q146" s="226">
        <v>0.02929</v>
      </c>
      <c r="R146" s="226">
        <f>Q146*H146</f>
        <v>0.02929</v>
      </c>
      <c r="S146" s="226">
        <v>0</v>
      </c>
      <c r="T146" s="227">
        <f>S146*H146</f>
        <v>0</v>
      </c>
      <c r="AR146" s="17" t="s">
        <v>215</v>
      </c>
      <c r="AT146" s="17" t="s">
        <v>198</v>
      </c>
      <c r="AU146" s="17" t="s">
        <v>86</v>
      </c>
      <c r="AY146" s="17" t="s">
        <v>195</v>
      </c>
      <c r="BE146" s="228">
        <f>IF(N146="základní",J146,0)</f>
        <v>0</v>
      </c>
      <c r="BF146" s="228">
        <f>IF(N146="snížená",J146,0)</f>
        <v>0</v>
      </c>
      <c r="BG146" s="228">
        <f>IF(N146="zákl. přenesená",J146,0)</f>
        <v>0</v>
      </c>
      <c r="BH146" s="228">
        <f>IF(N146="sníž. přenesená",J146,0)</f>
        <v>0</v>
      </c>
      <c r="BI146" s="228">
        <f>IF(N146="nulová",J146,0)</f>
        <v>0</v>
      </c>
      <c r="BJ146" s="17" t="s">
        <v>84</v>
      </c>
      <c r="BK146" s="228">
        <f>ROUND(I146*H146,2)</f>
        <v>0</v>
      </c>
      <c r="BL146" s="17" t="s">
        <v>215</v>
      </c>
      <c r="BM146" s="17" t="s">
        <v>3478</v>
      </c>
    </row>
    <row r="147" s="1" customFormat="1" ht="16.5" customHeight="1">
      <c r="B147" s="39"/>
      <c r="C147" s="217" t="s">
        <v>416</v>
      </c>
      <c r="D147" s="217" t="s">
        <v>198</v>
      </c>
      <c r="E147" s="218" t="s">
        <v>2922</v>
      </c>
      <c r="F147" s="219" t="s">
        <v>3479</v>
      </c>
      <c r="G147" s="220" t="s">
        <v>404</v>
      </c>
      <c r="H147" s="221">
        <v>17</v>
      </c>
      <c r="I147" s="222"/>
      <c r="J147" s="223">
        <f>ROUND(I147*H147,2)</f>
        <v>0</v>
      </c>
      <c r="K147" s="219" t="s">
        <v>202</v>
      </c>
      <c r="L147" s="44"/>
      <c r="M147" s="224" t="s">
        <v>1</v>
      </c>
      <c r="N147" s="225" t="s">
        <v>48</v>
      </c>
      <c r="O147" s="80"/>
      <c r="P147" s="226">
        <f>O147*H147</f>
        <v>0</v>
      </c>
      <c r="Q147" s="226">
        <v>0.00020000000000000001</v>
      </c>
      <c r="R147" s="226">
        <f>Q147*H147</f>
        <v>0.0034000000000000002</v>
      </c>
      <c r="S147" s="226">
        <v>0</v>
      </c>
      <c r="T147" s="227">
        <f>S147*H147</f>
        <v>0</v>
      </c>
      <c r="AR147" s="17" t="s">
        <v>215</v>
      </c>
      <c r="AT147" s="17" t="s">
        <v>198</v>
      </c>
      <c r="AU147" s="17" t="s">
        <v>86</v>
      </c>
      <c r="AY147" s="17" t="s">
        <v>195</v>
      </c>
      <c r="BE147" s="228">
        <f>IF(N147="základní",J147,0)</f>
        <v>0</v>
      </c>
      <c r="BF147" s="228">
        <f>IF(N147="snížená",J147,0)</f>
        <v>0</v>
      </c>
      <c r="BG147" s="228">
        <f>IF(N147="zákl. přenesená",J147,0)</f>
        <v>0</v>
      </c>
      <c r="BH147" s="228">
        <f>IF(N147="sníž. přenesená",J147,0)</f>
        <v>0</v>
      </c>
      <c r="BI147" s="228">
        <f>IF(N147="nulová",J147,0)</f>
        <v>0</v>
      </c>
      <c r="BJ147" s="17" t="s">
        <v>84</v>
      </c>
      <c r="BK147" s="228">
        <f>ROUND(I147*H147,2)</f>
        <v>0</v>
      </c>
      <c r="BL147" s="17" t="s">
        <v>215</v>
      </c>
      <c r="BM147" s="17" t="s">
        <v>3480</v>
      </c>
    </row>
    <row r="148" s="12" customFormat="1">
      <c r="B148" s="235"/>
      <c r="C148" s="236"/>
      <c r="D148" s="229" t="s">
        <v>299</v>
      </c>
      <c r="E148" s="237" t="s">
        <v>1</v>
      </c>
      <c r="F148" s="238" t="s">
        <v>3481</v>
      </c>
      <c r="G148" s="236"/>
      <c r="H148" s="239">
        <v>17</v>
      </c>
      <c r="I148" s="240"/>
      <c r="J148" s="236"/>
      <c r="K148" s="236"/>
      <c r="L148" s="241"/>
      <c r="M148" s="242"/>
      <c r="N148" s="243"/>
      <c r="O148" s="243"/>
      <c r="P148" s="243"/>
      <c r="Q148" s="243"/>
      <c r="R148" s="243"/>
      <c r="S148" s="243"/>
      <c r="T148" s="244"/>
      <c r="AT148" s="245" t="s">
        <v>299</v>
      </c>
      <c r="AU148" s="245" t="s">
        <v>86</v>
      </c>
      <c r="AV148" s="12" t="s">
        <v>86</v>
      </c>
      <c r="AW148" s="12" t="s">
        <v>38</v>
      </c>
      <c r="AX148" s="12" t="s">
        <v>77</v>
      </c>
      <c r="AY148" s="245" t="s">
        <v>195</v>
      </c>
    </row>
    <row r="149" s="13" customFormat="1">
      <c r="B149" s="246"/>
      <c r="C149" s="247"/>
      <c r="D149" s="229" t="s">
        <v>299</v>
      </c>
      <c r="E149" s="248" t="s">
        <v>1</v>
      </c>
      <c r="F149" s="249" t="s">
        <v>301</v>
      </c>
      <c r="G149" s="247"/>
      <c r="H149" s="250">
        <v>17</v>
      </c>
      <c r="I149" s="251"/>
      <c r="J149" s="247"/>
      <c r="K149" s="247"/>
      <c r="L149" s="252"/>
      <c r="M149" s="253"/>
      <c r="N149" s="254"/>
      <c r="O149" s="254"/>
      <c r="P149" s="254"/>
      <c r="Q149" s="254"/>
      <c r="R149" s="254"/>
      <c r="S149" s="254"/>
      <c r="T149" s="255"/>
      <c r="AT149" s="256" t="s">
        <v>299</v>
      </c>
      <c r="AU149" s="256" t="s">
        <v>86</v>
      </c>
      <c r="AV149" s="13" t="s">
        <v>215</v>
      </c>
      <c r="AW149" s="13" t="s">
        <v>38</v>
      </c>
      <c r="AX149" s="13" t="s">
        <v>84</v>
      </c>
      <c r="AY149" s="256" t="s">
        <v>195</v>
      </c>
    </row>
    <row r="150" s="1" customFormat="1" ht="16.5" customHeight="1">
      <c r="B150" s="39"/>
      <c r="C150" s="217" t="s">
        <v>421</v>
      </c>
      <c r="D150" s="217" t="s">
        <v>198</v>
      </c>
      <c r="E150" s="218" t="s">
        <v>2849</v>
      </c>
      <c r="F150" s="219" t="s">
        <v>3482</v>
      </c>
      <c r="G150" s="220" t="s">
        <v>404</v>
      </c>
      <c r="H150" s="221">
        <v>17</v>
      </c>
      <c r="I150" s="222"/>
      <c r="J150" s="223">
        <f>ROUND(I150*H150,2)</f>
        <v>0</v>
      </c>
      <c r="K150" s="219" t="s">
        <v>202</v>
      </c>
      <c r="L150" s="44"/>
      <c r="M150" s="224" t="s">
        <v>1</v>
      </c>
      <c r="N150" s="225" t="s">
        <v>48</v>
      </c>
      <c r="O150" s="80"/>
      <c r="P150" s="226">
        <f>O150*H150</f>
        <v>0</v>
      </c>
      <c r="Q150" s="226">
        <v>9.0000000000000006E-05</v>
      </c>
      <c r="R150" s="226">
        <f>Q150*H150</f>
        <v>0.0015300000000000001</v>
      </c>
      <c r="S150" s="226">
        <v>0</v>
      </c>
      <c r="T150" s="227">
        <f>S150*H150</f>
        <v>0</v>
      </c>
      <c r="AR150" s="17" t="s">
        <v>84</v>
      </c>
      <c r="AT150" s="17" t="s">
        <v>198</v>
      </c>
      <c r="AU150" s="17" t="s">
        <v>86</v>
      </c>
      <c r="AY150" s="17" t="s">
        <v>195</v>
      </c>
      <c r="BE150" s="228">
        <f>IF(N150="základní",J150,0)</f>
        <v>0</v>
      </c>
      <c r="BF150" s="228">
        <f>IF(N150="snížená",J150,0)</f>
        <v>0</v>
      </c>
      <c r="BG150" s="228">
        <f>IF(N150="zákl. přenesená",J150,0)</f>
        <v>0</v>
      </c>
      <c r="BH150" s="228">
        <f>IF(N150="sníž. přenesená",J150,0)</f>
        <v>0</v>
      </c>
      <c r="BI150" s="228">
        <f>IF(N150="nulová",J150,0)</f>
        <v>0</v>
      </c>
      <c r="BJ150" s="17" t="s">
        <v>84</v>
      </c>
      <c r="BK150" s="228">
        <f>ROUND(I150*H150,2)</f>
        <v>0</v>
      </c>
      <c r="BL150" s="17" t="s">
        <v>84</v>
      </c>
      <c r="BM150" s="17" t="s">
        <v>3483</v>
      </c>
    </row>
    <row r="151" s="12" customFormat="1">
      <c r="B151" s="235"/>
      <c r="C151" s="236"/>
      <c r="D151" s="229" t="s">
        <v>299</v>
      </c>
      <c r="E151" s="237" t="s">
        <v>1</v>
      </c>
      <c r="F151" s="238" t="s">
        <v>3481</v>
      </c>
      <c r="G151" s="236"/>
      <c r="H151" s="239">
        <v>17</v>
      </c>
      <c r="I151" s="240"/>
      <c r="J151" s="236"/>
      <c r="K151" s="236"/>
      <c r="L151" s="241"/>
      <c r="M151" s="242"/>
      <c r="N151" s="243"/>
      <c r="O151" s="243"/>
      <c r="P151" s="243"/>
      <c r="Q151" s="243"/>
      <c r="R151" s="243"/>
      <c r="S151" s="243"/>
      <c r="T151" s="244"/>
      <c r="AT151" s="245" t="s">
        <v>299</v>
      </c>
      <c r="AU151" s="245" t="s">
        <v>86</v>
      </c>
      <c r="AV151" s="12" t="s">
        <v>86</v>
      </c>
      <c r="AW151" s="12" t="s">
        <v>38</v>
      </c>
      <c r="AX151" s="12" t="s">
        <v>77</v>
      </c>
      <c r="AY151" s="245" t="s">
        <v>195</v>
      </c>
    </row>
    <row r="152" s="13" customFormat="1">
      <c r="B152" s="246"/>
      <c r="C152" s="247"/>
      <c r="D152" s="229" t="s">
        <v>299</v>
      </c>
      <c r="E152" s="248" t="s">
        <v>1</v>
      </c>
      <c r="F152" s="249" t="s">
        <v>301</v>
      </c>
      <c r="G152" s="247"/>
      <c r="H152" s="250">
        <v>17</v>
      </c>
      <c r="I152" s="251"/>
      <c r="J152" s="247"/>
      <c r="K152" s="247"/>
      <c r="L152" s="252"/>
      <c r="M152" s="253"/>
      <c r="N152" s="254"/>
      <c r="O152" s="254"/>
      <c r="P152" s="254"/>
      <c r="Q152" s="254"/>
      <c r="R152" s="254"/>
      <c r="S152" s="254"/>
      <c r="T152" s="255"/>
      <c r="AT152" s="256" t="s">
        <v>299</v>
      </c>
      <c r="AU152" s="256" t="s">
        <v>86</v>
      </c>
      <c r="AV152" s="13" t="s">
        <v>215</v>
      </c>
      <c r="AW152" s="13" t="s">
        <v>38</v>
      </c>
      <c r="AX152" s="13" t="s">
        <v>84</v>
      </c>
      <c r="AY152" s="256" t="s">
        <v>195</v>
      </c>
    </row>
    <row r="153" s="11" customFormat="1" ht="22.8" customHeight="1">
      <c r="B153" s="201"/>
      <c r="C153" s="202"/>
      <c r="D153" s="203" t="s">
        <v>76</v>
      </c>
      <c r="E153" s="215" t="s">
        <v>934</v>
      </c>
      <c r="F153" s="215" t="s">
        <v>935</v>
      </c>
      <c r="G153" s="202"/>
      <c r="H153" s="202"/>
      <c r="I153" s="205"/>
      <c r="J153" s="216">
        <f>BK153</f>
        <v>0</v>
      </c>
      <c r="K153" s="202"/>
      <c r="L153" s="207"/>
      <c r="M153" s="208"/>
      <c r="N153" s="209"/>
      <c r="O153" s="209"/>
      <c r="P153" s="210">
        <f>P154</f>
        <v>0</v>
      </c>
      <c r="Q153" s="209"/>
      <c r="R153" s="210">
        <f>R154</f>
        <v>0</v>
      </c>
      <c r="S153" s="209"/>
      <c r="T153" s="211">
        <f>T154</f>
        <v>0</v>
      </c>
      <c r="AR153" s="212" t="s">
        <v>84</v>
      </c>
      <c r="AT153" s="213" t="s">
        <v>76</v>
      </c>
      <c r="AU153" s="213" t="s">
        <v>84</v>
      </c>
      <c r="AY153" s="212" t="s">
        <v>195</v>
      </c>
      <c r="BK153" s="214">
        <f>BK154</f>
        <v>0</v>
      </c>
    </row>
    <row r="154" s="1" customFormat="1" ht="16.5" customHeight="1">
      <c r="B154" s="39"/>
      <c r="C154" s="217" t="s">
        <v>426</v>
      </c>
      <c r="D154" s="217" t="s">
        <v>198</v>
      </c>
      <c r="E154" s="218" t="s">
        <v>2857</v>
      </c>
      <c r="F154" s="219" t="s">
        <v>3484</v>
      </c>
      <c r="G154" s="220" t="s">
        <v>350</v>
      </c>
      <c r="H154" s="221">
        <v>0.73799999999999999</v>
      </c>
      <c r="I154" s="222"/>
      <c r="J154" s="223">
        <f>ROUND(I154*H154,2)</f>
        <v>0</v>
      </c>
      <c r="K154" s="219" t="s">
        <v>202</v>
      </c>
      <c r="L154" s="44"/>
      <c r="M154" s="224" t="s">
        <v>1</v>
      </c>
      <c r="N154" s="225" t="s">
        <v>48</v>
      </c>
      <c r="O154" s="80"/>
      <c r="P154" s="226">
        <f>O154*H154</f>
        <v>0</v>
      </c>
      <c r="Q154" s="226">
        <v>0</v>
      </c>
      <c r="R154" s="226">
        <f>Q154*H154</f>
        <v>0</v>
      </c>
      <c r="S154" s="226">
        <v>0</v>
      </c>
      <c r="T154" s="227">
        <f>S154*H154</f>
        <v>0</v>
      </c>
      <c r="AR154" s="17" t="s">
        <v>84</v>
      </c>
      <c r="AT154" s="17" t="s">
        <v>198</v>
      </c>
      <c r="AU154" s="17" t="s">
        <v>86</v>
      </c>
      <c r="AY154" s="17" t="s">
        <v>195</v>
      </c>
      <c r="BE154" s="228">
        <f>IF(N154="základní",J154,0)</f>
        <v>0</v>
      </c>
      <c r="BF154" s="228">
        <f>IF(N154="snížená",J154,0)</f>
        <v>0</v>
      </c>
      <c r="BG154" s="228">
        <f>IF(N154="zákl. přenesená",J154,0)</f>
        <v>0</v>
      </c>
      <c r="BH154" s="228">
        <f>IF(N154="sníž. přenesená",J154,0)</f>
        <v>0</v>
      </c>
      <c r="BI154" s="228">
        <f>IF(N154="nulová",J154,0)</f>
        <v>0</v>
      </c>
      <c r="BJ154" s="17" t="s">
        <v>84</v>
      </c>
      <c r="BK154" s="228">
        <f>ROUND(I154*H154,2)</f>
        <v>0</v>
      </c>
      <c r="BL154" s="17" t="s">
        <v>84</v>
      </c>
      <c r="BM154" s="17" t="s">
        <v>3485</v>
      </c>
    </row>
    <row r="155" s="11" customFormat="1" ht="25.92" customHeight="1">
      <c r="B155" s="201"/>
      <c r="C155" s="202"/>
      <c r="D155" s="203" t="s">
        <v>76</v>
      </c>
      <c r="E155" s="204" t="s">
        <v>1852</v>
      </c>
      <c r="F155" s="204" t="s">
        <v>1852</v>
      </c>
      <c r="G155" s="202"/>
      <c r="H155" s="202"/>
      <c r="I155" s="205"/>
      <c r="J155" s="206">
        <f>BK155</f>
        <v>0</v>
      </c>
      <c r="K155" s="202"/>
      <c r="L155" s="207"/>
      <c r="M155" s="208"/>
      <c r="N155" s="209"/>
      <c r="O155" s="209"/>
      <c r="P155" s="210">
        <f>P156</f>
        <v>0</v>
      </c>
      <c r="Q155" s="209"/>
      <c r="R155" s="210">
        <f>R156</f>
        <v>0</v>
      </c>
      <c r="S155" s="209"/>
      <c r="T155" s="211">
        <f>T156</f>
        <v>0</v>
      </c>
      <c r="AR155" s="212" t="s">
        <v>215</v>
      </c>
      <c r="AT155" s="213" t="s">
        <v>76</v>
      </c>
      <c r="AU155" s="213" t="s">
        <v>77</v>
      </c>
      <c r="AY155" s="212" t="s">
        <v>195</v>
      </c>
      <c r="BK155" s="214">
        <f>BK156</f>
        <v>0</v>
      </c>
    </row>
    <row r="156" s="11" customFormat="1" ht="22.8" customHeight="1">
      <c r="B156" s="201"/>
      <c r="C156" s="202"/>
      <c r="D156" s="203" t="s">
        <v>76</v>
      </c>
      <c r="E156" s="215" t="s">
        <v>1853</v>
      </c>
      <c r="F156" s="215" t="s">
        <v>2865</v>
      </c>
      <c r="G156" s="202"/>
      <c r="H156" s="202"/>
      <c r="I156" s="205"/>
      <c r="J156" s="216">
        <f>BK156</f>
        <v>0</v>
      </c>
      <c r="K156" s="202"/>
      <c r="L156" s="207"/>
      <c r="M156" s="208"/>
      <c r="N156" s="209"/>
      <c r="O156" s="209"/>
      <c r="P156" s="210">
        <f>SUM(P157:P158)</f>
        <v>0</v>
      </c>
      <c r="Q156" s="209"/>
      <c r="R156" s="210">
        <f>SUM(R157:R158)</f>
        <v>0</v>
      </c>
      <c r="S156" s="209"/>
      <c r="T156" s="211">
        <f>SUM(T157:T158)</f>
        <v>0</v>
      </c>
      <c r="AR156" s="212" t="s">
        <v>215</v>
      </c>
      <c r="AT156" s="213" t="s">
        <v>76</v>
      </c>
      <c r="AU156" s="213" t="s">
        <v>84</v>
      </c>
      <c r="AY156" s="212" t="s">
        <v>195</v>
      </c>
      <c r="BK156" s="214">
        <f>SUM(BK157:BK158)</f>
        <v>0</v>
      </c>
    </row>
    <row r="157" s="1" customFormat="1" ht="16.5" customHeight="1">
      <c r="B157" s="39"/>
      <c r="C157" s="217" t="s">
        <v>431</v>
      </c>
      <c r="D157" s="217" t="s">
        <v>198</v>
      </c>
      <c r="E157" s="218" t="s">
        <v>2866</v>
      </c>
      <c r="F157" s="219" t="s">
        <v>3486</v>
      </c>
      <c r="G157" s="220" t="s">
        <v>553</v>
      </c>
      <c r="H157" s="221">
        <v>4</v>
      </c>
      <c r="I157" s="222"/>
      <c r="J157" s="223">
        <f>ROUND(I157*H157,2)</f>
        <v>0</v>
      </c>
      <c r="K157" s="219" t="s">
        <v>1255</v>
      </c>
      <c r="L157" s="44"/>
      <c r="M157" s="224" t="s">
        <v>1</v>
      </c>
      <c r="N157" s="225" t="s">
        <v>48</v>
      </c>
      <c r="O157" s="80"/>
      <c r="P157" s="226">
        <f>O157*H157</f>
        <v>0</v>
      </c>
      <c r="Q157" s="226">
        <v>0</v>
      </c>
      <c r="R157" s="226">
        <f>Q157*H157</f>
        <v>0</v>
      </c>
      <c r="S157" s="226">
        <v>0</v>
      </c>
      <c r="T157" s="227">
        <f>S157*H157</f>
        <v>0</v>
      </c>
      <c r="AR157" s="17" t="s">
        <v>1465</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1465</v>
      </c>
      <c r="BM157" s="17" t="s">
        <v>3487</v>
      </c>
    </row>
    <row r="158" s="1" customFormat="1">
      <c r="B158" s="39"/>
      <c r="C158" s="40"/>
      <c r="D158" s="229" t="s">
        <v>205</v>
      </c>
      <c r="E158" s="40"/>
      <c r="F158" s="230" t="s">
        <v>2929</v>
      </c>
      <c r="G158" s="40"/>
      <c r="H158" s="40"/>
      <c r="I158" s="144"/>
      <c r="J158" s="40"/>
      <c r="K158" s="40"/>
      <c r="L158" s="44"/>
      <c r="M158" s="232"/>
      <c r="N158" s="233"/>
      <c r="O158" s="233"/>
      <c r="P158" s="233"/>
      <c r="Q158" s="233"/>
      <c r="R158" s="233"/>
      <c r="S158" s="233"/>
      <c r="T158" s="234"/>
      <c r="AT158" s="17" t="s">
        <v>205</v>
      </c>
      <c r="AU158" s="17" t="s">
        <v>86</v>
      </c>
    </row>
    <row r="159" s="1" customFormat="1" ht="6.96" customHeight="1">
      <c r="B159" s="58"/>
      <c r="C159" s="59"/>
      <c r="D159" s="59"/>
      <c r="E159" s="59"/>
      <c r="F159" s="59"/>
      <c r="G159" s="59"/>
      <c r="H159" s="59"/>
      <c r="I159" s="168"/>
      <c r="J159" s="59"/>
      <c r="K159" s="59"/>
      <c r="L159" s="44"/>
    </row>
  </sheetData>
  <sheetProtection sheet="1" autoFilter="0" formatColumns="0" formatRows="0" objects="1" scenarios="1" spinCount="100000" saltValue="IqfM3qYzaZMmc4twmLtesekZ8Y9U9HGlkxh5NSDRCAHJWtlxa0rm+sa8FPFjVDv4nrFFJqhJr/OlgI25+P+Thw==" hashValue="WCguXPlUvGXHu8V5QlOlJbb6S9x6a/k0qnBMU0c2wMMylaXkN9WOS8gqwbPUWdmPJu01h1JKbkhvtuiyLdxx0Q==" algorithmName="SHA-512" password="CC35"/>
  <autoFilter ref="C91:K158"/>
  <mergeCells count="12">
    <mergeCell ref="E7:H7"/>
    <mergeCell ref="E9:H9"/>
    <mergeCell ref="E11:H11"/>
    <mergeCell ref="E20:H20"/>
    <mergeCell ref="E29:H29"/>
    <mergeCell ref="E50:H50"/>
    <mergeCell ref="E52:H52"/>
    <mergeCell ref="E54:H54"/>
    <mergeCell ref="E80:H80"/>
    <mergeCell ref="E82:H82"/>
    <mergeCell ref="E84:H84"/>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162</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3488</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tr">
        <f>IF('Rekapitulace stavby'!AN19="","",'Rekapitulace stavby'!AN19)</f>
        <v/>
      </c>
      <c r="L23" s="44"/>
    </row>
    <row r="24" s="1" customFormat="1" ht="18" customHeight="1">
      <c r="B24" s="44"/>
      <c r="E24" s="17" t="str">
        <f>IF('Rekapitulace stavby'!E20="","",'Rekapitulace stavby'!E20)</f>
        <v xml:space="preserve"> </v>
      </c>
      <c r="I24" s="146" t="s">
        <v>33</v>
      </c>
      <c r="J24" s="17" t="str">
        <f>IF('Rekapitulace stavby'!AN20="","",'Rekapitulace stavby'!AN20)</f>
        <v/>
      </c>
      <c r="L24" s="44"/>
    </row>
    <row r="25" s="1" customFormat="1" ht="6.96" customHeight="1">
      <c r="B25" s="44"/>
      <c r="I25" s="144"/>
      <c r="L25" s="44"/>
    </row>
    <row r="26" s="1" customFormat="1" ht="12" customHeight="1">
      <c r="B26" s="44"/>
      <c r="D26" s="142" t="s">
        <v>41</v>
      </c>
      <c r="I26" s="144"/>
      <c r="L26" s="44"/>
    </row>
    <row r="27" s="7" customFormat="1" ht="56.25" customHeight="1">
      <c r="B27" s="148"/>
      <c r="E27" s="149" t="s">
        <v>42</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ROUND(J88,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ROUND((SUM(BE88:BE234)),  2)</f>
        <v>0</v>
      </c>
      <c r="I33" s="157">
        <v>0.20999999999999999</v>
      </c>
      <c r="J33" s="156">
        <f>ROUND(((SUM(BE88:BE234))*I33),  2)</f>
        <v>0</v>
      </c>
      <c r="L33" s="44"/>
    </row>
    <row r="34" s="1" customFormat="1" ht="14.4" customHeight="1">
      <c r="B34" s="44"/>
      <c r="E34" s="142" t="s">
        <v>49</v>
      </c>
      <c r="F34" s="156">
        <f>ROUND((SUM(BF88:BF234)),  2)</f>
        <v>0</v>
      </c>
      <c r="I34" s="157">
        <v>0.14999999999999999</v>
      </c>
      <c r="J34" s="156">
        <f>ROUND(((SUM(BF88:BF234))*I34),  2)</f>
        <v>0</v>
      </c>
      <c r="L34" s="44"/>
    </row>
    <row r="35" hidden="1" s="1" customFormat="1" ht="14.4" customHeight="1">
      <c r="B35" s="44"/>
      <c r="E35" s="142" t="s">
        <v>50</v>
      </c>
      <c r="F35" s="156">
        <f>ROUND((SUM(BG88:BG234)),  2)</f>
        <v>0</v>
      </c>
      <c r="I35" s="157">
        <v>0.20999999999999999</v>
      </c>
      <c r="J35" s="156">
        <f>0</f>
        <v>0</v>
      </c>
      <c r="L35" s="44"/>
    </row>
    <row r="36" hidden="1" s="1" customFormat="1" ht="14.4" customHeight="1">
      <c r="B36" s="44"/>
      <c r="E36" s="142" t="s">
        <v>51</v>
      </c>
      <c r="F36" s="156">
        <f>ROUND((SUM(BH88:BH234)),  2)</f>
        <v>0</v>
      </c>
      <c r="I36" s="157">
        <v>0.14999999999999999</v>
      </c>
      <c r="J36" s="156">
        <f>0</f>
        <v>0</v>
      </c>
      <c r="L36" s="44"/>
    </row>
    <row r="37" hidden="1" s="1" customFormat="1" ht="14.4" customHeight="1">
      <c r="B37" s="44"/>
      <c r="E37" s="142" t="s">
        <v>52</v>
      </c>
      <c r="F37" s="156">
        <f>ROUND((SUM(BI88:BI234)),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 xml:space="preserve">SO 13 - CHODNÍKY II, TERÉNNÍ A SADOVÉ ÚPRAVY </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 xml:space="preserve"> </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J88</f>
        <v>0</v>
      </c>
      <c r="K59" s="40"/>
      <c r="L59" s="44"/>
      <c r="AU59" s="17" t="s">
        <v>173</v>
      </c>
    </row>
    <row r="60" s="8" customFormat="1" ht="24.96" customHeight="1">
      <c r="B60" s="178"/>
      <c r="C60" s="179"/>
      <c r="D60" s="180" t="s">
        <v>264</v>
      </c>
      <c r="E60" s="181"/>
      <c r="F60" s="181"/>
      <c r="G60" s="181"/>
      <c r="H60" s="181"/>
      <c r="I60" s="182"/>
      <c r="J60" s="183">
        <f>J89</f>
        <v>0</v>
      </c>
      <c r="K60" s="179"/>
      <c r="L60" s="184"/>
    </row>
    <row r="61" s="9" customFormat="1" ht="19.92" customHeight="1">
      <c r="B61" s="185"/>
      <c r="C61" s="123"/>
      <c r="D61" s="186" t="s">
        <v>265</v>
      </c>
      <c r="E61" s="187"/>
      <c r="F61" s="187"/>
      <c r="G61" s="187"/>
      <c r="H61" s="187"/>
      <c r="I61" s="188"/>
      <c r="J61" s="189">
        <f>J90</f>
        <v>0</v>
      </c>
      <c r="K61" s="123"/>
      <c r="L61" s="190"/>
    </row>
    <row r="62" s="9" customFormat="1" ht="14.88" customHeight="1">
      <c r="B62" s="185"/>
      <c r="C62" s="123"/>
      <c r="D62" s="186" t="s">
        <v>2396</v>
      </c>
      <c r="E62" s="187"/>
      <c r="F62" s="187"/>
      <c r="G62" s="187"/>
      <c r="H62" s="187"/>
      <c r="I62" s="188"/>
      <c r="J62" s="189">
        <f>J140</f>
        <v>0</v>
      </c>
      <c r="K62" s="123"/>
      <c r="L62" s="190"/>
    </row>
    <row r="63" s="9" customFormat="1" ht="19.92" customHeight="1">
      <c r="B63" s="185"/>
      <c r="C63" s="123"/>
      <c r="D63" s="186" t="s">
        <v>266</v>
      </c>
      <c r="E63" s="187"/>
      <c r="F63" s="187"/>
      <c r="G63" s="187"/>
      <c r="H63" s="187"/>
      <c r="I63" s="188"/>
      <c r="J63" s="189">
        <f>J175</f>
        <v>0</v>
      </c>
      <c r="K63" s="123"/>
      <c r="L63" s="190"/>
    </row>
    <row r="64" s="9" customFormat="1" ht="19.92" customHeight="1">
      <c r="B64" s="185"/>
      <c r="C64" s="123"/>
      <c r="D64" s="186" t="s">
        <v>2397</v>
      </c>
      <c r="E64" s="187"/>
      <c r="F64" s="187"/>
      <c r="G64" s="187"/>
      <c r="H64" s="187"/>
      <c r="I64" s="188"/>
      <c r="J64" s="189">
        <f>J182</f>
        <v>0</v>
      </c>
      <c r="K64" s="123"/>
      <c r="L64" s="190"/>
    </row>
    <row r="65" s="9" customFormat="1" ht="19.92" customHeight="1">
      <c r="B65" s="185"/>
      <c r="C65" s="123"/>
      <c r="D65" s="186" t="s">
        <v>270</v>
      </c>
      <c r="E65" s="187"/>
      <c r="F65" s="187"/>
      <c r="G65" s="187"/>
      <c r="H65" s="187"/>
      <c r="I65" s="188"/>
      <c r="J65" s="189">
        <f>J219</f>
        <v>0</v>
      </c>
      <c r="K65" s="123"/>
      <c r="L65" s="190"/>
    </row>
    <row r="66" s="9" customFormat="1" ht="19.92" customHeight="1">
      <c r="B66" s="185"/>
      <c r="C66" s="123"/>
      <c r="D66" s="186" t="s">
        <v>271</v>
      </c>
      <c r="E66" s="187"/>
      <c r="F66" s="187"/>
      <c r="G66" s="187"/>
      <c r="H66" s="187"/>
      <c r="I66" s="188"/>
      <c r="J66" s="189">
        <f>J229</f>
        <v>0</v>
      </c>
      <c r="K66" s="123"/>
      <c r="L66" s="190"/>
    </row>
    <row r="67" s="8" customFormat="1" ht="24.96" customHeight="1">
      <c r="B67" s="178"/>
      <c r="C67" s="179"/>
      <c r="D67" s="180" t="s">
        <v>287</v>
      </c>
      <c r="E67" s="181"/>
      <c r="F67" s="181"/>
      <c r="G67" s="181"/>
      <c r="H67" s="181"/>
      <c r="I67" s="182"/>
      <c r="J67" s="183">
        <f>J231</f>
        <v>0</v>
      </c>
      <c r="K67" s="179"/>
      <c r="L67" s="184"/>
    </row>
    <row r="68" s="9" customFormat="1" ht="19.92" customHeight="1">
      <c r="B68" s="185"/>
      <c r="C68" s="123"/>
      <c r="D68" s="186" t="s">
        <v>2399</v>
      </c>
      <c r="E68" s="187"/>
      <c r="F68" s="187"/>
      <c r="G68" s="187"/>
      <c r="H68" s="187"/>
      <c r="I68" s="188"/>
      <c r="J68" s="189">
        <f>J232</f>
        <v>0</v>
      </c>
      <c r="K68" s="123"/>
      <c r="L68" s="190"/>
    </row>
    <row r="69" s="1" customFormat="1" ht="21.84" customHeight="1">
      <c r="B69" s="39"/>
      <c r="C69" s="40"/>
      <c r="D69" s="40"/>
      <c r="E69" s="40"/>
      <c r="F69" s="40"/>
      <c r="G69" s="40"/>
      <c r="H69" s="40"/>
      <c r="I69" s="144"/>
      <c r="J69" s="40"/>
      <c r="K69" s="40"/>
      <c r="L69" s="44"/>
    </row>
    <row r="70" s="1" customFormat="1" ht="6.96" customHeight="1">
      <c r="B70" s="58"/>
      <c r="C70" s="59"/>
      <c r="D70" s="59"/>
      <c r="E70" s="59"/>
      <c r="F70" s="59"/>
      <c r="G70" s="59"/>
      <c r="H70" s="59"/>
      <c r="I70" s="168"/>
      <c r="J70" s="59"/>
      <c r="K70" s="59"/>
      <c r="L70" s="44"/>
    </row>
    <row r="74" s="1" customFormat="1" ht="6.96" customHeight="1">
      <c r="B74" s="60"/>
      <c r="C74" s="61"/>
      <c r="D74" s="61"/>
      <c r="E74" s="61"/>
      <c r="F74" s="61"/>
      <c r="G74" s="61"/>
      <c r="H74" s="61"/>
      <c r="I74" s="171"/>
      <c r="J74" s="61"/>
      <c r="K74" s="61"/>
      <c r="L74" s="44"/>
    </row>
    <row r="75" s="1" customFormat="1" ht="24.96" customHeight="1">
      <c r="B75" s="39"/>
      <c r="C75" s="23" t="s">
        <v>180</v>
      </c>
      <c r="D75" s="40"/>
      <c r="E75" s="40"/>
      <c r="F75" s="40"/>
      <c r="G75" s="40"/>
      <c r="H75" s="40"/>
      <c r="I75" s="144"/>
      <c r="J75" s="40"/>
      <c r="K75" s="40"/>
      <c r="L75" s="44"/>
    </row>
    <row r="76" s="1" customFormat="1" ht="6.96" customHeight="1">
      <c r="B76" s="39"/>
      <c r="C76" s="40"/>
      <c r="D76" s="40"/>
      <c r="E76" s="40"/>
      <c r="F76" s="40"/>
      <c r="G76" s="40"/>
      <c r="H76" s="40"/>
      <c r="I76" s="144"/>
      <c r="J76" s="40"/>
      <c r="K76" s="40"/>
      <c r="L76" s="44"/>
    </row>
    <row r="77" s="1" customFormat="1" ht="12" customHeight="1">
      <c r="B77" s="39"/>
      <c r="C77" s="32" t="s">
        <v>16</v>
      </c>
      <c r="D77" s="40"/>
      <c r="E77" s="40"/>
      <c r="F77" s="40"/>
      <c r="G77" s="40"/>
      <c r="H77" s="40"/>
      <c r="I77" s="144"/>
      <c r="J77" s="40"/>
      <c r="K77" s="40"/>
      <c r="L77" s="44"/>
    </row>
    <row r="78" s="1" customFormat="1" ht="16.5" customHeight="1">
      <c r="B78" s="39"/>
      <c r="C78" s="40"/>
      <c r="D78" s="40"/>
      <c r="E78" s="172" t="str">
        <f>E7</f>
        <v>BASKETBALOVÁ HALA BASKETPOINT FRÝDEK-MÍSTEK</v>
      </c>
      <c r="F78" s="32"/>
      <c r="G78" s="32"/>
      <c r="H78" s="32"/>
      <c r="I78" s="144"/>
      <c r="J78" s="40"/>
      <c r="K78" s="40"/>
      <c r="L78" s="44"/>
    </row>
    <row r="79" s="1" customFormat="1" ht="12" customHeight="1">
      <c r="B79" s="39"/>
      <c r="C79" s="32" t="s">
        <v>167</v>
      </c>
      <c r="D79" s="40"/>
      <c r="E79" s="40"/>
      <c r="F79" s="40"/>
      <c r="G79" s="40"/>
      <c r="H79" s="40"/>
      <c r="I79" s="144"/>
      <c r="J79" s="40"/>
      <c r="K79" s="40"/>
      <c r="L79" s="44"/>
    </row>
    <row r="80" s="1" customFormat="1" ht="16.5" customHeight="1">
      <c r="B80" s="39"/>
      <c r="C80" s="40"/>
      <c r="D80" s="40"/>
      <c r="E80" s="65" t="str">
        <f>E9</f>
        <v xml:space="preserve">SO 13 - CHODNÍKY II, TERÉNNÍ A SADOVÉ ÚPRAVY </v>
      </c>
      <c r="F80" s="40"/>
      <c r="G80" s="40"/>
      <c r="H80" s="40"/>
      <c r="I80" s="144"/>
      <c r="J80" s="40"/>
      <c r="K80" s="40"/>
      <c r="L80" s="44"/>
    </row>
    <row r="81" s="1" customFormat="1" ht="6.96" customHeight="1">
      <c r="B81" s="39"/>
      <c r="C81" s="40"/>
      <c r="D81" s="40"/>
      <c r="E81" s="40"/>
      <c r="F81" s="40"/>
      <c r="G81" s="40"/>
      <c r="H81" s="40"/>
      <c r="I81" s="144"/>
      <c r="J81" s="40"/>
      <c r="K81" s="40"/>
      <c r="L81" s="44"/>
    </row>
    <row r="82" s="1" customFormat="1" ht="12" customHeight="1">
      <c r="B82" s="39"/>
      <c r="C82" s="32" t="s">
        <v>22</v>
      </c>
      <c r="D82" s="40"/>
      <c r="E82" s="40"/>
      <c r="F82" s="27" t="str">
        <f>F12</f>
        <v>Frýdek Místek</v>
      </c>
      <c r="G82" s="40"/>
      <c r="H82" s="40"/>
      <c r="I82" s="146" t="s">
        <v>24</v>
      </c>
      <c r="J82" s="68" t="str">
        <f>IF(J12="","",J12)</f>
        <v>11. 8. 2018</v>
      </c>
      <c r="K82" s="40"/>
      <c r="L82" s="44"/>
    </row>
    <row r="83" s="1" customFormat="1" ht="6.96" customHeight="1">
      <c r="B83" s="39"/>
      <c r="C83" s="40"/>
      <c r="D83" s="40"/>
      <c r="E83" s="40"/>
      <c r="F83" s="40"/>
      <c r="G83" s="40"/>
      <c r="H83" s="40"/>
      <c r="I83" s="144"/>
      <c r="J83" s="40"/>
      <c r="K83" s="40"/>
      <c r="L83" s="44"/>
    </row>
    <row r="84" s="1" customFormat="1" ht="13.65" customHeight="1">
      <c r="B84" s="39"/>
      <c r="C84" s="32" t="s">
        <v>30</v>
      </c>
      <c r="D84" s="40"/>
      <c r="E84" s="40"/>
      <c r="F84" s="27" t="str">
        <f>E15</f>
        <v>Basketpoint Frýdek-Místek z.s.</v>
      </c>
      <c r="G84" s="40"/>
      <c r="H84" s="40"/>
      <c r="I84" s="146" t="s">
        <v>36</v>
      </c>
      <c r="J84" s="37" t="str">
        <f>E21</f>
        <v>INPROS FM s.r.o.</v>
      </c>
      <c r="K84" s="40"/>
      <c r="L84" s="44"/>
    </row>
    <row r="85" s="1" customFormat="1" ht="13.65" customHeight="1">
      <c r="B85" s="39"/>
      <c r="C85" s="32" t="s">
        <v>34</v>
      </c>
      <c r="D85" s="40"/>
      <c r="E85" s="40"/>
      <c r="F85" s="27" t="str">
        <f>IF(E18="","",E18)</f>
        <v>Vyplň údaj</v>
      </c>
      <c r="G85" s="40"/>
      <c r="H85" s="40"/>
      <c r="I85" s="146" t="s">
        <v>39</v>
      </c>
      <c r="J85" s="37" t="str">
        <f>E24</f>
        <v xml:space="preserve"> </v>
      </c>
      <c r="K85" s="40"/>
      <c r="L85" s="44"/>
    </row>
    <row r="86" s="1" customFormat="1" ht="10.32" customHeight="1">
      <c r="B86" s="39"/>
      <c r="C86" s="40"/>
      <c r="D86" s="40"/>
      <c r="E86" s="40"/>
      <c r="F86" s="40"/>
      <c r="G86" s="40"/>
      <c r="H86" s="40"/>
      <c r="I86" s="144"/>
      <c r="J86" s="40"/>
      <c r="K86" s="40"/>
      <c r="L86" s="44"/>
    </row>
    <row r="87" s="10" customFormat="1" ht="29.28" customHeight="1">
      <c r="B87" s="191"/>
      <c r="C87" s="192" t="s">
        <v>181</v>
      </c>
      <c r="D87" s="193" t="s">
        <v>62</v>
      </c>
      <c r="E87" s="193" t="s">
        <v>58</v>
      </c>
      <c r="F87" s="193" t="s">
        <v>59</v>
      </c>
      <c r="G87" s="193" t="s">
        <v>182</v>
      </c>
      <c r="H87" s="193" t="s">
        <v>183</v>
      </c>
      <c r="I87" s="194" t="s">
        <v>184</v>
      </c>
      <c r="J87" s="193" t="s">
        <v>171</v>
      </c>
      <c r="K87" s="195" t="s">
        <v>185</v>
      </c>
      <c r="L87" s="196"/>
      <c r="M87" s="89" t="s">
        <v>1</v>
      </c>
      <c r="N87" s="90" t="s">
        <v>47</v>
      </c>
      <c r="O87" s="90" t="s">
        <v>186</v>
      </c>
      <c r="P87" s="90" t="s">
        <v>187</v>
      </c>
      <c r="Q87" s="90" t="s">
        <v>188</v>
      </c>
      <c r="R87" s="90" t="s">
        <v>189</v>
      </c>
      <c r="S87" s="90" t="s">
        <v>190</v>
      </c>
      <c r="T87" s="91" t="s">
        <v>191</v>
      </c>
    </row>
    <row r="88" s="1" customFormat="1" ht="22.8" customHeight="1">
      <c r="B88" s="39"/>
      <c r="C88" s="96" t="s">
        <v>192</v>
      </c>
      <c r="D88" s="40"/>
      <c r="E88" s="40"/>
      <c r="F88" s="40"/>
      <c r="G88" s="40"/>
      <c r="H88" s="40"/>
      <c r="I88" s="144"/>
      <c r="J88" s="197">
        <f>BK88</f>
        <v>0</v>
      </c>
      <c r="K88" s="40"/>
      <c r="L88" s="44"/>
      <c r="M88" s="92"/>
      <c r="N88" s="93"/>
      <c r="O88" s="93"/>
      <c r="P88" s="198">
        <f>P89+P231</f>
        <v>0</v>
      </c>
      <c r="Q88" s="93"/>
      <c r="R88" s="198">
        <f>R89+R231</f>
        <v>368.38480199999998</v>
      </c>
      <c r="S88" s="93"/>
      <c r="T88" s="199">
        <f>T89+T231</f>
        <v>0</v>
      </c>
      <c r="AT88" s="17" t="s">
        <v>76</v>
      </c>
      <c r="AU88" s="17" t="s">
        <v>173</v>
      </c>
      <c r="BK88" s="200">
        <f>BK89+BK231</f>
        <v>0</v>
      </c>
    </row>
    <row r="89" s="11" customFormat="1" ht="25.92" customHeight="1">
      <c r="B89" s="201"/>
      <c r="C89" s="202"/>
      <c r="D89" s="203" t="s">
        <v>76</v>
      </c>
      <c r="E89" s="204" t="s">
        <v>292</v>
      </c>
      <c r="F89" s="204" t="s">
        <v>293</v>
      </c>
      <c r="G89" s="202"/>
      <c r="H89" s="202"/>
      <c r="I89" s="205"/>
      <c r="J89" s="206">
        <f>BK89</f>
        <v>0</v>
      </c>
      <c r="K89" s="202"/>
      <c r="L89" s="207"/>
      <c r="M89" s="208"/>
      <c r="N89" s="209"/>
      <c r="O89" s="209"/>
      <c r="P89" s="210">
        <f>P90+P175+P182+P219+P229</f>
        <v>0</v>
      </c>
      <c r="Q89" s="209"/>
      <c r="R89" s="210">
        <f>R90+R175+R182+R219+R229</f>
        <v>368.38480199999998</v>
      </c>
      <c r="S89" s="209"/>
      <c r="T89" s="211">
        <f>T90+T175+T182+T219+T229</f>
        <v>0</v>
      </c>
      <c r="AR89" s="212" t="s">
        <v>84</v>
      </c>
      <c r="AT89" s="213" t="s">
        <v>76</v>
      </c>
      <c r="AU89" s="213" t="s">
        <v>77</v>
      </c>
      <c r="AY89" s="212" t="s">
        <v>195</v>
      </c>
      <c r="BK89" s="214">
        <f>BK90+BK175+BK182+BK219+BK229</f>
        <v>0</v>
      </c>
    </row>
    <row r="90" s="11" customFormat="1" ht="22.8" customHeight="1">
      <c r="B90" s="201"/>
      <c r="C90" s="202"/>
      <c r="D90" s="203" t="s">
        <v>76</v>
      </c>
      <c r="E90" s="215" t="s">
        <v>84</v>
      </c>
      <c r="F90" s="215" t="s">
        <v>294</v>
      </c>
      <c r="G90" s="202"/>
      <c r="H90" s="202"/>
      <c r="I90" s="205"/>
      <c r="J90" s="216">
        <f>BK90</f>
        <v>0</v>
      </c>
      <c r="K90" s="202"/>
      <c r="L90" s="207"/>
      <c r="M90" s="208"/>
      <c r="N90" s="209"/>
      <c r="O90" s="209"/>
      <c r="P90" s="210">
        <f>P91+SUM(P92:P140)</f>
        <v>0</v>
      </c>
      <c r="Q90" s="209"/>
      <c r="R90" s="210">
        <f>R91+SUM(R92:R140)</f>
        <v>29.705199999999998</v>
      </c>
      <c r="S90" s="209"/>
      <c r="T90" s="211">
        <f>T91+SUM(T92:T140)</f>
        <v>0</v>
      </c>
      <c r="AR90" s="212" t="s">
        <v>84</v>
      </c>
      <c r="AT90" s="213" t="s">
        <v>76</v>
      </c>
      <c r="AU90" s="213" t="s">
        <v>84</v>
      </c>
      <c r="AY90" s="212" t="s">
        <v>195</v>
      </c>
      <c r="BK90" s="214">
        <f>BK91+SUM(BK92:BK140)</f>
        <v>0</v>
      </c>
    </row>
    <row r="91" s="1" customFormat="1" ht="16.5" customHeight="1">
      <c r="B91" s="39"/>
      <c r="C91" s="217" t="s">
        <v>84</v>
      </c>
      <c r="D91" s="217" t="s">
        <v>198</v>
      </c>
      <c r="E91" s="218" t="s">
        <v>307</v>
      </c>
      <c r="F91" s="219" t="s">
        <v>308</v>
      </c>
      <c r="G91" s="220" t="s">
        <v>309</v>
      </c>
      <c r="H91" s="221">
        <v>165.19999999999999</v>
      </c>
      <c r="I91" s="222"/>
      <c r="J91" s="223">
        <f>ROUND(I91*H91,2)</f>
        <v>0</v>
      </c>
      <c r="K91" s="219" t="s">
        <v>202</v>
      </c>
      <c r="L91" s="44"/>
      <c r="M91" s="224" t="s">
        <v>1</v>
      </c>
      <c r="N91" s="225" t="s">
        <v>48</v>
      </c>
      <c r="O91" s="80"/>
      <c r="P91" s="226">
        <f>O91*H91</f>
        <v>0</v>
      </c>
      <c r="Q91" s="226">
        <v>0</v>
      </c>
      <c r="R91" s="226">
        <f>Q91*H91</f>
        <v>0</v>
      </c>
      <c r="S91" s="226">
        <v>0</v>
      </c>
      <c r="T91" s="227">
        <f>S91*H91</f>
        <v>0</v>
      </c>
      <c r="AR91" s="17" t="s">
        <v>215</v>
      </c>
      <c r="AT91" s="17" t="s">
        <v>198</v>
      </c>
      <c r="AU91" s="17" t="s">
        <v>86</v>
      </c>
      <c r="AY91" s="17" t="s">
        <v>195</v>
      </c>
      <c r="BE91" s="228">
        <f>IF(N91="základní",J91,0)</f>
        <v>0</v>
      </c>
      <c r="BF91" s="228">
        <f>IF(N91="snížená",J91,0)</f>
        <v>0</v>
      </c>
      <c r="BG91" s="228">
        <f>IF(N91="zákl. přenesená",J91,0)</f>
        <v>0</v>
      </c>
      <c r="BH91" s="228">
        <f>IF(N91="sníž. přenesená",J91,0)</f>
        <v>0</v>
      </c>
      <c r="BI91" s="228">
        <f>IF(N91="nulová",J91,0)</f>
        <v>0</v>
      </c>
      <c r="BJ91" s="17" t="s">
        <v>84</v>
      </c>
      <c r="BK91" s="228">
        <f>ROUND(I91*H91,2)</f>
        <v>0</v>
      </c>
      <c r="BL91" s="17" t="s">
        <v>215</v>
      </c>
      <c r="BM91" s="17" t="s">
        <v>3489</v>
      </c>
    </row>
    <row r="92" s="12" customFormat="1">
      <c r="B92" s="235"/>
      <c r="C92" s="236"/>
      <c r="D92" s="229" t="s">
        <v>299</v>
      </c>
      <c r="E92" s="237" t="s">
        <v>1</v>
      </c>
      <c r="F92" s="238" t="s">
        <v>3490</v>
      </c>
      <c r="G92" s="236"/>
      <c r="H92" s="239">
        <v>58</v>
      </c>
      <c r="I92" s="240"/>
      <c r="J92" s="236"/>
      <c r="K92" s="236"/>
      <c r="L92" s="241"/>
      <c r="M92" s="242"/>
      <c r="N92" s="243"/>
      <c r="O92" s="243"/>
      <c r="P92" s="243"/>
      <c r="Q92" s="243"/>
      <c r="R92" s="243"/>
      <c r="S92" s="243"/>
      <c r="T92" s="244"/>
      <c r="AT92" s="245" t="s">
        <v>299</v>
      </c>
      <c r="AU92" s="245" t="s">
        <v>86</v>
      </c>
      <c r="AV92" s="12" t="s">
        <v>86</v>
      </c>
      <c r="AW92" s="12" t="s">
        <v>38</v>
      </c>
      <c r="AX92" s="12" t="s">
        <v>77</v>
      </c>
      <c r="AY92" s="245" t="s">
        <v>195</v>
      </c>
    </row>
    <row r="93" s="12" customFormat="1">
      <c r="B93" s="235"/>
      <c r="C93" s="236"/>
      <c r="D93" s="229" t="s">
        <v>299</v>
      </c>
      <c r="E93" s="237" t="s">
        <v>1</v>
      </c>
      <c r="F93" s="238" t="s">
        <v>3491</v>
      </c>
      <c r="G93" s="236"/>
      <c r="H93" s="239">
        <v>36.399999999999999</v>
      </c>
      <c r="I93" s="240"/>
      <c r="J93" s="236"/>
      <c r="K93" s="236"/>
      <c r="L93" s="241"/>
      <c r="M93" s="242"/>
      <c r="N93" s="243"/>
      <c r="O93" s="243"/>
      <c r="P93" s="243"/>
      <c r="Q93" s="243"/>
      <c r="R93" s="243"/>
      <c r="S93" s="243"/>
      <c r="T93" s="244"/>
      <c r="AT93" s="245" t="s">
        <v>299</v>
      </c>
      <c r="AU93" s="245" t="s">
        <v>86</v>
      </c>
      <c r="AV93" s="12" t="s">
        <v>86</v>
      </c>
      <c r="AW93" s="12" t="s">
        <v>38</v>
      </c>
      <c r="AX93" s="12" t="s">
        <v>77</v>
      </c>
      <c r="AY93" s="245" t="s">
        <v>195</v>
      </c>
    </row>
    <row r="94" s="14" customFormat="1">
      <c r="B94" s="257"/>
      <c r="C94" s="258"/>
      <c r="D94" s="229" t="s">
        <v>299</v>
      </c>
      <c r="E94" s="259" t="s">
        <v>1</v>
      </c>
      <c r="F94" s="260" t="s">
        <v>317</v>
      </c>
      <c r="G94" s="258"/>
      <c r="H94" s="261">
        <v>94.400000000000006</v>
      </c>
      <c r="I94" s="262"/>
      <c r="J94" s="258"/>
      <c r="K94" s="258"/>
      <c r="L94" s="263"/>
      <c r="M94" s="264"/>
      <c r="N94" s="265"/>
      <c r="O94" s="265"/>
      <c r="P94" s="265"/>
      <c r="Q94" s="265"/>
      <c r="R94" s="265"/>
      <c r="S94" s="265"/>
      <c r="T94" s="266"/>
      <c r="AT94" s="267" t="s">
        <v>299</v>
      </c>
      <c r="AU94" s="267" t="s">
        <v>86</v>
      </c>
      <c r="AV94" s="14" t="s">
        <v>210</v>
      </c>
      <c r="AW94" s="14" t="s">
        <v>38</v>
      </c>
      <c r="AX94" s="14" t="s">
        <v>77</v>
      </c>
      <c r="AY94" s="267" t="s">
        <v>195</v>
      </c>
    </row>
    <row r="95" s="12" customFormat="1">
      <c r="B95" s="235"/>
      <c r="C95" s="236"/>
      <c r="D95" s="229" t="s">
        <v>299</v>
      </c>
      <c r="E95" s="237" t="s">
        <v>1</v>
      </c>
      <c r="F95" s="238" t="s">
        <v>3492</v>
      </c>
      <c r="G95" s="236"/>
      <c r="H95" s="239">
        <v>43.5</v>
      </c>
      <c r="I95" s="240"/>
      <c r="J95" s="236"/>
      <c r="K95" s="236"/>
      <c r="L95" s="241"/>
      <c r="M95" s="242"/>
      <c r="N95" s="243"/>
      <c r="O95" s="243"/>
      <c r="P95" s="243"/>
      <c r="Q95" s="243"/>
      <c r="R95" s="243"/>
      <c r="S95" s="243"/>
      <c r="T95" s="244"/>
      <c r="AT95" s="245" t="s">
        <v>299</v>
      </c>
      <c r="AU95" s="245" t="s">
        <v>86</v>
      </c>
      <c r="AV95" s="12" t="s">
        <v>86</v>
      </c>
      <c r="AW95" s="12" t="s">
        <v>38</v>
      </c>
      <c r="AX95" s="12" t="s">
        <v>77</v>
      </c>
      <c r="AY95" s="245" t="s">
        <v>195</v>
      </c>
    </row>
    <row r="96" s="12" customFormat="1">
      <c r="B96" s="235"/>
      <c r="C96" s="236"/>
      <c r="D96" s="229" t="s">
        <v>299</v>
      </c>
      <c r="E96" s="237" t="s">
        <v>1</v>
      </c>
      <c r="F96" s="238" t="s">
        <v>3493</v>
      </c>
      <c r="G96" s="236"/>
      <c r="H96" s="239">
        <v>27.300000000000001</v>
      </c>
      <c r="I96" s="240"/>
      <c r="J96" s="236"/>
      <c r="K96" s="236"/>
      <c r="L96" s="241"/>
      <c r="M96" s="242"/>
      <c r="N96" s="243"/>
      <c r="O96" s="243"/>
      <c r="P96" s="243"/>
      <c r="Q96" s="243"/>
      <c r="R96" s="243"/>
      <c r="S96" s="243"/>
      <c r="T96" s="244"/>
      <c r="AT96" s="245" t="s">
        <v>299</v>
      </c>
      <c r="AU96" s="245" t="s">
        <v>86</v>
      </c>
      <c r="AV96" s="12" t="s">
        <v>86</v>
      </c>
      <c r="AW96" s="12" t="s">
        <v>38</v>
      </c>
      <c r="AX96" s="12" t="s">
        <v>77</v>
      </c>
      <c r="AY96" s="245" t="s">
        <v>195</v>
      </c>
    </row>
    <row r="97" s="14" customFormat="1">
      <c r="B97" s="257"/>
      <c r="C97" s="258"/>
      <c r="D97" s="229" t="s">
        <v>299</v>
      </c>
      <c r="E97" s="259" t="s">
        <v>1</v>
      </c>
      <c r="F97" s="260" t="s">
        <v>317</v>
      </c>
      <c r="G97" s="258"/>
      <c r="H97" s="261">
        <v>70.799999999999997</v>
      </c>
      <c r="I97" s="262"/>
      <c r="J97" s="258"/>
      <c r="K97" s="258"/>
      <c r="L97" s="263"/>
      <c r="M97" s="264"/>
      <c r="N97" s="265"/>
      <c r="O97" s="265"/>
      <c r="P97" s="265"/>
      <c r="Q97" s="265"/>
      <c r="R97" s="265"/>
      <c r="S97" s="265"/>
      <c r="T97" s="266"/>
      <c r="AT97" s="267" t="s">
        <v>299</v>
      </c>
      <c r="AU97" s="267" t="s">
        <v>86</v>
      </c>
      <c r="AV97" s="14" t="s">
        <v>210</v>
      </c>
      <c r="AW97" s="14" t="s">
        <v>38</v>
      </c>
      <c r="AX97" s="14" t="s">
        <v>77</v>
      </c>
      <c r="AY97" s="267" t="s">
        <v>195</v>
      </c>
    </row>
    <row r="98" s="13" customFormat="1">
      <c r="B98" s="246"/>
      <c r="C98" s="247"/>
      <c r="D98" s="229" t="s">
        <v>299</v>
      </c>
      <c r="E98" s="248" t="s">
        <v>1</v>
      </c>
      <c r="F98" s="249" t="s">
        <v>301</v>
      </c>
      <c r="G98" s="247"/>
      <c r="H98" s="250">
        <v>165.19999999999999</v>
      </c>
      <c r="I98" s="251"/>
      <c r="J98" s="247"/>
      <c r="K98" s="247"/>
      <c r="L98" s="252"/>
      <c r="M98" s="253"/>
      <c r="N98" s="254"/>
      <c r="O98" s="254"/>
      <c r="P98" s="254"/>
      <c r="Q98" s="254"/>
      <c r="R98" s="254"/>
      <c r="S98" s="254"/>
      <c r="T98" s="255"/>
      <c r="AT98" s="256" t="s">
        <v>299</v>
      </c>
      <c r="AU98" s="256" t="s">
        <v>86</v>
      </c>
      <c r="AV98" s="13" t="s">
        <v>215</v>
      </c>
      <c r="AW98" s="13" t="s">
        <v>38</v>
      </c>
      <c r="AX98" s="13" t="s">
        <v>84</v>
      </c>
      <c r="AY98" s="256" t="s">
        <v>195</v>
      </c>
    </row>
    <row r="99" s="1" customFormat="1" ht="16.5" customHeight="1">
      <c r="B99" s="39"/>
      <c r="C99" s="217" t="s">
        <v>86</v>
      </c>
      <c r="D99" s="217" t="s">
        <v>198</v>
      </c>
      <c r="E99" s="218" t="s">
        <v>2475</v>
      </c>
      <c r="F99" s="219" t="s">
        <v>2476</v>
      </c>
      <c r="G99" s="220" t="s">
        <v>309</v>
      </c>
      <c r="H99" s="221">
        <v>30.399999999999999</v>
      </c>
      <c r="I99" s="222"/>
      <c r="J99" s="223">
        <f>ROUND(I99*H99,2)</f>
        <v>0</v>
      </c>
      <c r="K99" s="219" t="s">
        <v>202</v>
      </c>
      <c r="L99" s="44"/>
      <c r="M99" s="224" t="s">
        <v>1</v>
      </c>
      <c r="N99" s="225" t="s">
        <v>48</v>
      </c>
      <c r="O99" s="80"/>
      <c r="P99" s="226">
        <f>O99*H99</f>
        <v>0</v>
      </c>
      <c r="Q99" s="226">
        <v>0</v>
      </c>
      <c r="R99" s="226">
        <f>Q99*H99</f>
        <v>0</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3494</v>
      </c>
    </row>
    <row r="100" s="12" customFormat="1">
      <c r="B100" s="235"/>
      <c r="C100" s="236"/>
      <c r="D100" s="229" t="s">
        <v>299</v>
      </c>
      <c r="E100" s="237" t="s">
        <v>1</v>
      </c>
      <c r="F100" s="238" t="s">
        <v>3495</v>
      </c>
      <c r="G100" s="236"/>
      <c r="H100" s="239">
        <v>30.399999999999999</v>
      </c>
      <c r="I100" s="240"/>
      <c r="J100" s="236"/>
      <c r="K100" s="236"/>
      <c r="L100" s="241"/>
      <c r="M100" s="242"/>
      <c r="N100" s="243"/>
      <c r="O100" s="243"/>
      <c r="P100" s="243"/>
      <c r="Q100" s="243"/>
      <c r="R100" s="243"/>
      <c r="S100" s="243"/>
      <c r="T100" s="244"/>
      <c r="AT100" s="245" t="s">
        <v>299</v>
      </c>
      <c r="AU100" s="245" t="s">
        <v>86</v>
      </c>
      <c r="AV100" s="12" t="s">
        <v>86</v>
      </c>
      <c r="AW100" s="12" t="s">
        <v>38</v>
      </c>
      <c r="AX100" s="12" t="s">
        <v>77</v>
      </c>
      <c r="AY100" s="245" t="s">
        <v>195</v>
      </c>
    </row>
    <row r="101" s="13" customFormat="1">
      <c r="B101" s="246"/>
      <c r="C101" s="247"/>
      <c r="D101" s="229" t="s">
        <v>299</v>
      </c>
      <c r="E101" s="248" t="s">
        <v>1</v>
      </c>
      <c r="F101" s="249" t="s">
        <v>301</v>
      </c>
      <c r="G101" s="247"/>
      <c r="H101" s="250">
        <v>30.399999999999999</v>
      </c>
      <c r="I101" s="251"/>
      <c r="J101" s="247"/>
      <c r="K101" s="247"/>
      <c r="L101" s="252"/>
      <c r="M101" s="253"/>
      <c r="N101" s="254"/>
      <c r="O101" s="254"/>
      <c r="P101" s="254"/>
      <c r="Q101" s="254"/>
      <c r="R101" s="254"/>
      <c r="S101" s="254"/>
      <c r="T101" s="255"/>
      <c r="AT101" s="256" t="s">
        <v>299</v>
      </c>
      <c r="AU101" s="256" t="s">
        <v>86</v>
      </c>
      <c r="AV101" s="13" t="s">
        <v>215</v>
      </c>
      <c r="AW101" s="13" t="s">
        <v>38</v>
      </c>
      <c r="AX101" s="13" t="s">
        <v>84</v>
      </c>
      <c r="AY101" s="256" t="s">
        <v>195</v>
      </c>
    </row>
    <row r="102" s="1" customFormat="1" ht="16.5" customHeight="1">
      <c r="B102" s="39"/>
      <c r="C102" s="217" t="s">
        <v>210</v>
      </c>
      <c r="D102" s="217" t="s">
        <v>198</v>
      </c>
      <c r="E102" s="218" t="s">
        <v>327</v>
      </c>
      <c r="F102" s="219" t="s">
        <v>328</v>
      </c>
      <c r="G102" s="220" t="s">
        <v>309</v>
      </c>
      <c r="H102" s="221">
        <v>18.239999999999998</v>
      </c>
      <c r="I102" s="222"/>
      <c r="J102" s="223">
        <f>ROUND(I102*H102,2)</f>
        <v>0</v>
      </c>
      <c r="K102" s="219" t="s">
        <v>202</v>
      </c>
      <c r="L102" s="44"/>
      <c r="M102" s="224" t="s">
        <v>1</v>
      </c>
      <c r="N102" s="225" t="s">
        <v>48</v>
      </c>
      <c r="O102" s="80"/>
      <c r="P102" s="226">
        <f>O102*H102</f>
        <v>0</v>
      </c>
      <c r="Q102" s="226">
        <v>0</v>
      </c>
      <c r="R102" s="226">
        <f>Q102*H102</f>
        <v>0</v>
      </c>
      <c r="S102" s="226">
        <v>0</v>
      </c>
      <c r="T102" s="227">
        <f>S102*H102</f>
        <v>0</v>
      </c>
      <c r="AR102" s="17" t="s">
        <v>215</v>
      </c>
      <c r="AT102" s="17" t="s">
        <v>198</v>
      </c>
      <c r="AU102" s="17" t="s">
        <v>86</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3496</v>
      </c>
    </row>
    <row r="103" s="1" customFormat="1">
      <c r="B103" s="39"/>
      <c r="C103" s="40"/>
      <c r="D103" s="229" t="s">
        <v>205</v>
      </c>
      <c r="E103" s="40"/>
      <c r="F103" s="230" t="s">
        <v>330</v>
      </c>
      <c r="G103" s="40"/>
      <c r="H103" s="40"/>
      <c r="I103" s="144"/>
      <c r="J103" s="40"/>
      <c r="K103" s="40"/>
      <c r="L103" s="44"/>
      <c r="M103" s="231"/>
      <c r="N103" s="80"/>
      <c r="O103" s="80"/>
      <c r="P103" s="80"/>
      <c r="Q103" s="80"/>
      <c r="R103" s="80"/>
      <c r="S103" s="80"/>
      <c r="T103" s="81"/>
      <c r="AT103" s="17" t="s">
        <v>205</v>
      </c>
      <c r="AU103" s="17" t="s">
        <v>86</v>
      </c>
    </row>
    <row r="104" s="12" customFormat="1">
      <c r="B104" s="235"/>
      <c r="C104" s="236"/>
      <c r="D104" s="229" t="s">
        <v>299</v>
      </c>
      <c r="E104" s="236"/>
      <c r="F104" s="238" t="s">
        <v>3497</v>
      </c>
      <c r="G104" s="236"/>
      <c r="H104" s="239">
        <v>18.239999999999998</v>
      </c>
      <c r="I104" s="240"/>
      <c r="J104" s="236"/>
      <c r="K104" s="236"/>
      <c r="L104" s="241"/>
      <c r="M104" s="242"/>
      <c r="N104" s="243"/>
      <c r="O104" s="243"/>
      <c r="P104" s="243"/>
      <c r="Q104" s="243"/>
      <c r="R104" s="243"/>
      <c r="S104" s="243"/>
      <c r="T104" s="244"/>
      <c r="AT104" s="245" t="s">
        <v>299</v>
      </c>
      <c r="AU104" s="245" t="s">
        <v>86</v>
      </c>
      <c r="AV104" s="12" t="s">
        <v>86</v>
      </c>
      <c r="AW104" s="12" t="s">
        <v>4</v>
      </c>
      <c r="AX104" s="12" t="s">
        <v>84</v>
      </c>
      <c r="AY104" s="245" t="s">
        <v>195</v>
      </c>
    </row>
    <row r="105" s="1" customFormat="1" ht="16.5" customHeight="1">
      <c r="B105" s="39"/>
      <c r="C105" s="217" t="s">
        <v>215</v>
      </c>
      <c r="D105" s="217" t="s">
        <v>198</v>
      </c>
      <c r="E105" s="218" t="s">
        <v>332</v>
      </c>
      <c r="F105" s="219" t="s">
        <v>333</v>
      </c>
      <c r="G105" s="220" t="s">
        <v>309</v>
      </c>
      <c r="H105" s="221">
        <v>126.98</v>
      </c>
      <c r="I105" s="222"/>
      <c r="J105" s="223">
        <f>ROUND(I105*H105,2)</f>
        <v>0</v>
      </c>
      <c r="K105" s="219" t="s">
        <v>202</v>
      </c>
      <c r="L105" s="44"/>
      <c r="M105" s="224" t="s">
        <v>1</v>
      </c>
      <c r="N105" s="225" t="s">
        <v>48</v>
      </c>
      <c r="O105" s="80"/>
      <c r="P105" s="226">
        <f>O105*H105</f>
        <v>0</v>
      </c>
      <c r="Q105" s="226">
        <v>0</v>
      </c>
      <c r="R105" s="226">
        <f>Q105*H105</f>
        <v>0</v>
      </c>
      <c r="S105" s="226">
        <v>0</v>
      </c>
      <c r="T105" s="227">
        <f>S105*H105</f>
        <v>0</v>
      </c>
      <c r="AR105" s="17" t="s">
        <v>215</v>
      </c>
      <c r="AT105" s="17" t="s">
        <v>198</v>
      </c>
      <c r="AU105" s="17" t="s">
        <v>86</v>
      </c>
      <c r="AY105" s="17" t="s">
        <v>195</v>
      </c>
      <c r="BE105" s="228">
        <f>IF(N105="základní",J105,0)</f>
        <v>0</v>
      </c>
      <c r="BF105" s="228">
        <f>IF(N105="snížená",J105,0)</f>
        <v>0</v>
      </c>
      <c r="BG105" s="228">
        <f>IF(N105="zákl. přenesená",J105,0)</f>
        <v>0</v>
      </c>
      <c r="BH105" s="228">
        <f>IF(N105="sníž. přenesená",J105,0)</f>
        <v>0</v>
      </c>
      <c r="BI105" s="228">
        <f>IF(N105="nulová",J105,0)</f>
        <v>0</v>
      </c>
      <c r="BJ105" s="17" t="s">
        <v>84</v>
      </c>
      <c r="BK105" s="228">
        <f>ROUND(I105*H105,2)</f>
        <v>0</v>
      </c>
      <c r="BL105" s="17" t="s">
        <v>215</v>
      </c>
      <c r="BM105" s="17" t="s">
        <v>3498</v>
      </c>
    </row>
    <row r="106" s="12" customFormat="1">
      <c r="B106" s="235"/>
      <c r="C106" s="236"/>
      <c r="D106" s="229" t="s">
        <v>299</v>
      </c>
      <c r="E106" s="237" t="s">
        <v>1</v>
      </c>
      <c r="F106" s="238" t="s">
        <v>3499</v>
      </c>
      <c r="G106" s="236"/>
      <c r="H106" s="239">
        <v>165.19999999999999</v>
      </c>
      <c r="I106" s="240"/>
      <c r="J106" s="236"/>
      <c r="K106" s="236"/>
      <c r="L106" s="241"/>
      <c r="M106" s="242"/>
      <c r="N106" s="243"/>
      <c r="O106" s="243"/>
      <c r="P106" s="243"/>
      <c r="Q106" s="243"/>
      <c r="R106" s="243"/>
      <c r="S106" s="243"/>
      <c r="T106" s="244"/>
      <c r="AT106" s="245" t="s">
        <v>299</v>
      </c>
      <c r="AU106" s="245" t="s">
        <v>86</v>
      </c>
      <c r="AV106" s="12" t="s">
        <v>86</v>
      </c>
      <c r="AW106" s="12" t="s">
        <v>38</v>
      </c>
      <c r="AX106" s="12" t="s">
        <v>77</v>
      </c>
      <c r="AY106" s="245" t="s">
        <v>195</v>
      </c>
    </row>
    <row r="107" s="12" customFormat="1">
      <c r="B107" s="235"/>
      <c r="C107" s="236"/>
      <c r="D107" s="229" t="s">
        <v>299</v>
      </c>
      <c r="E107" s="237" t="s">
        <v>1</v>
      </c>
      <c r="F107" s="238" t="s">
        <v>3500</v>
      </c>
      <c r="G107" s="236"/>
      <c r="H107" s="239">
        <v>21.280000000000001</v>
      </c>
      <c r="I107" s="240"/>
      <c r="J107" s="236"/>
      <c r="K107" s="236"/>
      <c r="L107" s="241"/>
      <c r="M107" s="242"/>
      <c r="N107" s="243"/>
      <c r="O107" s="243"/>
      <c r="P107" s="243"/>
      <c r="Q107" s="243"/>
      <c r="R107" s="243"/>
      <c r="S107" s="243"/>
      <c r="T107" s="244"/>
      <c r="AT107" s="245" t="s">
        <v>299</v>
      </c>
      <c r="AU107" s="245" t="s">
        <v>86</v>
      </c>
      <c r="AV107" s="12" t="s">
        <v>86</v>
      </c>
      <c r="AW107" s="12" t="s">
        <v>38</v>
      </c>
      <c r="AX107" s="12" t="s">
        <v>77</v>
      </c>
      <c r="AY107" s="245" t="s">
        <v>195</v>
      </c>
    </row>
    <row r="108" s="14" customFormat="1">
      <c r="B108" s="257"/>
      <c r="C108" s="258"/>
      <c r="D108" s="229" t="s">
        <v>299</v>
      </c>
      <c r="E108" s="259" t="s">
        <v>1</v>
      </c>
      <c r="F108" s="260" t="s">
        <v>317</v>
      </c>
      <c r="G108" s="258"/>
      <c r="H108" s="261">
        <v>186.47999999999999</v>
      </c>
      <c r="I108" s="262"/>
      <c r="J108" s="258"/>
      <c r="K108" s="258"/>
      <c r="L108" s="263"/>
      <c r="M108" s="264"/>
      <c r="N108" s="265"/>
      <c r="O108" s="265"/>
      <c r="P108" s="265"/>
      <c r="Q108" s="265"/>
      <c r="R108" s="265"/>
      <c r="S108" s="265"/>
      <c r="T108" s="266"/>
      <c r="AT108" s="267" t="s">
        <v>299</v>
      </c>
      <c r="AU108" s="267" t="s">
        <v>86</v>
      </c>
      <c r="AV108" s="14" t="s">
        <v>210</v>
      </c>
      <c r="AW108" s="14" t="s">
        <v>38</v>
      </c>
      <c r="AX108" s="14" t="s">
        <v>77</v>
      </c>
      <c r="AY108" s="267" t="s">
        <v>195</v>
      </c>
    </row>
    <row r="109" s="12" customFormat="1">
      <c r="B109" s="235"/>
      <c r="C109" s="236"/>
      <c r="D109" s="229" t="s">
        <v>299</v>
      </c>
      <c r="E109" s="237" t="s">
        <v>1</v>
      </c>
      <c r="F109" s="238" t="s">
        <v>3501</v>
      </c>
      <c r="G109" s="236"/>
      <c r="H109" s="239">
        <v>-59.5</v>
      </c>
      <c r="I109" s="240"/>
      <c r="J109" s="236"/>
      <c r="K109" s="236"/>
      <c r="L109" s="241"/>
      <c r="M109" s="242"/>
      <c r="N109" s="243"/>
      <c r="O109" s="243"/>
      <c r="P109" s="243"/>
      <c r="Q109" s="243"/>
      <c r="R109" s="243"/>
      <c r="S109" s="243"/>
      <c r="T109" s="244"/>
      <c r="AT109" s="245" t="s">
        <v>299</v>
      </c>
      <c r="AU109" s="245" t="s">
        <v>86</v>
      </c>
      <c r="AV109" s="12" t="s">
        <v>86</v>
      </c>
      <c r="AW109" s="12" t="s">
        <v>38</v>
      </c>
      <c r="AX109" s="12" t="s">
        <v>77</v>
      </c>
      <c r="AY109" s="245" t="s">
        <v>195</v>
      </c>
    </row>
    <row r="110" s="13" customFormat="1">
      <c r="B110" s="246"/>
      <c r="C110" s="247"/>
      <c r="D110" s="229" t="s">
        <v>299</v>
      </c>
      <c r="E110" s="248" t="s">
        <v>1</v>
      </c>
      <c r="F110" s="249" t="s">
        <v>301</v>
      </c>
      <c r="G110" s="247"/>
      <c r="H110" s="250">
        <v>126.98</v>
      </c>
      <c r="I110" s="251"/>
      <c r="J110" s="247"/>
      <c r="K110" s="247"/>
      <c r="L110" s="252"/>
      <c r="M110" s="253"/>
      <c r="N110" s="254"/>
      <c r="O110" s="254"/>
      <c r="P110" s="254"/>
      <c r="Q110" s="254"/>
      <c r="R110" s="254"/>
      <c r="S110" s="254"/>
      <c r="T110" s="255"/>
      <c r="AT110" s="256" t="s">
        <v>299</v>
      </c>
      <c r="AU110" s="256" t="s">
        <v>86</v>
      </c>
      <c r="AV110" s="13" t="s">
        <v>215</v>
      </c>
      <c r="AW110" s="13" t="s">
        <v>38</v>
      </c>
      <c r="AX110" s="13" t="s">
        <v>84</v>
      </c>
      <c r="AY110" s="256" t="s">
        <v>195</v>
      </c>
    </row>
    <row r="111" s="1" customFormat="1" ht="16.5" customHeight="1">
      <c r="B111" s="39"/>
      <c r="C111" s="217" t="s">
        <v>194</v>
      </c>
      <c r="D111" s="217" t="s">
        <v>198</v>
      </c>
      <c r="E111" s="218" t="s">
        <v>341</v>
      </c>
      <c r="F111" s="219" t="s">
        <v>342</v>
      </c>
      <c r="G111" s="220" t="s">
        <v>309</v>
      </c>
      <c r="H111" s="221">
        <v>634.89999999999998</v>
      </c>
      <c r="I111" s="222"/>
      <c r="J111" s="223">
        <f>ROUND(I111*H111,2)</f>
        <v>0</v>
      </c>
      <c r="K111" s="219" t="s">
        <v>202</v>
      </c>
      <c r="L111" s="44"/>
      <c r="M111" s="224" t="s">
        <v>1</v>
      </c>
      <c r="N111" s="225" t="s">
        <v>48</v>
      </c>
      <c r="O111" s="80"/>
      <c r="P111" s="226">
        <f>O111*H111</f>
        <v>0</v>
      </c>
      <c r="Q111" s="226">
        <v>0</v>
      </c>
      <c r="R111" s="226">
        <f>Q111*H111</f>
        <v>0</v>
      </c>
      <c r="S111" s="226">
        <v>0</v>
      </c>
      <c r="T111" s="227">
        <f>S111*H111</f>
        <v>0</v>
      </c>
      <c r="AR111" s="17" t="s">
        <v>215</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3502</v>
      </c>
    </row>
    <row r="112" s="12" customFormat="1">
      <c r="B112" s="235"/>
      <c r="C112" s="236"/>
      <c r="D112" s="229" t="s">
        <v>299</v>
      </c>
      <c r="E112" s="236"/>
      <c r="F112" s="238" t="s">
        <v>3503</v>
      </c>
      <c r="G112" s="236"/>
      <c r="H112" s="239">
        <v>634.89999999999998</v>
      </c>
      <c r="I112" s="240"/>
      <c r="J112" s="236"/>
      <c r="K112" s="236"/>
      <c r="L112" s="241"/>
      <c r="M112" s="242"/>
      <c r="N112" s="243"/>
      <c r="O112" s="243"/>
      <c r="P112" s="243"/>
      <c r="Q112" s="243"/>
      <c r="R112" s="243"/>
      <c r="S112" s="243"/>
      <c r="T112" s="244"/>
      <c r="AT112" s="245" t="s">
        <v>299</v>
      </c>
      <c r="AU112" s="245" t="s">
        <v>86</v>
      </c>
      <c r="AV112" s="12" t="s">
        <v>86</v>
      </c>
      <c r="AW112" s="12" t="s">
        <v>4</v>
      </c>
      <c r="AX112" s="12" t="s">
        <v>84</v>
      </c>
      <c r="AY112" s="245" t="s">
        <v>195</v>
      </c>
    </row>
    <row r="113" s="1" customFormat="1" ht="16.5" customHeight="1">
      <c r="B113" s="39"/>
      <c r="C113" s="217" t="s">
        <v>228</v>
      </c>
      <c r="D113" s="217" t="s">
        <v>198</v>
      </c>
      <c r="E113" s="218" t="s">
        <v>2488</v>
      </c>
      <c r="F113" s="219" t="s">
        <v>2489</v>
      </c>
      <c r="G113" s="220" t="s">
        <v>309</v>
      </c>
      <c r="H113" s="221">
        <v>20</v>
      </c>
      <c r="I113" s="222"/>
      <c r="J113" s="223">
        <f>ROUND(I113*H113,2)</f>
        <v>0</v>
      </c>
      <c r="K113" s="219" t="s">
        <v>202</v>
      </c>
      <c r="L113" s="44"/>
      <c r="M113" s="224" t="s">
        <v>1</v>
      </c>
      <c r="N113" s="225" t="s">
        <v>48</v>
      </c>
      <c r="O113" s="80"/>
      <c r="P113" s="226">
        <f>O113*H113</f>
        <v>0</v>
      </c>
      <c r="Q113" s="226">
        <v>0</v>
      </c>
      <c r="R113" s="226">
        <f>Q113*H113</f>
        <v>0</v>
      </c>
      <c r="S113" s="226">
        <v>0</v>
      </c>
      <c r="T113" s="227">
        <f>S113*H113</f>
        <v>0</v>
      </c>
      <c r="AR113" s="17" t="s">
        <v>215</v>
      </c>
      <c r="AT113" s="17" t="s">
        <v>198</v>
      </c>
      <c r="AU113" s="17" t="s">
        <v>86</v>
      </c>
      <c r="AY113" s="17" t="s">
        <v>195</v>
      </c>
      <c r="BE113" s="228">
        <f>IF(N113="základní",J113,0)</f>
        <v>0</v>
      </c>
      <c r="BF113" s="228">
        <f>IF(N113="snížená",J113,0)</f>
        <v>0</v>
      </c>
      <c r="BG113" s="228">
        <f>IF(N113="zákl. přenesená",J113,0)</f>
        <v>0</v>
      </c>
      <c r="BH113" s="228">
        <f>IF(N113="sníž. přenesená",J113,0)</f>
        <v>0</v>
      </c>
      <c r="BI113" s="228">
        <f>IF(N113="nulová",J113,0)</f>
        <v>0</v>
      </c>
      <c r="BJ113" s="17" t="s">
        <v>84</v>
      </c>
      <c r="BK113" s="228">
        <f>ROUND(I113*H113,2)</f>
        <v>0</v>
      </c>
      <c r="BL113" s="17" t="s">
        <v>215</v>
      </c>
      <c r="BM113" s="17" t="s">
        <v>3504</v>
      </c>
    </row>
    <row r="114" s="12" customFormat="1">
      <c r="B114" s="235"/>
      <c r="C114" s="236"/>
      <c r="D114" s="229" t="s">
        <v>299</v>
      </c>
      <c r="E114" s="237" t="s">
        <v>1</v>
      </c>
      <c r="F114" s="238" t="s">
        <v>3505</v>
      </c>
      <c r="G114" s="236"/>
      <c r="H114" s="239">
        <v>20</v>
      </c>
      <c r="I114" s="240"/>
      <c r="J114" s="236"/>
      <c r="K114" s="236"/>
      <c r="L114" s="241"/>
      <c r="M114" s="242"/>
      <c r="N114" s="243"/>
      <c r="O114" s="243"/>
      <c r="P114" s="243"/>
      <c r="Q114" s="243"/>
      <c r="R114" s="243"/>
      <c r="S114" s="243"/>
      <c r="T114" s="244"/>
      <c r="AT114" s="245" t="s">
        <v>299</v>
      </c>
      <c r="AU114" s="245" t="s">
        <v>86</v>
      </c>
      <c r="AV114" s="12" t="s">
        <v>86</v>
      </c>
      <c r="AW114" s="12" t="s">
        <v>38</v>
      </c>
      <c r="AX114" s="12" t="s">
        <v>77</v>
      </c>
      <c r="AY114" s="245" t="s">
        <v>195</v>
      </c>
    </row>
    <row r="115" s="13" customFormat="1">
      <c r="B115" s="246"/>
      <c r="C115" s="247"/>
      <c r="D115" s="229" t="s">
        <v>299</v>
      </c>
      <c r="E115" s="248" t="s">
        <v>1</v>
      </c>
      <c r="F115" s="249" t="s">
        <v>301</v>
      </c>
      <c r="G115" s="247"/>
      <c r="H115" s="250">
        <v>20</v>
      </c>
      <c r="I115" s="251"/>
      <c r="J115" s="247"/>
      <c r="K115" s="247"/>
      <c r="L115" s="252"/>
      <c r="M115" s="253"/>
      <c r="N115" s="254"/>
      <c r="O115" s="254"/>
      <c r="P115" s="254"/>
      <c r="Q115" s="254"/>
      <c r="R115" s="254"/>
      <c r="S115" s="254"/>
      <c r="T115" s="255"/>
      <c r="AT115" s="256" t="s">
        <v>299</v>
      </c>
      <c r="AU115" s="256" t="s">
        <v>86</v>
      </c>
      <c r="AV115" s="13" t="s">
        <v>215</v>
      </c>
      <c r="AW115" s="13" t="s">
        <v>38</v>
      </c>
      <c r="AX115" s="13" t="s">
        <v>84</v>
      </c>
      <c r="AY115" s="256" t="s">
        <v>195</v>
      </c>
    </row>
    <row r="116" s="1" customFormat="1" ht="16.5" customHeight="1">
      <c r="B116" s="39"/>
      <c r="C116" s="217" t="s">
        <v>233</v>
      </c>
      <c r="D116" s="217" t="s">
        <v>198</v>
      </c>
      <c r="E116" s="218" t="s">
        <v>345</v>
      </c>
      <c r="F116" s="219" t="s">
        <v>346</v>
      </c>
      <c r="G116" s="220" t="s">
        <v>309</v>
      </c>
      <c r="H116" s="221">
        <v>126.98</v>
      </c>
      <c r="I116" s="222"/>
      <c r="J116" s="223">
        <f>ROUND(I116*H116,2)</f>
        <v>0</v>
      </c>
      <c r="K116" s="219" t="s">
        <v>202</v>
      </c>
      <c r="L116" s="44"/>
      <c r="M116" s="224" t="s">
        <v>1</v>
      </c>
      <c r="N116" s="225" t="s">
        <v>48</v>
      </c>
      <c r="O116" s="80"/>
      <c r="P116" s="226">
        <f>O116*H116</f>
        <v>0</v>
      </c>
      <c r="Q116" s="226">
        <v>0</v>
      </c>
      <c r="R116" s="226">
        <f>Q116*H116</f>
        <v>0</v>
      </c>
      <c r="S116" s="226">
        <v>0</v>
      </c>
      <c r="T116" s="227">
        <f>S116*H116</f>
        <v>0</v>
      </c>
      <c r="AR116" s="17" t="s">
        <v>215</v>
      </c>
      <c r="AT116" s="17" t="s">
        <v>198</v>
      </c>
      <c r="AU116" s="17" t="s">
        <v>86</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3506</v>
      </c>
    </row>
    <row r="117" s="1" customFormat="1" ht="16.5" customHeight="1">
      <c r="B117" s="39"/>
      <c r="C117" s="217" t="s">
        <v>238</v>
      </c>
      <c r="D117" s="217" t="s">
        <v>198</v>
      </c>
      <c r="E117" s="218" t="s">
        <v>348</v>
      </c>
      <c r="F117" s="219" t="s">
        <v>349</v>
      </c>
      <c r="G117" s="220" t="s">
        <v>350</v>
      </c>
      <c r="H117" s="221">
        <v>228.56399999999999</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3507</v>
      </c>
    </row>
    <row r="118" s="12" customFormat="1">
      <c r="B118" s="235"/>
      <c r="C118" s="236"/>
      <c r="D118" s="229" t="s">
        <v>299</v>
      </c>
      <c r="E118" s="236"/>
      <c r="F118" s="238" t="s">
        <v>3508</v>
      </c>
      <c r="G118" s="236"/>
      <c r="H118" s="239">
        <v>228.56399999999999</v>
      </c>
      <c r="I118" s="240"/>
      <c r="J118" s="236"/>
      <c r="K118" s="236"/>
      <c r="L118" s="241"/>
      <c r="M118" s="242"/>
      <c r="N118" s="243"/>
      <c r="O118" s="243"/>
      <c r="P118" s="243"/>
      <c r="Q118" s="243"/>
      <c r="R118" s="243"/>
      <c r="S118" s="243"/>
      <c r="T118" s="244"/>
      <c r="AT118" s="245" t="s">
        <v>299</v>
      </c>
      <c r="AU118" s="245" t="s">
        <v>86</v>
      </c>
      <c r="AV118" s="12" t="s">
        <v>86</v>
      </c>
      <c r="AW118" s="12" t="s">
        <v>4</v>
      </c>
      <c r="AX118" s="12" t="s">
        <v>84</v>
      </c>
      <c r="AY118" s="245" t="s">
        <v>195</v>
      </c>
    </row>
    <row r="119" s="1" customFormat="1" ht="16.5" customHeight="1">
      <c r="B119" s="39"/>
      <c r="C119" s="217" t="s">
        <v>245</v>
      </c>
      <c r="D119" s="217" t="s">
        <v>198</v>
      </c>
      <c r="E119" s="218" t="s">
        <v>354</v>
      </c>
      <c r="F119" s="219" t="s">
        <v>355</v>
      </c>
      <c r="G119" s="220" t="s">
        <v>309</v>
      </c>
      <c r="H119" s="221">
        <v>9.1199999999999992</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3509</v>
      </c>
    </row>
    <row r="120" s="12" customFormat="1">
      <c r="B120" s="235"/>
      <c r="C120" s="236"/>
      <c r="D120" s="229" t="s">
        <v>299</v>
      </c>
      <c r="E120" s="237" t="s">
        <v>1</v>
      </c>
      <c r="F120" s="238" t="s">
        <v>3510</v>
      </c>
      <c r="G120" s="236"/>
      <c r="H120" s="239">
        <v>9.1199999999999992</v>
      </c>
      <c r="I120" s="240"/>
      <c r="J120" s="236"/>
      <c r="K120" s="236"/>
      <c r="L120" s="241"/>
      <c r="M120" s="242"/>
      <c r="N120" s="243"/>
      <c r="O120" s="243"/>
      <c r="P120" s="243"/>
      <c r="Q120" s="243"/>
      <c r="R120" s="243"/>
      <c r="S120" s="243"/>
      <c r="T120" s="244"/>
      <c r="AT120" s="245" t="s">
        <v>299</v>
      </c>
      <c r="AU120" s="245" t="s">
        <v>86</v>
      </c>
      <c r="AV120" s="12" t="s">
        <v>86</v>
      </c>
      <c r="AW120" s="12" t="s">
        <v>38</v>
      </c>
      <c r="AX120" s="12" t="s">
        <v>77</v>
      </c>
      <c r="AY120" s="245" t="s">
        <v>195</v>
      </c>
    </row>
    <row r="121" s="13" customFormat="1">
      <c r="B121" s="246"/>
      <c r="C121" s="247"/>
      <c r="D121" s="229" t="s">
        <v>299</v>
      </c>
      <c r="E121" s="248" t="s">
        <v>1</v>
      </c>
      <c r="F121" s="249" t="s">
        <v>301</v>
      </c>
      <c r="G121" s="247"/>
      <c r="H121" s="250">
        <v>9.1199999999999992</v>
      </c>
      <c r="I121" s="251"/>
      <c r="J121" s="247"/>
      <c r="K121" s="247"/>
      <c r="L121" s="252"/>
      <c r="M121" s="253"/>
      <c r="N121" s="254"/>
      <c r="O121" s="254"/>
      <c r="P121" s="254"/>
      <c r="Q121" s="254"/>
      <c r="R121" s="254"/>
      <c r="S121" s="254"/>
      <c r="T121" s="255"/>
      <c r="AT121" s="256" t="s">
        <v>299</v>
      </c>
      <c r="AU121" s="256" t="s">
        <v>86</v>
      </c>
      <c r="AV121" s="13" t="s">
        <v>215</v>
      </c>
      <c r="AW121" s="13" t="s">
        <v>38</v>
      </c>
      <c r="AX121" s="13" t="s">
        <v>84</v>
      </c>
      <c r="AY121" s="256" t="s">
        <v>195</v>
      </c>
    </row>
    <row r="122" s="1" customFormat="1" ht="16.5" customHeight="1">
      <c r="B122" s="39"/>
      <c r="C122" s="217" t="s">
        <v>250</v>
      </c>
      <c r="D122" s="217" t="s">
        <v>198</v>
      </c>
      <c r="E122" s="218" t="s">
        <v>2492</v>
      </c>
      <c r="F122" s="219" t="s">
        <v>2493</v>
      </c>
      <c r="G122" s="220" t="s">
        <v>321</v>
      </c>
      <c r="H122" s="221">
        <v>85</v>
      </c>
      <c r="I122" s="222"/>
      <c r="J122" s="223">
        <f>ROUND(I122*H122,2)</f>
        <v>0</v>
      </c>
      <c r="K122" s="219" t="s">
        <v>202</v>
      </c>
      <c r="L122" s="44"/>
      <c r="M122" s="224" t="s">
        <v>1</v>
      </c>
      <c r="N122" s="225" t="s">
        <v>48</v>
      </c>
      <c r="O122" s="80"/>
      <c r="P122" s="226">
        <f>O122*H122</f>
        <v>0</v>
      </c>
      <c r="Q122" s="226">
        <v>0</v>
      </c>
      <c r="R122" s="226">
        <f>Q122*H122</f>
        <v>0</v>
      </c>
      <c r="S122" s="226">
        <v>0</v>
      </c>
      <c r="T122" s="227">
        <f>S122*H122</f>
        <v>0</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3511</v>
      </c>
    </row>
    <row r="123" s="12" customFormat="1">
      <c r="B123" s="235"/>
      <c r="C123" s="236"/>
      <c r="D123" s="229" t="s">
        <v>299</v>
      </c>
      <c r="E123" s="237" t="s">
        <v>1</v>
      </c>
      <c r="F123" s="238" t="s">
        <v>3512</v>
      </c>
      <c r="G123" s="236"/>
      <c r="H123" s="239">
        <v>85</v>
      </c>
      <c r="I123" s="240"/>
      <c r="J123" s="236"/>
      <c r="K123" s="236"/>
      <c r="L123" s="241"/>
      <c r="M123" s="242"/>
      <c r="N123" s="243"/>
      <c r="O123" s="243"/>
      <c r="P123" s="243"/>
      <c r="Q123" s="243"/>
      <c r="R123" s="243"/>
      <c r="S123" s="243"/>
      <c r="T123" s="244"/>
      <c r="AT123" s="245" t="s">
        <v>299</v>
      </c>
      <c r="AU123" s="245" t="s">
        <v>86</v>
      </c>
      <c r="AV123" s="12" t="s">
        <v>86</v>
      </c>
      <c r="AW123" s="12" t="s">
        <v>38</v>
      </c>
      <c r="AX123" s="12" t="s">
        <v>77</v>
      </c>
      <c r="AY123" s="245" t="s">
        <v>195</v>
      </c>
    </row>
    <row r="124" s="13" customFormat="1">
      <c r="B124" s="246"/>
      <c r="C124" s="247"/>
      <c r="D124" s="229" t="s">
        <v>299</v>
      </c>
      <c r="E124" s="248" t="s">
        <v>1</v>
      </c>
      <c r="F124" s="249" t="s">
        <v>301</v>
      </c>
      <c r="G124" s="247"/>
      <c r="H124" s="250">
        <v>85</v>
      </c>
      <c r="I124" s="251"/>
      <c r="J124" s="247"/>
      <c r="K124" s="247"/>
      <c r="L124" s="252"/>
      <c r="M124" s="253"/>
      <c r="N124" s="254"/>
      <c r="O124" s="254"/>
      <c r="P124" s="254"/>
      <c r="Q124" s="254"/>
      <c r="R124" s="254"/>
      <c r="S124" s="254"/>
      <c r="T124" s="255"/>
      <c r="AT124" s="256" t="s">
        <v>299</v>
      </c>
      <c r="AU124" s="256" t="s">
        <v>86</v>
      </c>
      <c r="AV124" s="13" t="s">
        <v>215</v>
      </c>
      <c r="AW124" s="13" t="s">
        <v>38</v>
      </c>
      <c r="AX124" s="13" t="s">
        <v>84</v>
      </c>
      <c r="AY124" s="256" t="s">
        <v>195</v>
      </c>
    </row>
    <row r="125" s="1" customFormat="1" ht="16.5" customHeight="1">
      <c r="B125" s="39"/>
      <c r="C125" s="217" t="s">
        <v>257</v>
      </c>
      <c r="D125" s="217" t="s">
        <v>198</v>
      </c>
      <c r="E125" s="218" t="s">
        <v>2496</v>
      </c>
      <c r="F125" s="219" t="s">
        <v>2497</v>
      </c>
      <c r="G125" s="220" t="s">
        <v>321</v>
      </c>
      <c r="H125" s="221">
        <v>45</v>
      </c>
      <c r="I125" s="222"/>
      <c r="J125" s="223">
        <f>ROUND(I125*H125,2)</f>
        <v>0</v>
      </c>
      <c r="K125" s="219" t="s">
        <v>202</v>
      </c>
      <c r="L125" s="44"/>
      <c r="M125" s="224" t="s">
        <v>1</v>
      </c>
      <c r="N125" s="225" t="s">
        <v>48</v>
      </c>
      <c r="O125" s="80"/>
      <c r="P125" s="226">
        <f>O125*H125</f>
        <v>0</v>
      </c>
      <c r="Q125" s="226">
        <v>0</v>
      </c>
      <c r="R125" s="226">
        <f>Q125*H125</f>
        <v>0</v>
      </c>
      <c r="S125" s="226">
        <v>0</v>
      </c>
      <c r="T125" s="227">
        <f>S125*H125</f>
        <v>0</v>
      </c>
      <c r="AR125" s="17" t="s">
        <v>215</v>
      </c>
      <c r="AT125" s="17" t="s">
        <v>198</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215</v>
      </c>
      <c r="BM125" s="17" t="s">
        <v>3513</v>
      </c>
    </row>
    <row r="126" s="12" customFormat="1">
      <c r="B126" s="235"/>
      <c r="C126" s="236"/>
      <c r="D126" s="229" t="s">
        <v>299</v>
      </c>
      <c r="E126" s="237" t="s">
        <v>1</v>
      </c>
      <c r="F126" s="238" t="s">
        <v>3514</v>
      </c>
      <c r="G126" s="236"/>
      <c r="H126" s="239">
        <v>45</v>
      </c>
      <c r="I126" s="240"/>
      <c r="J126" s="236"/>
      <c r="K126" s="236"/>
      <c r="L126" s="241"/>
      <c r="M126" s="242"/>
      <c r="N126" s="243"/>
      <c r="O126" s="243"/>
      <c r="P126" s="243"/>
      <c r="Q126" s="243"/>
      <c r="R126" s="243"/>
      <c r="S126" s="243"/>
      <c r="T126" s="244"/>
      <c r="AT126" s="245" t="s">
        <v>299</v>
      </c>
      <c r="AU126" s="245" t="s">
        <v>86</v>
      </c>
      <c r="AV126" s="12" t="s">
        <v>86</v>
      </c>
      <c r="AW126" s="12" t="s">
        <v>38</v>
      </c>
      <c r="AX126" s="12" t="s">
        <v>77</v>
      </c>
      <c r="AY126" s="245" t="s">
        <v>195</v>
      </c>
    </row>
    <row r="127" s="13" customFormat="1">
      <c r="B127" s="246"/>
      <c r="C127" s="247"/>
      <c r="D127" s="229" t="s">
        <v>299</v>
      </c>
      <c r="E127" s="248" t="s">
        <v>1</v>
      </c>
      <c r="F127" s="249" t="s">
        <v>301</v>
      </c>
      <c r="G127" s="247"/>
      <c r="H127" s="250">
        <v>45</v>
      </c>
      <c r="I127" s="251"/>
      <c r="J127" s="247"/>
      <c r="K127" s="247"/>
      <c r="L127" s="252"/>
      <c r="M127" s="253"/>
      <c r="N127" s="254"/>
      <c r="O127" s="254"/>
      <c r="P127" s="254"/>
      <c r="Q127" s="254"/>
      <c r="R127" s="254"/>
      <c r="S127" s="254"/>
      <c r="T127" s="255"/>
      <c r="AT127" s="256" t="s">
        <v>299</v>
      </c>
      <c r="AU127" s="256" t="s">
        <v>86</v>
      </c>
      <c r="AV127" s="13" t="s">
        <v>215</v>
      </c>
      <c r="AW127" s="13" t="s">
        <v>38</v>
      </c>
      <c r="AX127" s="13" t="s">
        <v>84</v>
      </c>
      <c r="AY127" s="256" t="s">
        <v>195</v>
      </c>
    </row>
    <row r="128" s="1" customFormat="1" ht="16.5" customHeight="1">
      <c r="B128" s="39"/>
      <c r="C128" s="217" t="s">
        <v>353</v>
      </c>
      <c r="D128" s="217" t="s">
        <v>198</v>
      </c>
      <c r="E128" s="218" t="s">
        <v>2509</v>
      </c>
      <c r="F128" s="219" t="s">
        <v>2510</v>
      </c>
      <c r="G128" s="220" t="s">
        <v>321</v>
      </c>
      <c r="H128" s="221">
        <v>236</v>
      </c>
      <c r="I128" s="222"/>
      <c r="J128" s="223">
        <f>ROUND(I128*H128,2)</f>
        <v>0</v>
      </c>
      <c r="K128" s="219" t="s">
        <v>202</v>
      </c>
      <c r="L128" s="44"/>
      <c r="M128" s="224" t="s">
        <v>1</v>
      </c>
      <c r="N128" s="225" t="s">
        <v>48</v>
      </c>
      <c r="O128" s="80"/>
      <c r="P128" s="226">
        <f>O128*H128</f>
        <v>0</v>
      </c>
      <c r="Q128" s="226">
        <v>0</v>
      </c>
      <c r="R128" s="226">
        <f>Q128*H128</f>
        <v>0</v>
      </c>
      <c r="S128" s="226">
        <v>0</v>
      </c>
      <c r="T128" s="227">
        <f>S128*H128</f>
        <v>0</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3515</v>
      </c>
    </row>
    <row r="129" s="15" customFormat="1">
      <c r="B129" s="268"/>
      <c r="C129" s="269"/>
      <c r="D129" s="229" t="s">
        <v>299</v>
      </c>
      <c r="E129" s="270" t="s">
        <v>1</v>
      </c>
      <c r="F129" s="271" t="s">
        <v>2512</v>
      </c>
      <c r="G129" s="269"/>
      <c r="H129" s="270" t="s">
        <v>1</v>
      </c>
      <c r="I129" s="272"/>
      <c r="J129" s="269"/>
      <c r="K129" s="269"/>
      <c r="L129" s="273"/>
      <c r="M129" s="274"/>
      <c r="N129" s="275"/>
      <c r="O129" s="275"/>
      <c r="P129" s="275"/>
      <c r="Q129" s="275"/>
      <c r="R129" s="275"/>
      <c r="S129" s="275"/>
      <c r="T129" s="276"/>
      <c r="AT129" s="277" t="s">
        <v>299</v>
      </c>
      <c r="AU129" s="277" t="s">
        <v>86</v>
      </c>
      <c r="AV129" s="15" t="s">
        <v>84</v>
      </c>
      <c r="AW129" s="15" t="s">
        <v>38</v>
      </c>
      <c r="AX129" s="15" t="s">
        <v>77</v>
      </c>
      <c r="AY129" s="277" t="s">
        <v>195</v>
      </c>
    </row>
    <row r="130" s="12" customFormat="1">
      <c r="B130" s="235"/>
      <c r="C130" s="236"/>
      <c r="D130" s="229" t="s">
        <v>299</v>
      </c>
      <c r="E130" s="237" t="s">
        <v>1</v>
      </c>
      <c r="F130" s="238" t="s">
        <v>3516</v>
      </c>
      <c r="G130" s="236"/>
      <c r="H130" s="239">
        <v>236</v>
      </c>
      <c r="I130" s="240"/>
      <c r="J130" s="236"/>
      <c r="K130" s="236"/>
      <c r="L130" s="241"/>
      <c r="M130" s="242"/>
      <c r="N130" s="243"/>
      <c r="O130" s="243"/>
      <c r="P130" s="243"/>
      <c r="Q130" s="243"/>
      <c r="R130" s="243"/>
      <c r="S130" s="243"/>
      <c r="T130" s="244"/>
      <c r="AT130" s="245" t="s">
        <v>299</v>
      </c>
      <c r="AU130" s="245" t="s">
        <v>86</v>
      </c>
      <c r="AV130" s="12" t="s">
        <v>86</v>
      </c>
      <c r="AW130" s="12" t="s">
        <v>38</v>
      </c>
      <c r="AX130" s="12" t="s">
        <v>77</v>
      </c>
      <c r="AY130" s="245" t="s">
        <v>195</v>
      </c>
    </row>
    <row r="131" s="13" customFormat="1">
      <c r="B131" s="246"/>
      <c r="C131" s="247"/>
      <c r="D131" s="229" t="s">
        <v>299</v>
      </c>
      <c r="E131" s="248" t="s">
        <v>1</v>
      </c>
      <c r="F131" s="249" t="s">
        <v>301</v>
      </c>
      <c r="G131" s="247"/>
      <c r="H131" s="250">
        <v>236</v>
      </c>
      <c r="I131" s="251"/>
      <c r="J131" s="247"/>
      <c r="K131" s="247"/>
      <c r="L131" s="252"/>
      <c r="M131" s="253"/>
      <c r="N131" s="254"/>
      <c r="O131" s="254"/>
      <c r="P131" s="254"/>
      <c r="Q131" s="254"/>
      <c r="R131" s="254"/>
      <c r="S131" s="254"/>
      <c r="T131" s="255"/>
      <c r="AT131" s="256" t="s">
        <v>299</v>
      </c>
      <c r="AU131" s="256" t="s">
        <v>86</v>
      </c>
      <c r="AV131" s="13" t="s">
        <v>215</v>
      </c>
      <c r="AW131" s="13" t="s">
        <v>38</v>
      </c>
      <c r="AX131" s="13" t="s">
        <v>84</v>
      </c>
      <c r="AY131" s="256" t="s">
        <v>195</v>
      </c>
    </row>
    <row r="132" s="1" customFormat="1" ht="16.5" customHeight="1">
      <c r="B132" s="39"/>
      <c r="C132" s="217" t="s">
        <v>360</v>
      </c>
      <c r="D132" s="217" t="s">
        <v>198</v>
      </c>
      <c r="E132" s="218" t="s">
        <v>392</v>
      </c>
      <c r="F132" s="219" t="s">
        <v>393</v>
      </c>
      <c r="G132" s="220" t="s">
        <v>321</v>
      </c>
      <c r="H132" s="221">
        <v>312</v>
      </c>
      <c r="I132" s="222"/>
      <c r="J132" s="223">
        <f>ROUND(I132*H132,2)</f>
        <v>0</v>
      </c>
      <c r="K132" s="219" t="s">
        <v>202</v>
      </c>
      <c r="L132" s="44"/>
      <c r="M132" s="224" t="s">
        <v>1</v>
      </c>
      <c r="N132" s="225" t="s">
        <v>48</v>
      </c>
      <c r="O132" s="80"/>
      <c r="P132" s="226">
        <f>O132*H132</f>
        <v>0</v>
      </c>
      <c r="Q132" s="226">
        <v>0</v>
      </c>
      <c r="R132" s="226">
        <f>Q132*H132</f>
        <v>0</v>
      </c>
      <c r="S132" s="226">
        <v>0</v>
      </c>
      <c r="T132" s="227">
        <f>S132*H132</f>
        <v>0</v>
      </c>
      <c r="AR132" s="17" t="s">
        <v>215</v>
      </c>
      <c r="AT132" s="17" t="s">
        <v>198</v>
      </c>
      <c r="AU132" s="17" t="s">
        <v>86</v>
      </c>
      <c r="AY132" s="17" t="s">
        <v>195</v>
      </c>
      <c r="BE132" s="228">
        <f>IF(N132="základní",J132,0)</f>
        <v>0</v>
      </c>
      <c r="BF132" s="228">
        <f>IF(N132="snížená",J132,0)</f>
        <v>0</v>
      </c>
      <c r="BG132" s="228">
        <f>IF(N132="zákl. přenesená",J132,0)</f>
        <v>0</v>
      </c>
      <c r="BH132" s="228">
        <f>IF(N132="sníž. přenesená",J132,0)</f>
        <v>0</v>
      </c>
      <c r="BI132" s="228">
        <f>IF(N132="nulová",J132,0)</f>
        <v>0</v>
      </c>
      <c r="BJ132" s="17" t="s">
        <v>84</v>
      </c>
      <c r="BK132" s="228">
        <f>ROUND(I132*H132,2)</f>
        <v>0</v>
      </c>
      <c r="BL132" s="17" t="s">
        <v>215</v>
      </c>
      <c r="BM132" s="17" t="s">
        <v>3517</v>
      </c>
    </row>
    <row r="133" s="15" customFormat="1">
      <c r="B133" s="268"/>
      <c r="C133" s="269"/>
      <c r="D133" s="229" t="s">
        <v>299</v>
      </c>
      <c r="E133" s="270" t="s">
        <v>1</v>
      </c>
      <c r="F133" s="271" t="s">
        <v>2512</v>
      </c>
      <c r="G133" s="269"/>
      <c r="H133" s="270" t="s">
        <v>1</v>
      </c>
      <c r="I133" s="272"/>
      <c r="J133" s="269"/>
      <c r="K133" s="269"/>
      <c r="L133" s="273"/>
      <c r="M133" s="274"/>
      <c r="N133" s="275"/>
      <c r="O133" s="275"/>
      <c r="P133" s="275"/>
      <c r="Q133" s="275"/>
      <c r="R133" s="275"/>
      <c r="S133" s="275"/>
      <c r="T133" s="276"/>
      <c r="AT133" s="277" t="s">
        <v>299</v>
      </c>
      <c r="AU133" s="277" t="s">
        <v>86</v>
      </c>
      <c r="AV133" s="15" t="s">
        <v>84</v>
      </c>
      <c r="AW133" s="15" t="s">
        <v>38</v>
      </c>
      <c r="AX133" s="15" t="s">
        <v>77</v>
      </c>
      <c r="AY133" s="277" t="s">
        <v>195</v>
      </c>
    </row>
    <row r="134" s="12" customFormat="1">
      <c r="B134" s="235"/>
      <c r="C134" s="236"/>
      <c r="D134" s="229" t="s">
        <v>299</v>
      </c>
      <c r="E134" s="237" t="s">
        <v>1</v>
      </c>
      <c r="F134" s="238" t="s">
        <v>3518</v>
      </c>
      <c r="G134" s="236"/>
      <c r="H134" s="239">
        <v>145</v>
      </c>
      <c r="I134" s="240"/>
      <c r="J134" s="236"/>
      <c r="K134" s="236"/>
      <c r="L134" s="241"/>
      <c r="M134" s="242"/>
      <c r="N134" s="243"/>
      <c r="O134" s="243"/>
      <c r="P134" s="243"/>
      <c r="Q134" s="243"/>
      <c r="R134" s="243"/>
      <c r="S134" s="243"/>
      <c r="T134" s="244"/>
      <c r="AT134" s="245" t="s">
        <v>299</v>
      </c>
      <c r="AU134" s="245" t="s">
        <v>86</v>
      </c>
      <c r="AV134" s="12" t="s">
        <v>86</v>
      </c>
      <c r="AW134" s="12" t="s">
        <v>38</v>
      </c>
      <c r="AX134" s="12" t="s">
        <v>77</v>
      </c>
      <c r="AY134" s="245" t="s">
        <v>195</v>
      </c>
    </row>
    <row r="135" s="12" customFormat="1">
      <c r="B135" s="235"/>
      <c r="C135" s="236"/>
      <c r="D135" s="229" t="s">
        <v>299</v>
      </c>
      <c r="E135" s="237" t="s">
        <v>1</v>
      </c>
      <c r="F135" s="238" t="s">
        <v>3519</v>
      </c>
      <c r="G135" s="236"/>
      <c r="H135" s="239">
        <v>91</v>
      </c>
      <c r="I135" s="240"/>
      <c r="J135" s="236"/>
      <c r="K135" s="236"/>
      <c r="L135" s="241"/>
      <c r="M135" s="242"/>
      <c r="N135" s="243"/>
      <c r="O135" s="243"/>
      <c r="P135" s="243"/>
      <c r="Q135" s="243"/>
      <c r="R135" s="243"/>
      <c r="S135" s="243"/>
      <c r="T135" s="244"/>
      <c r="AT135" s="245" t="s">
        <v>299</v>
      </c>
      <c r="AU135" s="245" t="s">
        <v>86</v>
      </c>
      <c r="AV135" s="12" t="s">
        <v>86</v>
      </c>
      <c r="AW135" s="12" t="s">
        <v>38</v>
      </c>
      <c r="AX135" s="12" t="s">
        <v>77</v>
      </c>
      <c r="AY135" s="245" t="s">
        <v>195</v>
      </c>
    </row>
    <row r="136" s="14" customFormat="1">
      <c r="B136" s="257"/>
      <c r="C136" s="258"/>
      <c r="D136" s="229" t="s">
        <v>299</v>
      </c>
      <c r="E136" s="259" t="s">
        <v>1</v>
      </c>
      <c r="F136" s="260" t="s">
        <v>317</v>
      </c>
      <c r="G136" s="258"/>
      <c r="H136" s="261">
        <v>236</v>
      </c>
      <c r="I136" s="262"/>
      <c r="J136" s="258"/>
      <c r="K136" s="258"/>
      <c r="L136" s="263"/>
      <c r="M136" s="264"/>
      <c r="N136" s="265"/>
      <c r="O136" s="265"/>
      <c r="P136" s="265"/>
      <c r="Q136" s="265"/>
      <c r="R136" s="265"/>
      <c r="S136" s="265"/>
      <c r="T136" s="266"/>
      <c r="AT136" s="267" t="s">
        <v>299</v>
      </c>
      <c r="AU136" s="267" t="s">
        <v>86</v>
      </c>
      <c r="AV136" s="14" t="s">
        <v>210</v>
      </c>
      <c r="AW136" s="14" t="s">
        <v>38</v>
      </c>
      <c r="AX136" s="14" t="s">
        <v>77</v>
      </c>
      <c r="AY136" s="267" t="s">
        <v>195</v>
      </c>
    </row>
    <row r="137" s="12" customFormat="1">
      <c r="B137" s="235"/>
      <c r="C137" s="236"/>
      <c r="D137" s="229" t="s">
        <v>299</v>
      </c>
      <c r="E137" s="237" t="s">
        <v>1</v>
      </c>
      <c r="F137" s="238" t="s">
        <v>3520</v>
      </c>
      <c r="G137" s="236"/>
      <c r="H137" s="239">
        <v>76</v>
      </c>
      <c r="I137" s="240"/>
      <c r="J137" s="236"/>
      <c r="K137" s="236"/>
      <c r="L137" s="241"/>
      <c r="M137" s="242"/>
      <c r="N137" s="243"/>
      <c r="O137" s="243"/>
      <c r="P137" s="243"/>
      <c r="Q137" s="243"/>
      <c r="R137" s="243"/>
      <c r="S137" s="243"/>
      <c r="T137" s="244"/>
      <c r="AT137" s="245" t="s">
        <v>299</v>
      </c>
      <c r="AU137" s="245" t="s">
        <v>86</v>
      </c>
      <c r="AV137" s="12" t="s">
        <v>86</v>
      </c>
      <c r="AW137" s="12" t="s">
        <v>38</v>
      </c>
      <c r="AX137" s="12" t="s">
        <v>77</v>
      </c>
      <c r="AY137" s="245" t="s">
        <v>195</v>
      </c>
    </row>
    <row r="138" s="13" customFormat="1">
      <c r="B138" s="246"/>
      <c r="C138" s="247"/>
      <c r="D138" s="229" t="s">
        <v>299</v>
      </c>
      <c r="E138" s="248" t="s">
        <v>1</v>
      </c>
      <c r="F138" s="249" t="s">
        <v>301</v>
      </c>
      <c r="G138" s="247"/>
      <c r="H138" s="250">
        <v>312</v>
      </c>
      <c r="I138" s="251"/>
      <c r="J138" s="247"/>
      <c r="K138" s="247"/>
      <c r="L138" s="252"/>
      <c r="M138" s="253"/>
      <c r="N138" s="254"/>
      <c r="O138" s="254"/>
      <c r="P138" s="254"/>
      <c r="Q138" s="254"/>
      <c r="R138" s="254"/>
      <c r="S138" s="254"/>
      <c r="T138" s="255"/>
      <c r="AT138" s="256" t="s">
        <v>299</v>
      </c>
      <c r="AU138" s="256" t="s">
        <v>86</v>
      </c>
      <c r="AV138" s="13" t="s">
        <v>215</v>
      </c>
      <c r="AW138" s="13" t="s">
        <v>38</v>
      </c>
      <c r="AX138" s="13" t="s">
        <v>84</v>
      </c>
      <c r="AY138" s="256" t="s">
        <v>195</v>
      </c>
    </row>
    <row r="139" s="1" customFormat="1" ht="16.5" customHeight="1">
      <c r="B139" s="39"/>
      <c r="C139" s="217" t="s">
        <v>365</v>
      </c>
      <c r="D139" s="217" t="s">
        <v>198</v>
      </c>
      <c r="E139" s="218" t="s">
        <v>397</v>
      </c>
      <c r="F139" s="219" t="s">
        <v>398</v>
      </c>
      <c r="G139" s="220" t="s">
        <v>309</v>
      </c>
      <c r="H139" s="221">
        <v>9.1199999999999992</v>
      </c>
      <c r="I139" s="222"/>
      <c r="J139" s="223">
        <f>ROUND(I139*H139,2)</f>
        <v>0</v>
      </c>
      <c r="K139" s="219" t="s">
        <v>202</v>
      </c>
      <c r="L139" s="44"/>
      <c r="M139" s="224" t="s">
        <v>1</v>
      </c>
      <c r="N139" s="225" t="s">
        <v>48</v>
      </c>
      <c r="O139" s="80"/>
      <c r="P139" s="226">
        <f>O139*H139</f>
        <v>0</v>
      </c>
      <c r="Q139" s="226">
        <v>0</v>
      </c>
      <c r="R139" s="226">
        <f>Q139*H139</f>
        <v>0</v>
      </c>
      <c r="S139" s="226">
        <v>0</v>
      </c>
      <c r="T139" s="227">
        <f>S139*H139</f>
        <v>0</v>
      </c>
      <c r="AR139" s="17" t="s">
        <v>399</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399</v>
      </c>
      <c r="BM139" s="17" t="s">
        <v>3521</v>
      </c>
    </row>
    <row r="140" s="11" customFormat="1" ht="20.88" customHeight="1">
      <c r="B140" s="201"/>
      <c r="C140" s="202"/>
      <c r="D140" s="203" t="s">
        <v>76</v>
      </c>
      <c r="E140" s="215" t="s">
        <v>386</v>
      </c>
      <c r="F140" s="215" t="s">
        <v>2526</v>
      </c>
      <c r="G140" s="202"/>
      <c r="H140" s="202"/>
      <c r="I140" s="205"/>
      <c r="J140" s="216">
        <f>BK140</f>
        <v>0</v>
      </c>
      <c r="K140" s="202"/>
      <c r="L140" s="207"/>
      <c r="M140" s="208"/>
      <c r="N140" s="209"/>
      <c r="O140" s="209"/>
      <c r="P140" s="210">
        <f>SUM(P141:P174)</f>
        <v>0</v>
      </c>
      <c r="Q140" s="209"/>
      <c r="R140" s="210">
        <f>SUM(R141:R174)</f>
        <v>29.705199999999998</v>
      </c>
      <c r="S140" s="209"/>
      <c r="T140" s="211">
        <f>SUM(T141:T174)</f>
        <v>0</v>
      </c>
      <c r="AR140" s="212" t="s">
        <v>84</v>
      </c>
      <c r="AT140" s="213" t="s">
        <v>76</v>
      </c>
      <c r="AU140" s="213" t="s">
        <v>86</v>
      </c>
      <c r="AY140" s="212" t="s">
        <v>195</v>
      </c>
      <c r="BK140" s="214">
        <f>SUM(BK141:BK174)</f>
        <v>0</v>
      </c>
    </row>
    <row r="141" s="1" customFormat="1" ht="16.5" customHeight="1">
      <c r="B141" s="39"/>
      <c r="C141" s="217" t="s">
        <v>8</v>
      </c>
      <c r="D141" s="217" t="s">
        <v>198</v>
      </c>
      <c r="E141" s="218" t="s">
        <v>3522</v>
      </c>
      <c r="F141" s="219" t="s">
        <v>3523</v>
      </c>
      <c r="G141" s="220" t="s">
        <v>321</v>
      </c>
      <c r="H141" s="221">
        <v>120</v>
      </c>
      <c r="I141" s="222"/>
      <c r="J141" s="223">
        <f>ROUND(I141*H141,2)</f>
        <v>0</v>
      </c>
      <c r="K141" s="219" t="s">
        <v>202</v>
      </c>
      <c r="L141" s="44"/>
      <c r="M141" s="224" t="s">
        <v>1</v>
      </c>
      <c r="N141" s="225" t="s">
        <v>48</v>
      </c>
      <c r="O141" s="80"/>
      <c r="P141" s="226">
        <f>O141*H141</f>
        <v>0</v>
      </c>
      <c r="Q141" s="226">
        <v>0</v>
      </c>
      <c r="R141" s="226">
        <f>Q141*H141</f>
        <v>0</v>
      </c>
      <c r="S141" s="226">
        <v>0</v>
      </c>
      <c r="T141" s="227">
        <f>S141*H141</f>
        <v>0</v>
      </c>
      <c r="AR141" s="17" t="s">
        <v>215</v>
      </c>
      <c r="AT141" s="17" t="s">
        <v>198</v>
      </c>
      <c r="AU141" s="17" t="s">
        <v>210</v>
      </c>
      <c r="AY141" s="17" t="s">
        <v>195</v>
      </c>
      <c r="BE141" s="228">
        <f>IF(N141="základní",J141,0)</f>
        <v>0</v>
      </c>
      <c r="BF141" s="228">
        <f>IF(N141="snížená",J141,0)</f>
        <v>0</v>
      </c>
      <c r="BG141" s="228">
        <f>IF(N141="zákl. přenesená",J141,0)</f>
        <v>0</v>
      </c>
      <c r="BH141" s="228">
        <f>IF(N141="sníž. přenesená",J141,0)</f>
        <v>0</v>
      </c>
      <c r="BI141" s="228">
        <f>IF(N141="nulová",J141,0)</f>
        <v>0</v>
      </c>
      <c r="BJ141" s="17" t="s">
        <v>84</v>
      </c>
      <c r="BK141" s="228">
        <f>ROUND(I141*H141,2)</f>
        <v>0</v>
      </c>
      <c r="BL141" s="17" t="s">
        <v>215</v>
      </c>
      <c r="BM141" s="17" t="s">
        <v>3524</v>
      </c>
    </row>
    <row r="142" s="12" customFormat="1">
      <c r="B142" s="235"/>
      <c r="C142" s="236"/>
      <c r="D142" s="229" t="s">
        <v>299</v>
      </c>
      <c r="E142" s="237" t="s">
        <v>1</v>
      </c>
      <c r="F142" s="238" t="s">
        <v>3525</v>
      </c>
      <c r="G142" s="236"/>
      <c r="H142" s="239">
        <v>120</v>
      </c>
      <c r="I142" s="240"/>
      <c r="J142" s="236"/>
      <c r="K142" s="236"/>
      <c r="L142" s="241"/>
      <c r="M142" s="242"/>
      <c r="N142" s="243"/>
      <c r="O142" s="243"/>
      <c r="P142" s="243"/>
      <c r="Q142" s="243"/>
      <c r="R142" s="243"/>
      <c r="S142" s="243"/>
      <c r="T142" s="244"/>
      <c r="AT142" s="245" t="s">
        <v>299</v>
      </c>
      <c r="AU142" s="245" t="s">
        <v>210</v>
      </c>
      <c r="AV142" s="12" t="s">
        <v>86</v>
      </c>
      <c r="AW142" s="12" t="s">
        <v>38</v>
      </c>
      <c r="AX142" s="12" t="s">
        <v>77</v>
      </c>
      <c r="AY142" s="245" t="s">
        <v>195</v>
      </c>
    </row>
    <row r="143" s="13" customFormat="1">
      <c r="B143" s="246"/>
      <c r="C143" s="247"/>
      <c r="D143" s="229" t="s">
        <v>299</v>
      </c>
      <c r="E143" s="248" t="s">
        <v>1</v>
      </c>
      <c r="F143" s="249" t="s">
        <v>301</v>
      </c>
      <c r="G143" s="247"/>
      <c r="H143" s="250">
        <v>120</v>
      </c>
      <c r="I143" s="251"/>
      <c r="J143" s="247"/>
      <c r="K143" s="247"/>
      <c r="L143" s="252"/>
      <c r="M143" s="253"/>
      <c r="N143" s="254"/>
      <c r="O143" s="254"/>
      <c r="P143" s="254"/>
      <c r="Q143" s="254"/>
      <c r="R143" s="254"/>
      <c r="S143" s="254"/>
      <c r="T143" s="255"/>
      <c r="AT143" s="256" t="s">
        <v>299</v>
      </c>
      <c r="AU143" s="256" t="s">
        <v>210</v>
      </c>
      <c r="AV143" s="13" t="s">
        <v>215</v>
      </c>
      <c r="AW143" s="13" t="s">
        <v>38</v>
      </c>
      <c r="AX143" s="13" t="s">
        <v>84</v>
      </c>
      <c r="AY143" s="256" t="s">
        <v>195</v>
      </c>
    </row>
    <row r="144" s="1" customFormat="1" ht="16.5" customHeight="1">
      <c r="B144" s="39"/>
      <c r="C144" s="217" t="s">
        <v>376</v>
      </c>
      <c r="D144" s="217" t="s">
        <v>198</v>
      </c>
      <c r="E144" s="218" t="s">
        <v>3526</v>
      </c>
      <c r="F144" s="219" t="s">
        <v>3527</v>
      </c>
      <c r="G144" s="220" t="s">
        <v>321</v>
      </c>
      <c r="H144" s="221">
        <v>120</v>
      </c>
      <c r="I144" s="222"/>
      <c r="J144" s="223">
        <f>ROUND(I144*H144,2)</f>
        <v>0</v>
      </c>
      <c r="K144" s="219" t="s">
        <v>202</v>
      </c>
      <c r="L144" s="44"/>
      <c r="M144" s="224" t="s">
        <v>1</v>
      </c>
      <c r="N144" s="225" t="s">
        <v>48</v>
      </c>
      <c r="O144" s="80"/>
      <c r="P144" s="226">
        <f>O144*H144</f>
        <v>0</v>
      </c>
      <c r="Q144" s="226">
        <v>0</v>
      </c>
      <c r="R144" s="226">
        <f>Q144*H144</f>
        <v>0</v>
      </c>
      <c r="S144" s="226">
        <v>0</v>
      </c>
      <c r="T144" s="227">
        <f>S144*H144</f>
        <v>0</v>
      </c>
      <c r="AR144" s="17" t="s">
        <v>215</v>
      </c>
      <c r="AT144" s="17" t="s">
        <v>198</v>
      </c>
      <c r="AU144" s="17" t="s">
        <v>210</v>
      </c>
      <c r="AY144" s="17" t="s">
        <v>195</v>
      </c>
      <c r="BE144" s="228">
        <f>IF(N144="základní",J144,0)</f>
        <v>0</v>
      </c>
      <c r="BF144" s="228">
        <f>IF(N144="snížená",J144,0)</f>
        <v>0</v>
      </c>
      <c r="BG144" s="228">
        <f>IF(N144="zákl. přenesená",J144,0)</f>
        <v>0</v>
      </c>
      <c r="BH144" s="228">
        <f>IF(N144="sníž. přenesená",J144,0)</f>
        <v>0</v>
      </c>
      <c r="BI144" s="228">
        <f>IF(N144="nulová",J144,0)</f>
        <v>0</v>
      </c>
      <c r="BJ144" s="17" t="s">
        <v>84</v>
      </c>
      <c r="BK144" s="228">
        <f>ROUND(I144*H144,2)</f>
        <v>0</v>
      </c>
      <c r="BL144" s="17" t="s">
        <v>215</v>
      </c>
      <c r="BM144" s="17" t="s">
        <v>3528</v>
      </c>
    </row>
    <row r="145" s="12" customFormat="1">
      <c r="B145" s="235"/>
      <c r="C145" s="236"/>
      <c r="D145" s="229" t="s">
        <v>299</v>
      </c>
      <c r="E145" s="237" t="s">
        <v>1</v>
      </c>
      <c r="F145" s="238" t="s">
        <v>3525</v>
      </c>
      <c r="G145" s="236"/>
      <c r="H145" s="239">
        <v>120</v>
      </c>
      <c r="I145" s="240"/>
      <c r="J145" s="236"/>
      <c r="K145" s="236"/>
      <c r="L145" s="241"/>
      <c r="M145" s="242"/>
      <c r="N145" s="243"/>
      <c r="O145" s="243"/>
      <c r="P145" s="243"/>
      <c r="Q145" s="243"/>
      <c r="R145" s="243"/>
      <c r="S145" s="243"/>
      <c r="T145" s="244"/>
      <c r="AT145" s="245" t="s">
        <v>299</v>
      </c>
      <c r="AU145" s="245" t="s">
        <v>210</v>
      </c>
      <c r="AV145" s="12" t="s">
        <v>86</v>
      </c>
      <c r="AW145" s="12" t="s">
        <v>38</v>
      </c>
      <c r="AX145" s="12" t="s">
        <v>77</v>
      </c>
      <c r="AY145" s="245" t="s">
        <v>195</v>
      </c>
    </row>
    <row r="146" s="13" customFormat="1">
      <c r="B146" s="246"/>
      <c r="C146" s="247"/>
      <c r="D146" s="229" t="s">
        <v>299</v>
      </c>
      <c r="E146" s="248" t="s">
        <v>1</v>
      </c>
      <c r="F146" s="249" t="s">
        <v>301</v>
      </c>
      <c r="G146" s="247"/>
      <c r="H146" s="250">
        <v>120</v>
      </c>
      <c r="I146" s="251"/>
      <c r="J146" s="247"/>
      <c r="K146" s="247"/>
      <c r="L146" s="252"/>
      <c r="M146" s="253"/>
      <c r="N146" s="254"/>
      <c r="O146" s="254"/>
      <c r="P146" s="254"/>
      <c r="Q146" s="254"/>
      <c r="R146" s="254"/>
      <c r="S146" s="254"/>
      <c r="T146" s="255"/>
      <c r="AT146" s="256" t="s">
        <v>299</v>
      </c>
      <c r="AU146" s="256" t="s">
        <v>210</v>
      </c>
      <c r="AV146" s="13" t="s">
        <v>215</v>
      </c>
      <c r="AW146" s="13" t="s">
        <v>38</v>
      </c>
      <c r="AX146" s="13" t="s">
        <v>84</v>
      </c>
      <c r="AY146" s="256" t="s">
        <v>195</v>
      </c>
    </row>
    <row r="147" s="1" customFormat="1" ht="16.5" customHeight="1">
      <c r="B147" s="39"/>
      <c r="C147" s="278" t="s">
        <v>381</v>
      </c>
      <c r="D147" s="278" t="s">
        <v>366</v>
      </c>
      <c r="E147" s="279" t="s">
        <v>2534</v>
      </c>
      <c r="F147" s="280" t="s">
        <v>2535</v>
      </c>
      <c r="G147" s="281" t="s">
        <v>350</v>
      </c>
      <c r="H147" s="282">
        <v>29.699999999999999</v>
      </c>
      <c r="I147" s="283"/>
      <c r="J147" s="284">
        <f>ROUND(I147*H147,2)</f>
        <v>0</v>
      </c>
      <c r="K147" s="280" t="s">
        <v>2536</v>
      </c>
      <c r="L147" s="285"/>
      <c r="M147" s="286" t="s">
        <v>1</v>
      </c>
      <c r="N147" s="287" t="s">
        <v>48</v>
      </c>
      <c r="O147" s="80"/>
      <c r="P147" s="226">
        <f>O147*H147</f>
        <v>0</v>
      </c>
      <c r="Q147" s="226">
        <v>1</v>
      </c>
      <c r="R147" s="226">
        <f>Q147*H147</f>
        <v>29.699999999999999</v>
      </c>
      <c r="S147" s="226">
        <v>0</v>
      </c>
      <c r="T147" s="227">
        <f>S147*H147</f>
        <v>0</v>
      </c>
      <c r="AR147" s="17" t="s">
        <v>238</v>
      </c>
      <c r="AT147" s="17" t="s">
        <v>366</v>
      </c>
      <c r="AU147" s="17" t="s">
        <v>210</v>
      </c>
      <c r="AY147" s="17" t="s">
        <v>195</v>
      </c>
      <c r="BE147" s="228">
        <f>IF(N147="základní",J147,0)</f>
        <v>0</v>
      </c>
      <c r="BF147" s="228">
        <f>IF(N147="snížená",J147,0)</f>
        <v>0</v>
      </c>
      <c r="BG147" s="228">
        <f>IF(N147="zákl. přenesená",J147,0)</f>
        <v>0</v>
      </c>
      <c r="BH147" s="228">
        <f>IF(N147="sníž. přenesená",J147,0)</f>
        <v>0</v>
      </c>
      <c r="BI147" s="228">
        <f>IF(N147="nulová",J147,0)</f>
        <v>0</v>
      </c>
      <c r="BJ147" s="17" t="s">
        <v>84</v>
      </c>
      <c r="BK147" s="228">
        <f>ROUND(I147*H147,2)</f>
        <v>0</v>
      </c>
      <c r="BL147" s="17" t="s">
        <v>215</v>
      </c>
      <c r="BM147" s="17" t="s">
        <v>3529</v>
      </c>
    </row>
    <row r="148" s="1" customFormat="1">
      <c r="B148" s="39"/>
      <c r="C148" s="40"/>
      <c r="D148" s="229" t="s">
        <v>205</v>
      </c>
      <c r="E148" s="40"/>
      <c r="F148" s="230" t="s">
        <v>2538</v>
      </c>
      <c r="G148" s="40"/>
      <c r="H148" s="40"/>
      <c r="I148" s="144"/>
      <c r="J148" s="40"/>
      <c r="K148" s="40"/>
      <c r="L148" s="44"/>
      <c r="M148" s="231"/>
      <c r="N148" s="80"/>
      <c r="O148" s="80"/>
      <c r="P148" s="80"/>
      <c r="Q148" s="80"/>
      <c r="R148" s="80"/>
      <c r="S148" s="80"/>
      <c r="T148" s="81"/>
      <c r="AT148" s="17" t="s">
        <v>205</v>
      </c>
      <c r="AU148" s="17" t="s">
        <v>210</v>
      </c>
    </row>
    <row r="149" s="12" customFormat="1">
      <c r="B149" s="235"/>
      <c r="C149" s="236"/>
      <c r="D149" s="229" t="s">
        <v>299</v>
      </c>
      <c r="E149" s="236"/>
      <c r="F149" s="238" t="s">
        <v>3530</v>
      </c>
      <c r="G149" s="236"/>
      <c r="H149" s="239">
        <v>29.699999999999999</v>
      </c>
      <c r="I149" s="240"/>
      <c r="J149" s="236"/>
      <c r="K149" s="236"/>
      <c r="L149" s="241"/>
      <c r="M149" s="242"/>
      <c r="N149" s="243"/>
      <c r="O149" s="243"/>
      <c r="P149" s="243"/>
      <c r="Q149" s="243"/>
      <c r="R149" s="243"/>
      <c r="S149" s="243"/>
      <c r="T149" s="244"/>
      <c r="AT149" s="245" t="s">
        <v>299</v>
      </c>
      <c r="AU149" s="245" t="s">
        <v>210</v>
      </c>
      <c r="AV149" s="12" t="s">
        <v>86</v>
      </c>
      <c r="AW149" s="12" t="s">
        <v>4</v>
      </c>
      <c r="AX149" s="12" t="s">
        <v>84</v>
      </c>
      <c r="AY149" s="245" t="s">
        <v>195</v>
      </c>
    </row>
    <row r="150" s="1" customFormat="1" ht="16.5" customHeight="1">
      <c r="B150" s="39"/>
      <c r="C150" s="217" t="s">
        <v>386</v>
      </c>
      <c r="D150" s="217" t="s">
        <v>198</v>
      </c>
      <c r="E150" s="218" t="s">
        <v>2540</v>
      </c>
      <c r="F150" s="219" t="s">
        <v>2541</v>
      </c>
      <c r="G150" s="220" t="s">
        <v>321</v>
      </c>
      <c r="H150" s="221">
        <v>120</v>
      </c>
      <c r="I150" s="222"/>
      <c r="J150" s="223">
        <f>ROUND(I150*H150,2)</f>
        <v>0</v>
      </c>
      <c r="K150" s="219" t="s">
        <v>202</v>
      </c>
      <c r="L150" s="44"/>
      <c r="M150" s="224" t="s">
        <v>1</v>
      </c>
      <c r="N150" s="225" t="s">
        <v>48</v>
      </c>
      <c r="O150" s="80"/>
      <c r="P150" s="226">
        <f>O150*H150</f>
        <v>0</v>
      </c>
      <c r="Q150" s="226">
        <v>0</v>
      </c>
      <c r="R150" s="226">
        <f>Q150*H150</f>
        <v>0</v>
      </c>
      <c r="S150" s="226">
        <v>0</v>
      </c>
      <c r="T150" s="227">
        <f>S150*H150</f>
        <v>0</v>
      </c>
      <c r="AR150" s="17" t="s">
        <v>215</v>
      </c>
      <c r="AT150" s="17" t="s">
        <v>198</v>
      </c>
      <c r="AU150" s="17" t="s">
        <v>210</v>
      </c>
      <c r="AY150" s="17" t="s">
        <v>195</v>
      </c>
      <c r="BE150" s="228">
        <f>IF(N150="základní",J150,0)</f>
        <v>0</v>
      </c>
      <c r="BF150" s="228">
        <f>IF(N150="snížená",J150,0)</f>
        <v>0</v>
      </c>
      <c r="BG150" s="228">
        <f>IF(N150="zákl. přenesená",J150,0)</f>
        <v>0</v>
      </c>
      <c r="BH150" s="228">
        <f>IF(N150="sníž. přenesená",J150,0)</f>
        <v>0</v>
      </c>
      <c r="BI150" s="228">
        <f>IF(N150="nulová",J150,0)</f>
        <v>0</v>
      </c>
      <c r="BJ150" s="17" t="s">
        <v>84</v>
      </c>
      <c r="BK150" s="228">
        <f>ROUND(I150*H150,2)</f>
        <v>0</v>
      </c>
      <c r="BL150" s="17" t="s">
        <v>215</v>
      </c>
      <c r="BM150" s="17" t="s">
        <v>3531</v>
      </c>
    </row>
    <row r="151" s="12" customFormat="1">
      <c r="B151" s="235"/>
      <c r="C151" s="236"/>
      <c r="D151" s="229" t="s">
        <v>299</v>
      </c>
      <c r="E151" s="237" t="s">
        <v>1</v>
      </c>
      <c r="F151" s="238" t="s">
        <v>3525</v>
      </c>
      <c r="G151" s="236"/>
      <c r="H151" s="239">
        <v>120</v>
      </c>
      <c r="I151" s="240"/>
      <c r="J151" s="236"/>
      <c r="K151" s="236"/>
      <c r="L151" s="241"/>
      <c r="M151" s="242"/>
      <c r="N151" s="243"/>
      <c r="O151" s="243"/>
      <c r="P151" s="243"/>
      <c r="Q151" s="243"/>
      <c r="R151" s="243"/>
      <c r="S151" s="243"/>
      <c r="T151" s="244"/>
      <c r="AT151" s="245" t="s">
        <v>299</v>
      </c>
      <c r="AU151" s="245" t="s">
        <v>210</v>
      </c>
      <c r="AV151" s="12" t="s">
        <v>86</v>
      </c>
      <c r="AW151" s="12" t="s">
        <v>38</v>
      </c>
      <c r="AX151" s="12" t="s">
        <v>77</v>
      </c>
      <c r="AY151" s="245" t="s">
        <v>195</v>
      </c>
    </row>
    <row r="152" s="13" customFormat="1">
      <c r="B152" s="246"/>
      <c r="C152" s="247"/>
      <c r="D152" s="229" t="s">
        <v>299</v>
      </c>
      <c r="E152" s="248" t="s">
        <v>1</v>
      </c>
      <c r="F152" s="249" t="s">
        <v>301</v>
      </c>
      <c r="G152" s="247"/>
      <c r="H152" s="250">
        <v>120</v>
      </c>
      <c r="I152" s="251"/>
      <c r="J152" s="247"/>
      <c r="K152" s="247"/>
      <c r="L152" s="252"/>
      <c r="M152" s="253"/>
      <c r="N152" s="254"/>
      <c r="O152" s="254"/>
      <c r="P152" s="254"/>
      <c r="Q152" s="254"/>
      <c r="R152" s="254"/>
      <c r="S152" s="254"/>
      <c r="T152" s="255"/>
      <c r="AT152" s="256" t="s">
        <v>299</v>
      </c>
      <c r="AU152" s="256" t="s">
        <v>210</v>
      </c>
      <c r="AV152" s="13" t="s">
        <v>215</v>
      </c>
      <c r="AW152" s="13" t="s">
        <v>38</v>
      </c>
      <c r="AX152" s="13" t="s">
        <v>84</v>
      </c>
      <c r="AY152" s="256" t="s">
        <v>195</v>
      </c>
    </row>
    <row r="153" s="1" customFormat="1" ht="16.5" customHeight="1">
      <c r="B153" s="39"/>
      <c r="C153" s="278" t="s">
        <v>391</v>
      </c>
      <c r="D153" s="278" t="s">
        <v>366</v>
      </c>
      <c r="E153" s="279" t="s">
        <v>2543</v>
      </c>
      <c r="F153" s="280" t="s">
        <v>2544</v>
      </c>
      <c r="G153" s="281" t="s">
        <v>1504</v>
      </c>
      <c r="H153" s="282">
        <v>3</v>
      </c>
      <c r="I153" s="283"/>
      <c r="J153" s="284">
        <f>ROUND(I153*H153,2)</f>
        <v>0</v>
      </c>
      <c r="K153" s="280" t="s">
        <v>202</v>
      </c>
      <c r="L153" s="285"/>
      <c r="M153" s="286" t="s">
        <v>1</v>
      </c>
      <c r="N153" s="287" t="s">
        <v>48</v>
      </c>
      <c r="O153" s="80"/>
      <c r="P153" s="226">
        <f>O153*H153</f>
        <v>0</v>
      </c>
      <c r="Q153" s="226">
        <v>0.001</v>
      </c>
      <c r="R153" s="226">
        <f>Q153*H153</f>
        <v>0.0030000000000000001</v>
      </c>
      <c r="S153" s="226">
        <v>0</v>
      </c>
      <c r="T153" s="227">
        <f>S153*H153</f>
        <v>0</v>
      </c>
      <c r="AR153" s="17" t="s">
        <v>238</v>
      </c>
      <c r="AT153" s="17" t="s">
        <v>366</v>
      </c>
      <c r="AU153" s="17" t="s">
        <v>210</v>
      </c>
      <c r="AY153" s="17" t="s">
        <v>195</v>
      </c>
      <c r="BE153" s="228">
        <f>IF(N153="základní",J153,0)</f>
        <v>0</v>
      </c>
      <c r="BF153" s="228">
        <f>IF(N153="snížená",J153,0)</f>
        <v>0</v>
      </c>
      <c r="BG153" s="228">
        <f>IF(N153="zákl. přenesená",J153,0)</f>
        <v>0</v>
      </c>
      <c r="BH153" s="228">
        <f>IF(N153="sníž. přenesená",J153,0)</f>
        <v>0</v>
      </c>
      <c r="BI153" s="228">
        <f>IF(N153="nulová",J153,0)</f>
        <v>0</v>
      </c>
      <c r="BJ153" s="17" t="s">
        <v>84</v>
      </c>
      <c r="BK153" s="228">
        <f>ROUND(I153*H153,2)</f>
        <v>0</v>
      </c>
      <c r="BL153" s="17" t="s">
        <v>215</v>
      </c>
      <c r="BM153" s="17" t="s">
        <v>3532</v>
      </c>
    </row>
    <row r="154" s="12" customFormat="1">
      <c r="B154" s="235"/>
      <c r="C154" s="236"/>
      <c r="D154" s="229" t="s">
        <v>299</v>
      </c>
      <c r="E154" s="236"/>
      <c r="F154" s="238" t="s">
        <v>3533</v>
      </c>
      <c r="G154" s="236"/>
      <c r="H154" s="239">
        <v>3</v>
      </c>
      <c r="I154" s="240"/>
      <c r="J154" s="236"/>
      <c r="K154" s="236"/>
      <c r="L154" s="241"/>
      <c r="M154" s="242"/>
      <c r="N154" s="243"/>
      <c r="O154" s="243"/>
      <c r="P154" s="243"/>
      <c r="Q154" s="243"/>
      <c r="R154" s="243"/>
      <c r="S154" s="243"/>
      <c r="T154" s="244"/>
      <c r="AT154" s="245" t="s">
        <v>299</v>
      </c>
      <c r="AU154" s="245" t="s">
        <v>210</v>
      </c>
      <c r="AV154" s="12" t="s">
        <v>86</v>
      </c>
      <c r="AW154" s="12" t="s">
        <v>4</v>
      </c>
      <c r="AX154" s="12" t="s">
        <v>84</v>
      </c>
      <c r="AY154" s="245" t="s">
        <v>195</v>
      </c>
    </row>
    <row r="155" s="1" customFormat="1" ht="16.5" customHeight="1">
      <c r="B155" s="39"/>
      <c r="C155" s="217" t="s">
        <v>396</v>
      </c>
      <c r="D155" s="217" t="s">
        <v>198</v>
      </c>
      <c r="E155" s="218" t="s">
        <v>2547</v>
      </c>
      <c r="F155" s="219" t="s">
        <v>2548</v>
      </c>
      <c r="G155" s="220" t="s">
        <v>321</v>
      </c>
      <c r="H155" s="221">
        <v>120</v>
      </c>
      <c r="I155" s="222"/>
      <c r="J155" s="223">
        <f>ROUND(I155*H155,2)</f>
        <v>0</v>
      </c>
      <c r="K155" s="219" t="s">
        <v>202</v>
      </c>
      <c r="L155" s="44"/>
      <c r="M155" s="224" t="s">
        <v>1</v>
      </c>
      <c r="N155" s="225" t="s">
        <v>48</v>
      </c>
      <c r="O155" s="80"/>
      <c r="P155" s="226">
        <f>O155*H155</f>
        <v>0</v>
      </c>
      <c r="Q155" s="226">
        <v>0</v>
      </c>
      <c r="R155" s="226">
        <f>Q155*H155</f>
        <v>0</v>
      </c>
      <c r="S155" s="226">
        <v>0</v>
      </c>
      <c r="T155" s="227">
        <f>S155*H155</f>
        <v>0</v>
      </c>
      <c r="AR155" s="17" t="s">
        <v>215</v>
      </c>
      <c r="AT155" s="17" t="s">
        <v>198</v>
      </c>
      <c r="AU155" s="17" t="s">
        <v>210</v>
      </c>
      <c r="AY155" s="17" t="s">
        <v>195</v>
      </c>
      <c r="BE155" s="228">
        <f>IF(N155="základní",J155,0)</f>
        <v>0</v>
      </c>
      <c r="BF155" s="228">
        <f>IF(N155="snížená",J155,0)</f>
        <v>0</v>
      </c>
      <c r="BG155" s="228">
        <f>IF(N155="zákl. přenesená",J155,0)</f>
        <v>0</v>
      </c>
      <c r="BH155" s="228">
        <f>IF(N155="sníž. přenesená",J155,0)</f>
        <v>0</v>
      </c>
      <c r="BI155" s="228">
        <f>IF(N155="nulová",J155,0)</f>
        <v>0</v>
      </c>
      <c r="BJ155" s="17" t="s">
        <v>84</v>
      </c>
      <c r="BK155" s="228">
        <f>ROUND(I155*H155,2)</f>
        <v>0</v>
      </c>
      <c r="BL155" s="17" t="s">
        <v>215</v>
      </c>
      <c r="BM155" s="17" t="s">
        <v>3534</v>
      </c>
    </row>
    <row r="156" s="12" customFormat="1">
      <c r="B156" s="235"/>
      <c r="C156" s="236"/>
      <c r="D156" s="229" t="s">
        <v>299</v>
      </c>
      <c r="E156" s="237" t="s">
        <v>1</v>
      </c>
      <c r="F156" s="238" t="s">
        <v>3525</v>
      </c>
      <c r="G156" s="236"/>
      <c r="H156" s="239">
        <v>120</v>
      </c>
      <c r="I156" s="240"/>
      <c r="J156" s="236"/>
      <c r="K156" s="236"/>
      <c r="L156" s="241"/>
      <c r="M156" s="242"/>
      <c r="N156" s="243"/>
      <c r="O156" s="243"/>
      <c r="P156" s="243"/>
      <c r="Q156" s="243"/>
      <c r="R156" s="243"/>
      <c r="S156" s="243"/>
      <c r="T156" s="244"/>
      <c r="AT156" s="245" t="s">
        <v>299</v>
      </c>
      <c r="AU156" s="245" t="s">
        <v>210</v>
      </c>
      <c r="AV156" s="12" t="s">
        <v>86</v>
      </c>
      <c r="AW156" s="12" t="s">
        <v>38</v>
      </c>
      <c r="AX156" s="12" t="s">
        <v>77</v>
      </c>
      <c r="AY156" s="245" t="s">
        <v>195</v>
      </c>
    </row>
    <row r="157" s="13" customFormat="1">
      <c r="B157" s="246"/>
      <c r="C157" s="247"/>
      <c r="D157" s="229" t="s">
        <v>299</v>
      </c>
      <c r="E157" s="248" t="s">
        <v>1</v>
      </c>
      <c r="F157" s="249" t="s">
        <v>301</v>
      </c>
      <c r="G157" s="247"/>
      <c r="H157" s="250">
        <v>120</v>
      </c>
      <c r="I157" s="251"/>
      <c r="J157" s="247"/>
      <c r="K157" s="247"/>
      <c r="L157" s="252"/>
      <c r="M157" s="253"/>
      <c r="N157" s="254"/>
      <c r="O157" s="254"/>
      <c r="P157" s="254"/>
      <c r="Q157" s="254"/>
      <c r="R157" s="254"/>
      <c r="S157" s="254"/>
      <c r="T157" s="255"/>
      <c r="AT157" s="256" t="s">
        <v>299</v>
      </c>
      <c r="AU157" s="256" t="s">
        <v>210</v>
      </c>
      <c r="AV157" s="13" t="s">
        <v>215</v>
      </c>
      <c r="AW157" s="13" t="s">
        <v>38</v>
      </c>
      <c r="AX157" s="13" t="s">
        <v>84</v>
      </c>
      <c r="AY157" s="256" t="s">
        <v>195</v>
      </c>
    </row>
    <row r="158" s="1" customFormat="1" ht="16.5" customHeight="1">
      <c r="B158" s="39"/>
      <c r="C158" s="217" t="s">
        <v>7</v>
      </c>
      <c r="D158" s="217" t="s">
        <v>198</v>
      </c>
      <c r="E158" s="218" t="s">
        <v>2550</v>
      </c>
      <c r="F158" s="219" t="s">
        <v>2551</v>
      </c>
      <c r="G158" s="220" t="s">
        <v>321</v>
      </c>
      <c r="H158" s="221">
        <v>120</v>
      </c>
      <c r="I158" s="222"/>
      <c r="J158" s="223">
        <f>ROUND(I158*H158,2)</f>
        <v>0</v>
      </c>
      <c r="K158" s="219" t="s">
        <v>202</v>
      </c>
      <c r="L158" s="44"/>
      <c r="M158" s="224" t="s">
        <v>1</v>
      </c>
      <c r="N158" s="225" t="s">
        <v>48</v>
      </c>
      <c r="O158" s="80"/>
      <c r="P158" s="226">
        <f>O158*H158</f>
        <v>0</v>
      </c>
      <c r="Q158" s="226">
        <v>0</v>
      </c>
      <c r="R158" s="226">
        <f>Q158*H158</f>
        <v>0</v>
      </c>
      <c r="S158" s="226">
        <v>0</v>
      </c>
      <c r="T158" s="227">
        <f>S158*H158</f>
        <v>0</v>
      </c>
      <c r="AR158" s="17" t="s">
        <v>215</v>
      </c>
      <c r="AT158" s="17" t="s">
        <v>198</v>
      </c>
      <c r="AU158" s="17" t="s">
        <v>210</v>
      </c>
      <c r="AY158" s="17" t="s">
        <v>195</v>
      </c>
      <c r="BE158" s="228">
        <f>IF(N158="základní",J158,0)</f>
        <v>0</v>
      </c>
      <c r="BF158" s="228">
        <f>IF(N158="snížená",J158,0)</f>
        <v>0</v>
      </c>
      <c r="BG158" s="228">
        <f>IF(N158="zákl. přenesená",J158,0)</f>
        <v>0</v>
      </c>
      <c r="BH158" s="228">
        <f>IF(N158="sníž. přenesená",J158,0)</f>
        <v>0</v>
      </c>
      <c r="BI158" s="228">
        <f>IF(N158="nulová",J158,0)</f>
        <v>0</v>
      </c>
      <c r="BJ158" s="17" t="s">
        <v>84</v>
      </c>
      <c r="BK158" s="228">
        <f>ROUND(I158*H158,2)</f>
        <v>0</v>
      </c>
      <c r="BL158" s="17" t="s">
        <v>215</v>
      </c>
      <c r="BM158" s="17" t="s">
        <v>3535</v>
      </c>
    </row>
    <row r="159" s="12" customFormat="1">
      <c r="B159" s="235"/>
      <c r="C159" s="236"/>
      <c r="D159" s="229" t="s">
        <v>299</v>
      </c>
      <c r="E159" s="237" t="s">
        <v>1</v>
      </c>
      <c r="F159" s="238" t="s">
        <v>3525</v>
      </c>
      <c r="G159" s="236"/>
      <c r="H159" s="239">
        <v>120</v>
      </c>
      <c r="I159" s="240"/>
      <c r="J159" s="236"/>
      <c r="K159" s="236"/>
      <c r="L159" s="241"/>
      <c r="M159" s="242"/>
      <c r="N159" s="243"/>
      <c r="O159" s="243"/>
      <c r="P159" s="243"/>
      <c r="Q159" s="243"/>
      <c r="R159" s="243"/>
      <c r="S159" s="243"/>
      <c r="T159" s="244"/>
      <c r="AT159" s="245" t="s">
        <v>299</v>
      </c>
      <c r="AU159" s="245" t="s">
        <v>210</v>
      </c>
      <c r="AV159" s="12" t="s">
        <v>86</v>
      </c>
      <c r="AW159" s="12" t="s">
        <v>38</v>
      </c>
      <c r="AX159" s="12" t="s">
        <v>77</v>
      </c>
      <c r="AY159" s="245" t="s">
        <v>195</v>
      </c>
    </row>
    <row r="160" s="13" customFormat="1">
      <c r="B160" s="246"/>
      <c r="C160" s="247"/>
      <c r="D160" s="229" t="s">
        <v>299</v>
      </c>
      <c r="E160" s="248" t="s">
        <v>1</v>
      </c>
      <c r="F160" s="249" t="s">
        <v>301</v>
      </c>
      <c r="G160" s="247"/>
      <c r="H160" s="250">
        <v>120</v>
      </c>
      <c r="I160" s="251"/>
      <c r="J160" s="247"/>
      <c r="K160" s="247"/>
      <c r="L160" s="252"/>
      <c r="M160" s="253"/>
      <c r="N160" s="254"/>
      <c r="O160" s="254"/>
      <c r="P160" s="254"/>
      <c r="Q160" s="254"/>
      <c r="R160" s="254"/>
      <c r="S160" s="254"/>
      <c r="T160" s="255"/>
      <c r="AT160" s="256" t="s">
        <v>299</v>
      </c>
      <c r="AU160" s="256" t="s">
        <v>210</v>
      </c>
      <c r="AV160" s="13" t="s">
        <v>215</v>
      </c>
      <c r="AW160" s="13" t="s">
        <v>38</v>
      </c>
      <c r="AX160" s="13" t="s">
        <v>84</v>
      </c>
      <c r="AY160" s="256" t="s">
        <v>195</v>
      </c>
    </row>
    <row r="161" s="1" customFormat="1" ht="16.5" customHeight="1">
      <c r="B161" s="39"/>
      <c r="C161" s="217" t="s">
        <v>407</v>
      </c>
      <c r="D161" s="217" t="s">
        <v>198</v>
      </c>
      <c r="E161" s="218" t="s">
        <v>2553</v>
      </c>
      <c r="F161" s="219" t="s">
        <v>2554</v>
      </c>
      <c r="G161" s="220" t="s">
        <v>321</v>
      </c>
      <c r="H161" s="221">
        <v>120</v>
      </c>
      <c r="I161" s="222"/>
      <c r="J161" s="223">
        <f>ROUND(I161*H161,2)</f>
        <v>0</v>
      </c>
      <c r="K161" s="219" t="s">
        <v>202</v>
      </c>
      <c r="L161" s="44"/>
      <c r="M161" s="224" t="s">
        <v>1</v>
      </c>
      <c r="N161" s="225" t="s">
        <v>48</v>
      </c>
      <c r="O161" s="80"/>
      <c r="P161" s="226">
        <f>O161*H161</f>
        <v>0</v>
      </c>
      <c r="Q161" s="226">
        <v>0</v>
      </c>
      <c r="R161" s="226">
        <f>Q161*H161</f>
        <v>0</v>
      </c>
      <c r="S161" s="226">
        <v>0</v>
      </c>
      <c r="T161" s="227">
        <f>S161*H161</f>
        <v>0</v>
      </c>
      <c r="AR161" s="17" t="s">
        <v>215</v>
      </c>
      <c r="AT161" s="17" t="s">
        <v>198</v>
      </c>
      <c r="AU161" s="17" t="s">
        <v>210</v>
      </c>
      <c r="AY161" s="17" t="s">
        <v>195</v>
      </c>
      <c r="BE161" s="228">
        <f>IF(N161="základní",J161,0)</f>
        <v>0</v>
      </c>
      <c r="BF161" s="228">
        <f>IF(N161="snížená",J161,0)</f>
        <v>0</v>
      </c>
      <c r="BG161" s="228">
        <f>IF(N161="zákl. přenesená",J161,0)</f>
        <v>0</v>
      </c>
      <c r="BH161" s="228">
        <f>IF(N161="sníž. přenesená",J161,0)</f>
        <v>0</v>
      </c>
      <c r="BI161" s="228">
        <f>IF(N161="nulová",J161,0)</f>
        <v>0</v>
      </c>
      <c r="BJ161" s="17" t="s">
        <v>84</v>
      </c>
      <c r="BK161" s="228">
        <f>ROUND(I161*H161,2)</f>
        <v>0</v>
      </c>
      <c r="BL161" s="17" t="s">
        <v>215</v>
      </c>
      <c r="BM161" s="17" t="s">
        <v>3536</v>
      </c>
    </row>
    <row r="162" s="12" customFormat="1">
      <c r="B162" s="235"/>
      <c r="C162" s="236"/>
      <c r="D162" s="229" t="s">
        <v>299</v>
      </c>
      <c r="E162" s="237" t="s">
        <v>1</v>
      </c>
      <c r="F162" s="238" t="s">
        <v>3525</v>
      </c>
      <c r="G162" s="236"/>
      <c r="H162" s="239">
        <v>120</v>
      </c>
      <c r="I162" s="240"/>
      <c r="J162" s="236"/>
      <c r="K162" s="236"/>
      <c r="L162" s="241"/>
      <c r="M162" s="242"/>
      <c r="N162" s="243"/>
      <c r="O162" s="243"/>
      <c r="P162" s="243"/>
      <c r="Q162" s="243"/>
      <c r="R162" s="243"/>
      <c r="S162" s="243"/>
      <c r="T162" s="244"/>
      <c r="AT162" s="245" t="s">
        <v>299</v>
      </c>
      <c r="AU162" s="245" t="s">
        <v>210</v>
      </c>
      <c r="AV162" s="12" t="s">
        <v>86</v>
      </c>
      <c r="AW162" s="12" t="s">
        <v>38</v>
      </c>
      <c r="AX162" s="12" t="s">
        <v>77</v>
      </c>
      <c r="AY162" s="245" t="s">
        <v>195</v>
      </c>
    </row>
    <row r="163" s="13" customFormat="1">
      <c r="B163" s="246"/>
      <c r="C163" s="247"/>
      <c r="D163" s="229" t="s">
        <v>299</v>
      </c>
      <c r="E163" s="248" t="s">
        <v>1</v>
      </c>
      <c r="F163" s="249" t="s">
        <v>301</v>
      </c>
      <c r="G163" s="247"/>
      <c r="H163" s="250">
        <v>120</v>
      </c>
      <c r="I163" s="251"/>
      <c r="J163" s="247"/>
      <c r="K163" s="247"/>
      <c r="L163" s="252"/>
      <c r="M163" s="253"/>
      <c r="N163" s="254"/>
      <c r="O163" s="254"/>
      <c r="P163" s="254"/>
      <c r="Q163" s="254"/>
      <c r="R163" s="254"/>
      <c r="S163" s="254"/>
      <c r="T163" s="255"/>
      <c r="AT163" s="256" t="s">
        <v>299</v>
      </c>
      <c r="AU163" s="256" t="s">
        <v>210</v>
      </c>
      <c r="AV163" s="13" t="s">
        <v>215</v>
      </c>
      <c r="AW163" s="13" t="s">
        <v>38</v>
      </c>
      <c r="AX163" s="13" t="s">
        <v>84</v>
      </c>
      <c r="AY163" s="256" t="s">
        <v>195</v>
      </c>
    </row>
    <row r="164" s="1" customFormat="1" ht="16.5" customHeight="1">
      <c r="B164" s="39"/>
      <c r="C164" s="217" t="s">
        <v>411</v>
      </c>
      <c r="D164" s="217" t="s">
        <v>198</v>
      </c>
      <c r="E164" s="218" t="s">
        <v>2556</v>
      </c>
      <c r="F164" s="219" t="s">
        <v>2557</v>
      </c>
      <c r="G164" s="220" t="s">
        <v>321</v>
      </c>
      <c r="H164" s="221">
        <v>120</v>
      </c>
      <c r="I164" s="222"/>
      <c r="J164" s="223">
        <f>ROUND(I164*H164,2)</f>
        <v>0</v>
      </c>
      <c r="K164" s="219" t="s">
        <v>202</v>
      </c>
      <c r="L164" s="44"/>
      <c r="M164" s="224" t="s">
        <v>1</v>
      </c>
      <c r="N164" s="225" t="s">
        <v>48</v>
      </c>
      <c r="O164" s="80"/>
      <c r="P164" s="226">
        <f>O164*H164</f>
        <v>0</v>
      </c>
      <c r="Q164" s="226">
        <v>0</v>
      </c>
      <c r="R164" s="226">
        <f>Q164*H164</f>
        <v>0</v>
      </c>
      <c r="S164" s="226">
        <v>0</v>
      </c>
      <c r="T164" s="227">
        <f>S164*H164</f>
        <v>0</v>
      </c>
      <c r="AR164" s="17" t="s">
        <v>215</v>
      </c>
      <c r="AT164" s="17" t="s">
        <v>198</v>
      </c>
      <c r="AU164" s="17" t="s">
        <v>210</v>
      </c>
      <c r="AY164" s="17" t="s">
        <v>195</v>
      </c>
      <c r="BE164" s="228">
        <f>IF(N164="základní",J164,0)</f>
        <v>0</v>
      </c>
      <c r="BF164" s="228">
        <f>IF(N164="snížená",J164,0)</f>
        <v>0</v>
      </c>
      <c r="BG164" s="228">
        <f>IF(N164="zákl. přenesená",J164,0)</f>
        <v>0</v>
      </c>
      <c r="BH164" s="228">
        <f>IF(N164="sníž. přenesená",J164,0)</f>
        <v>0</v>
      </c>
      <c r="BI164" s="228">
        <f>IF(N164="nulová",J164,0)</f>
        <v>0</v>
      </c>
      <c r="BJ164" s="17" t="s">
        <v>84</v>
      </c>
      <c r="BK164" s="228">
        <f>ROUND(I164*H164,2)</f>
        <v>0</v>
      </c>
      <c r="BL164" s="17" t="s">
        <v>215</v>
      </c>
      <c r="BM164" s="17" t="s">
        <v>3537</v>
      </c>
    </row>
    <row r="165" s="12" customFormat="1">
      <c r="B165" s="235"/>
      <c r="C165" s="236"/>
      <c r="D165" s="229" t="s">
        <v>299</v>
      </c>
      <c r="E165" s="237" t="s">
        <v>1</v>
      </c>
      <c r="F165" s="238" t="s">
        <v>3525</v>
      </c>
      <c r="G165" s="236"/>
      <c r="H165" s="239">
        <v>120</v>
      </c>
      <c r="I165" s="240"/>
      <c r="J165" s="236"/>
      <c r="K165" s="236"/>
      <c r="L165" s="241"/>
      <c r="M165" s="242"/>
      <c r="N165" s="243"/>
      <c r="O165" s="243"/>
      <c r="P165" s="243"/>
      <c r="Q165" s="243"/>
      <c r="R165" s="243"/>
      <c r="S165" s="243"/>
      <c r="T165" s="244"/>
      <c r="AT165" s="245" t="s">
        <v>299</v>
      </c>
      <c r="AU165" s="245" t="s">
        <v>210</v>
      </c>
      <c r="AV165" s="12" t="s">
        <v>86</v>
      </c>
      <c r="AW165" s="12" t="s">
        <v>38</v>
      </c>
      <c r="AX165" s="12" t="s">
        <v>77</v>
      </c>
      <c r="AY165" s="245" t="s">
        <v>195</v>
      </c>
    </row>
    <row r="166" s="13" customFormat="1">
      <c r="B166" s="246"/>
      <c r="C166" s="247"/>
      <c r="D166" s="229" t="s">
        <v>299</v>
      </c>
      <c r="E166" s="248" t="s">
        <v>1</v>
      </c>
      <c r="F166" s="249" t="s">
        <v>301</v>
      </c>
      <c r="G166" s="247"/>
      <c r="H166" s="250">
        <v>120</v>
      </c>
      <c r="I166" s="251"/>
      <c r="J166" s="247"/>
      <c r="K166" s="247"/>
      <c r="L166" s="252"/>
      <c r="M166" s="253"/>
      <c r="N166" s="254"/>
      <c r="O166" s="254"/>
      <c r="P166" s="254"/>
      <c r="Q166" s="254"/>
      <c r="R166" s="254"/>
      <c r="S166" s="254"/>
      <c r="T166" s="255"/>
      <c r="AT166" s="256" t="s">
        <v>299</v>
      </c>
      <c r="AU166" s="256" t="s">
        <v>210</v>
      </c>
      <c r="AV166" s="13" t="s">
        <v>215</v>
      </c>
      <c r="AW166" s="13" t="s">
        <v>38</v>
      </c>
      <c r="AX166" s="13" t="s">
        <v>84</v>
      </c>
      <c r="AY166" s="256" t="s">
        <v>195</v>
      </c>
    </row>
    <row r="167" s="1" customFormat="1" ht="16.5" customHeight="1">
      <c r="B167" s="39"/>
      <c r="C167" s="217" t="s">
        <v>416</v>
      </c>
      <c r="D167" s="217" t="s">
        <v>198</v>
      </c>
      <c r="E167" s="218" t="s">
        <v>2559</v>
      </c>
      <c r="F167" s="219" t="s">
        <v>2560</v>
      </c>
      <c r="G167" s="220" t="s">
        <v>350</v>
      </c>
      <c r="H167" s="221">
        <v>0.002</v>
      </c>
      <c r="I167" s="222"/>
      <c r="J167" s="223">
        <f>ROUND(I167*H167,2)</f>
        <v>0</v>
      </c>
      <c r="K167" s="219" t="s">
        <v>202</v>
      </c>
      <c r="L167" s="44"/>
      <c r="M167" s="224" t="s">
        <v>1</v>
      </c>
      <c r="N167" s="225" t="s">
        <v>48</v>
      </c>
      <c r="O167" s="80"/>
      <c r="P167" s="226">
        <f>O167*H167</f>
        <v>0</v>
      </c>
      <c r="Q167" s="226">
        <v>0</v>
      </c>
      <c r="R167" s="226">
        <f>Q167*H167</f>
        <v>0</v>
      </c>
      <c r="S167" s="226">
        <v>0</v>
      </c>
      <c r="T167" s="227">
        <f>S167*H167</f>
        <v>0</v>
      </c>
      <c r="AR167" s="17" t="s">
        <v>215</v>
      </c>
      <c r="AT167" s="17" t="s">
        <v>198</v>
      </c>
      <c r="AU167" s="17" t="s">
        <v>210</v>
      </c>
      <c r="AY167" s="17" t="s">
        <v>195</v>
      </c>
      <c r="BE167" s="228">
        <f>IF(N167="základní",J167,0)</f>
        <v>0</v>
      </c>
      <c r="BF167" s="228">
        <f>IF(N167="snížená",J167,0)</f>
        <v>0</v>
      </c>
      <c r="BG167" s="228">
        <f>IF(N167="zákl. přenesená",J167,0)</f>
        <v>0</v>
      </c>
      <c r="BH167" s="228">
        <f>IF(N167="sníž. přenesená",J167,0)</f>
        <v>0</v>
      </c>
      <c r="BI167" s="228">
        <f>IF(N167="nulová",J167,0)</f>
        <v>0</v>
      </c>
      <c r="BJ167" s="17" t="s">
        <v>84</v>
      </c>
      <c r="BK167" s="228">
        <f>ROUND(I167*H167,2)</f>
        <v>0</v>
      </c>
      <c r="BL167" s="17" t="s">
        <v>215</v>
      </c>
      <c r="BM167" s="17" t="s">
        <v>3538</v>
      </c>
    </row>
    <row r="168" s="12" customFormat="1">
      <c r="B168" s="235"/>
      <c r="C168" s="236"/>
      <c r="D168" s="229" t="s">
        <v>299</v>
      </c>
      <c r="E168" s="237" t="s">
        <v>1</v>
      </c>
      <c r="F168" s="238" t="s">
        <v>3539</v>
      </c>
      <c r="G168" s="236"/>
      <c r="H168" s="239">
        <v>0.002</v>
      </c>
      <c r="I168" s="240"/>
      <c r="J168" s="236"/>
      <c r="K168" s="236"/>
      <c r="L168" s="241"/>
      <c r="M168" s="242"/>
      <c r="N168" s="243"/>
      <c r="O168" s="243"/>
      <c r="P168" s="243"/>
      <c r="Q168" s="243"/>
      <c r="R168" s="243"/>
      <c r="S168" s="243"/>
      <c r="T168" s="244"/>
      <c r="AT168" s="245" t="s">
        <v>299</v>
      </c>
      <c r="AU168" s="245" t="s">
        <v>210</v>
      </c>
      <c r="AV168" s="12" t="s">
        <v>86</v>
      </c>
      <c r="AW168" s="12" t="s">
        <v>38</v>
      </c>
      <c r="AX168" s="12" t="s">
        <v>77</v>
      </c>
      <c r="AY168" s="245" t="s">
        <v>195</v>
      </c>
    </row>
    <row r="169" s="13" customFormat="1">
      <c r="B169" s="246"/>
      <c r="C169" s="247"/>
      <c r="D169" s="229" t="s">
        <v>299</v>
      </c>
      <c r="E169" s="248" t="s">
        <v>1</v>
      </c>
      <c r="F169" s="249" t="s">
        <v>301</v>
      </c>
      <c r="G169" s="247"/>
      <c r="H169" s="250">
        <v>0.002</v>
      </c>
      <c r="I169" s="251"/>
      <c r="J169" s="247"/>
      <c r="K169" s="247"/>
      <c r="L169" s="252"/>
      <c r="M169" s="253"/>
      <c r="N169" s="254"/>
      <c r="O169" s="254"/>
      <c r="P169" s="254"/>
      <c r="Q169" s="254"/>
      <c r="R169" s="254"/>
      <c r="S169" s="254"/>
      <c r="T169" s="255"/>
      <c r="AT169" s="256" t="s">
        <v>299</v>
      </c>
      <c r="AU169" s="256" t="s">
        <v>210</v>
      </c>
      <c r="AV169" s="13" t="s">
        <v>215</v>
      </c>
      <c r="AW169" s="13" t="s">
        <v>38</v>
      </c>
      <c r="AX169" s="13" t="s">
        <v>84</v>
      </c>
      <c r="AY169" s="256" t="s">
        <v>195</v>
      </c>
    </row>
    <row r="170" s="1" customFormat="1" ht="16.5" customHeight="1">
      <c r="B170" s="39"/>
      <c r="C170" s="278" t="s">
        <v>421</v>
      </c>
      <c r="D170" s="278" t="s">
        <v>366</v>
      </c>
      <c r="E170" s="279" t="s">
        <v>2563</v>
      </c>
      <c r="F170" s="280" t="s">
        <v>2564</v>
      </c>
      <c r="G170" s="281" t="s">
        <v>1504</v>
      </c>
      <c r="H170" s="282">
        <v>2.2000000000000002</v>
      </c>
      <c r="I170" s="283"/>
      <c r="J170" s="284">
        <f>ROUND(I170*H170,2)</f>
        <v>0</v>
      </c>
      <c r="K170" s="280" t="s">
        <v>202</v>
      </c>
      <c r="L170" s="285"/>
      <c r="M170" s="286" t="s">
        <v>1</v>
      </c>
      <c r="N170" s="287" t="s">
        <v>48</v>
      </c>
      <c r="O170" s="80"/>
      <c r="P170" s="226">
        <f>O170*H170</f>
        <v>0</v>
      </c>
      <c r="Q170" s="226">
        <v>0.001</v>
      </c>
      <c r="R170" s="226">
        <f>Q170*H170</f>
        <v>0.0022000000000000001</v>
      </c>
      <c r="S170" s="226">
        <v>0</v>
      </c>
      <c r="T170" s="227">
        <f>S170*H170</f>
        <v>0</v>
      </c>
      <c r="AR170" s="17" t="s">
        <v>238</v>
      </c>
      <c r="AT170" s="17" t="s">
        <v>366</v>
      </c>
      <c r="AU170" s="17" t="s">
        <v>210</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215</v>
      </c>
      <c r="BM170" s="17" t="s">
        <v>3540</v>
      </c>
    </row>
    <row r="171" s="12" customFormat="1">
      <c r="B171" s="235"/>
      <c r="C171" s="236"/>
      <c r="D171" s="229" t="s">
        <v>299</v>
      </c>
      <c r="E171" s="236"/>
      <c r="F171" s="238" t="s">
        <v>3541</v>
      </c>
      <c r="G171" s="236"/>
      <c r="H171" s="239">
        <v>2.2000000000000002</v>
      </c>
      <c r="I171" s="240"/>
      <c r="J171" s="236"/>
      <c r="K171" s="236"/>
      <c r="L171" s="241"/>
      <c r="M171" s="242"/>
      <c r="N171" s="243"/>
      <c r="O171" s="243"/>
      <c r="P171" s="243"/>
      <c r="Q171" s="243"/>
      <c r="R171" s="243"/>
      <c r="S171" s="243"/>
      <c r="T171" s="244"/>
      <c r="AT171" s="245" t="s">
        <v>299</v>
      </c>
      <c r="AU171" s="245" t="s">
        <v>210</v>
      </c>
      <c r="AV171" s="12" t="s">
        <v>86</v>
      </c>
      <c r="AW171" s="12" t="s">
        <v>4</v>
      </c>
      <c r="AX171" s="12" t="s">
        <v>84</v>
      </c>
      <c r="AY171" s="245" t="s">
        <v>195</v>
      </c>
    </row>
    <row r="172" s="1" customFormat="1" ht="16.5" customHeight="1">
      <c r="B172" s="39"/>
      <c r="C172" s="217" t="s">
        <v>426</v>
      </c>
      <c r="D172" s="217" t="s">
        <v>198</v>
      </c>
      <c r="E172" s="218" t="s">
        <v>2567</v>
      </c>
      <c r="F172" s="219" t="s">
        <v>2568</v>
      </c>
      <c r="G172" s="220" t="s">
        <v>321</v>
      </c>
      <c r="H172" s="221">
        <v>120</v>
      </c>
      <c r="I172" s="222"/>
      <c r="J172" s="223">
        <f>ROUND(I172*H172,2)</f>
        <v>0</v>
      </c>
      <c r="K172" s="219" t="s">
        <v>1</v>
      </c>
      <c r="L172" s="44"/>
      <c r="M172" s="224" t="s">
        <v>1</v>
      </c>
      <c r="N172" s="225" t="s">
        <v>48</v>
      </c>
      <c r="O172" s="80"/>
      <c r="P172" s="226">
        <f>O172*H172</f>
        <v>0</v>
      </c>
      <c r="Q172" s="226">
        <v>0</v>
      </c>
      <c r="R172" s="226">
        <f>Q172*H172</f>
        <v>0</v>
      </c>
      <c r="S172" s="226">
        <v>0</v>
      </c>
      <c r="T172" s="227">
        <f>S172*H172</f>
        <v>0</v>
      </c>
      <c r="AR172" s="17" t="s">
        <v>215</v>
      </c>
      <c r="AT172" s="17" t="s">
        <v>198</v>
      </c>
      <c r="AU172" s="17" t="s">
        <v>210</v>
      </c>
      <c r="AY172" s="17" t="s">
        <v>195</v>
      </c>
      <c r="BE172" s="228">
        <f>IF(N172="základní",J172,0)</f>
        <v>0</v>
      </c>
      <c r="BF172" s="228">
        <f>IF(N172="snížená",J172,0)</f>
        <v>0</v>
      </c>
      <c r="BG172" s="228">
        <f>IF(N172="zákl. přenesená",J172,0)</f>
        <v>0</v>
      </c>
      <c r="BH172" s="228">
        <f>IF(N172="sníž. přenesená",J172,0)</f>
        <v>0</v>
      </c>
      <c r="BI172" s="228">
        <f>IF(N172="nulová",J172,0)</f>
        <v>0</v>
      </c>
      <c r="BJ172" s="17" t="s">
        <v>84</v>
      </c>
      <c r="BK172" s="228">
        <f>ROUND(I172*H172,2)</f>
        <v>0</v>
      </c>
      <c r="BL172" s="17" t="s">
        <v>215</v>
      </c>
      <c r="BM172" s="17" t="s">
        <v>3542</v>
      </c>
    </row>
    <row r="173" s="12" customFormat="1">
      <c r="B173" s="235"/>
      <c r="C173" s="236"/>
      <c r="D173" s="229" t="s">
        <v>299</v>
      </c>
      <c r="E173" s="237" t="s">
        <v>1</v>
      </c>
      <c r="F173" s="238" t="s">
        <v>3525</v>
      </c>
      <c r="G173" s="236"/>
      <c r="H173" s="239">
        <v>120</v>
      </c>
      <c r="I173" s="240"/>
      <c r="J173" s="236"/>
      <c r="K173" s="236"/>
      <c r="L173" s="241"/>
      <c r="M173" s="242"/>
      <c r="N173" s="243"/>
      <c r="O173" s="243"/>
      <c r="P173" s="243"/>
      <c r="Q173" s="243"/>
      <c r="R173" s="243"/>
      <c r="S173" s="243"/>
      <c r="T173" s="244"/>
      <c r="AT173" s="245" t="s">
        <v>299</v>
      </c>
      <c r="AU173" s="245" t="s">
        <v>210</v>
      </c>
      <c r="AV173" s="12" t="s">
        <v>86</v>
      </c>
      <c r="AW173" s="12" t="s">
        <v>38</v>
      </c>
      <c r="AX173" s="12" t="s">
        <v>77</v>
      </c>
      <c r="AY173" s="245" t="s">
        <v>195</v>
      </c>
    </row>
    <row r="174" s="13" customFormat="1">
      <c r="B174" s="246"/>
      <c r="C174" s="247"/>
      <c r="D174" s="229" t="s">
        <v>299</v>
      </c>
      <c r="E174" s="248" t="s">
        <v>1</v>
      </c>
      <c r="F174" s="249" t="s">
        <v>301</v>
      </c>
      <c r="G174" s="247"/>
      <c r="H174" s="250">
        <v>120</v>
      </c>
      <c r="I174" s="251"/>
      <c r="J174" s="247"/>
      <c r="K174" s="247"/>
      <c r="L174" s="252"/>
      <c r="M174" s="253"/>
      <c r="N174" s="254"/>
      <c r="O174" s="254"/>
      <c r="P174" s="254"/>
      <c r="Q174" s="254"/>
      <c r="R174" s="254"/>
      <c r="S174" s="254"/>
      <c r="T174" s="255"/>
      <c r="AT174" s="256" t="s">
        <v>299</v>
      </c>
      <c r="AU174" s="256" t="s">
        <v>210</v>
      </c>
      <c r="AV174" s="13" t="s">
        <v>215</v>
      </c>
      <c r="AW174" s="13" t="s">
        <v>38</v>
      </c>
      <c r="AX174" s="13" t="s">
        <v>84</v>
      </c>
      <c r="AY174" s="256" t="s">
        <v>195</v>
      </c>
    </row>
    <row r="175" s="11" customFormat="1" ht="22.8" customHeight="1">
      <c r="B175" s="201"/>
      <c r="C175" s="202"/>
      <c r="D175" s="203" t="s">
        <v>76</v>
      </c>
      <c r="E175" s="215" t="s">
        <v>86</v>
      </c>
      <c r="F175" s="215" t="s">
        <v>401</v>
      </c>
      <c r="G175" s="202"/>
      <c r="H175" s="202"/>
      <c r="I175" s="205"/>
      <c r="J175" s="216">
        <f>BK175</f>
        <v>0</v>
      </c>
      <c r="K175" s="202"/>
      <c r="L175" s="207"/>
      <c r="M175" s="208"/>
      <c r="N175" s="209"/>
      <c r="O175" s="209"/>
      <c r="P175" s="210">
        <f>SUM(P176:P181)</f>
        <v>0</v>
      </c>
      <c r="Q175" s="209"/>
      <c r="R175" s="210">
        <f>SUM(R176:R181)</f>
        <v>0.089561999999999989</v>
      </c>
      <c r="S175" s="209"/>
      <c r="T175" s="211">
        <f>SUM(T176:T181)</f>
        <v>0</v>
      </c>
      <c r="AR175" s="212" t="s">
        <v>84</v>
      </c>
      <c r="AT175" s="213" t="s">
        <v>76</v>
      </c>
      <c r="AU175" s="213" t="s">
        <v>84</v>
      </c>
      <c r="AY175" s="212" t="s">
        <v>195</v>
      </c>
      <c r="BK175" s="214">
        <f>SUM(BK176:BK181)</f>
        <v>0</v>
      </c>
    </row>
    <row r="176" s="1" customFormat="1" ht="16.5" customHeight="1">
      <c r="B176" s="39"/>
      <c r="C176" s="217" t="s">
        <v>431</v>
      </c>
      <c r="D176" s="217" t="s">
        <v>198</v>
      </c>
      <c r="E176" s="218" t="s">
        <v>408</v>
      </c>
      <c r="F176" s="219" t="s">
        <v>409</v>
      </c>
      <c r="G176" s="220" t="s">
        <v>321</v>
      </c>
      <c r="H176" s="221">
        <v>236</v>
      </c>
      <c r="I176" s="222"/>
      <c r="J176" s="223">
        <f>ROUND(I176*H176,2)</f>
        <v>0</v>
      </c>
      <c r="K176" s="219" t="s">
        <v>202</v>
      </c>
      <c r="L176" s="44"/>
      <c r="M176" s="224" t="s">
        <v>1</v>
      </c>
      <c r="N176" s="225" t="s">
        <v>48</v>
      </c>
      <c r="O176" s="80"/>
      <c r="P176" s="226">
        <f>O176*H176</f>
        <v>0</v>
      </c>
      <c r="Q176" s="226">
        <v>0</v>
      </c>
      <c r="R176" s="226">
        <f>Q176*H176</f>
        <v>0</v>
      </c>
      <c r="S176" s="226">
        <v>0</v>
      </c>
      <c r="T176" s="227">
        <f>S176*H176</f>
        <v>0</v>
      </c>
      <c r="AR176" s="17" t="s">
        <v>215</v>
      </c>
      <c r="AT176" s="17" t="s">
        <v>198</v>
      </c>
      <c r="AU176" s="17" t="s">
        <v>86</v>
      </c>
      <c r="AY176" s="17" t="s">
        <v>195</v>
      </c>
      <c r="BE176" s="228">
        <f>IF(N176="základní",J176,0)</f>
        <v>0</v>
      </c>
      <c r="BF176" s="228">
        <f>IF(N176="snížená",J176,0)</f>
        <v>0</v>
      </c>
      <c r="BG176" s="228">
        <f>IF(N176="zákl. přenesená",J176,0)</f>
        <v>0</v>
      </c>
      <c r="BH176" s="228">
        <f>IF(N176="sníž. přenesená",J176,0)</f>
        <v>0</v>
      </c>
      <c r="BI176" s="228">
        <f>IF(N176="nulová",J176,0)</f>
        <v>0</v>
      </c>
      <c r="BJ176" s="17" t="s">
        <v>84</v>
      </c>
      <c r="BK176" s="228">
        <f>ROUND(I176*H176,2)</f>
        <v>0</v>
      </c>
      <c r="BL176" s="17" t="s">
        <v>215</v>
      </c>
      <c r="BM176" s="17" t="s">
        <v>3543</v>
      </c>
    </row>
    <row r="177" s="12" customFormat="1">
      <c r="B177" s="235"/>
      <c r="C177" s="236"/>
      <c r="D177" s="229" t="s">
        <v>299</v>
      </c>
      <c r="E177" s="237" t="s">
        <v>1</v>
      </c>
      <c r="F177" s="238" t="s">
        <v>3516</v>
      </c>
      <c r="G177" s="236"/>
      <c r="H177" s="239">
        <v>236</v>
      </c>
      <c r="I177" s="240"/>
      <c r="J177" s="236"/>
      <c r="K177" s="236"/>
      <c r="L177" s="241"/>
      <c r="M177" s="242"/>
      <c r="N177" s="243"/>
      <c r="O177" s="243"/>
      <c r="P177" s="243"/>
      <c r="Q177" s="243"/>
      <c r="R177" s="243"/>
      <c r="S177" s="243"/>
      <c r="T177" s="244"/>
      <c r="AT177" s="245" t="s">
        <v>299</v>
      </c>
      <c r="AU177" s="245" t="s">
        <v>86</v>
      </c>
      <c r="AV177" s="12" t="s">
        <v>86</v>
      </c>
      <c r="AW177" s="12" t="s">
        <v>38</v>
      </c>
      <c r="AX177" s="12" t="s">
        <v>77</v>
      </c>
      <c r="AY177" s="245" t="s">
        <v>195</v>
      </c>
    </row>
    <row r="178" s="13" customFormat="1">
      <c r="B178" s="246"/>
      <c r="C178" s="247"/>
      <c r="D178" s="229" t="s">
        <v>299</v>
      </c>
      <c r="E178" s="248" t="s">
        <v>1</v>
      </c>
      <c r="F178" s="249" t="s">
        <v>301</v>
      </c>
      <c r="G178" s="247"/>
      <c r="H178" s="250">
        <v>236</v>
      </c>
      <c r="I178" s="251"/>
      <c r="J178" s="247"/>
      <c r="K178" s="247"/>
      <c r="L178" s="252"/>
      <c r="M178" s="253"/>
      <c r="N178" s="254"/>
      <c r="O178" s="254"/>
      <c r="P178" s="254"/>
      <c r="Q178" s="254"/>
      <c r="R178" s="254"/>
      <c r="S178" s="254"/>
      <c r="T178" s="255"/>
      <c r="AT178" s="256" t="s">
        <v>299</v>
      </c>
      <c r="AU178" s="256" t="s">
        <v>86</v>
      </c>
      <c r="AV178" s="13" t="s">
        <v>215</v>
      </c>
      <c r="AW178" s="13" t="s">
        <v>38</v>
      </c>
      <c r="AX178" s="13" t="s">
        <v>84</v>
      </c>
      <c r="AY178" s="256" t="s">
        <v>195</v>
      </c>
    </row>
    <row r="179" s="1" customFormat="1" ht="16.5" customHeight="1">
      <c r="B179" s="39"/>
      <c r="C179" s="278" t="s">
        <v>436</v>
      </c>
      <c r="D179" s="278" t="s">
        <v>366</v>
      </c>
      <c r="E179" s="279" t="s">
        <v>2581</v>
      </c>
      <c r="F179" s="280" t="s">
        <v>2582</v>
      </c>
      <c r="G179" s="281" t="s">
        <v>321</v>
      </c>
      <c r="H179" s="282">
        <v>271.39999999999998</v>
      </c>
      <c r="I179" s="283"/>
      <c r="J179" s="284">
        <f>ROUND(I179*H179,2)</f>
        <v>0</v>
      </c>
      <c r="K179" s="280" t="s">
        <v>1255</v>
      </c>
      <c r="L179" s="285"/>
      <c r="M179" s="286" t="s">
        <v>1</v>
      </c>
      <c r="N179" s="287" t="s">
        <v>48</v>
      </c>
      <c r="O179" s="80"/>
      <c r="P179" s="226">
        <f>O179*H179</f>
        <v>0</v>
      </c>
      <c r="Q179" s="226">
        <v>0.00033</v>
      </c>
      <c r="R179" s="226">
        <f>Q179*H179</f>
        <v>0.089561999999999989</v>
      </c>
      <c r="S179" s="226">
        <v>0</v>
      </c>
      <c r="T179" s="227">
        <f>S179*H179</f>
        <v>0</v>
      </c>
      <c r="AR179" s="17" t="s">
        <v>238</v>
      </c>
      <c r="AT179" s="17" t="s">
        <v>366</v>
      </c>
      <c r="AU179" s="17" t="s">
        <v>86</v>
      </c>
      <c r="AY179" s="17" t="s">
        <v>195</v>
      </c>
      <c r="BE179" s="228">
        <f>IF(N179="základní",J179,0)</f>
        <v>0</v>
      </c>
      <c r="BF179" s="228">
        <f>IF(N179="snížená",J179,0)</f>
        <v>0</v>
      </c>
      <c r="BG179" s="228">
        <f>IF(N179="zákl. přenesená",J179,0)</f>
        <v>0</v>
      </c>
      <c r="BH179" s="228">
        <f>IF(N179="sníž. přenesená",J179,0)</f>
        <v>0</v>
      </c>
      <c r="BI179" s="228">
        <f>IF(N179="nulová",J179,0)</f>
        <v>0</v>
      </c>
      <c r="BJ179" s="17" t="s">
        <v>84</v>
      </c>
      <c r="BK179" s="228">
        <f>ROUND(I179*H179,2)</f>
        <v>0</v>
      </c>
      <c r="BL179" s="17" t="s">
        <v>215</v>
      </c>
      <c r="BM179" s="17" t="s">
        <v>3544</v>
      </c>
    </row>
    <row r="180" s="1" customFormat="1">
      <c r="B180" s="39"/>
      <c r="C180" s="40"/>
      <c r="D180" s="229" t="s">
        <v>205</v>
      </c>
      <c r="E180" s="40"/>
      <c r="F180" s="230" t="s">
        <v>2584</v>
      </c>
      <c r="G180" s="40"/>
      <c r="H180" s="40"/>
      <c r="I180" s="144"/>
      <c r="J180" s="40"/>
      <c r="K180" s="40"/>
      <c r="L180" s="44"/>
      <c r="M180" s="231"/>
      <c r="N180" s="80"/>
      <c r="O180" s="80"/>
      <c r="P180" s="80"/>
      <c r="Q180" s="80"/>
      <c r="R180" s="80"/>
      <c r="S180" s="80"/>
      <c r="T180" s="81"/>
      <c r="AT180" s="17" t="s">
        <v>205</v>
      </c>
      <c r="AU180" s="17" t="s">
        <v>86</v>
      </c>
    </row>
    <row r="181" s="12" customFormat="1">
      <c r="B181" s="235"/>
      <c r="C181" s="236"/>
      <c r="D181" s="229" t="s">
        <v>299</v>
      </c>
      <c r="E181" s="236"/>
      <c r="F181" s="238" t="s">
        <v>3545</v>
      </c>
      <c r="G181" s="236"/>
      <c r="H181" s="239">
        <v>271.39999999999998</v>
      </c>
      <c r="I181" s="240"/>
      <c r="J181" s="236"/>
      <c r="K181" s="236"/>
      <c r="L181" s="241"/>
      <c r="M181" s="242"/>
      <c r="N181" s="243"/>
      <c r="O181" s="243"/>
      <c r="P181" s="243"/>
      <c r="Q181" s="243"/>
      <c r="R181" s="243"/>
      <c r="S181" s="243"/>
      <c r="T181" s="244"/>
      <c r="AT181" s="245" t="s">
        <v>299</v>
      </c>
      <c r="AU181" s="245" t="s">
        <v>86</v>
      </c>
      <c r="AV181" s="12" t="s">
        <v>86</v>
      </c>
      <c r="AW181" s="12" t="s">
        <v>4</v>
      </c>
      <c r="AX181" s="12" t="s">
        <v>84</v>
      </c>
      <c r="AY181" s="245" t="s">
        <v>195</v>
      </c>
    </row>
    <row r="182" s="11" customFormat="1" ht="22.8" customHeight="1">
      <c r="B182" s="201"/>
      <c r="C182" s="202"/>
      <c r="D182" s="203" t="s">
        <v>76</v>
      </c>
      <c r="E182" s="215" t="s">
        <v>194</v>
      </c>
      <c r="F182" s="215" t="s">
        <v>2586</v>
      </c>
      <c r="G182" s="202"/>
      <c r="H182" s="202"/>
      <c r="I182" s="205"/>
      <c r="J182" s="216">
        <f>BK182</f>
        <v>0</v>
      </c>
      <c r="K182" s="202"/>
      <c r="L182" s="207"/>
      <c r="M182" s="208"/>
      <c r="N182" s="209"/>
      <c r="O182" s="209"/>
      <c r="P182" s="210">
        <f>SUM(P183:P218)</f>
        <v>0</v>
      </c>
      <c r="Q182" s="209"/>
      <c r="R182" s="210">
        <f>SUM(R183:R218)</f>
        <v>302.14351999999997</v>
      </c>
      <c r="S182" s="209"/>
      <c r="T182" s="211">
        <f>SUM(T183:T218)</f>
        <v>0</v>
      </c>
      <c r="AR182" s="212" t="s">
        <v>84</v>
      </c>
      <c r="AT182" s="213" t="s">
        <v>76</v>
      </c>
      <c r="AU182" s="213" t="s">
        <v>84</v>
      </c>
      <c r="AY182" s="212" t="s">
        <v>195</v>
      </c>
      <c r="BK182" s="214">
        <f>SUM(BK183:BK218)</f>
        <v>0</v>
      </c>
    </row>
    <row r="183" s="1" customFormat="1" ht="16.5" customHeight="1">
      <c r="B183" s="39"/>
      <c r="C183" s="217" t="s">
        <v>441</v>
      </c>
      <c r="D183" s="217" t="s">
        <v>198</v>
      </c>
      <c r="E183" s="218" t="s">
        <v>2587</v>
      </c>
      <c r="F183" s="219" t="s">
        <v>2588</v>
      </c>
      <c r="G183" s="220" t="s">
        <v>321</v>
      </c>
      <c r="H183" s="221">
        <v>145</v>
      </c>
      <c r="I183" s="222"/>
      <c r="J183" s="223">
        <f>ROUND(I183*H183,2)</f>
        <v>0</v>
      </c>
      <c r="K183" s="219" t="s">
        <v>202</v>
      </c>
      <c r="L183" s="44"/>
      <c r="M183" s="224" t="s">
        <v>1</v>
      </c>
      <c r="N183" s="225" t="s">
        <v>48</v>
      </c>
      <c r="O183" s="80"/>
      <c r="P183" s="226">
        <f>O183*H183</f>
        <v>0</v>
      </c>
      <c r="Q183" s="226">
        <v>0.080960000000000004</v>
      </c>
      <c r="R183" s="226">
        <f>Q183*H183</f>
        <v>11.7392</v>
      </c>
      <c r="S183" s="226">
        <v>0</v>
      </c>
      <c r="T183" s="227">
        <f>S183*H183</f>
        <v>0</v>
      </c>
      <c r="AR183" s="17" t="s">
        <v>215</v>
      </c>
      <c r="AT183" s="17" t="s">
        <v>198</v>
      </c>
      <c r="AU183" s="17" t="s">
        <v>86</v>
      </c>
      <c r="AY183" s="17" t="s">
        <v>195</v>
      </c>
      <c r="BE183" s="228">
        <f>IF(N183="základní",J183,0)</f>
        <v>0</v>
      </c>
      <c r="BF183" s="228">
        <f>IF(N183="snížená",J183,0)</f>
        <v>0</v>
      </c>
      <c r="BG183" s="228">
        <f>IF(N183="zákl. přenesená",J183,0)</f>
        <v>0</v>
      </c>
      <c r="BH183" s="228">
        <f>IF(N183="sníž. přenesená",J183,0)</f>
        <v>0</v>
      </c>
      <c r="BI183" s="228">
        <f>IF(N183="nulová",J183,0)</f>
        <v>0</v>
      </c>
      <c r="BJ183" s="17" t="s">
        <v>84</v>
      </c>
      <c r="BK183" s="228">
        <f>ROUND(I183*H183,2)</f>
        <v>0</v>
      </c>
      <c r="BL183" s="17" t="s">
        <v>215</v>
      </c>
      <c r="BM183" s="17" t="s">
        <v>3546</v>
      </c>
    </row>
    <row r="184" s="15" customFormat="1">
      <c r="B184" s="268"/>
      <c r="C184" s="269"/>
      <c r="D184" s="229" t="s">
        <v>299</v>
      </c>
      <c r="E184" s="270" t="s">
        <v>1</v>
      </c>
      <c r="F184" s="271" t="s">
        <v>2512</v>
      </c>
      <c r="G184" s="269"/>
      <c r="H184" s="270" t="s">
        <v>1</v>
      </c>
      <c r="I184" s="272"/>
      <c r="J184" s="269"/>
      <c r="K184" s="269"/>
      <c r="L184" s="273"/>
      <c r="M184" s="274"/>
      <c r="N184" s="275"/>
      <c r="O184" s="275"/>
      <c r="P184" s="275"/>
      <c r="Q184" s="275"/>
      <c r="R184" s="275"/>
      <c r="S184" s="275"/>
      <c r="T184" s="276"/>
      <c r="AT184" s="277" t="s">
        <v>299</v>
      </c>
      <c r="AU184" s="277" t="s">
        <v>86</v>
      </c>
      <c r="AV184" s="15" t="s">
        <v>84</v>
      </c>
      <c r="AW184" s="15" t="s">
        <v>38</v>
      </c>
      <c r="AX184" s="15" t="s">
        <v>77</v>
      </c>
      <c r="AY184" s="277" t="s">
        <v>195</v>
      </c>
    </row>
    <row r="185" s="12" customFormat="1">
      <c r="B185" s="235"/>
      <c r="C185" s="236"/>
      <c r="D185" s="229" t="s">
        <v>299</v>
      </c>
      <c r="E185" s="237" t="s">
        <v>1</v>
      </c>
      <c r="F185" s="238" t="s">
        <v>3518</v>
      </c>
      <c r="G185" s="236"/>
      <c r="H185" s="239">
        <v>145</v>
      </c>
      <c r="I185" s="240"/>
      <c r="J185" s="236"/>
      <c r="K185" s="236"/>
      <c r="L185" s="241"/>
      <c r="M185" s="242"/>
      <c r="N185" s="243"/>
      <c r="O185" s="243"/>
      <c r="P185" s="243"/>
      <c r="Q185" s="243"/>
      <c r="R185" s="243"/>
      <c r="S185" s="243"/>
      <c r="T185" s="244"/>
      <c r="AT185" s="245" t="s">
        <v>299</v>
      </c>
      <c r="AU185" s="245" t="s">
        <v>86</v>
      </c>
      <c r="AV185" s="12" t="s">
        <v>86</v>
      </c>
      <c r="AW185" s="12" t="s">
        <v>38</v>
      </c>
      <c r="AX185" s="12" t="s">
        <v>77</v>
      </c>
      <c r="AY185" s="245" t="s">
        <v>195</v>
      </c>
    </row>
    <row r="186" s="13" customFormat="1">
      <c r="B186" s="246"/>
      <c r="C186" s="247"/>
      <c r="D186" s="229" t="s">
        <v>299</v>
      </c>
      <c r="E186" s="248" t="s">
        <v>1</v>
      </c>
      <c r="F186" s="249" t="s">
        <v>301</v>
      </c>
      <c r="G186" s="247"/>
      <c r="H186" s="250">
        <v>145</v>
      </c>
      <c r="I186" s="251"/>
      <c r="J186" s="247"/>
      <c r="K186" s="247"/>
      <c r="L186" s="252"/>
      <c r="M186" s="253"/>
      <c r="N186" s="254"/>
      <c r="O186" s="254"/>
      <c r="P186" s="254"/>
      <c r="Q186" s="254"/>
      <c r="R186" s="254"/>
      <c r="S186" s="254"/>
      <c r="T186" s="255"/>
      <c r="AT186" s="256" t="s">
        <v>299</v>
      </c>
      <c r="AU186" s="256" t="s">
        <v>86</v>
      </c>
      <c r="AV186" s="13" t="s">
        <v>215</v>
      </c>
      <c r="AW186" s="13" t="s">
        <v>38</v>
      </c>
      <c r="AX186" s="13" t="s">
        <v>84</v>
      </c>
      <c r="AY186" s="256" t="s">
        <v>195</v>
      </c>
    </row>
    <row r="187" s="1" customFormat="1" ht="16.5" customHeight="1">
      <c r="B187" s="39"/>
      <c r="C187" s="217" t="s">
        <v>446</v>
      </c>
      <c r="D187" s="217" t="s">
        <v>198</v>
      </c>
      <c r="E187" s="218" t="s">
        <v>2593</v>
      </c>
      <c r="F187" s="219" t="s">
        <v>2594</v>
      </c>
      <c r="G187" s="220" t="s">
        <v>321</v>
      </c>
      <c r="H187" s="221">
        <v>445</v>
      </c>
      <c r="I187" s="222"/>
      <c r="J187" s="223">
        <f>ROUND(I187*H187,2)</f>
        <v>0</v>
      </c>
      <c r="K187" s="219" t="s">
        <v>202</v>
      </c>
      <c r="L187" s="44"/>
      <c r="M187" s="224" t="s">
        <v>1</v>
      </c>
      <c r="N187" s="225" t="s">
        <v>48</v>
      </c>
      <c r="O187" s="80"/>
      <c r="P187" s="226">
        <f>O187*H187</f>
        <v>0</v>
      </c>
      <c r="Q187" s="226">
        <v>0.378</v>
      </c>
      <c r="R187" s="226">
        <f>Q187*H187</f>
        <v>168.21000000000001</v>
      </c>
      <c r="S187" s="226">
        <v>0</v>
      </c>
      <c r="T187" s="227">
        <f>S187*H187</f>
        <v>0</v>
      </c>
      <c r="AR187" s="17" t="s">
        <v>215</v>
      </c>
      <c r="AT187" s="17" t="s">
        <v>198</v>
      </c>
      <c r="AU187" s="17" t="s">
        <v>86</v>
      </c>
      <c r="AY187" s="17" t="s">
        <v>195</v>
      </c>
      <c r="BE187" s="228">
        <f>IF(N187="základní",J187,0)</f>
        <v>0</v>
      </c>
      <c r="BF187" s="228">
        <f>IF(N187="snížená",J187,0)</f>
        <v>0</v>
      </c>
      <c r="BG187" s="228">
        <f>IF(N187="zákl. přenesená",J187,0)</f>
        <v>0</v>
      </c>
      <c r="BH187" s="228">
        <f>IF(N187="sníž. přenesená",J187,0)</f>
        <v>0</v>
      </c>
      <c r="BI187" s="228">
        <f>IF(N187="nulová",J187,0)</f>
        <v>0</v>
      </c>
      <c r="BJ187" s="17" t="s">
        <v>84</v>
      </c>
      <c r="BK187" s="228">
        <f>ROUND(I187*H187,2)</f>
        <v>0</v>
      </c>
      <c r="BL187" s="17" t="s">
        <v>215</v>
      </c>
      <c r="BM187" s="17" t="s">
        <v>3547</v>
      </c>
    </row>
    <row r="188" s="15" customFormat="1">
      <c r="B188" s="268"/>
      <c r="C188" s="269"/>
      <c r="D188" s="229" t="s">
        <v>299</v>
      </c>
      <c r="E188" s="270" t="s">
        <v>1</v>
      </c>
      <c r="F188" s="271" t="s">
        <v>2512</v>
      </c>
      <c r="G188" s="269"/>
      <c r="H188" s="270" t="s">
        <v>1</v>
      </c>
      <c r="I188" s="272"/>
      <c r="J188" s="269"/>
      <c r="K188" s="269"/>
      <c r="L188" s="273"/>
      <c r="M188" s="274"/>
      <c r="N188" s="275"/>
      <c r="O188" s="275"/>
      <c r="P188" s="275"/>
      <c r="Q188" s="275"/>
      <c r="R188" s="275"/>
      <c r="S188" s="275"/>
      <c r="T188" s="276"/>
      <c r="AT188" s="277" t="s">
        <v>299</v>
      </c>
      <c r="AU188" s="277" t="s">
        <v>86</v>
      </c>
      <c r="AV188" s="15" t="s">
        <v>84</v>
      </c>
      <c r="AW188" s="15" t="s">
        <v>38</v>
      </c>
      <c r="AX188" s="15" t="s">
        <v>77</v>
      </c>
      <c r="AY188" s="277" t="s">
        <v>195</v>
      </c>
    </row>
    <row r="189" s="12" customFormat="1">
      <c r="B189" s="235"/>
      <c r="C189" s="236"/>
      <c r="D189" s="229" t="s">
        <v>299</v>
      </c>
      <c r="E189" s="237" t="s">
        <v>1</v>
      </c>
      <c r="F189" s="238" t="s">
        <v>3548</v>
      </c>
      <c r="G189" s="236"/>
      <c r="H189" s="239">
        <v>217.5</v>
      </c>
      <c r="I189" s="240"/>
      <c r="J189" s="236"/>
      <c r="K189" s="236"/>
      <c r="L189" s="241"/>
      <c r="M189" s="242"/>
      <c r="N189" s="243"/>
      <c r="O189" s="243"/>
      <c r="P189" s="243"/>
      <c r="Q189" s="243"/>
      <c r="R189" s="243"/>
      <c r="S189" s="243"/>
      <c r="T189" s="244"/>
      <c r="AT189" s="245" t="s">
        <v>299</v>
      </c>
      <c r="AU189" s="245" t="s">
        <v>86</v>
      </c>
      <c r="AV189" s="12" t="s">
        <v>86</v>
      </c>
      <c r="AW189" s="12" t="s">
        <v>38</v>
      </c>
      <c r="AX189" s="12" t="s">
        <v>77</v>
      </c>
      <c r="AY189" s="245" t="s">
        <v>195</v>
      </c>
    </row>
    <row r="190" s="12" customFormat="1">
      <c r="B190" s="235"/>
      <c r="C190" s="236"/>
      <c r="D190" s="229" t="s">
        <v>299</v>
      </c>
      <c r="E190" s="237" t="s">
        <v>1</v>
      </c>
      <c r="F190" s="238" t="s">
        <v>3549</v>
      </c>
      <c r="G190" s="236"/>
      <c r="H190" s="239">
        <v>136.5</v>
      </c>
      <c r="I190" s="240"/>
      <c r="J190" s="236"/>
      <c r="K190" s="236"/>
      <c r="L190" s="241"/>
      <c r="M190" s="242"/>
      <c r="N190" s="243"/>
      <c r="O190" s="243"/>
      <c r="P190" s="243"/>
      <c r="Q190" s="243"/>
      <c r="R190" s="243"/>
      <c r="S190" s="243"/>
      <c r="T190" s="244"/>
      <c r="AT190" s="245" t="s">
        <v>299</v>
      </c>
      <c r="AU190" s="245" t="s">
        <v>86</v>
      </c>
      <c r="AV190" s="12" t="s">
        <v>86</v>
      </c>
      <c r="AW190" s="12" t="s">
        <v>38</v>
      </c>
      <c r="AX190" s="12" t="s">
        <v>77</v>
      </c>
      <c r="AY190" s="245" t="s">
        <v>195</v>
      </c>
    </row>
    <row r="191" s="14" customFormat="1">
      <c r="B191" s="257"/>
      <c r="C191" s="258"/>
      <c r="D191" s="229" t="s">
        <v>299</v>
      </c>
      <c r="E191" s="259" t="s">
        <v>1</v>
      </c>
      <c r="F191" s="260" t="s">
        <v>317</v>
      </c>
      <c r="G191" s="258"/>
      <c r="H191" s="261">
        <v>354</v>
      </c>
      <c r="I191" s="262"/>
      <c r="J191" s="258"/>
      <c r="K191" s="258"/>
      <c r="L191" s="263"/>
      <c r="M191" s="264"/>
      <c r="N191" s="265"/>
      <c r="O191" s="265"/>
      <c r="P191" s="265"/>
      <c r="Q191" s="265"/>
      <c r="R191" s="265"/>
      <c r="S191" s="265"/>
      <c r="T191" s="266"/>
      <c r="AT191" s="267" t="s">
        <v>299</v>
      </c>
      <c r="AU191" s="267" t="s">
        <v>86</v>
      </c>
      <c r="AV191" s="14" t="s">
        <v>210</v>
      </c>
      <c r="AW191" s="14" t="s">
        <v>38</v>
      </c>
      <c r="AX191" s="14" t="s">
        <v>77</v>
      </c>
      <c r="AY191" s="267" t="s">
        <v>195</v>
      </c>
    </row>
    <row r="192" s="12" customFormat="1">
      <c r="B192" s="235"/>
      <c r="C192" s="236"/>
      <c r="D192" s="229" t="s">
        <v>299</v>
      </c>
      <c r="E192" s="237" t="s">
        <v>1</v>
      </c>
      <c r="F192" s="238" t="s">
        <v>3519</v>
      </c>
      <c r="G192" s="236"/>
      <c r="H192" s="239">
        <v>91</v>
      </c>
      <c r="I192" s="240"/>
      <c r="J192" s="236"/>
      <c r="K192" s="236"/>
      <c r="L192" s="241"/>
      <c r="M192" s="242"/>
      <c r="N192" s="243"/>
      <c r="O192" s="243"/>
      <c r="P192" s="243"/>
      <c r="Q192" s="243"/>
      <c r="R192" s="243"/>
      <c r="S192" s="243"/>
      <c r="T192" s="244"/>
      <c r="AT192" s="245" t="s">
        <v>299</v>
      </c>
      <c r="AU192" s="245" t="s">
        <v>86</v>
      </c>
      <c r="AV192" s="12" t="s">
        <v>86</v>
      </c>
      <c r="AW192" s="12" t="s">
        <v>38</v>
      </c>
      <c r="AX192" s="12" t="s">
        <v>77</v>
      </c>
      <c r="AY192" s="245" t="s">
        <v>195</v>
      </c>
    </row>
    <row r="193" s="13" customFormat="1">
      <c r="B193" s="246"/>
      <c r="C193" s="247"/>
      <c r="D193" s="229" t="s">
        <v>299</v>
      </c>
      <c r="E193" s="248" t="s">
        <v>1</v>
      </c>
      <c r="F193" s="249" t="s">
        <v>301</v>
      </c>
      <c r="G193" s="247"/>
      <c r="H193" s="250">
        <v>445</v>
      </c>
      <c r="I193" s="251"/>
      <c r="J193" s="247"/>
      <c r="K193" s="247"/>
      <c r="L193" s="252"/>
      <c r="M193" s="253"/>
      <c r="N193" s="254"/>
      <c r="O193" s="254"/>
      <c r="P193" s="254"/>
      <c r="Q193" s="254"/>
      <c r="R193" s="254"/>
      <c r="S193" s="254"/>
      <c r="T193" s="255"/>
      <c r="AT193" s="256" t="s">
        <v>299</v>
      </c>
      <c r="AU193" s="256" t="s">
        <v>86</v>
      </c>
      <c r="AV193" s="13" t="s">
        <v>215</v>
      </c>
      <c r="AW193" s="13" t="s">
        <v>38</v>
      </c>
      <c r="AX193" s="13" t="s">
        <v>84</v>
      </c>
      <c r="AY193" s="256" t="s">
        <v>195</v>
      </c>
    </row>
    <row r="194" s="1" customFormat="1" ht="16.5" customHeight="1">
      <c r="B194" s="39"/>
      <c r="C194" s="217" t="s">
        <v>451</v>
      </c>
      <c r="D194" s="217" t="s">
        <v>198</v>
      </c>
      <c r="E194" s="218" t="s">
        <v>2599</v>
      </c>
      <c r="F194" s="219" t="s">
        <v>2600</v>
      </c>
      <c r="G194" s="220" t="s">
        <v>321</v>
      </c>
      <c r="H194" s="221">
        <v>145</v>
      </c>
      <c r="I194" s="222"/>
      <c r="J194" s="223">
        <f>ROUND(I194*H194,2)</f>
        <v>0</v>
      </c>
      <c r="K194" s="219" t="s">
        <v>202</v>
      </c>
      <c r="L194" s="44"/>
      <c r="M194" s="224" t="s">
        <v>1</v>
      </c>
      <c r="N194" s="225" t="s">
        <v>48</v>
      </c>
      <c r="O194" s="80"/>
      <c r="P194" s="226">
        <f>O194*H194</f>
        <v>0</v>
      </c>
      <c r="Q194" s="226">
        <v>0.47260000000000002</v>
      </c>
      <c r="R194" s="226">
        <f>Q194*H194</f>
        <v>68.527000000000001</v>
      </c>
      <c r="S194" s="226">
        <v>0</v>
      </c>
      <c r="T194" s="227">
        <f>S194*H194</f>
        <v>0</v>
      </c>
      <c r="AR194" s="17" t="s">
        <v>215</v>
      </c>
      <c r="AT194" s="17" t="s">
        <v>198</v>
      </c>
      <c r="AU194" s="17" t="s">
        <v>86</v>
      </c>
      <c r="AY194" s="17" t="s">
        <v>195</v>
      </c>
      <c r="BE194" s="228">
        <f>IF(N194="základní",J194,0)</f>
        <v>0</v>
      </c>
      <c r="BF194" s="228">
        <f>IF(N194="snížená",J194,0)</f>
        <v>0</v>
      </c>
      <c r="BG194" s="228">
        <f>IF(N194="zákl. přenesená",J194,0)</f>
        <v>0</v>
      </c>
      <c r="BH194" s="228">
        <f>IF(N194="sníž. přenesená",J194,0)</f>
        <v>0</v>
      </c>
      <c r="BI194" s="228">
        <f>IF(N194="nulová",J194,0)</f>
        <v>0</v>
      </c>
      <c r="BJ194" s="17" t="s">
        <v>84</v>
      </c>
      <c r="BK194" s="228">
        <f>ROUND(I194*H194,2)</f>
        <v>0</v>
      </c>
      <c r="BL194" s="17" t="s">
        <v>215</v>
      </c>
      <c r="BM194" s="17" t="s">
        <v>3550</v>
      </c>
    </row>
    <row r="195" s="15" customFormat="1">
      <c r="B195" s="268"/>
      <c r="C195" s="269"/>
      <c r="D195" s="229" t="s">
        <v>299</v>
      </c>
      <c r="E195" s="270" t="s">
        <v>1</v>
      </c>
      <c r="F195" s="271" t="s">
        <v>2512</v>
      </c>
      <c r="G195" s="269"/>
      <c r="H195" s="270" t="s">
        <v>1</v>
      </c>
      <c r="I195" s="272"/>
      <c r="J195" s="269"/>
      <c r="K195" s="269"/>
      <c r="L195" s="273"/>
      <c r="M195" s="274"/>
      <c r="N195" s="275"/>
      <c r="O195" s="275"/>
      <c r="P195" s="275"/>
      <c r="Q195" s="275"/>
      <c r="R195" s="275"/>
      <c r="S195" s="275"/>
      <c r="T195" s="276"/>
      <c r="AT195" s="277" t="s">
        <v>299</v>
      </c>
      <c r="AU195" s="277" t="s">
        <v>86</v>
      </c>
      <c r="AV195" s="15" t="s">
        <v>84</v>
      </c>
      <c r="AW195" s="15" t="s">
        <v>38</v>
      </c>
      <c r="AX195" s="15" t="s">
        <v>77</v>
      </c>
      <c r="AY195" s="277" t="s">
        <v>195</v>
      </c>
    </row>
    <row r="196" s="12" customFormat="1">
      <c r="B196" s="235"/>
      <c r="C196" s="236"/>
      <c r="D196" s="229" t="s">
        <v>299</v>
      </c>
      <c r="E196" s="237" t="s">
        <v>1</v>
      </c>
      <c r="F196" s="238" t="s">
        <v>3518</v>
      </c>
      <c r="G196" s="236"/>
      <c r="H196" s="239">
        <v>145</v>
      </c>
      <c r="I196" s="240"/>
      <c r="J196" s="236"/>
      <c r="K196" s="236"/>
      <c r="L196" s="241"/>
      <c r="M196" s="242"/>
      <c r="N196" s="243"/>
      <c r="O196" s="243"/>
      <c r="P196" s="243"/>
      <c r="Q196" s="243"/>
      <c r="R196" s="243"/>
      <c r="S196" s="243"/>
      <c r="T196" s="244"/>
      <c r="AT196" s="245" t="s">
        <v>299</v>
      </c>
      <c r="AU196" s="245" t="s">
        <v>86</v>
      </c>
      <c r="AV196" s="12" t="s">
        <v>86</v>
      </c>
      <c r="AW196" s="12" t="s">
        <v>38</v>
      </c>
      <c r="AX196" s="12" t="s">
        <v>77</v>
      </c>
      <c r="AY196" s="245" t="s">
        <v>195</v>
      </c>
    </row>
    <row r="197" s="13" customFormat="1">
      <c r="B197" s="246"/>
      <c r="C197" s="247"/>
      <c r="D197" s="229" t="s">
        <v>299</v>
      </c>
      <c r="E197" s="248" t="s">
        <v>1</v>
      </c>
      <c r="F197" s="249" t="s">
        <v>301</v>
      </c>
      <c r="G197" s="247"/>
      <c r="H197" s="250">
        <v>145</v>
      </c>
      <c r="I197" s="251"/>
      <c r="J197" s="247"/>
      <c r="K197" s="247"/>
      <c r="L197" s="252"/>
      <c r="M197" s="253"/>
      <c r="N197" s="254"/>
      <c r="O197" s="254"/>
      <c r="P197" s="254"/>
      <c r="Q197" s="254"/>
      <c r="R197" s="254"/>
      <c r="S197" s="254"/>
      <c r="T197" s="255"/>
      <c r="AT197" s="256" t="s">
        <v>299</v>
      </c>
      <c r="AU197" s="256" t="s">
        <v>86</v>
      </c>
      <c r="AV197" s="13" t="s">
        <v>215</v>
      </c>
      <c r="AW197" s="13" t="s">
        <v>38</v>
      </c>
      <c r="AX197" s="13" t="s">
        <v>84</v>
      </c>
      <c r="AY197" s="256" t="s">
        <v>195</v>
      </c>
    </row>
    <row r="198" s="1" customFormat="1" ht="16.5" customHeight="1">
      <c r="B198" s="39"/>
      <c r="C198" s="217" t="s">
        <v>455</v>
      </c>
      <c r="D198" s="217" t="s">
        <v>198</v>
      </c>
      <c r="E198" s="218" t="s">
        <v>2602</v>
      </c>
      <c r="F198" s="219" t="s">
        <v>2603</v>
      </c>
      <c r="G198" s="220" t="s">
        <v>321</v>
      </c>
      <c r="H198" s="221">
        <v>91</v>
      </c>
      <c r="I198" s="222"/>
      <c r="J198" s="223">
        <f>ROUND(I198*H198,2)</f>
        <v>0</v>
      </c>
      <c r="K198" s="219" t="s">
        <v>202</v>
      </c>
      <c r="L198" s="44"/>
      <c r="M198" s="224" t="s">
        <v>1</v>
      </c>
      <c r="N198" s="225" t="s">
        <v>48</v>
      </c>
      <c r="O198" s="80"/>
      <c r="P198" s="226">
        <f>O198*H198</f>
        <v>0</v>
      </c>
      <c r="Q198" s="226">
        <v>0.108</v>
      </c>
      <c r="R198" s="226">
        <f>Q198*H198</f>
        <v>9.8279999999999994</v>
      </c>
      <c r="S198" s="226">
        <v>0</v>
      </c>
      <c r="T198" s="227">
        <f>S198*H198</f>
        <v>0</v>
      </c>
      <c r="AR198" s="17" t="s">
        <v>215</v>
      </c>
      <c r="AT198" s="17" t="s">
        <v>198</v>
      </c>
      <c r="AU198" s="17" t="s">
        <v>86</v>
      </c>
      <c r="AY198" s="17" t="s">
        <v>195</v>
      </c>
      <c r="BE198" s="228">
        <f>IF(N198="základní",J198,0)</f>
        <v>0</v>
      </c>
      <c r="BF198" s="228">
        <f>IF(N198="snížená",J198,0)</f>
        <v>0</v>
      </c>
      <c r="BG198" s="228">
        <f>IF(N198="zákl. přenesená",J198,0)</f>
        <v>0</v>
      </c>
      <c r="BH198" s="228">
        <f>IF(N198="sníž. přenesená",J198,0)</f>
        <v>0</v>
      </c>
      <c r="BI198" s="228">
        <f>IF(N198="nulová",J198,0)</f>
        <v>0</v>
      </c>
      <c r="BJ198" s="17" t="s">
        <v>84</v>
      </c>
      <c r="BK198" s="228">
        <f>ROUND(I198*H198,2)</f>
        <v>0</v>
      </c>
      <c r="BL198" s="17" t="s">
        <v>215</v>
      </c>
      <c r="BM198" s="17" t="s">
        <v>3551</v>
      </c>
    </row>
    <row r="199" s="12" customFormat="1">
      <c r="B199" s="235"/>
      <c r="C199" s="236"/>
      <c r="D199" s="229" t="s">
        <v>299</v>
      </c>
      <c r="E199" s="237" t="s">
        <v>1</v>
      </c>
      <c r="F199" s="238" t="s">
        <v>3519</v>
      </c>
      <c r="G199" s="236"/>
      <c r="H199" s="239">
        <v>91</v>
      </c>
      <c r="I199" s="240"/>
      <c r="J199" s="236"/>
      <c r="K199" s="236"/>
      <c r="L199" s="241"/>
      <c r="M199" s="242"/>
      <c r="N199" s="243"/>
      <c r="O199" s="243"/>
      <c r="P199" s="243"/>
      <c r="Q199" s="243"/>
      <c r="R199" s="243"/>
      <c r="S199" s="243"/>
      <c r="T199" s="244"/>
      <c r="AT199" s="245" t="s">
        <v>299</v>
      </c>
      <c r="AU199" s="245" t="s">
        <v>86</v>
      </c>
      <c r="AV199" s="12" t="s">
        <v>86</v>
      </c>
      <c r="AW199" s="12" t="s">
        <v>38</v>
      </c>
      <c r="AX199" s="12" t="s">
        <v>77</v>
      </c>
      <c r="AY199" s="245" t="s">
        <v>195</v>
      </c>
    </row>
    <row r="200" s="13" customFormat="1">
      <c r="B200" s="246"/>
      <c r="C200" s="247"/>
      <c r="D200" s="229" t="s">
        <v>299</v>
      </c>
      <c r="E200" s="248" t="s">
        <v>1</v>
      </c>
      <c r="F200" s="249" t="s">
        <v>301</v>
      </c>
      <c r="G200" s="247"/>
      <c r="H200" s="250">
        <v>91</v>
      </c>
      <c r="I200" s="251"/>
      <c r="J200" s="247"/>
      <c r="K200" s="247"/>
      <c r="L200" s="252"/>
      <c r="M200" s="253"/>
      <c r="N200" s="254"/>
      <c r="O200" s="254"/>
      <c r="P200" s="254"/>
      <c r="Q200" s="254"/>
      <c r="R200" s="254"/>
      <c r="S200" s="254"/>
      <c r="T200" s="255"/>
      <c r="AT200" s="256" t="s">
        <v>299</v>
      </c>
      <c r="AU200" s="256" t="s">
        <v>86</v>
      </c>
      <c r="AV200" s="13" t="s">
        <v>215</v>
      </c>
      <c r="AW200" s="13" t="s">
        <v>38</v>
      </c>
      <c r="AX200" s="13" t="s">
        <v>84</v>
      </c>
      <c r="AY200" s="256" t="s">
        <v>195</v>
      </c>
    </row>
    <row r="201" s="1" customFormat="1" ht="16.5" customHeight="1">
      <c r="B201" s="39"/>
      <c r="C201" s="217" t="s">
        <v>460</v>
      </c>
      <c r="D201" s="217" t="s">
        <v>198</v>
      </c>
      <c r="E201" s="218" t="s">
        <v>2608</v>
      </c>
      <c r="F201" s="219" t="s">
        <v>2609</v>
      </c>
      <c r="G201" s="220" t="s">
        <v>321</v>
      </c>
      <c r="H201" s="221">
        <v>91</v>
      </c>
      <c r="I201" s="222"/>
      <c r="J201" s="223">
        <f>ROUND(I201*H201,2)</f>
        <v>0</v>
      </c>
      <c r="K201" s="219" t="s">
        <v>202</v>
      </c>
      <c r="L201" s="44"/>
      <c r="M201" s="224" t="s">
        <v>1</v>
      </c>
      <c r="N201" s="225" t="s">
        <v>48</v>
      </c>
      <c r="O201" s="80"/>
      <c r="P201" s="226">
        <f>O201*H201</f>
        <v>0</v>
      </c>
      <c r="Q201" s="226">
        <v>0.0060099999999999997</v>
      </c>
      <c r="R201" s="226">
        <f>Q201*H201</f>
        <v>0.54691000000000001</v>
      </c>
      <c r="S201" s="226">
        <v>0</v>
      </c>
      <c r="T201" s="227">
        <f>S201*H201</f>
        <v>0</v>
      </c>
      <c r="AR201" s="17" t="s">
        <v>215</v>
      </c>
      <c r="AT201" s="17" t="s">
        <v>198</v>
      </c>
      <c r="AU201" s="17" t="s">
        <v>86</v>
      </c>
      <c r="AY201" s="17" t="s">
        <v>195</v>
      </c>
      <c r="BE201" s="228">
        <f>IF(N201="základní",J201,0)</f>
        <v>0</v>
      </c>
      <c r="BF201" s="228">
        <f>IF(N201="snížená",J201,0)</f>
        <v>0</v>
      </c>
      <c r="BG201" s="228">
        <f>IF(N201="zákl. přenesená",J201,0)</f>
        <v>0</v>
      </c>
      <c r="BH201" s="228">
        <f>IF(N201="sníž. přenesená",J201,0)</f>
        <v>0</v>
      </c>
      <c r="BI201" s="228">
        <f>IF(N201="nulová",J201,0)</f>
        <v>0</v>
      </c>
      <c r="BJ201" s="17" t="s">
        <v>84</v>
      </c>
      <c r="BK201" s="228">
        <f>ROUND(I201*H201,2)</f>
        <v>0</v>
      </c>
      <c r="BL201" s="17" t="s">
        <v>215</v>
      </c>
      <c r="BM201" s="17" t="s">
        <v>3552</v>
      </c>
    </row>
    <row r="202" s="15" customFormat="1">
      <c r="B202" s="268"/>
      <c r="C202" s="269"/>
      <c r="D202" s="229" t="s">
        <v>299</v>
      </c>
      <c r="E202" s="270" t="s">
        <v>1</v>
      </c>
      <c r="F202" s="271" t="s">
        <v>2512</v>
      </c>
      <c r="G202" s="269"/>
      <c r="H202" s="270" t="s">
        <v>1</v>
      </c>
      <c r="I202" s="272"/>
      <c r="J202" s="269"/>
      <c r="K202" s="269"/>
      <c r="L202" s="273"/>
      <c r="M202" s="274"/>
      <c r="N202" s="275"/>
      <c r="O202" s="275"/>
      <c r="P202" s="275"/>
      <c r="Q202" s="275"/>
      <c r="R202" s="275"/>
      <c r="S202" s="275"/>
      <c r="T202" s="276"/>
      <c r="AT202" s="277" t="s">
        <v>299</v>
      </c>
      <c r="AU202" s="277" t="s">
        <v>86</v>
      </c>
      <c r="AV202" s="15" t="s">
        <v>84</v>
      </c>
      <c r="AW202" s="15" t="s">
        <v>38</v>
      </c>
      <c r="AX202" s="15" t="s">
        <v>77</v>
      </c>
      <c r="AY202" s="277" t="s">
        <v>195</v>
      </c>
    </row>
    <row r="203" s="12" customFormat="1">
      <c r="B203" s="235"/>
      <c r="C203" s="236"/>
      <c r="D203" s="229" t="s">
        <v>299</v>
      </c>
      <c r="E203" s="237" t="s">
        <v>1</v>
      </c>
      <c r="F203" s="238" t="s">
        <v>3519</v>
      </c>
      <c r="G203" s="236"/>
      <c r="H203" s="239">
        <v>91</v>
      </c>
      <c r="I203" s="240"/>
      <c r="J203" s="236"/>
      <c r="K203" s="236"/>
      <c r="L203" s="241"/>
      <c r="M203" s="242"/>
      <c r="N203" s="243"/>
      <c r="O203" s="243"/>
      <c r="P203" s="243"/>
      <c r="Q203" s="243"/>
      <c r="R203" s="243"/>
      <c r="S203" s="243"/>
      <c r="T203" s="244"/>
      <c r="AT203" s="245" t="s">
        <v>299</v>
      </c>
      <c r="AU203" s="245" t="s">
        <v>86</v>
      </c>
      <c r="AV203" s="12" t="s">
        <v>86</v>
      </c>
      <c r="AW203" s="12" t="s">
        <v>38</v>
      </c>
      <c r="AX203" s="12" t="s">
        <v>77</v>
      </c>
      <c r="AY203" s="245" t="s">
        <v>195</v>
      </c>
    </row>
    <row r="204" s="13" customFormat="1">
      <c r="B204" s="246"/>
      <c r="C204" s="247"/>
      <c r="D204" s="229" t="s">
        <v>299</v>
      </c>
      <c r="E204" s="248" t="s">
        <v>1</v>
      </c>
      <c r="F204" s="249" t="s">
        <v>301</v>
      </c>
      <c r="G204" s="247"/>
      <c r="H204" s="250">
        <v>91</v>
      </c>
      <c r="I204" s="251"/>
      <c r="J204" s="247"/>
      <c r="K204" s="247"/>
      <c r="L204" s="252"/>
      <c r="M204" s="253"/>
      <c r="N204" s="254"/>
      <c r="O204" s="254"/>
      <c r="P204" s="254"/>
      <c r="Q204" s="254"/>
      <c r="R204" s="254"/>
      <c r="S204" s="254"/>
      <c r="T204" s="255"/>
      <c r="AT204" s="256" t="s">
        <v>299</v>
      </c>
      <c r="AU204" s="256" t="s">
        <v>86</v>
      </c>
      <c r="AV204" s="13" t="s">
        <v>215</v>
      </c>
      <c r="AW204" s="13" t="s">
        <v>38</v>
      </c>
      <c r="AX204" s="13" t="s">
        <v>84</v>
      </c>
      <c r="AY204" s="256" t="s">
        <v>195</v>
      </c>
    </row>
    <row r="205" s="1" customFormat="1" ht="16.5" customHeight="1">
      <c r="B205" s="39"/>
      <c r="C205" s="217" t="s">
        <v>467</v>
      </c>
      <c r="D205" s="217" t="s">
        <v>198</v>
      </c>
      <c r="E205" s="218" t="s">
        <v>2611</v>
      </c>
      <c r="F205" s="219" t="s">
        <v>2612</v>
      </c>
      <c r="G205" s="220" t="s">
        <v>321</v>
      </c>
      <c r="H205" s="221">
        <v>91</v>
      </c>
      <c r="I205" s="222"/>
      <c r="J205" s="223">
        <f>ROUND(I205*H205,2)</f>
        <v>0</v>
      </c>
      <c r="K205" s="219" t="s">
        <v>202</v>
      </c>
      <c r="L205" s="44"/>
      <c r="M205" s="224" t="s">
        <v>1</v>
      </c>
      <c r="N205" s="225" t="s">
        <v>48</v>
      </c>
      <c r="O205" s="80"/>
      <c r="P205" s="226">
        <f>O205*H205</f>
        <v>0</v>
      </c>
      <c r="Q205" s="226">
        <v>0.00031</v>
      </c>
      <c r="R205" s="226">
        <f>Q205*H205</f>
        <v>0.028209999999999999</v>
      </c>
      <c r="S205" s="226">
        <v>0</v>
      </c>
      <c r="T205" s="227">
        <f>S205*H205</f>
        <v>0</v>
      </c>
      <c r="AR205" s="17" t="s">
        <v>215</v>
      </c>
      <c r="AT205" s="17" t="s">
        <v>198</v>
      </c>
      <c r="AU205" s="17" t="s">
        <v>86</v>
      </c>
      <c r="AY205" s="17" t="s">
        <v>195</v>
      </c>
      <c r="BE205" s="228">
        <f>IF(N205="základní",J205,0)</f>
        <v>0</v>
      </c>
      <c r="BF205" s="228">
        <f>IF(N205="snížená",J205,0)</f>
        <v>0</v>
      </c>
      <c r="BG205" s="228">
        <f>IF(N205="zákl. přenesená",J205,0)</f>
        <v>0</v>
      </c>
      <c r="BH205" s="228">
        <f>IF(N205="sníž. přenesená",J205,0)</f>
        <v>0</v>
      </c>
      <c r="BI205" s="228">
        <f>IF(N205="nulová",J205,0)</f>
        <v>0</v>
      </c>
      <c r="BJ205" s="17" t="s">
        <v>84</v>
      </c>
      <c r="BK205" s="228">
        <f>ROUND(I205*H205,2)</f>
        <v>0</v>
      </c>
      <c r="BL205" s="17" t="s">
        <v>215</v>
      </c>
      <c r="BM205" s="17" t="s">
        <v>3553</v>
      </c>
    </row>
    <row r="206" s="15" customFormat="1">
      <c r="B206" s="268"/>
      <c r="C206" s="269"/>
      <c r="D206" s="229" t="s">
        <v>299</v>
      </c>
      <c r="E206" s="270" t="s">
        <v>1</v>
      </c>
      <c r="F206" s="271" t="s">
        <v>2512</v>
      </c>
      <c r="G206" s="269"/>
      <c r="H206" s="270" t="s">
        <v>1</v>
      </c>
      <c r="I206" s="272"/>
      <c r="J206" s="269"/>
      <c r="K206" s="269"/>
      <c r="L206" s="273"/>
      <c r="M206" s="274"/>
      <c r="N206" s="275"/>
      <c r="O206" s="275"/>
      <c r="P206" s="275"/>
      <c r="Q206" s="275"/>
      <c r="R206" s="275"/>
      <c r="S206" s="275"/>
      <c r="T206" s="276"/>
      <c r="AT206" s="277" t="s">
        <v>299</v>
      </c>
      <c r="AU206" s="277" t="s">
        <v>86</v>
      </c>
      <c r="AV206" s="15" t="s">
        <v>84</v>
      </c>
      <c r="AW206" s="15" t="s">
        <v>38</v>
      </c>
      <c r="AX206" s="15" t="s">
        <v>77</v>
      </c>
      <c r="AY206" s="277" t="s">
        <v>195</v>
      </c>
    </row>
    <row r="207" s="12" customFormat="1">
      <c r="B207" s="235"/>
      <c r="C207" s="236"/>
      <c r="D207" s="229" t="s">
        <v>299</v>
      </c>
      <c r="E207" s="237" t="s">
        <v>1</v>
      </c>
      <c r="F207" s="238" t="s">
        <v>3519</v>
      </c>
      <c r="G207" s="236"/>
      <c r="H207" s="239">
        <v>91</v>
      </c>
      <c r="I207" s="240"/>
      <c r="J207" s="236"/>
      <c r="K207" s="236"/>
      <c r="L207" s="241"/>
      <c r="M207" s="242"/>
      <c r="N207" s="243"/>
      <c r="O207" s="243"/>
      <c r="P207" s="243"/>
      <c r="Q207" s="243"/>
      <c r="R207" s="243"/>
      <c r="S207" s="243"/>
      <c r="T207" s="244"/>
      <c r="AT207" s="245" t="s">
        <v>299</v>
      </c>
      <c r="AU207" s="245" t="s">
        <v>86</v>
      </c>
      <c r="AV207" s="12" t="s">
        <v>86</v>
      </c>
      <c r="AW207" s="12" t="s">
        <v>38</v>
      </c>
      <c r="AX207" s="12" t="s">
        <v>77</v>
      </c>
      <c r="AY207" s="245" t="s">
        <v>195</v>
      </c>
    </row>
    <row r="208" s="13" customFormat="1">
      <c r="B208" s="246"/>
      <c r="C208" s="247"/>
      <c r="D208" s="229" t="s">
        <v>299</v>
      </c>
      <c r="E208" s="248" t="s">
        <v>1</v>
      </c>
      <c r="F208" s="249" t="s">
        <v>301</v>
      </c>
      <c r="G208" s="247"/>
      <c r="H208" s="250">
        <v>91</v>
      </c>
      <c r="I208" s="251"/>
      <c r="J208" s="247"/>
      <c r="K208" s="247"/>
      <c r="L208" s="252"/>
      <c r="M208" s="253"/>
      <c r="N208" s="254"/>
      <c r="O208" s="254"/>
      <c r="P208" s="254"/>
      <c r="Q208" s="254"/>
      <c r="R208" s="254"/>
      <c r="S208" s="254"/>
      <c r="T208" s="255"/>
      <c r="AT208" s="256" t="s">
        <v>299</v>
      </c>
      <c r="AU208" s="256" t="s">
        <v>86</v>
      </c>
      <c r="AV208" s="13" t="s">
        <v>215</v>
      </c>
      <c r="AW208" s="13" t="s">
        <v>38</v>
      </c>
      <c r="AX208" s="13" t="s">
        <v>84</v>
      </c>
      <c r="AY208" s="256" t="s">
        <v>195</v>
      </c>
    </row>
    <row r="209" s="1" customFormat="1" ht="16.5" customHeight="1">
      <c r="B209" s="39"/>
      <c r="C209" s="217" t="s">
        <v>478</v>
      </c>
      <c r="D209" s="217" t="s">
        <v>198</v>
      </c>
      <c r="E209" s="218" t="s">
        <v>2820</v>
      </c>
      <c r="F209" s="219" t="s">
        <v>2821</v>
      </c>
      <c r="G209" s="220" t="s">
        <v>321</v>
      </c>
      <c r="H209" s="221">
        <v>91</v>
      </c>
      <c r="I209" s="222"/>
      <c r="J209" s="223">
        <f>ROUND(I209*H209,2)</f>
        <v>0</v>
      </c>
      <c r="K209" s="219" t="s">
        <v>202</v>
      </c>
      <c r="L209" s="44"/>
      <c r="M209" s="224" t="s">
        <v>1</v>
      </c>
      <c r="N209" s="225" t="s">
        <v>48</v>
      </c>
      <c r="O209" s="80"/>
      <c r="P209" s="226">
        <f>O209*H209</f>
        <v>0</v>
      </c>
      <c r="Q209" s="226">
        <v>0</v>
      </c>
      <c r="R209" s="226">
        <f>Q209*H209</f>
        <v>0</v>
      </c>
      <c r="S209" s="226">
        <v>0</v>
      </c>
      <c r="T209" s="227">
        <f>S209*H209</f>
        <v>0</v>
      </c>
      <c r="AR209" s="17" t="s">
        <v>215</v>
      </c>
      <c r="AT209" s="17" t="s">
        <v>198</v>
      </c>
      <c r="AU209" s="17" t="s">
        <v>86</v>
      </c>
      <c r="AY209" s="17" t="s">
        <v>195</v>
      </c>
      <c r="BE209" s="228">
        <f>IF(N209="základní",J209,0)</f>
        <v>0</v>
      </c>
      <c r="BF209" s="228">
        <f>IF(N209="snížená",J209,0)</f>
        <v>0</v>
      </c>
      <c r="BG209" s="228">
        <f>IF(N209="zákl. přenesená",J209,0)</f>
        <v>0</v>
      </c>
      <c r="BH209" s="228">
        <f>IF(N209="sníž. přenesená",J209,0)</f>
        <v>0</v>
      </c>
      <c r="BI209" s="228">
        <f>IF(N209="nulová",J209,0)</f>
        <v>0</v>
      </c>
      <c r="BJ209" s="17" t="s">
        <v>84</v>
      </c>
      <c r="BK209" s="228">
        <f>ROUND(I209*H209,2)</f>
        <v>0</v>
      </c>
      <c r="BL209" s="17" t="s">
        <v>215</v>
      </c>
      <c r="BM209" s="17" t="s">
        <v>3554</v>
      </c>
    </row>
    <row r="210" s="12" customFormat="1">
      <c r="B210" s="235"/>
      <c r="C210" s="236"/>
      <c r="D210" s="229" t="s">
        <v>299</v>
      </c>
      <c r="E210" s="237" t="s">
        <v>1</v>
      </c>
      <c r="F210" s="238" t="s">
        <v>3519</v>
      </c>
      <c r="G210" s="236"/>
      <c r="H210" s="239">
        <v>91</v>
      </c>
      <c r="I210" s="240"/>
      <c r="J210" s="236"/>
      <c r="K210" s="236"/>
      <c r="L210" s="241"/>
      <c r="M210" s="242"/>
      <c r="N210" s="243"/>
      <c r="O210" s="243"/>
      <c r="P210" s="243"/>
      <c r="Q210" s="243"/>
      <c r="R210" s="243"/>
      <c r="S210" s="243"/>
      <c r="T210" s="244"/>
      <c r="AT210" s="245" t="s">
        <v>299</v>
      </c>
      <c r="AU210" s="245" t="s">
        <v>86</v>
      </c>
      <c r="AV210" s="12" t="s">
        <v>86</v>
      </c>
      <c r="AW210" s="12" t="s">
        <v>38</v>
      </c>
      <c r="AX210" s="12" t="s">
        <v>77</v>
      </c>
      <c r="AY210" s="245" t="s">
        <v>195</v>
      </c>
    </row>
    <row r="211" s="13" customFormat="1">
      <c r="B211" s="246"/>
      <c r="C211" s="247"/>
      <c r="D211" s="229" t="s">
        <v>299</v>
      </c>
      <c r="E211" s="248" t="s">
        <v>1</v>
      </c>
      <c r="F211" s="249" t="s">
        <v>301</v>
      </c>
      <c r="G211" s="247"/>
      <c r="H211" s="250">
        <v>91</v>
      </c>
      <c r="I211" s="251"/>
      <c r="J211" s="247"/>
      <c r="K211" s="247"/>
      <c r="L211" s="252"/>
      <c r="M211" s="253"/>
      <c r="N211" s="254"/>
      <c r="O211" s="254"/>
      <c r="P211" s="254"/>
      <c r="Q211" s="254"/>
      <c r="R211" s="254"/>
      <c r="S211" s="254"/>
      <c r="T211" s="255"/>
      <c r="AT211" s="256" t="s">
        <v>299</v>
      </c>
      <c r="AU211" s="256" t="s">
        <v>86</v>
      </c>
      <c r="AV211" s="13" t="s">
        <v>215</v>
      </c>
      <c r="AW211" s="13" t="s">
        <v>38</v>
      </c>
      <c r="AX211" s="13" t="s">
        <v>84</v>
      </c>
      <c r="AY211" s="256" t="s">
        <v>195</v>
      </c>
    </row>
    <row r="212" s="1" customFormat="1" ht="16.5" customHeight="1">
      <c r="B212" s="39"/>
      <c r="C212" s="217" t="s">
        <v>489</v>
      </c>
      <c r="D212" s="217" t="s">
        <v>198</v>
      </c>
      <c r="E212" s="218" t="s">
        <v>2627</v>
      </c>
      <c r="F212" s="219" t="s">
        <v>2628</v>
      </c>
      <c r="G212" s="220" t="s">
        <v>321</v>
      </c>
      <c r="H212" s="221">
        <v>145</v>
      </c>
      <c r="I212" s="222"/>
      <c r="J212" s="223">
        <f>ROUND(I212*H212,2)</f>
        <v>0</v>
      </c>
      <c r="K212" s="219" t="s">
        <v>202</v>
      </c>
      <c r="L212" s="44"/>
      <c r="M212" s="224" t="s">
        <v>1</v>
      </c>
      <c r="N212" s="225" t="s">
        <v>48</v>
      </c>
      <c r="O212" s="80"/>
      <c r="P212" s="226">
        <f>O212*H212</f>
        <v>0</v>
      </c>
      <c r="Q212" s="226">
        <v>0.10100000000000001</v>
      </c>
      <c r="R212" s="226">
        <f>Q212*H212</f>
        <v>14.645000000000001</v>
      </c>
      <c r="S212" s="226">
        <v>0</v>
      </c>
      <c r="T212" s="227">
        <f>S212*H212</f>
        <v>0</v>
      </c>
      <c r="AR212" s="17" t="s">
        <v>215</v>
      </c>
      <c r="AT212" s="17" t="s">
        <v>198</v>
      </c>
      <c r="AU212" s="17" t="s">
        <v>86</v>
      </c>
      <c r="AY212" s="17" t="s">
        <v>195</v>
      </c>
      <c r="BE212" s="228">
        <f>IF(N212="základní",J212,0)</f>
        <v>0</v>
      </c>
      <c r="BF212" s="228">
        <f>IF(N212="snížená",J212,0)</f>
        <v>0</v>
      </c>
      <c r="BG212" s="228">
        <f>IF(N212="zákl. přenesená",J212,0)</f>
        <v>0</v>
      </c>
      <c r="BH212" s="228">
        <f>IF(N212="sníž. přenesená",J212,0)</f>
        <v>0</v>
      </c>
      <c r="BI212" s="228">
        <f>IF(N212="nulová",J212,0)</f>
        <v>0</v>
      </c>
      <c r="BJ212" s="17" t="s">
        <v>84</v>
      </c>
      <c r="BK212" s="228">
        <f>ROUND(I212*H212,2)</f>
        <v>0</v>
      </c>
      <c r="BL212" s="17" t="s">
        <v>215</v>
      </c>
      <c r="BM212" s="17" t="s">
        <v>3555</v>
      </c>
    </row>
    <row r="213" s="15" customFormat="1">
      <c r="B213" s="268"/>
      <c r="C213" s="269"/>
      <c r="D213" s="229" t="s">
        <v>299</v>
      </c>
      <c r="E213" s="270" t="s">
        <v>1</v>
      </c>
      <c r="F213" s="271" t="s">
        <v>2512</v>
      </c>
      <c r="G213" s="269"/>
      <c r="H213" s="270" t="s">
        <v>1</v>
      </c>
      <c r="I213" s="272"/>
      <c r="J213" s="269"/>
      <c r="K213" s="269"/>
      <c r="L213" s="273"/>
      <c r="M213" s="274"/>
      <c r="N213" s="275"/>
      <c r="O213" s="275"/>
      <c r="P213" s="275"/>
      <c r="Q213" s="275"/>
      <c r="R213" s="275"/>
      <c r="S213" s="275"/>
      <c r="T213" s="276"/>
      <c r="AT213" s="277" t="s">
        <v>299</v>
      </c>
      <c r="AU213" s="277" t="s">
        <v>86</v>
      </c>
      <c r="AV213" s="15" t="s">
        <v>84</v>
      </c>
      <c r="AW213" s="15" t="s">
        <v>38</v>
      </c>
      <c r="AX213" s="15" t="s">
        <v>77</v>
      </c>
      <c r="AY213" s="277" t="s">
        <v>195</v>
      </c>
    </row>
    <row r="214" s="12" customFormat="1">
      <c r="B214" s="235"/>
      <c r="C214" s="236"/>
      <c r="D214" s="229" t="s">
        <v>299</v>
      </c>
      <c r="E214" s="237" t="s">
        <v>1</v>
      </c>
      <c r="F214" s="238" t="s">
        <v>3556</v>
      </c>
      <c r="G214" s="236"/>
      <c r="H214" s="239">
        <v>145</v>
      </c>
      <c r="I214" s="240"/>
      <c r="J214" s="236"/>
      <c r="K214" s="236"/>
      <c r="L214" s="241"/>
      <c r="M214" s="242"/>
      <c r="N214" s="243"/>
      <c r="O214" s="243"/>
      <c r="P214" s="243"/>
      <c r="Q214" s="243"/>
      <c r="R214" s="243"/>
      <c r="S214" s="243"/>
      <c r="T214" s="244"/>
      <c r="AT214" s="245" t="s">
        <v>299</v>
      </c>
      <c r="AU214" s="245" t="s">
        <v>86</v>
      </c>
      <c r="AV214" s="12" t="s">
        <v>86</v>
      </c>
      <c r="AW214" s="12" t="s">
        <v>38</v>
      </c>
      <c r="AX214" s="12" t="s">
        <v>77</v>
      </c>
      <c r="AY214" s="245" t="s">
        <v>195</v>
      </c>
    </row>
    <row r="215" s="13" customFormat="1">
      <c r="B215" s="246"/>
      <c r="C215" s="247"/>
      <c r="D215" s="229" t="s">
        <v>299</v>
      </c>
      <c r="E215" s="248" t="s">
        <v>1</v>
      </c>
      <c r="F215" s="249" t="s">
        <v>301</v>
      </c>
      <c r="G215" s="247"/>
      <c r="H215" s="250">
        <v>145</v>
      </c>
      <c r="I215" s="251"/>
      <c r="J215" s="247"/>
      <c r="K215" s="247"/>
      <c r="L215" s="252"/>
      <c r="M215" s="253"/>
      <c r="N215" s="254"/>
      <c r="O215" s="254"/>
      <c r="P215" s="254"/>
      <c r="Q215" s="254"/>
      <c r="R215" s="254"/>
      <c r="S215" s="254"/>
      <c r="T215" s="255"/>
      <c r="AT215" s="256" t="s">
        <v>299</v>
      </c>
      <c r="AU215" s="256" t="s">
        <v>86</v>
      </c>
      <c r="AV215" s="13" t="s">
        <v>215</v>
      </c>
      <c r="AW215" s="13" t="s">
        <v>38</v>
      </c>
      <c r="AX215" s="13" t="s">
        <v>84</v>
      </c>
      <c r="AY215" s="256" t="s">
        <v>195</v>
      </c>
    </row>
    <row r="216" s="1" customFormat="1" ht="16.5" customHeight="1">
      <c r="B216" s="39"/>
      <c r="C216" s="278" t="s">
        <v>493</v>
      </c>
      <c r="D216" s="278" t="s">
        <v>366</v>
      </c>
      <c r="E216" s="279" t="s">
        <v>2623</v>
      </c>
      <c r="F216" s="280" t="s">
        <v>2624</v>
      </c>
      <c r="G216" s="281" t="s">
        <v>321</v>
      </c>
      <c r="H216" s="282">
        <v>159.5</v>
      </c>
      <c r="I216" s="283"/>
      <c r="J216" s="284">
        <f>ROUND(I216*H216,2)</f>
        <v>0</v>
      </c>
      <c r="K216" s="280" t="s">
        <v>1255</v>
      </c>
      <c r="L216" s="285"/>
      <c r="M216" s="286" t="s">
        <v>1</v>
      </c>
      <c r="N216" s="287" t="s">
        <v>48</v>
      </c>
      <c r="O216" s="80"/>
      <c r="P216" s="226">
        <f>O216*H216</f>
        <v>0</v>
      </c>
      <c r="Q216" s="226">
        <v>0.17599999999999999</v>
      </c>
      <c r="R216" s="226">
        <f>Q216*H216</f>
        <v>28.071999999999999</v>
      </c>
      <c r="S216" s="226">
        <v>0</v>
      </c>
      <c r="T216" s="227">
        <f>S216*H216</f>
        <v>0</v>
      </c>
      <c r="AR216" s="17" t="s">
        <v>238</v>
      </c>
      <c r="AT216" s="17" t="s">
        <v>366</v>
      </c>
      <c r="AU216" s="17" t="s">
        <v>86</v>
      </c>
      <c r="AY216" s="17" t="s">
        <v>195</v>
      </c>
      <c r="BE216" s="228">
        <f>IF(N216="základní",J216,0)</f>
        <v>0</v>
      </c>
      <c r="BF216" s="228">
        <f>IF(N216="snížená",J216,0)</f>
        <v>0</v>
      </c>
      <c r="BG216" s="228">
        <f>IF(N216="zákl. přenesená",J216,0)</f>
        <v>0</v>
      </c>
      <c r="BH216" s="228">
        <f>IF(N216="sníž. přenesená",J216,0)</f>
        <v>0</v>
      </c>
      <c r="BI216" s="228">
        <f>IF(N216="nulová",J216,0)</f>
        <v>0</v>
      </c>
      <c r="BJ216" s="17" t="s">
        <v>84</v>
      </c>
      <c r="BK216" s="228">
        <f>ROUND(I216*H216,2)</f>
        <v>0</v>
      </c>
      <c r="BL216" s="17" t="s">
        <v>215</v>
      </c>
      <c r="BM216" s="17" t="s">
        <v>3557</v>
      </c>
    </row>
    <row r="217" s="12" customFormat="1">
      <c r="B217" s="235"/>
      <c r="C217" s="236"/>
      <c r="D217" s="229" t="s">
        <v>299</v>
      </c>
      <c r="E217" s="236"/>
      <c r="F217" s="238" t="s">
        <v>3558</v>
      </c>
      <c r="G217" s="236"/>
      <c r="H217" s="239">
        <v>159.5</v>
      </c>
      <c r="I217" s="240"/>
      <c r="J217" s="236"/>
      <c r="K217" s="236"/>
      <c r="L217" s="241"/>
      <c r="M217" s="242"/>
      <c r="N217" s="243"/>
      <c r="O217" s="243"/>
      <c r="P217" s="243"/>
      <c r="Q217" s="243"/>
      <c r="R217" s="243"/>
      <c r="S217" s="243"/>
      <c r="T217" s="244"/>
      <c r="AT217" s="245" t="s">
        <v>299</v>
      </c>
      <c r="AU217" s="245" t="s">
        <v>86</v>
      </c>
      <c r="AV217" s="12" t="s">
        <v>86</v>
      </c>
      <c r="AW217" s="12" t="s">
        <v>4</v>
      </c>
      <c r="AX217" s="12" t="s">
        <v>84</v>
      </c>
      <c r="AY217" s="245" t="s">
        <v>195</v>
      </c>
    </row>
    <row r="218" s="1" customFormat="1" ht="16.5" customHeight="1">
      <c r="B218" s="39"/>
      <c r="C218" s="217" t="s">
        <v>499</v>
      </c>
      <c r="D218" s="217" t="s">
        <v>198</v>
      </c>
      <c r="E218" s="218" t="s">
        <v>2632</v>
      </c>
      <c r="F218" s="219" t="s">
        <v>2633</v>
      </c>
      <c r="G218" s="220" t="s">
        <v>404</v>
      </c>
      <c r="H218" s="221">
        <v>152</v>
      </c>
      <c r="I218" s="222"/>
      <c r="J218" s="223">
        <f>ROUND(I218*H218,2)</f>
        <v>0</v>
      </c>
      <c r="K218" s="219" t="s">
        <v>202</v>
      </c>
      <c r="L218" s="44"/>
      <c r="M218" s="224" t="s">
        <v>1</v>
      </c>
      <c r="N218" s="225" t="s">
        <v>48</v>
      </c>
      <c r="O218" s="80"/>
      <c r="P218" s="226">
        <f>O218*H218</f>
        <v>0</v>
      </c>
      <c r="Q218" s="226">
        <v>0.0035999999999999999</v>
      </c>
      <c r="R218" s="226">
        <f>Q218*H218</f>
        <v>0.54720000000000002</v>
      </c>
      <c r="S218" s="226">
        <v>0</v>
      </c>
      <c r="T218" s="227">
        <f>S218*H218</f>
        <v>0</v>
      </c>
      <c r="AR218" s="17" t="s">
        <v>215</v>
      </c>
      <c r="AT218" s="17" t="s">
        <v>198</v>
      </c>
      <c r="AU218" s="17" t="s">
        <v>86</v>
      </c>
      <c r="AY218" s="17" t="s">
        <v>195</v>
      </c>
      <c r="BE218" s="228">
        <f>IF(N218="základní",J218,0)</f>
        <v>0</v>
      </c>
      <c r="BF218" s="228">
        <f>IF(N218="snížená",J218,0)</f>
        <v>0</v>
      </c>
      <c r="BG218" s="228">
        <f>IF(N218="zákl. přenesená",J218,0)</f>
        <v>0</v>
      </c>
      <c r="BH218" s="228">
        <f>IF(N218="sníž. přenesená",J218,0)</f>
        <v>0</v>
      </c>
      <c r="BI218" s="228">
        <f>IF(N218="nulová",J218,0)</f>
        <v>0</v>
      </c>
      <c r="BJ218" s="17" t="s">
        <v>84</v>
      </c>
      <c r="BK218" s="228">
        <f>ROUND(I218*H218,2)</f>
        <v>0</v>
      </c>
      <c r="BL218" s="17" t="s">
        <v>215</v>
      </c>
      <c r="BM218" s="17" t="s">
        <v>3559</v>
      </c>
    </row>
    <row r="219" s="11" customFormat="1" ht="22.8" customHeight="1">
      <c r="B219" s="201"/>
      <c r="C219" s="202"/>
      <c r="D219" s="203" t="s">
        <v>76</v>
      </c>
      <c r="E219" s="215" t="s">
        <v>245</v>
      </c>
      <c r="F219" s="215" t="s">
        <v>879</v>
      </c>
      <c r="G219" s="202"/>
      <c r="H219" s="202"/>
      <c r="I219" s="205"/>
      <c r="J219" s="216">
        <f>BK219</f>
        <v>0</v>
      </c>
      <c r="K219" s="202"/>
      <c r="L219" s="207"/>
      <c r="M219" s="208"/>
      <c r="N219" s="209"/>
      <c r="O219" s="209"/>
      <c r="P219" s="210">
        <f>SUM(P220:P228)</f>
        <v>0</v>
      </c>
      <c r="Q219" s="209"/>
      <c r="R219" s="210">
        <f>SUM(R220:R228)</f>
        <v>36.44652</v>
      </c>
      <c r="S219" s="209"/>
      <c r="T219" s="211">
        <f>SUM(T220:T228)</f>
        <v>0</v>
      </c>
      <c r="AR219" s="212" t="s">
        <v>84</v>
      </c>
      <c r="AT219" s="213" t="s">
        <v>76</v>
      </c>
      <c r="AU219" s="213" t="s">
        <v>84</v>
      </c>
      <c r="AY219" s="212" t="s">
        <v>195</v>
      </c>
      <c r="BK219" s="214">
        <f>SUM(BK220:BK228)</f>
        <v>0</v>
      </c>
    </row>
    <row r="220" s="1" customFormat="1" ht="16.5" customHeight="1">
      <c r="B220" s="39"/>
      <c r="C220" s="217" t="s">
        <v>504</v>
      </c>
      <c r="D220" s="217" t="s">
        <v>198</v>
      </c>
      <c r="E220" s="218" t="s">
        <v>2664</v>
      </c>
      <c r="F220" s="219" t="s">
        <v>2665</v>
      </c>
      <c r="G220" s="220" t="s">
        <v>404</v>
      </c>
      <c r="H220" s="221">
        <v>152</v>
      </c>
      <c r="I220" s="222"/>
      <c r="J220" s="223">
        <f>ROUND(I220*H220,2)</f>
        <v>0</v>
      </c>
      <c r="K220" s="219" t="s">
        <v>202</v>
      </c>
      <c r="L220" s="44"/>
      <c r="M220" s="224" t="s">
        <v>1</v>
      </c>
      <c r="N220" s="225" t="s">
        <v>48</v>
      </c>
      <c r="O220" s="80"/>
      <c r="P220" s="226">
        <f>O220*H220</f>
        <v>0</v>
      </c>
      <c r="Q220" s="226">
        <v>0.10095</v>
      </c>
      <c r="R220" s="226">
        <f>Q220*H220</f>
        <v>15.3444</v>
      </c>
      <c r="S220" s="226">
        <v>0</v>
      </c>
      <c r="T220" s="227">
        <f>S220*H220</f>
        <v>0</v>
      </c>
      <c r="AR220" s="17" t="s">
        <v>215</v>
      </c>
      <c r="AT220" s="17" t="s">
        <v>198</v>
      </c>
      <c r="AU220" s="17" t="s">
        <v>86</v>
      </c>
      <c r="AY220" s="17" t="s">
        <v>195</v>
      </c>
      <c r="BE220" s="228">
        <f>IF(N220="základní",J220,0)</f>
        <v>0</v>
      </c>
      <c r="BF220" s="228">
        <f>IF(N220="snížená",J220,0)</f>
        <v>0</v>
      </c>
      <c r="BG220" s="228">
        <f>IF(N220="zákl. přenesená",J220,0)</f>
        <v>0</v>
      </c>
      <c r="BH220" s="228">
        <f>IF(N220="sníž. přenesená",J220,0)</f>
        <v>0</v>
      </c>
      <c r="BI220" s="228">
        <f>IF(N220="nulová",J220,0)</f>
        <v>0</v>
      </c>
      <c r="BJ220" s="17" t="s">
        <v>84</v>
      </c>
      <c r="BK220" s="228">
        <f>ROUND(I220*H220,2)</f>
        <v>0</v>
      </c>
      <c r="BL220" s="17" t="s">
        <v>215</v>
      </c>
      <c r="BM220" s="17" t="s">
        <v>3560</v>
      </c>
    </row>
    <row r="221" s="12" customFormat="1">
      <c r="B221" s="235"/>
      <c r="C221" s="236"/>
      <c r="D221" s="229" t="s">
        <v>299</v>
      </c>
      <c r="E221" s="237" t="s">
        <v>1</v>
      </c>
      <c r="F221" s="238" t="s">
        <v>3561</v>
      </c>
      <c r="G221" s="236"/>
      <c r="H221" s="239">
        <v>152</v>
      </c>
      <c r="I221" s="240"/>
      <c r="J221" s="236"/>
      <c r="K221" s="236"/>
      <c r="L221" s="241"/>
      <c r="M221" s="242"/>
      <c r="N221" s="243"/>
      <c r="O221" s="243"/>
      <c r="P221" s="243"/>
      <c r="Q221" s="243"/>
      <c r="R221" s="243"/>
      <c r="S221" s="243"/>
      <c r="T221" s="244"/>
      <c r="AT221" s="245" t="s">
        <v>299</v>
      </c>
      <c r="AU221" s="245" t="s">
        <v>86</v>
      </c>
      <c r="AV221" s="12" t="s">
        <v>86</v>
      </c>
      <c r="AW221" s="12" t="s">
        <v>38</v>
      </c>
      <c r="AX221" s="12" t="s">
        <v>77</v>
      </c>
      <c r="AY221" s="245" t="s">
        <v>195</v>
      </c>
    </row>
    <row r="222" s="13" customFormat="1">
      <c r="B222" s="246"/>
      <c r="C222" s="247"/>
      <c r="D222" s="229" t="s">
        <v>299</v>
      </c>
      <c r="E222" s="248" t="s">
        <v>1</v>
      </c>
      <c r="F222" s="249" t="s">
        <v>301</v>
      </c>
      <c r="G222" s="247"/>
      <c r="H222" s="250">
        <v>152</v>
      </c>
      <c r="I222" s="251"/>
      <c r="J222" s="247"/>
      <c r="K222" s="247"/>
      <c r="L222" s="252"/>
      <c r="M222" s="253"/>
      <c r="N222" s="254"/>
      <c r="O222" s="254"/>
      <c r="P222" s="254"/>
      <c r="Q222" s="254"/>
      <c r="R222" s="254"/>
      <c r="S222" s="254"/>
      <c r="T222" s="255"/>
      <c r="AT222" s="256" t="s">
        <v>299</v>
      </c>
      <c r="AU222" s="256" t="s">
        <v>86</v>
      </c>
      <c r="AV222" s="13" t="s">
        <v>215</v>
      </c>
      <c r="AW222" s="13" t="s">
        <v>38</v>
      </c>
      <c r="AX222" s="13" t="s">
        <v>84</v>
      </c>
      <c r="AY222" s="256" t="s">
        <v>195</v>
      </c>
    </row>
    <row r="223" s="1" customFormat="1" ht="16.5" customHeight="1">
      <c r="B223" s="39"/>
      <c r="C223" s="278" t="s">
        <v>510</v>
      </c>
      <c r="D223" s="278" t="s">
        <v>366</v>
      </c>
      <c r="E223" s="279" t="s">
        <v>2668</v>
      </c>
      <c r="F223" s="280" t="s">
        <v>2669</v>
      </c>
      <c r="G223" s="281" t="s">
        <v>404</v>
      </c>
      <c r="H223" s="282">
        <v>167.19999999999999</v>
      </c>
      <c r="I223" s="283"/>
      <c r="J223" s="284">
        <f>ROUND(I223*H223,2)</f>
        <v>0</v>
      </c>
      <c r="K223" s="280" t="s">
        <v>202</v>
      </c>
      <c r="L223" s="285"/>
      <c r="M223" s="286" t="s">
        <v>1</v>
      </c>
      <c r="N223" s="287" t="s">
        <v>48</v>
      </c>
      <c r="O223" s="80"/>
      <c r="P223" s="226">
        <f>O223*H223</f>
        <v>0</v>
      </c>
      <c r="Q223" s="226">
        <v>0.024</v>
      </c>
      <c r="R223" s="226">
        <f>Q223*H223</f>
        <v>4.0127999999999995</v>
      </c>
      <c r="S223" s="226">
        <v>0</v>
      </c>
      <c r="T223" s="227">
        <f>S223*H223</f>
        <v>0</v>
      </c>
      <c r="AR223" s="17" t="s">
        <v>238</v>
      </c>
      <c r="AT223" s="17" t="s">
        <v>366</v>
      </c>
      <c r="AU223" s="17" t="s">
        <v>86</v>
      </c>
      <c r="AY223" s="17" t="s">
        <v>195</v>
      </c>
      <c r="BE223" s="228">
        <f>IF(N223="základní",J223,0)</f>
        <v>0</v>
      </c>
      <c r="BF223" s="228">
        <f>IF(N223="snížená",J223,0)</f>
        <v>0</v>
      </c>
      <c r="BG223" s="228">
        <f>IF(N223="zákl. přenesená",J223,0)</f>
        <v>0</v>
      </c>
      <c r="BH223" s="228">
        <f>IF(N223="sníž. přenesená",J223,0)</f>
        <v>0</v>
      </c>
      <c r="BI223" s="228">
        <f>IF(N223="nulová",J223,0)</f>
        <v>0</v>
      </c>
      <c r="BJ223" s="17" t="s">
        <v>84</v>
      </c>
      <c r="BK223" s="228">
        <f>ROUND(I223*H223,2)</f>
        <v>0</v>
      </c>
      <c r="BL223" s="17" t="s">
        <v>215</v>
      </c>
      <c r="BM223" s="17" t="s">
        <v>3562</v>
      </c>
    </row>
    <row r="224" s="12" customFormat="1">
      <c r="B224" s="235"/>
      <c r="C224" s="236"/>
      <c r="D224" s="229" t="s">
        <v>299</v>
      </c>
      <c r="E224" s="236"/>
      <c r="F224" s="238" t="s">
        <v>3563</v>
      </c>
      <c r="G224" s="236"/>
      <c r="H224" s="239">
        <v>167.19999999999999</v>
      </c>
      <c r="I224" s="240"/>
      <c r="J224" s="236"/>
      <c r="K224" s="236"/>
      <c r="L224" s="241"/>
      <c r="M224" s="242"/>
      <c r="N224" s="243"/>
      <c r="O224" s="243"/>
      <c r="P224" s="243"/>
      <c r="Q224" s="243"/>
      <c r="R224" s="243"/>
      <c r="S224" s="243"/>
      <c r="T224" s="244"/>
      <c r="AT224" s="245" t="s">
        <v>299</v>
      </c>
      <c r="AU224" s="245" t="s">
        <v>86</v>
      </c>
      <c r="AV224" s="12" t="s">
        <v>86</v>
      </c>
      <c r="AW224" s="12" t="s">
        <v>4</v>
      </c>
      <c r="AX224" s="12" t="s">
        <v>84</v>
      </c>
      <c r="AY224" s="245" t="s">
        <v>195</v>
      </c>
    </row>
    <row r="225" s="1" customFormat="1" ht="16.5" customHeight="1">
      <c r="B225" s="39"/>
      <c r="C225" s="278" t="s">
        <v>514</v>
      </c>
      <c r="D225" s="278" t="s">
        <v>366</v>
      </c>
      <c r="E225" s="279" t="s">
        <v>2672</v>
      </c>
      <c r="F225" s="280" t="s">
        <v>2673</v>
      </c>
      <c r="G225" s="281" t="s">
        <v>309</v>
      </c>
      <c r="H225" s="282">
        <v>7.5999999999999996</v>
      </c>
      <c r="I225" s="283"/>
      <c r="J225" s="284">
        <f>ROUND(I225*H225,2)</f>
        <v>0</v>
      </c>
      <c r="K225" s="280" t="s">
        <v>202</v>
      </c>
      <c r="L225" s="285"/>
      <c r="M225" s="286" t="s">
        <v>1</v>
      </c>
      <c r="N225" s="287" t="s">
        <v>48</v>
      </c>
      <c r="O225" s="80"/>
      <c r="P225" s="226">
        <f>O225*H225</f>
        <v>0</v>
      </c>
      <c r="Q225" s="226">
        <v>2.234</v>
      </c>
      <c r="R225" s="226">
        <f>Q225*H225</f>
        <v>16.978400000000001</v>
      </c>
      <c r="S225" s="226">
        <v>0</v>
      </c>
      <c r="T225" s="227">
        <f>S225*H225</f>
        <v>0</v>
      </c>
      <c r="AR225" s="17" t="s">
        <v>238</v>
      </c>
      <c r="AT225" s="17" t="s">
        <v>366</v>
      </c>
      <c r="AU225" s="17" t="s">
        <v>86</v>
      </c>
      <c r="AY225" s="17" t="s">
        <v>195</v>
      </c>
      <c r="BE225" s="228">
        <f>IF(N225="základní",J225,0)</f>
        <v>0</v>
      </c>
      <c r="BF225" s="228">
        <f>IF(N225="snížená",J225,0)</f>
        <v>0</v>
      </c>
      <c r="BG225" s="228">
        <f>IF(N225="zákl. přenesená",J225,0)</f>
        <v>0</v>
      </c>
      <c r="BH225" s="228">
        <f>IF(N225="sníž. přenesená",J225,0)</f>
        <v>0</v>
      </c>
      <c r="BI225" s="228">
        <f>IF(N225="nulová",J225,0)</f>
        <v>0</v>
      </c>
      <c r="BJ225" s="17" t="s">
        <v>84</v>
      </c>
      <c r="BK225" s="228">
        <f>ROUND(I225*H225,2)</f>
        <v>0</v>
      </c>
      <c r="BL225" s="17" t="s">
        <v>215</v>
      </c>
      <c r="BM225" s="17" t="s">
        <v>3564</v>
      </c>
    </row>
    <row r="226" s="1" customFormat="1" ht="16.5" customHeight="1">
      <c r="B226" s="39"/>
      <c r="C226" s="217" t="s">
        <v>521</v>
      </c>
      <c r="D226" s="217" t="s">
        <v>198</v>
      </c>
      <c r="E226" s="218" t="s">
        <v>881</v>
      </c>
      <c r="F226" s="219" t="s">
        <v>882</v>
      </c>
      <c r="G226" s="220" t="s">
        <v>321</v>
      </c>
      <c r="H226" s="221">
        <v>236</v>
      </c>
      <c r="I226" s="222"/>
      <c r="J226" s="223">
        <f>ROUND(I226*H226,2)</f>
        <v>0</v>
      </c>
      <c r="K226" s="219" t="s">
        <v>202</v>
      </c>
      <c r="L226" s="44"/>
      <c r="M226" s="224" t="s">
        <v>1</v>
      </c>
      <c r="N226" s="225" t="s">
        <v>48</v>
      </c>
      <c r="O226" s="80"/>
      <c r="P226" s="226">
        <f>O226*H226</f>
        <v>0</v>
      </c>
      <c r="Q226" s="226">
        <v>0.00046999999999999999</v>
      </c>
      <c r="R226" s="226">
        <f>Q226*H226</f>
        <v>0.11091999999999999</v>
      </c>
      <c r="S226" s="226">
        <v>0</v>
      </c>
      <c r="T226" s="227">
        <f>S226*H226</f>
        <v>0</v>
      </c>
      <c r="AR226" s="17" t="s">
        <v>215</v>
      </c>
      <c r="AT226" s="17" t="s">
        <v>198</v>
      </c>
      <c r="AU226" s="17" t="s">
        <v>86</v>
      </c>
      <c r="AY226" s="17" t="s">
        <v>195</v>
      </c>
      <c r="BE226" s="228">
        <f>IF(N226="základní",J226,0)</f>
        <v>0</v>
      </c>
      <c r="BF226" s="228">
        <f>IF(N226="snížená",J226,0)</f>
        <v>0</v>
      </c>
      <c r="BG226" s="228">
        <f>IF(N226="zákl. přenesená",J226,0)</f>
        <v>0</v>
      </c>
      <c r="BH226" s="228">
        <f>IF(N226="sníž. přenesená",J226,0)</f>
        <v>0</v>
      </c>
      <c r="BI226" s="228">
        <f>IF(N226="nulová",J226,0)</f>
        <v>0</v>
      </c>
      <c r="BJ226" s="17" t="s">
        <v>84</v>
      </c>
      <c r="BK226" s="228">
        <f>ROUND(I226*H226,2)</f>
        <v>0</v>
      </c>
      <c r="BL226" s="17" t="s">
        <v>215</v>
      </c>
      <c r="BM226" s="17" t="s">
        <v>3565</v>
      </c>
    </row>
    <row r="227" s="12" customFormat="1">
      <c r="B227" s="235"/>
      <c r="C227" s="236"/>
      <c r="D227" s="229" t="s">
        <v>299</v>
      </c>
      <c r="E227" s="237" t="s">
        <v>1</v>
      </c>
      <c r="F227" s="238" t="s">
        <v>3566</v>
      </c>
      <c r="G227" s="236"/>
      <c r="H227" s="239">
        <v>236</v>
      </c>
      <c r="I227" s="240"/>
      <c r="J227" s="236"/>
      <c r="K227" s="236"/>
      <c r="L227" s="241"/>
      <c r="M227" s="242"/>
      <c r="N227" s="243"/>
      <c r="O227" s="243"/>
      <c r="P227" s="243"/>
      <c r="Q227" s="243"/>
      <c r="R227" s="243"/>
      <c r="S227" s="243"/>
      <c r="T227" s="244"/>
      <c r="AT227" s="245" t="s">
        <v>299</v>
      </c>
      <c r="AU227" s="245" t="s">
        <v>86</v>
      </c>
      <c r="AV227" s="12" t="s">
        <v>86</v>
      </c>
      <c r="AW227" s="12" t="s">
        <v>38</v>
      </c>
      <c r="AX227" s="12" t="s">
        <v>77</v>
      </c>
      <c r="AY227" s="245" t="s">
        <v>195</v>
      </c>
    </row>
    <row r="228" s="13" customFormat="1">
      <c r="B228" s="246"/>
      <c r="C228" s="247"/>
      <c r="D228" s="229" t="s">
        <v>299</v>
      </c>
      <c r="E228" s="248" t="s">
        <v>1</v>
      </c>
      <c r="F228" s="249" t="s">
        <v>301</v>
      </c>
      <c r="G228" s="247"/>
      <c r="H228" s="250">
        <v>236</v>
      </c>
      <c r="I228" s="251"/>
      <c r="J228" s="247"/>
      <c r="K228" s="247"/>
      <c r="L228" s="252"/>
      <c r="M228" s="253"/>
      <c r="N228" s="254"/>
      <c r="O228" s="254"/>
      <c r="P228" s="254"/>
      <c r="Q228" s="254"/>
      <c r="R228" s="254"/>
      <c r="S228" s="254"/>
      <c r="T228" s="255"/>
      <c r="AT228" s="256" t="s">
        <v>299</v>
      </c>
      <c r="AU228" s="256" t="s">
        <v>86</v>
      </c>
      <c r="AV228" s="13" t="s">
        <v>215</v>
      </c>
      <c r="AW228" s="13" t="s">
        <v>38</v>
      </c>
      <c r="AX228" s="13" t="s">
        <v>84</v>
      </c>
      <c r="AY228" s="256" t="s">
        <v>195</v>
      </c>
    </row>
    <row r="229" s="11" customFormat="1" ht="22.8" customHeight="1">
      <c r="B229" s="201"/>
      <c r="C229" s="202"/>
      <c r="D229" s="203" t="s">
        <v>76</v>
      </c>
      <c r="E229" s="215" t="s">
        <v>934</v>
      </c>
      <c r="F229" s="215" t="s">
        <v>935</v>
      </c>
      <c r="G229" s="202"/>
      <c r="H229" s="202"/>
      <c r="I229" s="205"/>
      <c r="J229" s="216">
        <f>BK229</f>
        <v>0</v>
      </c>
      <c r="K229" s="202"/>
      <c r="L229" s="207"/>
      <c r="M229" s="208"/>
      <c r="N229" s="209"/>
      <c r="O229" s="209"/>
      <c r="P229" s="210">
        <f>P230</f>
        <v>0</v>
      </c>
      <c r="Q229" s="209"/>
      <c r="R229" s="210">
        <f>R230</f>
        <v>0</v>
      </c>
      <c r="S229" s="209"/>
      <c r="T229" s="211">
        <f>T230</f>
        <v>0</v>
      </c>
      <c r="AR229" s="212" t="s">
        <v>84</v>
      </c>
      <c r="AT229" s="213" t="s">
        <v>76</v>
      </c>
      <c r="AU229" s="213" t="s">
        <v>84</v>
      </c>
      <c r="AY229" s="212" t="s">
        <v>195</v>
      </c>
      <c r="BK229" s="214">
        <f>BK230</f>
        <v>0</v>
      </c>
    </row>
    <row r="230" s="1" customFormat="1" ht="16.5" customHeight="1">
      <c r="B230" s="39"/>
      <c r="C230" s="217" t="s">
        <v>526</v>
      </c>
      <c r="D230" s="217" t="s">
        <v>198</v>
      </c>
      <c r="E230" s="218" t="s">
        <v>2720</v>
      </c>
      <c r="F230" s="219" t="s">
        <v>2721</v>
      </c>
      <c r="G230" s="220" t="s">
        <v>350</v>
      </c>
      <c r="H230" s="221">
        <v>368.38499999999999</v>
      </c>
      <c r="I230" s="222"/>
      <c r="J230" s="223">
        <f>ROUND(I230*H230,2)</f>
        <v>0</v>
      </c>
      <c r="K230" s="219" t="s">
        <v>202</v>
      </c>
      <c r="L230" s="44"/>
      <c r="M230" s="224" t="s">
        <v>1</v>
      </c>
      <c r="N230" s="225" t="s">
        <v>48</v>
      </c>
      <c r="O230" s="80"/>
      <c r="P230" s="226">
        <f>O230*H230</f>
        <v>0</v>
      </c>
      <c r="Q230" s="226">
        <v>0</v>
      </c>
      <c r="R230" s="226">
        <f>Q230*H230</f>
        <v>0</v>
      </c>
      <c r="S230" s="226">
        <v>0</v>
      </c>
      <c r="T230" s="227">
        <f>S230*H230</f>
        <v>0</v>
      </c>
      <c r="AR230" s="17" t="s">
        <v>215</v>
      </c>
      <c r="AT230" s="17" t="s">
        <v>198</v>
      </c>
      <c r="AU230" s="17" t="s">
        <v>86</v>
      </c>
      <c r="AY230" s="17" t="s">
        <v>195</v>
      </c>
      <c r="BE230" s="228">
        <f>IF(N230="základní",J230,0)</f>
        <v>0</v>
      </c>
      <c r="BF230" s="228">
        <f>IF(N230="snížená",J230,0)</f>
        <v>0</v>
      </c>
      <c r="BG230" s="228">
        <f>IF(N230="zákl. přenesená",J230,0)</f>
        <v>0</v>
      </c>
      <c r="BH230" s="228">
        <f>IF(N230="sníž. přenesená",J230,0)</f>
        <v>0</v>
      </c>
      <c r="BI230" s="228">
        <f>IF(N230="nulová",J230,0)</f>
        <v>0</v>
      </c>
      <c r="BJ230" s="17" t="s">
        <v>84</v>
      </c>
      <c r="BK230" s="228">
        <f>ROUND(I230*H230,2)</f>
        <v>0</v>
      </c>
      <c r="BL230" s="17" t="s">
        <v>215</v>
      </c>
      <c r="BM230" s="17" t="s">
        <v>3567</v>
      </c>
    </row>
    <row r="231" s="11" customFormat="1" ht="25.92" customHeight="1">
      <c r="B231" s="201"/>
      <c r="C231" s="202"/>
      <c r="D231" s="203" t="s">
        <v>76</v>
      </c>
      <c r="E231" s="204" t="s">
        <v>1852</v>
      </c>
      <c r="F231" s="204" t="s">
        <v>1852</v>
      </c>
      <c r="G231" s="202"/>
      <c r="H231" s="202"/>
      <c r="I231" s="205"/>
      <c r="J231" s="206">
        <f>BK231</f>
        <v>0</v>
      </c>
      <c r="K231" s="202"/>
      <c r="L231" s="207"/>
      <c r="M231" s="208"/>
      <c r="N231" s="209"/>
      <c r="O231" s="209"/>
      <c r="P231" s="210">
        <f>P232</f>
        <v>0</v>
      </c>
      <c r="Q231" s="209"/>
      <c r="R231" s="210">
        <f>R232</f>
        <v>0</v>
      </c>
      <c r="S231" s="209"/>
      <c r="T231" s="211">
        <f>T232</f>
        <v>0</v>
      </c>
      <c r="AR231" s="212" t="s">
        <v>215</v>
      </c>
      <c r="AT231" s="213" t="s">
        <v>76</v>
      </c>
      <c r="AU231" s="213" t="s">
        <v>77</v>
      </c>
      <c r="AY231" s="212" t="s">
        <v>195</v>
      </c>
      <c r="BK231" s="214">
        <f>BK232</f>
        <v>0</v>
      </c>
    </row>
    <row r="232" s="11" customFormat="1" ht="22.8" customHeight="1">
      <c r="B232" s="201"/>
      <c r="C232" s="202"/>
      <c r="D232" s="203" t="s">
        <v>76</v>
      </c>
      <c r="E232" s="215" t="s">
        <v>1853</v>
      </c>
      <c r="F232" s="215" t="s">
        <v>2728</v>
      </c>
      <c r="G232" s="202"/>
      <c r="H232" s="202"/>
      <c r="I232" s="205"/>
      <c r="J232" s="216">
        <f>BK232</f>
        <v>0</v>
      </c>
      <c r="K232" s="202"/>
      <c r="L232" s="207"/>
      <c r="M232" s="208"/>
      <c r="N232" s="209"/>
      <c r="O232" s="209"/>
      <c r="P232" s="210">
        <f>SUM(P233:P234)</f>
        <v>0</v>
      </c>
      <c r="Q232" s="209"/>
      <c r="R232" s="210">
        <f>SUM(R233:R234)</f>
        <v>0</v>
      </c>
      <c r="S232" s="209"/>
      <c r="T232" s="211">
        <f>SUM(T233:T234)</f>
        <v>0</v>
      </c>
      <c r="AR232" s="212" t="s">
        <v>215</v>
      </c>
      <c r="AT232" s="213" t="s">
        <v>76</v>
      </c>
      <c r="AU232" s="213" t="s">
        <v>84</v>
      </c>
      <c r="AY232" s="212" t="s">
        <v>195</v>
      </c>
      <c r="BK232" s="214">
        <f>SUM(BK233:BK234)</f>
        <v>0</v>
      </c>
    </row>
    <row r="233" s="1" customFormat="1" ht="16.5" customHeight="1">
      <c r="B233" s="39"/>
      <c r="C233" s="217" t="s">
        <v>533</v>
      </c>
      <c r="D233" s="217" t="s">
        <v>198</v>
      </c>
      <c r="E233" s="218" t="s">
        <v>2729</v>
      </c>
      <c r="F233" s="219" t="s">
        <v>3568</v>
      </c>
      <c r="G233" s="220" t="s">
        <v>1</v>
      </c>
      <c r="H233" s="221">
        <v>0</v>
      </c>
      <c r="I233" s="222"/>
      <c r="J233" s="223">
        <f>ROUND(I233*H233,2)</f>
        <v>0</v>
      </c>
      <c r="K233" s="219" t="s">
        <v>1255</v>
      </c>
      <c r="L233" s="44"/>
      <c r="M233" s="224" t="s">
        <v>1</v>
      </c>
      <c r="N233" s="225" t="s">
        <v>48</v>
      </c>
      <c r="O233" s="80"/>
      <c r="P233" s="226">
        <f>O233*H233</f>
        <v>0</v>
      </c>
      <c r="Q233" s="226">
        <v>0</v>
      </c>
      <c r="R233" s="226">
        <f>Q233*H233</f>
        <v>0</v>
      </c>
      <c r="S233" s="226">
        <v>0</v>
      </c>
      <c r="T233" s="227">
        <f>S233*H233</f>
        <v>0</v>
      </c>
      <c r="AR233" s="17" t="s">
        <v>1465</v>
      </c>
      <c r="AT233" s="17" t="s">
        <v>198</v>
      </c>
      <c r="AU233" s="17" t="s">
        <v>86</v>
      </c>
      <c r="AY233" s="17" t="s">
        <v>195</v>
      </c>
      <c r="BE233" s="228">
        <f>IF(N233="základní",J233,0)</f>
        <v>0</v>
      </c>
      <c r="BF233" s="228">
        <f>IF(N233="snížená",J233,0)</f>
        <v>0</v>
      </c>
      <c r="BG233" s="228">
        <f>IF(N233="zákl. přenesená",J233,0)</f>
        <v>0</v>
      </c>
      <c r="BH233" s="228">
        <f>IF(N233="sníž. přenesená",J233,0)</f>
        <v>0</v>
      </c>
      <c r="BI233" s="228">
        <f>IF(N233="nulová",J233,0)</f>
        <v>0</v>
      </c>
      <c r="BJ233" s="17" t="s">
        <v>84</v>
      </c>
      <c r="BK233" s="228">
        <f>ROUND(I233*H233,2)</f>
        <v>0</v>
      </c>
      <c r="BL233" s="17" t="s">
        <v>1465</v>
      </c>
      <c r="BM233" s="17" t="s">
        <v>3569</v>
      </c>
    </row>
    <row r="234" s="1" customFormat="1">
      <c r="B234" s="39"/>
      <c r="C234" s="40"/>
      <c r="D234" s="229" t="s">
        <v>205</v>
      </c>
      <c r="E234" s="40"/>
      <c r="F234" s="230" t="s">
        <v>2732</v>
      </c>
      <c r="G234" s="40"/>
      <c r="H234" s="40"/>
      <c r="I234" s="144"/>
      <c r="J234" s="40"/>
      <c r="K234" s="40"/>
      <c r="L234" s="44"/>
      <c r="M234" s="232"/>
      <c r="N234" s="233"/>
      <c r="O234" s="233"/>
      <c r="P234" s="233"/>
      <c r="Q234" s="233"/>
      <c r="R234" s="233"/>
      <c r="S234" s="233"/>
      <c r="T234" s="234"/>
      <c r="AT234" s="17" t="s">
        <v>205</v>
      </c>
      <c r="AU234" s="17" t="s">
        <v>86</v>
      </c>
    </row>
    <row r="235" s="1" customFormat="1" ht="6.96" customHeight="1">
      <c r="B235" s="58"/>
      <c r="C235" s="59"/>
      <c r="D235" s="59"/>
      <c r="E235" s="59"/>
      <c r="F235" s="59"/>
      <c r="G235" s="59"/>
      <c r="H235" s="59"/>
      <c r="I235" s="168"/>
      <c r="J235" s="59"/>
      <c r="K235" s="59"/>
      <c r="L235" s="44"/>
    </row>
  </sheetData>
  <sheetProtection sheet="1" autoFilter="0" formatColumns="0" formatRows="0" objects="1" scenarios="1" spinCount="100000" saltValue="Bff4E4/Q9v2ziE8gmcPlLF8vL6gTUT2AhqH3ajKL6vhjSOeVpNWj5aVLCeBbrp808bIgVHyvFObfPhs+HGF/eQ==" hashValue="3eXIqEa/7mRO4cQz0qWHWxP0wBsgLZxDfCDV2yilRZ22L51YitvQOegrn/s+UvVwQNgwlqehTeCwinl/ksfslQ==" algorithmName="SHA-512" password="CC35"/>
  <autoFilter ref="C87:K234"/>
  <mergeCells count="9">
    <mergeCell ref="E7:H7"/>
    <mergeCell ref="E9:H9"/>
    <mergeCell ref="E18:H18"/>
    <mergeCell ref="E27:H27"/>
    <mergeCell ref="E48:H48"/>
    <mergeCell ref="E50:H50"/>
    <mergeCell ref="E78:H78"/>
    <mergeCell ref="E80:H8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165</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3570</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tr">
        <f>IF('Rekapitulace stavby'!AN19="","",'Rekapitulace stavby'!AN19)</f>
        <v/>
      </c>
      <c r="L23" s="44"/>
    </row>
    <row r="24" s="1" customFormat="1" ht="18" customHeight="1">
      <c r="B24" s="44"/>
      <c r="E24" s="17" t="str">
        <f>IF('Rekapitulace stavby'!E20="","",'Rekapitulace stavby'!E20)</f>
        <v xml:space="preserve"> </v>
      </c>
      <c r="I24" s="146" t="s">
        <v>33</v>
      </c>
      <c r="J24" s="17" t="str">
        <f>IF('Rekapitulace stavby'!AN20="","",'Rekapitulace stavby'!AN20)</f>
        <v/>
      </c>
      <c r="L24" s="44"/>
    </row>
    <row r="25" s="1" customFormat="1" ht="6.96" customHeight="1">
      <c r="B25" s="44"/>
      <c r="I25" s="144"/>
      <c r="L25" s="44"/>
    </row>
    <row r="26" s="1" customFormat="1" ht="12" customHeight="1">
      <c r="B26" s="44"/>
      <c r="D26" s="142" t="s">
        <v>41</v>
      </c>
      <c r="I26" s="144"/>
      <c r="L26" s="44"/>
    </row>
    <row r="27" s="7" customFormat="1" ht="56.25" customHeight="1">
      <c r="B27" s="148"/>
      <c r="E27" s="149" t="s">
        <v>42</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ROUND(J88,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ROUND((SUM(BE88:BE176)),  2)</f>
        <v>0</v>
      </c>
      <c r="I33" s="157">
        <v>0.20999999999999999</v>
      </c>
      <c r="J33" s="156">
        <f>ROUND(((SUM(BE88:BE176))*I33),  2)</f>
        <v>0</v>
      </c>
      <c r="L33" s="44"/>
    </row>
    <row r="34" s="1" customFormat="1" ht="14.4" customHeight="1">
      <c r="B34" s="44"/>
      <c r="E34" s="142" t="s">
        <v>49</v>
      </c>
      <c r="F34" s="156">
        <f>ROUND((SUM(BF88:BF176)),  2)</f>
        <v>0</v>
      </c>
      <c r="I34" s="157">
        <v>0.14999999999999999</v>
      </c>
      <c r="J34" s="156">
        <f>ROUND(((SUM(BF88:BF176))*I34),  2)</f>
        <v>0</v>
      </c>
      <c r="L34" s="44"/>
    </row>
    <row r="35" hidden="1" s="1" customFormat="1" ht="14.4" customHeight="1">
      <c r="B35" s="44"/>
      <c r="E35" s="142" t="s">
        <v>50</v>
      </c>
      <c r="F35" s="156">
        <f>ROUND((SUM(BG88:BG176)),  2)</f>
        <v>0</v>
      </c>
      <c r="I35" s="157">
        <v>0.20999999999999999</v>
      </c>
      <c r="J35" s="156">
        <f>0</f>
        <v>0</v>
      </c>
      <c r="L35" s="44"/>
    </row>
    <row r="36" hidden="1" s="1" customFormat="1" ht="14.4" customHeight="1">
      <c r="B36" s="44"/>
      <c r="E36" s="142" t="s">
        <v>51</v>
      </c>
      <c r="F36" s="156">
        <f>ROUND((SUM(BH88:BH176)),  2)</f>
        <v>0</v>
      </c>
      <c r="I36" s="157">
        <v>0.14999999999999999</v>
      </c>
      <c r="J36" s="156">
        <f>0</f>
        <v>0</v>
      </c>
      <c r="L36" s="44"/>
    </row>
    <row r="37" hidden="1" s="1" customFormat="1" ht="14.4" customHeight="1">
      <c r="B37" s="44"/>
      <c r="E37" s="142" t="s">
        <v>52</v>
      </c>
      <c r="F37" s="156">
        <f>ROUND((SUM(BI88:BI176)),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 xml:space="preserve">SO 14 - PŘÍPOJKA SDĚLOVACÍHO VEDENÍ </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 xml:space="preserve"> </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J88</f>
        <v>0</v>
      </c>
      <c r="K59" s="40"/>
      <c r="L59" s="44"/>
      <c r="AU59" s="17" t="s">
        <v>173</v>
      </c>
    </row>
    <row r="60" s="8" customFormat="1" ht="24.96" customHeight="1">
      <c r="B60" s="178"/>
      <c r="C60" s="179"/>
      <c r="D60" s="180" t="s">
        <v>264</v>
      </c>
      <c r="E60" s="181"/>
      <c r="F60" s="181"/>
      <c r="G60" s="181"/>
      <c r="H60" s="181"/>
      <c r="I60" s="182"/>
      <c r="J60" s="183">
        <f>J89</f>
        <v>0</v>
      </c>
      <c r="K60" s="179"/>
      <c r="L60" s="184"/>
    </row>
    <row r="61" s="9" customFormat="1" ht="19.92" customHeight="1">
      <c r="B61" s="185"/>
      <c r="C61" s="123"/>
      <c r="D61" s="186" t="s">
        <v>265</v>
      </c>
      <c r="E61" s="187"/>
      <c r="F61" s="187"/>
      <c r="G61" s="187"/>
      <c r="H61" s="187"/>
      <c r="I61" s="188"/>
      <c r="J61" s="189">
        <f>J90</f>
        <v>0</v>
      </c>
      <c r="K61" s="123"/>
      <c r="L61" s="190"/>
    </row>
    <row r="62" s="9" customFormat="1" ht="19.92" customHeight="1">
      <c r="B62" s="185"/>
      <c r="C62" s="123"/>
      <c r="D62" s="186" t="s">
        <v>268</v>
      </c>
      <c r="E62" s="187"/>
      <c r="F62" s="187"/>
      <c r="G62" s="187"/>
      <c r="H62" s="187"/>
      <c r="I62" s="188"/>
      <c r="J62" s="189">
        <f>J130</f>
        <v>0</v>
      </c>
      <c r="K62" s="123"/>
      <c r="L62" s="190"/>
    </row>
    <row r="63" s="9" customFormat="1" ht="19.92" customHeight="1">
      <c r="B63" s="185"/>
      <c r="C63" s="123"/>
      <c r="D63" s="186" t="s">
        <v>2397</v>
      </c>
      <c r="E63" s="187"/>
      <c r="F63" s="187"/>
      <c r="G63" s="187"/>
      <c r="H63" s="187"/>
      <c r="I63" s="188"/>
      <c r="J63" s="189">
        <f>J134</f>
        <v>0</v>
      </c>
      <c r="K63" s="123"/>
      <c r="L63" s="190"/>
    </row>
    <row r="64" s="9" customFormat="1" ht="19.92" customHeight="1">
      <c r="B64" s="185"/>
      <c r="C64" s="123"/>
      <c r="D64" s="186" t="s">
        <v>2759</v>
      </c>
      <c r="E64" s="187"/>
      <c r="F64" s="187"/>
      <c r="G64" s="187"/>
      <c r="H64" s="187"/>
      <c r="I64" s="188"/>
      <c r="J64" s="189">
        <f>J147</f>
        <v>0</v>
      </c>
      <c r="K64" s="123"/>
      <c r="L64" s="190"/>
    </row>
    <row r="65" s="9" customFormat="1" ht="19.92" customHeight="1">
      <c r="B65" s="185"/>
      <c r="C65" s="123"/>
      <c r="D65" s="186" t="s">
        <v>2398</v>
      </c>
      <c r="E65" s="187"/>
      <c r="F65" s="187"/>
      <c r="G65" s="187"/>
      <c r="H65" s="187"/>
      <c r="I65" s="188"/>
      <c r="J65" s="189">
        <f>J150</f>
        <v>0</v>
      </c>
      <c r="K65" s="123"/>
      <c r="L65" s="190"/>
    </row>
    <row r="66" s="9" customFormat="1" ht="19.92" customHeight="1">
      <c r="B66" s="185"/>
      <c r="C66" s="123"/>
      <c r="D66" s="186" t="s">
        <v>271</v>
      </c>
      <c r="E66" s="187"/>
      <c r="F66" s="187"/>
      <c r="G66" s="187"/>
      <c r="H66" s="187"/>
      <c r="I66" s="188"/>
      <c r="J66" s="189">
        <f>J157</f>
        <v>0</v>
      </c>
      <c r="K66" s="123"/>
      <c r="L66" s="190"/>
    </row>
    <row r="67" s="8" customFormat="1" ht="24.96" customHeight="1">
      <c r="B67" s="178"/>
      <c r="C67" s="179"/>
      <c r="D67" s="180" t="s">
        <v>287</v>
      </c>
      <c r="E67" s="181"/>
      <c r="F67" s="181"/>
      <c r="G67" s="181"/>
      <c r="H67" s="181"/>
      <c r="I67" s="182"/>
      <c r="J67" s="183">
        <f>J159</f>
        <v>0</v>
      </c>
      <c r="K67" s="179"/>
      <c r="L67" s="184"/>
    </row>
    <row r="68" s="9" customFormat="1" ht="19.92" customHeight="1">
      <c r="B68" s="185"/>
      <c r="C68" s="123"/>
      <c r="D68" s="186" t="s">
        <v>2399</v>
      </c>
      <c r="E68" s="187"/>
      <c r="F68" s="187"/>
      <c r="G68" s="187"/>
      <c r="H68" s="187"/>
      <c r="I68" s="188"/>
      <c r="J68" s="189">
        <f>J160</f>
        <v>0</v>
      </c>
      <c r="K68" s="123"/>
      <c r="L68" s="190"/>
    </row>
    <row r="69" s="1" customFormat="1" ht="21.84" customHeight="1">
      <c r="B69" s="39"/>
      <c r="C69" s="40"/>
      <c r="D69" s="40"/>
      <c r="E69" s="40"/>
      <c r="F69" s="40"/>
      <c r="G69" s="40"/>
      <c r="H69" s="40"/>
      <c r="I69" s="144"/>
      <c r="J69" s="40"/>
      <c r="K69" s="40"/>
      <c r="L69" s="44"/>
    </row>
    <row r="70" s="1" customFormat="1" ht="6.96" customHeight="1">
      <c r="B70" s="58"/>
      <c r="C70" s="59"/>
      <c r="D70" s="59"/>
      <c r="E70" s="59"/>
      <c r="F70" s="59"/>
      <c r="G70" s="59"/>
      <c r="H70" s="59"/>
      <c r="I70" s="168"/>
      <c r="J70" s="59"/>
      <c r="K70" s="59"/>
      <c r="L70" s="44"/>
    </row>
    <row r="74" s="1" customFormat="1" ht="6.96" customHeight="1">
      <c r="B74" s="60"/>
      <c r="C74" s="61"/>
      <c r="D74" s="61"/>
      <c r="E74" s="61"/>
      <c r="F74" s="61"/>
      <c r="G74" s="61"/>
      <c r="H74" s="61"/>
      <c r="I74" s="171"/>
      <c r="J74" s="61"/>
      <c r="K74" s="61"/>
      <c r="L74" s="44"/>
    </row>
    <row r="75" s="1" customFormat="1" ht="24.96" customHeight="1">
      <c r="B75" s="39"/>
      <c r="C75" s="23" t="s">
        <v>180</v>
      </c>
      <c r="D75" s="40"/>
      <c r="E75" s="40"/>
      <c r="F75" s="40"/>
      <c r="G75" s="40"/>
      <c r="H75" s="40"/>
      <c r="I75" s="144"/>
      <c r="J75" s="40"/>
      <c r="K75" s="40"/>
      <c r="L75" s="44"/>
    </row>
    <row r="76" s="1" customFormat="1" ht="6.96" customHeight="1">
      <c r="B76" s="39"/>
      <c r="C76" s="40"/>
      <c r="D76" s="40"/>
      <c r="E76" s="40"/>
      <c r="F76" s="40"/>
      <c r="G76" s="40"/>
      <c r="H76" s="40"/>
      <c r="I76" s="144"/>
      <c r="J76" s="40"/>
      <c r="K76" s="40"/>
      <c r="L76" s="44"/>
    </row>
    <row r="77" s="1" customFormat="1" ht="12" customHeight="1">
      <c r="B77" s="39"/>
      <c r="C77" s="32" t="s">
        <v>16</v>
      </c>
      <c r="D77" s="40"/>
      <c r="E77" s="40"/>
      <c r="F77" s="40"/>
      <c r="G77" s="40"/>
      <c r="H77" s="40"/>
      <c r="I77" s="144"/>
      <c r="J77" s="40"/>
      <c r="K77" s="40"/>
      <c r="L77" s="44"/>
    </row>
    <row r="78" s="1" customFormat="1" ht="16.5" customHeight="1">
      <c r="B78" s="39"/>
      <c r="C78" s="40"/>
      <c r="D78" s="40"/>
      <c r="E78" s="172" t="str">
        <f>E7</f>
        <v>BASKETBALOVÁ HALA BASKETPOINT FRÝDEK-MÍSTEK</v>
      </c>
      <c r="F78" s="32"/>
      <c r="G78" s="32"/>
      <c r="H78" s="32"/>
      <c r="I78" s="144"/>
      <c r="J78" s="40"/>
      <c r="K78" s="40"/>
      <c r="L78" s="44"/>
    </row>
    <row r="79" s="1" customFormat="1" ht="12" customHeight="1">
      <c r="B79" s="39"/>
      <c r="C79" s="32" t="s">
        <v>167</v>
      </c>
      <c r="D79" s="40"/>
      <c r="E79" s="40"/>
      <c r="F79" s="40"/>
      <c r="G79" s="40"/>
      <c r="H79" s="40"/>
      <c r="I79" s="144"/>
      <c r="J79" s="40"/>
      <c r="K79" s="40"/>
      <c r="L79" s="44"/>
    </row>
    <row r="80" s="1" customFormat="1" ht="16.5" customHeight="1">
      <c r="B80" s="39"/>
      <c r="C80" s="40"/>
      <c r="D80" s="40"/>
      <c r="E80" s="65" t="str">
        <f>E9</f>
        <v xml:space="preserve">SO 14 - PŘÍPOJKA SDĚLOVACÍHO VEDENÍ </v>
      </c>
      <c r="F80" s="40"/>
      <c r="G80" s="40"/>
      <c r="H80" s="40"/>
      <c r="I80" s="144"/>
      <c r="J80" s="40"/>
      <c r="K80" s="40"/>
      <c r="L80" s="44"/>
    </row>
    <row r="81" s="1" customFormat="1" ht="6.96" customHeight="1">
      <c r="B81" s="39"/>
      <c r="C81" s="40"/>
      <c r="D81" s="40"/>
      <c r="E81" s="40"/>
      <c r="F81" s="40"/>
      <c r="G81" s="40"/>
      <c r="H81" s="40"/>
      <c r="I81" s="144"/>
      <c r="J81" s="40"/>
      <c r="K81" s="40"/>
      <c r="L81" s="44"/>
    </row>
    <row r="82" s="1" customFormat="1" ht="12" customHeight="1">
      <c r="B82" s="39"/>
      <c r="C82" s="32" t="s">
        <v>22</v>
      </c>
      <c r="D82" s="40"/>
      <c r="E82" s="40"/>
      <c r="F82" s="27" t="str">
        <f>F12</f>
        <v>Frýdek Místek</v>
      </c>
      <c r="G82" s="40"/>
      <c r="H82" s="40"/>
      <c r="I82" s="146" t="s">
        <v>24</v>
      </c>
      <c r="J82" s="68" t="str">
        <f>IF(J12="","",J12)</f>
        <v>11. 8. 2018</v>
      </c>
      <c r="K82" s="40"/>
      <c r="L82" s="44"/>
    </row>
    <row r="83" s="1" customFormat="1" ht="6.96" customHeight="1">
      <c r="B83" s="39"/>
      <c r="C83" s="40"/>
      <c r="D83" s="40"/>
      <c r="E83" s="40"/>
      <c r="F83" s="40"/>
      <c r="G83" s="40"/>
      <c r="H83" s="40"/>
      <c r="I83" s="144"/>
      <c r="J83" s="40"/>
      <c r="K83" s="40"/>
      <c r="L83" s="44"/>
    </row>
    <row r="84" s="1" customFormat="1" ht="13.65" customHeight="1">
      <c r="B84" s="39"/>
      <c r="C84" s="32" t="s">
        <v>30</v>
      </c>
      <c r="D84" s="40"/>
      <c r="E84" s="40"/>
      <c r="F84" s="27" t="str">
        <f>E15</f>
        <v>Basketpoint Frýdek-Místek z.s.</v>
      </c>
      <c r="G84" s="40"/>
      <c r="H84" s="40"/>
      <c r="I84" s="146" t="s">
        <v>36</v>
      </c>
      <c r="J84" s="37" t="str">
        <f>E21</f>
        <v>INPROS FM s.r.o.</v>
      </c>
      <c r="K84" s="40"/>
      <c r="L84" s="44"/>
    </row>
    <row r="85" s="1" customFormat="1" ht="13.65" customHeight="1">
      <c r="B85" s="39"/>
      <c r="C85" s="32" t="s">
        <v>34</v>
      </c>
      <c r="D85" s="40"/>
      <c r="E85" s="40"/>
      <c r="F85" s="27" t="str">
        <f>IF(E18="","",E18)</f>
        <v>Vyplň údaj</v>
      </c>
      <c r="G85" s="40"/>
      <c r="H85" s="40"/>
      <c r="I85" s="146" t="s">
        <v>39</v>
      </c>
      <c r="J85" s="37" t="str">
        <f>E24</f>
        <v xml:space="preserve"> </v>
      </c>
      <c r="K85" s="40"/>
      <c r="L85" s="44"/>
    </row>
    <row r="86" s="1" customFormat="1" ht="10.32" customHeight="1">
      <c r="B86" s="39"/>
      <c r="C86" s="40"/>
      <c r="D86" s="40"/>
      <c r="E86" s="40"/>
      <c r="F86" s="40"/>
      <c r="G86" s="40"/>
      <c r="H86" s="40"/>
      <c r="I86" s="144"/>
      <c r="J86" s="40"/>
      <c r="K86" s="40"/>
      <c r="L86" s="44"/>
    </row>
    <row r="87" s="10" customFormat="1" ht="29.28" customHeight="1">
      <c r="B87" s="191"/>
      <c r="C87" s="192" t="s">
        <v>181</v>
      </c>
      <c r="D87" s="193" t="s">
        <v>62</v>
      </c>
      <c r="E87" s="193" t="s">
        <v>58</v>
      </c>
      <c r="F87" s="193" t="s">
        <v>59</v>
      </c>
      <c r="G87" s="193" t="s">
        <v>182</v>
      </c>
      <c r="H87" s="193" t="s">
        <v>183</v>
      </c>
      <c r="I87" s="194" t="s">
        <v>184</v>
      </c>
      <c r="J87" s="193" t="s">
        <v>171</v>
      </c>
      <c r="K87" s="195" t="s">
        <v>185</v>
      </c>
      <c r="L87" s="196"/>
      <c r="M87" s="89" t="s">
        <v>1</v>
      </c>
      <c r="N87" s="90" t="s">
        <v>47</v>
      </c>
      <c r="O87" s="90" t="s">
        <v>186</v>
      </c>
      <c r="P87" s="90" t="s">
        <v>187</v>
      </c>
      <c r="Q87" s="90" t="s">
        <v>188</v>
      </c>
      <c r="R87" s="90" t="s">
        <v>189</v>
      </c>
      <c r="S87" s="90" t="s">
        <v>190</v>
      </c>
      <c r="T87" s="91" t="s">
        <v>191</v>
      </c>
    </row>
    <row r="88" s="1" customFormat="1" ht="22.8" customHeight="1">
      <c r="B88" s="39"/>
      <c r="C88" s="96" t="s">
        <v>192</v>
      </c>
      <c r="D88" s="40"/>
      <c r="E88" s="40"/>
      <c r="F88" s="40"/>
      <c r="G88" s="40"/>
      <c r="H88" s="40"/>
      <c r="I88" s="144"/>
      <c r="J88" s="197">
        <f>BK88</f>
        <v>0</v>
      </c>
      <c r="K88" s="40"/>
      <c r="L88" s="44"/>
      <c r="M88" s="92"/>
      <c r="N88" s="93"/>
      <c r="O88" s="93"/>
      <c r="P88" s="198">
        <f>P89+P159</f>
        <v>0</v>
      </c>
      <c r="Q88" s="93"/>
      <c r="R88" s="198">
        <f>R89+R159</f>
        <v>23.1783818</v>
      </c>
      <c r="S88" s="93"/>
      <c r="T88" s="199">
        <f>T89+T159</f>
        <v>8.7749999999999986</v>
      </c>
      <c r="AT88" s="17" t="s">
        <v>76</v>
      </c>
      <c r="AU88" s="17" t="s">
        <v>173</v>
      </c>
      <c r="BK88" s="200">
        <f>BK89+BK159</f>
        <v>0</v>
      </c>
    </row>
    <row r="89" s="11" customFormat="1" ht="25.92" customHeight="1">
      <c r="B89" s="201"/>
      <c r="C89" s="202"/>
      <c r="D89" s="203" t="s">
        <v>76</v>
      </c>
      <c r="E89" s="204" t="s">
        <v>292</v>
      </c>
      <c r="F89" s="204" t="s">
        <v>293</v>
      </c>
      <c r="G89" s="202"/>
      <c r="H89" s="202"/>
      <c r="I89" s="205"/>
      <c r="J89" s="206">
        <f>BK89</f>
        <v>0</v>
      </c>
      <c r="K89" s="202"/>
      <c r="L89" s="207"/>
      <c r="M89" s="208"/>
      <c r="N89" s="209"/>
      <c r="O89" s="209"/>
      <c r="P89" s="210">
        <f>P90+P130+P134+P147+P150+P157</f>
        <v>0</v>
      </c>
      <c r="Q89" s="209"/>
      <c r="R89" s="210">
        <f>R90+R130+R134+R147+R150+R157</f>
        <v>23.1783818</v>
      </c>
      <c r="S89" s="209"/>
      <c r="T89" s="211">
        <f>T90+T130+T134+T147+T150+T157</f>
        <v>8.7749999999999986</v>
      </c>
      <c r="AR89" s="212" t="s">
        <v>84</v>
      </c>
      <c r="AT89" s="213" t="s">
        <v>76</v>
      </c>
      <c r="AU89" s="213" t="s">
        <v>77</v>
      </c>
      <c r="AY89" s="212" t="s">
        <v>195</v>
      </c>
      <c r="BK89" s="214">
        <f>BK90+BK130+BK134+BK147+BK150+BK157</f>
        <v>0</v>
      </c>
    </row>
    <row r="90" s="11" customFormat="1" ht="22.8" customHeight="1">
      <c r="B90" s="201"/>
      <c r="C90" s="202"/>
      <c r="D90" s="203" t="s">
        <v>76</v>
      </c>
      <c r="E90" s="215" t="s">
        <v>84</v>
      </c>
      <c r="F90" s="215" t="s">
        <v>294</v>
      </c>
      <c r="G90" s="202"/>
      <c r="H90" s="202"/>
      <c r="I90" s="205"/>
      <c r="J90" s="216">
        <f>BK90</f>
        <v>0</v>
      </c>
      <c r="K90" s="202"/>
      <c r="L90" s="207"/>
      <c r="M90" s="208"/>
      <c r="N90" s="209"/>
      <c r="O90" s="209"/>
      <c r="P90" s="210">
        <f>SUM(P91:P129)</f>
        <v>0</v>
      </c>
      <c r="Q90" s="209"/>
      <c r="R90" s="210">
        <f>SUM(R91:R129)</f>
        <v>7.7999999999999998</v>
      </c>
      <c r="S90" s="209"/>
      <c r="T90" s="211">
        <f>SUM(T91:T129)</f>
        <v>8.7749999999999986</v>
      </c>
      <c r="AR90" s="212" t="s">
        <v>84</v>
      </c>
      <c r="AT90" s="213" t="s">
        <v>76</v>
      </c>
      <c r="AU90" s="213" t="s">
        <v>84</v>
      </c>
      <c r="AY90" s="212" t="s">
        <v>195</v>
      </c>
      <c r="BK90" s="214">
        <f>SUM(BK91:BK129)</f>
        <v>0</v>
      </c>
    </row>
    <row r="91" s="1" customFormat="1" ht="16.5" customHeight="1">
      <c r="B91" s="39"/>
      <c r="C91" s="217" t="s">
        <v>84</v>
      </c>
      <c r="D91" s="217" t="s">
        <v>198</v>
      </c>
      <c r="E91" s="218" t="s">
        <v>2438</v>
      </c>
      <c r="F91" s="219" t="s">
        <v>3210</v>
      </c>
      <c r="G91" s="220" t="s">
        <v>321</v>
      </c>
      <c r="H91" s="221">
        <v>15</v>
      </c>
      <c r="I91" s="222"/>
      <c r="J91" s="223">
        <f>ROUND(I91*H91,2)</f>
        <v>0</v>
      </c>
      <c r="K91" s="219" t="s">
        <v>202</v>
      </c>
      <c r="L91" s="44"/>
      <c r="M91" s="224" t="s">
        <v>1</v>
      </c>
      <c r="N91" s="225" t="s">
        <v>48</v>
      </c>
      <c r="O91" s="80"/>
      <c r="P91" s="226">
        <f>O91*H91</f>
        <v>0</v>
      </c>
      <c r="Q91" s="226">
        <v>0</v>
      </c>
      <c r="R91" s="226">
        <f>Q91*H91</f>
        <v>0</v>
      </c>
      <c r="S91" s="226">
        <v>0.29499999999999998</v>
      </c>
      <c r="T91" s="227">
        <f>S91*H91</f>
        <v>4.4249999999999998</v>
      </c>
      <c r="AR91" s="17" t="s">
        <v>215</v>
      </c>
      <c r="AT91" s="17" t="s">
        <v>198</v>
      </c>
      <c r="AU91" s="17" t="s">
        <v>86</v>
      </c>
      <c r="AY91" s="17" t="s">
        <v>195</v>
      </c>
      <c r="BE91" s="228">
        <f>IF(N91="základní",J91,0)</f>
        <v>0</v>
      </c>
      <c r="BF91" s="228">
        <f>IF(N91="snížená",J91,0)</f>
        <v>0</v>
      </c>
      <c r="BG91" s="228">
        <f>IF(N91="zákl. přenesená",J91,0)</f>
        <v>0</v>
      </c>
      <c r="BH91" s="228">
        <f>IF(N91="sníž. přenesená",J91,0)</f>
        <v>0</v>
      </c>
      <c r="BI91" s="228">
        <f>IF(N91="nulová",J91,0)</f>
        <v>0</v>
      </c>
      <c r="BJ91" s="17" t="s">
        <v>84</v>
      </c>
      <c r="BK91" s="228">
        <f>ROUND(I91*H91,2)</f>
        <v>0</v>
      </c>
      <c r="BL91" s="17" t="s">
        <v>215</v>
      </c>
      <c r="BM91" s="17" t="s">
        <v>3571</v>
      </c>
    </row>
    <row r="92" s="12" customFormat="1">
      <c r="B92" s="235"/>
      <c r="C92" s="236"/>
      <c r="D92" s="229" t="s">
        <v>299</v>
      </c>
      <c r="E92" s="237" t="s">
        <v>1</v>
      </c>
      <c r="F92" s="238" t="s">
        <v>3572</v>
      </c>
      <c r="G92" s="236"/>
      <c r="H92" s="239">
        <v>15</v>
      </c>
      <c r="I92" s="240"/>
      <c r="J92" s="236"/>
      <c r="K92" s="236"/>
      <c r="L92" s="241"/>
      <c r="M92" s="242"/>
      <c r="N92" s="243"/>
      <c r="O92" s="243"/>
      <c r="P92" s="243"/>
      <c r="Q92" s="243"/>
      <c r="R92" s="243"/>
      <c r="S92" s="243"/>
      <c r="T92" s="244"/>
      <c r="AT92" s="245" t="s">
        <v>299</v>
      </c>
      <c r="AU92" s="245" t="s">
        <v>86</v>
      </c>
      <c r="AV92" s="12" t="s">
        <v>86</v>
      </c>
      <c r="AW92" s="12" t="s">
        <v>38</v>
      </c>
      <c r="AX92" s="12" t="s">
        <v>77</v>
      </c>
      <c r="AY92" s="245" t="s">
        <v>195</v>
      </c>
    </row>
    <row r="93" s="13" customFormat="1">
      <c r="B93" s="246"/>
      <c r="C93" s="247"/>
      <c r="D93" s="229" t="s">
        <v>299</v>
      </c>
      <c r="E93" s="248" t="s">
        <v>1</v>
      </c>
      <c r="F93" s="249" t="s">
        <v>301</v>
      </c>
      <c r="G93" s="247"/>
      <c r="H93" s="250">
        <v>15</v>
      </c>
      <c r="I93" s="251"/>
      <c r="J93" s="247"/>
      <c r="K93" s="247"/>
      <c r="L93" s="252"/>
      <c r="M93" s="253"/>
      <c r="N93" s="254"/>
      <c r="O93" s="254"/>
      <c r="P93" s="254"/>
      <c r="Q93" s="254"/>
      <c r="R93" s="254"/>
      <c r="S93" s="254"/>
      <c r="T93" s="255"/>
      <c r="AT93" s="256" t="s">
        <v>299</v>
      </c>
      <c r="AU93" s="256" t="s">
        <v>86</v>
      </c>
      <c r="AV93" s="13" t="s">
        <v>215</v>
      </c>
      <c r="AW93" s="13" t="s">
        <v>38</v>
      </c>
      <c r="AX93" s="13" t="s">
        <v>84</v>
      </c>
      <c r="AY93" s="256" t="s">
        <v>195</v>
      </c>
    </row>
    <row r="94" s="1" customFormat="1" ht="16.5" customHeight="1">
      <c r="B94" s="39"/>
      <c r="C94" s="217" t="s">
        <v>86</v>
      </c>
      <c r="D94" s="217" t="s">
        <v>198</v>
      </c>
      <c r="E94" s="218" t="s">
        <v>2762</v>
      </c>
      <c r="F94" s="219" t="s">
        <v>3573</v>
      </c>
      <c r="G94" s="220" t="s">
        <v>321</v>
      </c>
      <c r="H94" s="221">
        <v>15</v>
      </c>
      <c r="I94" s="222"/>
      <c r="J94" s="223">
        <f>ROUND(I94*H94,2)</f>
        <v>0</v>
      </c>
      <c r="K94" s="219" t="s">
        <v>202</v>
      </c>
      <c r="L94" s="44"/>
      <c r="M94" s="224" t="s">
        <v>1</v>
      </c>
      <c r="N94" s="225" t="s">
        <v>48</v>
      </c>
      <c r="O94" s="80"/>
      <c r="P94" s="226">
        <f>O94*H94</f>
        <v>0</v>
      </c>
      <c r="Q94" s="226">
        <v>0</v>
      </c>
      <c r="R94" s="226">
        <f>Q94*H94</f>
        <v>0</v>
      </c>
      <c r="S94" s="226">
        <v>0.28999999999999998</v>
      </c>
      <c r="T94" s="227">
        <f>S94*H94</f>
        <v>4.3499999999999996</v>
      </c>
      <c r="AR94" s="17" t="s">
        <v>215</v>
      </c>
      <c r="AT94" s="17" t="s">
        <v>198</v>
      </c>
      <c r="AU94" s="17" t="s">
        <v>86</v>
      </c>
      <c r="AY94" s="17" t="s">
        <v>195</v>
      </c>
      <c r="BE94" s="228">
        <f>IF(N94="základní",J94,0)</f>
        <v>0</v>
      </c>
      <c r="BF94" s="228">
        <f>IF(N94="snížená",J94,0)</f>
        <v>0</v>
      </c>
      <c r="BG94" s="228">
        <f>IF(N94="zákl. přenesená",J94,0)</f>
        <v>0</v>
      </c>
      <c r="BH94" s="228">
        <f>IF(N94="sníž. přenesená",J94,0)</f>
        <v>0</v>
      </c>
      <c r="BI94" s="228">
        <f>IF(N94="nulová",J94,0)</f>
        <v>0</v>
      </c>
      <c r="BJ94" s="17" t="s">
        <v>84</v>
      </c>
      <c r="BK94" s="228">
        <f>ROUND(I94*H94,2)</f>
        <v>0</v>
      </c>
      <c r="BL94" s="17" t="s">
        <v>215</v>
      </c>
      <c r="BM94" s="17" t="s">
        <v>3574</v>
      </c>
    </row>
    <row r="95" s="12" customFormat="1">
      <c r="B95" s="235"/>
      <c r="C95" s="236"/>
      <c r="D95" s="229" t="s">
        <v>299</v>
      </c>
      <c r="E95" s="237" t="s">
        <v>1</v>
      </c>
      <c r="F95" s="238" t="s">
        <v>3572</v>
      </c>
      <c r="G95" s="236"/>
      <c r="H95" s="239">
        <v>15</v>
      </c>
      <c r="I95" s="240"/>
      <c r="J95" s="236"/>
      <c r="K95" s="236"/>
      <c r="L95" s="241"/>
      <c r="M95" s="242"/>
      <c r="N95" s="243"/>
      <c r="O95" s="243"/>
      <c r="P95" s="243"/>
      <c r="Q95" s="243"/>
      <c r="R95" s="243"/>
      <c r="S95" s="243"/>
      <c r="T95" s="244"/>
      <c r="AT95" s="245" t="s">
        <v>299</v>
      </c>
      <c r="AU95" s="245" t="s">
        <v>86</v>
      </c>
      <c r="AV95" s="12" t="s">
        <v>86</v>
      </c>
      <c r="AW95" s="12" t="s">
        <v>38</v>
      </c>
      <c r="AX95" s="12" t="s">
        <v>77</v>
      </c>
      <c r="AY95" s="245" t="s">
        <v>195</v>
      </c>
    </row>
    <row r="96" s="13" customFormat="1">
      <c r="B96" s="246"/>
      <c r="C96" s="247"/>
      <c r="D96" s="229" t="s">
        <v>299</v>
      </c>
      <c r="E96" s="248" t="s">
        <v>1</v>
      </c>
      <c r="F96" s="249" t="s">
        <v>301</v>
      </c>
      <c r="G96" s="247"/>
      <c r="H96" s="250">
        <v>15</v>
      </c>
      <c r="I96" s="251"/>
      <c r="J96" s="247"/>
      <c r="K96" s="247"/>
      <c r="L96" s="252"/>
      <c r="M96" s="253"/>
      <c r="N96" s="254"/>
      <c r="O96" s="254"/>
      <c r="P96" s="254"/>
      <c r="Q96" s="254"/>
      <c r="R96" s="254"/>
      <c r="S96" s="254"/>
      <c r="T96" s="255"/>
      <c r="AT96" s="256" t="s">
        <v>299</v>
      </c>
      <c r="AU96" s="256" t="s">
        <v>86</v>
      </c>
      <c r="AV96" s="13" t="s">
        <v>215</v>
      </c>
      <c r="AW96" s="13" t="s">
        <v>38</v>
      </c>
      <c r="AX96" s="13" t="s">
        <v>84</v>
      </c>
      <c r="AY96" s="256" t="s">
        <v>195</v>
      </c>
    </row>
    <row r="97" s="1" customFormat="1" ht="16.5" customHeight="1">
      <c r="B97" s="39"/>
      <c r="C97" s="217" t="s">
        <v>210</v>
      </c>
      <c r="D97" s="217" t="s">
        <v>198</v>
      </c>
      <c r="E97" s="218" t="s">
        <v>2769</v>
      </c>
      <c r="F97" s="219" t="s">
        <v>2770</v>
      </c>
      <c r="G97" s="220" t="s">
        <v>297</v>
      </c>
      <c r="H97" s="221">
        <v>15</v>
      </c>
      <c r="I97" s="222"/>
      <c r="J97" s="223">
        <f>ROUND(I97*H97,2)</f>
        <v>0</v>
      </c>
      <c r="K97" s="219" t="s">
        <v>202</v>
      </c>
      <c r="L97" s="44"/>
      <c r="M97" s="224" t="s">
        <v>1</v>
      </c>
      <c r="N97" s="225" t="s">
        <v>48</v>
      </c>
      <c r="O97" s="80"/>
      <c r="P97" s="226">
        <f>O97*H97</f>
        <v>0</v>
      </c>
      <c r="Q97" s="226">
        <v>0</v>
      </c>
      <c r="R97" s="226">
        <f>Q97*H97</f>
        <v>0</v>
      </c>
      <c r="S97" s="226">
        <v>0</v>
      </c>
      <c r="T97" s="227">
        <f>S97*H97</f>
        <v>0</v>
      </c>
      <c r="AR97" s="17" t="s">
        <v>215</v>
      </c>
      <c r="AT97" s="17" t="s">
        <v>198</v>
      </c>
      <c r="AU97" s="17" t="s">
        <v>86</v>
      </c>
      <c r="AY97" s="17" t="s">
        <v>195</v>
      </c>
      <c r="BE97" s="228">
        <f>IF(N97="základní",J97,0)</f>
        <v>0</v>
      </c>
      <c r="BF97" s="228">
        <f>IF(N97="snížená",J97,0)</f>
        <v>0</v>
      </c>
      <c r="BG97" s="228">
        <f>IF(N97="zákl. přenesená",J97,0)</f>
        <v>0</v>
      </c>
      <c r="BH97" s="228">
        <f>IF(N97="sníž. přenesená",J97,0)</f>
        <v>0</v>
      </c>
      <c r="BI97" s="228">
        <f>IF(N97="nulová",J97,0)</f>
        <v>0</v>
      </c>
      <c r="BJ97" s="17" t="s">
        <v>84</v>
      </c>
      <c r="BK97" s="228">
        <f>ROUND(I97*H97,2)</f>
        <v>0</v>
      </c>
      <c r="BL97" s="17" t="s">
        <v>215</v>
      </c>
      <c r="BM97" s="17" t="s">
        <v>3575</v>
      </c>
    </row>
    <row r="98" s="12" customFormat="1">
      <c r="B98" s="235"/>
      <c r="C98" s="236"/>
      <c r="D98" s="229" t="s">
        <v>299</v>
      </c>
      <c r="E98" s="237" t="s">
        <v>1</v>
      </c>
      <c r="F98" s="238" t="s">
        <v>2776</v>
      </c>
      <c r="G98" s="236"/>
      <c r="H98" s="239">
        <v>15</v>
      </c>
      <c r="I98" s="240"/>
      <c r="J98" s="236"/>
      <c r="K98" s="236"/>
      <c r="L98" s="241"/>
      <c r="M98" s="242"/>
      <c r="N98" s="243"/>
      <c r="O98" s="243"/>
      <c r="P98" s="243"/>
      <c r="Q98" s="243"/>
      <c r="R98" s="243"/>
      <c r="S98" s="243"/>
      <c r="T98" s="244"/>
      <c r="AT98" s="245" t="s">
        <v>299</v>
      </c>
      <c r="AU98" s="245" t="s">
        <v>86</v>
      </c>
      <c r="AV98" s="12" t="s">
        <v>86</v>
      </c>
      <c r="AW98" s="12" t="s">
        <v>38</v>
      </c>
      <c r="AX98" s="12" t="s">
        <v>77</v>
      </c>
      <c r="AY98" s="245" t="s">
        <v>195</v>
      </c>
    </row>
    <row r="99" s="13" customFormat="1">
      <c r="B99" s="246"/>
      <c r="C99" s="247"/>
      <c r="D99" s="229" t="s">
        <v>299</v>
      </c>
      <c r="E99" s="248" t="s">
        <v>1</v>
      </c>
      <c r="F99" s="249" t="s">
        <v>301</v>
      </c>
      <c r="G99" s="247"/>
      <c r="H99" s="250">
        <v>15</v>
      </c>
      <c r="I99" s="251"/>
      <c r="J99" s="247"/>
      <c r="K99" s="247"/>
      <c r="L99" s="252"/>
      <c r="M99" s="253"/>
      <c r="N99" s="254"/>
      <c r="O99" s="254"/>
      <c r="P99" s="254"/>
      <c r="Q99" s="254"/>
      <c r="R99" s="254"/>
      <c r="S99" s="254"/>
      <c r="T99" s="255"/>
      <c r="AT99" s="256" t="s">
        <v>299</v>
      </c>
      <c r="AU99" s="256" t="s">
        <v>86</v>
      </c>
      <c r="AV99" s="13" t="s">
        <v>215</v>
      </c>
      <c r="AW99" s="13" t="s">
        <v>38</v>
      </c>
      <c r="AX99" s="13" t="s">
        <v>84</v>
      </c>
      <c r="AY99" s="256" t="s">
        <v>195</v>
      </c>
    </row>
    <row r="100" s="1" customFormat="1" ht="16.5" customHeight="1">
      <c r="B100" s="39"/>
      <c r="C100" s="217" t="s">
        <v>215</v>
      </c>
      <c r="D100" s="217" t="s">
        <v>198</v>
      </c>
      <c r="E100" s="218" t="s">
        <v>2773</v>
      </c>
      <c r="F100" s="219" t="s">
        <v>2774</v>
      </c>
      <c r="G100" s="220" t="s">
        <v>304</v>
      </c>
      <c r="H100" s="221">
        <v>20</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3576</v>
      </c>
    </row>
    <row r="101" s="12" customFormat="1">
      <c r="B101" s="235"/>
      <c r="C101" s="236"/>
      <c r="D101" s="229" t="s">
        <v>299</v>
      </c>
      <c r="E101" s="237" t="s">
        <v>1</v>
      </c>
      <c r="F101" s="238" t="s">
        <v>3577</v>
      </c>
      <c r="G101" s="236"/>
      <c r="H101" s="239">
        <v>20</v>
      </c>
      <c r="I101" s="240"/>
      <c r="J101" s="236"/>
      <c r="K101" s="236"/>
      <c r="L101" s="241"/>
      <c r="M101" s="242"/>
      <c r="N101" s="243"/>
      <c r="O101" s="243"/>
      <c r="P101" s="243"/>
      <c r="Q101" s="243"/>
      <c r="R101" s="243"/>
      <c r="S101" s="243"/>
      <c r="T101" s="244"/>
      <c r="AT101" s="245" t="s">
        <v>299</v>
      </c>
      <c r="AU101" s="245" t="s">
        <v>86</v>
      </c>
      <c r="AV101" s="12" t="s">
        <v>86</v>
      </c>
      <c r="AW101" s="12" t="s">
        <v>38</v>
      </c>
      <c r="AX101" s="12" t="s">
        <v>77</v>
      </c>
      <c r="AY101" s="245" t="s">
        <v>195</v>
      </c>
    </row>
    <row r="102" s="13" customFormat="1">
      <c r="B102" s="246"/>
      <c r="C102" s="247"/>
      <c r="D102" s="229" t="s">
        <v>299</v>
      </c>
      <c r="E102" s="248" t="s">
        <v>1</v>
      </c>
      <c r="F102" s="249" t="s">
        <v>301</v>
      </c>
      <c r="G102" s="247"/>
      <c r="H102" s="250">
        <v>20</v>
      </c>
      <c r="I102" s="251"/>
      <c r="J102" s="247"/>
      <c r="K102" s="247"/>
      <c r="L102" s="252"/>
      <c r="M102" s="253"/>
      <c r="N102" s="254"/>
      <c r="O102" s="254"/>
      <c r="P102" s="254"/>
      <c r="Q102" s="254"/>
      <c r="R102" s="254"/>
      <c r="S102" s="254"/>
      <c r="T102" s="255"/>
      <c r="AT102" s="256" t="s">
        <v>299</v>
      </c>
      <c r="AU102" s="256" t="s">
        <v>86</v>
      </c>
      <c r="AV102" s="13" t="s">
        <v>215</v>
      </c>
      <c r="AW102" s="13" t="s">
        <v>38</v>
      </c>
      <c r="AX102" s="13" t="s">
        <v>84</v>
      </c>
      <c r="AY102" s="256" t="s">
        <v>195</v>
      </c>
    </row>
    <row r="103" s="1" customFormat="1" ht="16.5" customHeight="1">
      <c r="B103" s="39"/>
      <c r="C103" s="217" t="s">
        <v>194</v>
      </c>
      <c r="D103" s="217" t="s">
        <v>198</v>
      </c>
      <c r="E103" s="218" t="s">
        <v>3143</v>
      </c>
      <c r="F103" s="219" t="s">
        <v>3144</v>
      </c>
      <c r="G103" s="220" t="s">
        <v>309</v>
      </c>
      <c r="H103" s="221">
        <v>12.48</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215</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3578</v>
      </c>
    </row>
    <row r="104" s="1" customFormat="1">
      <c r="B104" s="39"/>
      <c r="C104" s="40"/>
      <c r="D104" s="229" t="s">
        <v>205</v>
      </c>
      <c r="E104" s="40"/>
      <c r="F104" s="230" t="s">
        <v>3146</v>
      </c>
      <c r="G104" s="40"/>
      <c r="H104" s="40"/>
      <c r="I104" s="144"/>
      <c r="J104" s="40"/>
      <c r="K104" s="40"/>
      <c r="L104" s="44"/>
      <c r="M104" s="231"/>
      <c r="N104" s="80"/>
      <c r="O104" s="80"/>
      <c r="P104" s="80"/>
      <c r="Q104" s="80"/>
      <c r="R104" s="80"/>
      <c r="S104" s="80"/>
      <c r="T104" s="81"/>
      <c r="AT104" s="17" t="s">
        <v>205</v>
      </c>
      <c r="AU104" s="17" t="s">
        <v>86</v>
      </c>
    </row>
    <row r="105" s="12" customFormat="1">
      <c r="B105" s="235"/>
      <c r="C105" s="236"/>
      <c r="D105" s="229" t="s">
        <v>299</v>
      </c>
      <c r="E105" s="237" t="s">
        <v>1</v>
      </c>
      <c r="F105" s="238" t="s">
        <v>3579</v>
      </c>
      <c r="G105" s="236"/>
      <c r="H105" s="239">
        <v>12.48</v>
      </c>
      <c r="I105" s="240"/>
      <c r="J105" s="236"/>
      <c r="K105" s="236"/>
      <c r="L105" s="241"/>
      <c r="M105" s="242"/>
      <c r="N105" s="243"/>
      <c r="O105" s="243"/>
      <c r="P105" s="243"/>
      <c r="Q105" s="243"/>
      <c r="R105" s="243"/>
      <c r="S105" s="243"/>
      <c r="T105" s="244"/>
      <c r="AT105" s="245" t="s">
        <v>299</v>
      </c>
      <c r="AU105" s="245" t="s">
        <v>86</v>
      </c>
      <c r="AV105" s="12" t="s">
        <v>86</v>
      </c>
      <c r="AW105" s="12" t="s">
        <v>38</v>
      </c>
      <c r="AX105" s="12" t="s">
        <v>77</v>
      </c>
      <c r="AY105" s="245" t="s">
        <v>195</v>
      </c>
    </row>
    <row r="106" s="13" customFormat="1">
      <c r="B106" s="246"/>
      <c r="C106" s="247"/>
      <c r="D106" s="229" t="s">
        <v>299</v>
      </c>
      <c r="E106" s="248" t="s">
        <v>1</v>
      </c>
      <c r="F106" s="249" t="s">
        <v>301</v>
      </c>
      <c r="G106" s="247"/>
      <c r="H106" s="250">
        <v>12.48</v>
      </c>
      <c r="I106" s="251"/>
      <c r="J106" s="247"/>
      <c r="K106" s="247"/>
      <c r="L106" s="252"/>
      <c r="M106" s="253"/>
      <c r="N106" s="254"/>
      <c r="O106" s="254"/>
      <c r="P106" s="254"/>
      <c r="Q106" s="254"/>
      <c r="R106" s="254"/>
      <c r="S106" s="254"/>
      <c r="T106" s="255"/>
      <c r="AT106" s="256" t="s">
        <v>299</v>
      </c>
      <c r="AU106" s="256" t="s">
        <v>86</v>
      </c>
      <c r="AV106" s="13" t="s">
        <v>215</v>
      </c>
      <c r="AW106" s="13" t="s">
        <v>38</v>
      </c>
      <c r="AX106" s="13" t="s">
        <v>84</v>
      </c>
      <c r="AY106" s="256" t="s">
        <v>195</v>
      </c>
    </row>
    <row r="107" s="1" customFormat="1" ht="16.5" customHeight="1">
      <c r="B107" s="39"/>
      <c r="C107" s="217" t="s">
        <v>228</v>
      </c>
      <c r="D107" s="217" t="s">
        <v>198</v>
      </c>
      <c r="E107" s="218" t="s">
        <v>327</v>
      </c>
      <c r="F107" s="219" t="s">
        <v>328</v>
      </c>
      <c r="G107" s="220" t="s">
        <v>309</v>
      </c>
      <c r="H107" s="221">
        <v>12.48</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215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3580</v>
      </c>
    </row>
    <row r="108" s="1" customFormat="1">
      <c r="B108" s="39"/>
      <c r="C108" s="40"/>
      <c r="D108" s="229" t="s">
        <v>205</v>
      </c>
      <c r="E108" s="40"/>
      <c r="F108" s="230" t="s">
        <v>2786</v>
      </c>
      <c r="G108" s="40"/>
      <c r="H108" s="40"/>
      <c r="I108" s="144"/>
      <c r="J108" s="40"/>
      <c r="K108" s="40"/>
      <c r="L108" s="44"/>
      <c r="M108" s="231"/>
      <c r="N108" s="80"/>
      <c r="O108" s="80"/>
      <c r="P108" s="80"/>
      <c r="Q108" s="80"/>
      <c r="R108" s="80"/>
      <c r="S108" s="80"/>
      <c r="T108" s="81"/>
      <c r="AT108" s="17" t="s">
        <v>205</v>
      </c>
      <c r="AU108" s="17" t="s">
        <v>86</v>
      </c>
    </row>
    <row r="109" s="12" customFormat="1">
      <c r="B109" s="235"/>
      <c r="C109" s="236"/>
      <c r="D109" s="229" t="s">
        <v>299</v>
      </c>
      <c r="E109" s="236"/>
      <c r="F109" s="238" t="s">
        <v>3581</v>
      </c>
      <c r="G109" s="236"/>
      <c r="H109" s="239">
        <v>12.48</v>
      </c>
      <c r="I109" s="240"/>
      <c r="J109" s="236"/>
      <c r="K109" s="236"/>
      <c r="L109" s="241"/>
      <c r="M109" s="242"/>
      <c r="N109" s="243"/>
      <c r="O109" s="243"/>
      <c r="P109" s="243"/>
      <c r="Q109" s="243"/>
      <c r="R109" s="243"/>
      <c r="S109" s="243"/>
      <c r="T109" s="244"/>
      <c r="AT109" s="245" t="s">
        <v>299</v>
      </c>
      <c r="AU109" s="245" t="s">
        <v>86</v>
      </c>
      <c r="AV109" s="12" t="s">
        <v>86</v>
      </c>
      <c r="AW109" s="12" t="s">
        <v>4</v>
      </c>
      <c r="AX109" s="12" t="s">
        <v>84</v>
      </c>
      <c r="AY109" s="245" t="s">
        <v>195</v>
      </c>
    </row>
    <row r="110" s="1" customFormat="1" ht="16.5" customHeight="1">
      <c r="B110" s="39"/>
      <c r="C110" s="217" t="s">
        <v>233</v>
      </c>
      <c r="D110" s="217" t="s">
        <v>198</v>
      </c>
      <c r="E110" s="218" t="s">
        <v>332</v>
      </c>
      <c r="F110" s="219" t="s">
        <v>333</v>
      </c>
      <c r="G110" s="220" t="s">
        <v>309</v>
      </c>
      <c r="H110" s="221">
        <v>6.2400000000000002</v>
      </c>
      <c r="I110" s="222"/>
      <c r="J110" s="223">
        <f>ROUND(I110*H110,2)</f>
        <v>0</v>
      </c>
      <c r="K110" s="219" t="s">
        <v>202</v>
      </c>
      <c r="L110" s="44"/>
      <c r="M110" s="224" t="s">
        <v>1</v>
      </c>
      <c r="N110" s="225" t="s">
        <v>48</v>
      </c>
      <c r="O110" s="80"/>
      <c r="P110" s="226">
        <f>O110*H110</f>
        <v>0</v>
      </c>
      <c r="Q110" s="226">
        <v>0</v>
      </c>
      <c r="R110" s="226">
        <f>Q110*H110</f>
        <v>0</v>
      </c>
      <c r="S110" s="226">
        <v>0</v>
      </c>
      <c r="T110" s="227">
        <f>S110*H110</f>
        <v>0</v>
      </c>
      <c r="AR110" s="17" t="s">
        <v>215</v>
      </c>
      <c r="AT110" s="17" t="s">
        <v>198</v>
      </c>
      <c r="AU110" s="17" t="s">
        <v>86</v>
      </c>
      <c r="AY110" s="17" t="s">
        <v>195</v>
      </c>
      <c r="BE110" s="228">
        <f>IF(N110="základní",J110,0)</f>
        <v>0</v>
      </c>
      <c r="BF110" s="228">
        <f>IF(N110="snížená",J110,0)</f>
        <v>0</v>
      </c>
      <c r="BG110" s="228">
        <f>IF(N110="zákl. přenesená",J110,0)</f>
        <v>0</v>
      </c>
      <c r="BH110" s="228">
        <f>IF(N110="sníž. přenesená",J110,0)</f>
        <v>0</v>
      </c>
      <c r="BI110" s="228">
        <f>IF(N110="nulová",J110,0)</f>
        <v>0</v>
      </c>
      <c r="BJ110" s="17" t="s">
        <v>84</v>
      </c>
      <c r="BK110" s="228">
        <f>ROUND(I110*H110,2)</f>
        <v>0</v>
      </c>
      <c r="BL110" s="17" t="s">
        <v>215</v>
      </c>
      <c r="BM110" s="17" t="s">
        <v>3582</v>
      </c>
    </row>
    <row r="111" s="12" customFormat="1">
      <c r="B111" s="235"/>
      <c r="C111" s="236"/>
      <c r="D111" s="229" t="s">
        <v>299</v>
      </c>
      <c r="E111" s="237" t="s">
        <v>1</v>
      </c>
      <c r="F111" s="238" t="s">
        <v>3583</v>
      </c>
      <c r="G111" s="236"/>
      <c r="H111" s="239">
        <v>6.2400000000000002</v>
      </c>
      <c r="I111" s="240"/>
      <c r="J111" s="236"/>
      <c r="K111" s="236"/>
      <c r="L111" s="241"/>
      <c r="M111" s="242"/>
      <c r="N111" s="243"/>
      <c r="O111" s="243"/>
      <c r="P111" s="243"/>
      <c r="Q111" s="243"/>
      <c r="R111" s="243"/>
      <c r="S111" s="243"/>
      <c r="T111" s="244"/>
      <c r="AT111" s="245" t="s">
        <v>299</v>
      </c>
      <c r="AU111" s="245" t="s">
        <v>86</v>
      </c>
      <c r="AV111" s="12" t="s">
        <v>86</v>
      </c>
      <c r="AW111" s="12" t="s">
        <v>38</v>
      </c>
      <c r="AX111" s="12" t="s">
        <v>77</v>
      </c>
      <c r="AY111" s="245" t="s">
        <v>195</v>
      </c>
    </row>
    <row r="112" s="13" customFormat="1">
      <c r="B112" s="246"/>
      <c r="C112" s="247"/>
      <c r="D112" s="229" t="s">
        <v>299</v>
      </c>
      <c r="E112" s="248" t="s">
        <v>1</v>
      </c>
      <c r="F112" s="249" t="s">
        <v>301</v>
      </c>
      <c r="G112" s="247"/>
      <c r="H112" s="250">
        <v>6.2400000000000002</v>
      </c>
      <c r="I112" s="251"/>
      <c r="J112" s="247"/>
      <c r="K112" s="247"/>
      <c r="L112" s="252"/>
      <c r="M112" s="253"/>
      <c r="N112" s="254"/>
      <c r="O112" s="254"/>
      <c r="P112" s="254"/>
      <c r="Q112" s="254"/>
      <c r="R112" s="254"/>
      <c r="S112" s="254"/>
      <c r="T112" s="255"/>
      <c r="AT112" s="256" t="s">
        <v>299</v>
      </c>
      <c r="AU112" s="256" t="s">
        <v>86</v>
      </c>
      <c r="AV112" s="13" t="s">
        <v>215</v>
      </c>
      <c r="AW112" s="13" t="s">
        <v>38</v>
      </c>
      <c r="AX112" s="13" t="s">
        <v>84</v>
      </c>
      <c r="AY112" s="256" t="s">
        <v>195</v>
      </c>
    </row>
    <row r="113" s="1" customFormat="1" ht="16.5" customHeight="1">
      <c r="B113" s="39"/>
      <c r="C113" s="217" t="s">
        <v>238</v>
      </c>
      <c r="D113" s="217" t="s">
        <v>198</v>
      </c>
      <c r="E113" s="218" t="s">
        <v>341</v>
      </c>
      <c r="F113" s="219" t="s">
        <v>342</v>
      </c>
      <c r="G113" s="220" t="s">
        <v>309</v>
      </c>
      <c r="H113" s="221">
        <v>62.399999999999999</v>
      </c>
      <c r="I113" s="222"/>
      <c r="J113" s="223">
        <f>ROUND(I113*H113,2)</f>
        <v>0</v>
      </c>
      <c r="K113" s="219" t="s">
        <v>202</v>
      </c>
      <c r="L113" s="44"/>
      <c r="M113" s="224" t="s">
        <v>1</v>
      </c>
      <c r="N113" s="225" t="s">
        <v>48</v>
      </c>
      <c r="O113" s="80"/>
      <c r="P113" s="226">
        <f>O113*H113</f>
        <v>0</v>
      </c>
      <c r="Q113" s="226">
        <v>0</v>
      </c>
      <c r="R113" s="226">
        <f>Q113*H113</f>
        <v>0</v>
      </c>
      <c r="S113" s="226">
        <v>0</v>
      </c>
      <c r="T113" s="227">
        <f>S113*H113</f>
        <v>0</v>
      </c>
      <c r="AR113" s="17" t="s">
        <v>215</v>
      </c>
      <c r="AT113" s="17" t="s">
        <v>198</v>
      </c>
      <c r="AU113" s="17" t="s">
        <v>86</v>
      </c>
      <c r="AY113" s="17" t="s">
        <v>195</v>
      </c>
      <c r="BE113" s="228">
        <f>IF(N113="základní",J113,0)</f>
        <v>0</v>
      </c>
      <c r="BF113" s="228">
        <f>IF(N113="snížená",J113,0)</f>
        <v>0</v>
      </c>
      <c r="BG113" s="228">
        <f>IF(N113="zákl. přenesená",J113,0)</f>
        <v>0</v>
      </c>
      <c r="BH113" s="228">
        <f>IF(N113="sníž. přenesená",J113,0)</f>
        <v>0</v>
      </c>
      <c r="BI113" s="228">
        <f>IF(N113="nulová",J113,0)</f>
        <v>0</v>
      </c>
      <c r="BJ113" s="17" t="s">
        <v>84</v>
      </c>
      <c r="BK113" s="228">
        <f>ROUND(I113*H113,2)</f>
        <v>0</v>
      </c>
      <c r="BL113" s="17" t="s">
        <v>215</v>
      </c>
      <c r="BM113" s="17" t="s">
        <v>3584</v>
      </c>
    </row>
    <row r="114" s="12" customFormat="1">
      <c r="B114" s="235"/>
      <c r="C114" s="236"/>
      <c r="D114" s="229" t="s">
        <v>299</v>
      </c>
      <c r="E114" s="236"/>
      <c r="F114" s="238" t="s">
        <v>3585</v>
      </c>
      <c r="G114" s="236"/>
      <c r="H114" s="239">
        <v>62.399999999999999</v>
      </c>
      <c r="I114" s="240"/>
      <c r="J114" s="236"/>
      <c r="K114" s="236"/>
      <c r="L114" s="241"/>
      <c r="M114" s="242"/>
      <c r="N114" s="243"/>
      <c r="O114" s="243"/>
      <c r="P114" s="243"/>
      <c r="Q114" s="243"/>
      <c r="R114" s="243"/>
      <c r="S114" s="243"/>
      <c r="T114" s="244"/>
      <c r="AT114" s="245" t="s">
        <v>299</v>
      </c>
      <c r="AU114" s="245" t="s">
        <v>86</v>
      </c>
      <c r="AV114" s="12" t="s">
        <v>86</v>
      </c>
      <c r="AW114" s="12" t="s">
        <v>4</v>
      </c>
      <c r="AX114" s="12" t="s">
        <v>84</v>
      </c>
      <c r="AY114" s="245" t="s">
        <v>195</v>
      </c>
    </row>
    <row r="115" s="1" customFormat="1" ht="16.5" customHeight="1">
      <c r="B115" s="39"/>
      <c r="C115" s="217" t="s">
        <v>245</v>
      </c>
      <c r="D115" s="217" t="s">
        <v>198</v>
      </c>
      <c r="E115" s="218" t="s">
        <v>345</v>
      </c>
      <c r="F115" s="219" t="s">
        <v>346</v>
      </c>
      <c r="G115" s="220" t="s">
        <v>309</v>
      </c>
      <c r="H115" s="221">
        <v>6.2400000000000002</v>
      </c>
      <c r="I115" s="222"/>
      <c r="J115" s="223">
        <f>ROUND(I115*H115,2)</f>
        <v>0</v>
      </c>
      <c r="K115" s="219" t="s">
        <v>202</v>
      </c>
      <c r="L115" s="44"/>
      <c r="M115" s="224" t="s">
        <v>1</v>
      </c>
      <c r="N115" s="225" t="s">
        <v>48</v>
      </c>
      <c r="O115" s="80"/>
      <c r="P115" s="226">
        <f>O115*H115</f>
        <v>0</v>
      </c>
      <c r="Q115" s="226">
        <v>0</v>
      </c>
      <c r="R115" s="226">
        <f>Q115*H115</f>
        <v>0</v>
      </c>
      <c r="S115" s="226">
        <v>0</v>
      </c>
      <c r="T115" s="227">
        <f>S115*H115</f>
        <v>0</v>
      </c>
      <c r="AR115" s="17" t="s">
        <v>215</v>
      </c>
      <c r="AT115" s="17" t="s">
        <v>198</v>
      </c>
      <c r="AU115" s="17" t="s">
        <v>86</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215</v>
      </c>
      <c r="BM115" s="17" t="s">
        <v>3586</v>
      </c>
    </row>
    <row r="116" s="1" customFormat="1" ht="16.5" customHeight="1">
      <c r="B116" s="39"/>
      <c r="C116" s="217" t="s">
        <v>250</v>
      </c>
      <c r="D116" s="217" t="s">
        <v>198</v>
      </c>
      <c r="E116" s="218" t="s">
        <v>348</v>
      </c>
      <c r="F116" s="219" t="s">
        <v>349</v>
      </c>
      <c r="G116" s="220" t="s">
        <v>350</v>
      </c>
      <c r="H116" s="221">
        <v>11.231999999999999</v>
      </c>
      <c r="I116" s="222"/>
      <c r="J116" s="223">
        <f>ROUND(I116*H116,2)</f>
        <v>0</v>
      </c>
      <c r="K116" s="219" t="s">
        <v>202</v>
      </c>
      <c r="L116" s="44"/>
      <c r="M116" s="224" t="s">
        <v>1</v>
      </c>
      <c r="N116" s="225" t="s">
        <v>48</v>
      </c>
      <c r="O116" s="80"/>
      <c r="P116" s="226">
        <f>O116*H116</f>
        <v>0</v>
      </c>
      <c r="Q116" s="226">
        <v>0</v>
      </c>
      <c r="R116" s="226">
        <f>Q116*H116</f>
        <v>0</v>
      </c>
      <c r="S116" s="226">
        <v>0</v>
      </c>
      <c r="T116" s="227">
        <f>S116*H116</f>
        <v>0</v>
      </c>
      <c r="AR116" s="17" t="s">
        <v>215</v>
      </c>
      <c r="AT116" s="17" t="s">
        <v>198</v>
      </c>
      <c r="AU116" s="17" t="s">
        <v>86</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3587</v>
      </c>
    </row>
    <row r="117" s="12" customFormat="1">
      <c r="B117" s="235"/>
      <c r="C117" s="236"/>
      <c r="D117" s="229" t="s">
        <v>299</v>
      </c>
      <c r="E117" s="236"/>
      <c r="F117" s="238" t="s">
        <v>3588</v>
      </c>
      <c r="G117" s="236"/>
      <c r="H117" s="239">
        <v>11.231999999999999</v>
      </c>
      <c r="I117" s="240"/>
      <c r="J117" s="236"/>
      <c r="K117" s="236"/>
      <c r="L117" s="241"/>
      <c r="M117" s="242"/>
      <c r="N117" s="243"/>
      <c r="O117" s="243"/>
      <c r="P117" s="243"/>
      <c r="Q117" s="243"/>
      <c r="R117" s="243"/>
      <c r="S117" s="243"/>
      <c r="T117" s="244"/>
      <c r="AT117" s="245" t="s">
        <v>299</v>
      </c>
      <c r="AU117" s="245" t="s">
        <v>86</v>
      </c>
      <c r="AV117" s="12" t="s">
        <v>86</v>
      </c>
      <c r="AW117" s="12" t="s">
        <v>4</v>
      </c>
      <c r="AX117" s="12" t="s">
        <v>84</v>
      </c>
      <c r="AY117" s="245" t="s">
        <v>195</v>
      </c>
    </row>
    <row r="118" s="1" customFormat="1" ht="16.5" customHeight="1">
      <c r="B118" s="39"/>
      <c r="C118" s="217" t="s">
        <v>257</v>
      </c>
      <c r="D118" s="217" t="s">
        <v>198</v>
      </c>
      <c r="E118" s="218" t="s">
        <v>354</v>
      </c>
      <c r="F118" s="219" t="s">
        <v>355</v>
      </c>
      <c r="G118" s="220" t="s">
        <v>309</v>
      </c>
      <c r="H118" s="221">
        <v>6.2400000000000002</v>
      </c>
      <c r="I118" s="222"/>
      <c r="J118" s="223">
        <f>ROUND(I118*H118,2)</f>
        <v>0</v>
      </c>
      <c r="K118" s="219" t="s">
        <v>202</v>
      </c>
      <c r="L118" s="44"/>
      <c r="M118" s="224" t="s">
        <v>1</v>
      </c>
      <c r="N118" s="225" t="s">
        <v>48</v>
      </c>
      <c r="O118" s="80"/>
      <c r="P118" s="226">
        <f>O118*H118</f>
        <v>0</v>
      </c>
      <c r="Q118" s="226">
        <v>0</v>
      </c>
      <c r="R118" s="226">
        <f>Q118*H118</f>
        <v>0</v>
      </c>
      <c r="S118" s="226">
        <v>0</v>
      </c>
      <c r="T118" s="227">
        <f>S118*H118</f>
        <v>0</v>
      </c>
      <c r="AR118" s="17" t="s">
        <v>215</v>
      </c>
      <c r="AT118" s="17" t="s">
        <v>198</v>
      </c>
      <c r="AU118" s="17" t="s">
        <v>86</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215</v>
      </c>
      <c r="BM118" s="17" t="s">
        <v>3589</v>
      </c>
    </row>
    <row r="119" s="12" customFormat="1">
      <c r="B119" s="235"/>
      <c r="C119" s="236"/>
      <c r="D119" s="229" t="s">
        <v>299</v>
      </c>
      <c r="E119" s="237" t="s">
        <v>1</v>
      </c>
      <c r="F119" s="238" t="s">
        <v>3583</v>
      </c>
      <c r="G119" s="236"/>
      <c r="H119" s="239">
        <v>6.2400000000000002</v>
      </c>
      <c r="I119" s="240"/>
      <c r="J119" s="236"/>
      <c r="K119" s="236"/>
      <c r="L119" s="241"/>
      <c r="M119" s="242"/>
      <c r="N119" s="243"/>
      <c r="O119" s="243"/>
      <c r="P119" s="243"/>
      <c r="Q119" s="243"/>
      <c r="R119" s="243"/>
      <c r="S119" s="243"/>
      <c r="T119" s="244"/>
      <c r="AT119" s="245" t="s">
        <v>299</v>
      </c>
      <c r="AU119" s="245" t="s">
        <v>86</v>
      </c>
      <c r="AV119" s="12" t="s">
        <v>86</v>
      </c>
      <c r="AW119" s="12" t="s">
        <v>38</v>
      </c>
      <c r="AX119" s="12" t="s">
        <v>77</v>
      </c>
      <c r="AY119" s="245" t="s">
        <v>195</v>
      </c>
    </row>
    <row r="120" s="13" customFormat="1">
      <c r="B120" s="246"/>
      <c r="C120" s="247"/>
      <c r="D120" s="229" t="s">
        <v>299</v>
      </c>
      <c r="E120" s="248" t="s">
        <v>1</v>
      </c>
      <c r="F120" s="249" t="s">
        <v>301</v>
      </c>
      <c r="G120" s="247"/>
      <c r="H120" s="250">
        <v>6.2400000000000002</v>
      </c>
      <c r="I120" s="251"/>
      <c r="J120" s="247"/>
      <c r="K120" s="247"/>
      <c r="L120" s="252"/>
      <c r="M120" s="253"/>
      <c r="N120" s="254"/>
      <c r="O120" s="254"/>
      <c r="P120" s="254"/>
      <c r="Q120" s="254"/>
      <c r="R120" s="254"/>
      <c r="S120" s="254"/>
      <c r="T120" s="255"/>
      <c r="AT120" s="256" t="s">
        <v>299</v>
      </c>
      <c r="AU120" s="256" t="s">
        <v>86</v>
      </c>
      <c r="AV120" s="13" t="s">
        <v>215</v>
      </c>
      <c r="AW120" s="13" t="s">
        <v>38</v>
      </c>
      <c r="AX120" s="13" t="s">
        <v>84</v>
      </c>
      <c r="AY120" s="256" t="s">
        <v>195</v>
      </c>
    </row>
    <row r="121" s="1" customFormat="1" ht="16.5" customHeight="1">
      <c r="B121" s="39"/>
      <c r="C121" s="217" t="s">
        <v>353</v>
      </c>
      <c r="D121" s="217" t="s">
        <v>198</v>
      </c>
      <c r="E121" s="218" t="s">
        <v>372</v>
      </c>
      <c r="F121" s="219" t="s">
        <v>3165</v>
      </c>
      <c r="G121" s="220" t="s">
        <v>309</v>
      </c>
      <c r="H121" s="221">
        <v>3.8999999999999999</v>
      </c>
      <c r="I121" s="222"/>
      <c r="J121" s="223">
        <f>ROUND(I121*H121,2)</f>
        <v>0</v>
      </c>
      <c r="K121" s="219" t="s">
        <v>202</v>
      </c>
      <c r="L121" s="44"/>
      <c r="M121" s="224" t="s">
        <v>1</v>
      </c>
      <c r="N121" s="225" t="s">
        <v>48</v>
      </c>
      <c r="O121" s="80"/>
      <c r="P121" s="226">
        <f>O121*H121</f>
        <v>0</v>
      </c>
      <c r="Q121" s="226">
        <v>0</v>
      </c>
      <c r="R121" s="226">
        <f>Q121*H121</f>
        <v>0</v>
      </c>
      <c r="S121" s="226">
        <v>0</v>
      </c>
      <c r="T121" s="227">
        <f>S121*H121</f>
        <v>0</v>
      </c>
      <c r="AR121" s="17" t="s">
        <v>84</v>
      </c>
      <c r="AT121" s="17" t="s">
        <v>198</v>
      </c>
      <c r="AU121" s="17" t="s">
        <v>86</v>
      </c>
      <c r="AY121" s="17" t="s">
        <v>195</v>
      </c>
      <c r="BE121" s="228">
        <f>IF(N121="základní",J121,0)</f>
        <v>0</v>
      </c>
      <c r="BF121" s="228">
        <f>IF(N121="snížená",J121,0)</f>
        <v>0</v>
      </c>
      <c r="BG121" s="228">
        <f>IF(N121="zákl. přenesená",J121,0)</f>
        <v>0</v>
      </c>
      <c r="BH121" s="228">
        <f>IF(N121="sníž. přenesená",J121,0)</f>
        <v>0</v>
      </c>
      <c r="BI121" s="228">
        <f>IF(N121="nulová",J121,0)</f>
        <v>0</v>
      </c>
      <c r="BJ121" s="17" t="s">
        <v>84</v>
      </c>
      <c r="BK121" s="228">
        <f>ROUND(I121*H121,2)</f>
        <v>0</v>
      </c>
      <c r="BL121" s="17" t="s">
        <v>84</v>
      </c>
      <c r="BM121" s="17" t="s">
        <v>3590</v>
      </c>
    </row>
    <row r="122" s="12" customFormat="1">
      <c r="B122" s="235"/>
      <c r="C122" s="236"/>
      <c r="D122" s="229" t="s">
        <v>299</v>
      </c>
      <c r="E122" s="237" t="s">
        <v>1</v>
      </c>
      <c r="F122" s="238" t="s">
        <v>3591</v>
      </c>
      <c r="G122" s="236"/>
      <c r="H122" s="239">
        <v>3.8999999999999999</v>
      </c>
      <c r="I122" s="240"/>
      <c r="J122" s="236"/>
      <c r="K122" s="236"/>
      <c r="L122" s="241"/>
      <c r="M122" s="242"/>
      <c r="N122" s="243"/>
      <c r="O122" s="243"/>
      <c r="P122" s="243"/>
      <c r="Q122" s="243"/>
      <c r="R122" s="243"/>
      <c r="S122" s="243"/>
      <c r="T122" s="244"/>
      <c r="AT122" s="245" t="s">
        <v>299</v>
      </c>
      <c r="AU122" s="245" t="s">
        <v>86</v>
      </c>
      <c r="AV122" s="12" t="s">
        <v>86</v>
      </c>
      <c r="AW122" s="12" t="s">
        <v>38</v>
      </c>
      <c r="AX122" s="12" t="s">
        <v>77</v>
      </c>
      <c r="AY122" s="245" t="s">
        <v>195</v>
      </c>
    </row>
    <row r="123" s="13" customFormat="1">
      <c r="B123" s="246"/>
      <c r="C123" s="247"/>
      <c r="D123" s="229" t="s">
        <v>299</v>
      </c>
      <c r="E123" s="248" t="s">
        <v>1</v>
      </c>
      <c r="F123" s="249" t="s">
        <v>301</v>
      </c>
      <c r="G123" s="247"/>
      <c r="H123" s="250">
        <v>3.8999999999999999</v>
      </c>
      <c r="I123" s="251"/>
      <c r="J123" s="247"/>
      <c r="K123" s="247"/>
      <c r="L123" s="252"/>
      <c r="M123" s="253"/>
      <c r="N123" s="254"/>
      <c r="O123" s="254"/>
      <c r="P123" s="254"/>
      <c r="Q123" s="254"/>
      <c r="R123" s="254"/>
      <c r="S123" s="254"/>
      <c r="T123" s="255"/>
      <c r="AT123" s="256" t="s">
        <v>299</v>
      </c>
      <c r="AU123" s="256" t="s">
        <v>86</v>
      </c>
      <c r="AV123" s="13" t="s">
        <v>215</v>
      </c>
      <c r="AW123" s="13" t="s">
        <v>38</v>
      </c>
      <c r="AX123" s="13" t="s">
        <v>84</v>
      </c>
      <c r="AY123" s="256" t="s">
        <v>195</v>
      </c>
    </row>
    <row r="124" s="1" customFormat="1" ht="16.5" customHeight="1">
      <c r="B124" s="39"/>
      <c r="C124" s="278" t="s">
        <v>360</v>
      </c>
      <c r="D124" s="278" t="s">
        <v>366</v>
      </c>
      <c r="E124" s="279" t="s">
        <v>377</v>
      </c>
      <c r="F124" s="280" t="s">
        <v>378</v>
      </c>
      <c r="G124" s="281" t="s">
        <v>350</v>
      </c>
      <c r="H124" s="282">
        <v>7.7999999999999998</v>
      </c>
      <c r="I124" s="283"/>
      <c r="J124" s="284">
        <f>ROUND(I124*H124,2)</f>
        <v>0</v>
      </c>
      <c r="K124" s="280" t="s">
        <v>202</v>
      </c>
      <c r="L124" s="285"/>
      <c r="M124" s="286" t="s">
        <v>1</v>
      </c>
      <c r="N124" s="287" t="s">
        <v>48</v>
      </c>
      <c r="O124" s="80"/>
      <c r="P124" s="226">
        <f>O124*H124</f>
        <v>0</v>
      </c>
      <c r="Q124" s="226">
        <v>1</v>
      </c>
      <c r="R124" s="226">
        <f>Q124*H124</f>
        <v>7.7999999999999998</v>
      </c>
      <c r="S124" s="226">
        <v>0</v>
      </c>
      <c r="T124" s="227">
        <f>S124*H124</f>
        <v>0</v>
      </c>
      <c r="AR124" s="17" t="s">
        <v>86</v>
      </c>
      <c r="AT124" s="17" t="s">
        <v>366</v>
      </c>
      <c r="AU124" s="17" t="s">
        <v>86</v>
      </c>
      <c r="AY124" s="17" t="s">
        <v>195</v>
      </c>
      <c r="BE124" s="228">
        <f>IF(N124="základní",J124,0)</f>
        <v>0</v>
      </c>
      <c r="BF124" s="228">
        <f>IF(N124="snížená",J124,0)</f>
        <v>0</v>
      </c>
      <c r="BG124" s="228">
        <f>IF(N124="zákl. přenesená",J124,0)</f>
        <v>0</v>
      </c>
      <c r="BH124" s="228">
        <f>IF(N124="sníž. přenesená",J124,0)</f>
        <v>0</v>
      </c>
      <c r="BI124" s="228">
        <f>IF(N124="nulová",J124,0)</f>
        <v>0</v>
      </c>
      <c r="BJ124" s="17" t="s">
        <v>84</v>
      </c>
      <c r="BK124" s="228">
        <f>ROUND(I124*H124,2)</f>
        <v>0</v>
      </c>
      <c r="BL124" s="17" t="s">
        <v>84</v>
      </c>
      <c r="BM124" s="17" t="s">
        <v>3592</v>
      </c>
    </row>
    <row r="125" s="12" customFormat="1">
      <c r="B125" s="235"/>
      <c r="C125" s="236"/>
      <c r="D125" s="229" t="s">
        <v>299</v>
      </c>
      <c r="E125" s="236"/>
      <c r="F125" s="238" t="s">
        <v>3593</v>
      </c>
      <c r="G125" s="236"/>
      <c r="H125" s="239">
        <v>7.7999999999999998</v>
      </c>
      <c r="I125" s="240"/>
      <c r="J125" s="236"/>
      <c r="K125" s="236"/>
      <c r="L125" s="241"/>
      <c r="M125" s="242"/>
      <c r="N125" s="243"/>
      <c r="O125" s="243"/>
      <c r="P125" s="243"/>
      <c r="Q125" s="243"/>
      <c r="R125" s="243"/>
      <c r="S125" s="243"/>
      <c r="T125" s="244"/>
      <c r="AT125" s="245" t="s">
        <v>299</v>
      </c>
      <c r="AU125" s="245" t="s">
        <v>86</v>
      </c>
      <c r="AV125" s="12" t="s">
        <v>86</v>
      </c>
      <c r="AW125" s="12" t="s">
        <v>4</v>
      </c>
      <c r="AX125" s="12" t="s">
        <v>84</v>
      </c>
      <c r="AY125" s="245" t="s">
        <v>195</v>
      </c>
    </row>
    <row r="126" s="1" customFormat="1" ht="16.5" customHeight="1">
      <c r="B126" s="39"/>
      <c r="C126" s="217" t="s">
        <v>365</v>
      </c>
      <c r="D126" s="217" t="s">
        <v>198</v>
      </c>
      <c r="E126" s="218" t="s">
        <v>392</v>
      </c>
      <c r="F126" s="219" t="s">
        <v>393</v>
      </c>
      <c r="G126" s="220" t="s">
        <v>321</v>
      </c>
      <c r="H126" s="221">
        <v>15</v>
      </c>
      <c r="I126" s="222"/>
      <c r="J126" s="223">
        <f>ROUND(I126*H126,2)</f>
        <v>0</v>
      </c>
      <c r="K126" s="219" t="s">
        <v>202</v>
      </c>
      <c r="L126" s="44"/>
      <c r="M126" s="224" t="s">
        <v>1</v>
      </c>
      <c r="N126" s="225" t="s">
        <v>48</v>
      </c>
      <c r="O126" s="80"/>
      <c r="P126" s="226">
        <f>O126*H126</f>
        <v>0</v>
      </c>
      <c r="Q126" s="226">
        <v>0</v>
      </c>
      <c r="R126" s="226">
        <f>Q126*H126</f>
        <v>0</v>
      </c>
      <c r="S126" s="226">
        <v>0</v>
      </c>
      <c r="T126" s="227">
        <f>S126*H126</f>
        <v>0</v>
      </c>
      <c r="AR126" s="17" t="s">
        <v>215</v>
      </c>
      <c r="AT126" s="17" t="s">
        <v>198</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215</v>
      </c>
      <c r="BM126" s="17" t="s">
        <v>3594</v>
      </c>
    </row>
    <row r="127" s="12" customFormat="1">
      <c r="B127" s="235"/>
      <c r="C127" s="236"/>
      <c r="D127" s="229" t="s">
        <v>299</v>
      </c>
      <c r="E127" s="237" t="s">
        <v>1</v>
      </c>
      <c r="F127" s="238" t="s">
        <v>3572</v>
      </c>
      <c r="G127" s="236"/>
      <c r="H127" s="239">
        <v>15</v>
      </c>
      <c r="I127" s="240"/>
      <c r="J127" s="236"/>
      <c r="K127" s="236"/>
      <c r="L127" s="241"/>
      <c r="M127" s="242"/>
      <c r="N127" s="243"/>
      <c r="O127" s="243"/>
      <c r="P127" s="243"/>
      <c r="Q127" s="243"/>
      <c r="R127" s="243"/>
      <c r="S127" s="243"/>
      <c r="T127" s="244"/>
      <c r="AT127" s="245" t="s">
        <v>299</v>
      </c>
      <c r="AU127" s="245" t="s">
        <v>86</v>
      </c>
      <c r="AV127" s="12" t="s">
        <v>86</v>
      </c>
      <c r="AW127" s="12" t="s">
        <v>38</v>
      </c>
      <c r="AX127" s="12" t="s">
        <v>77</v>
      </c>
      <c r="AY127" s="245" t="s">
        <v>195</v>
      </c>
    </row>
    <row r="128" s="13" customFormat="1">
      <c r="B128" s="246"/>
      <c r="C128" s="247"/>
      <c r="D128" s="229" t="s">
        <v>299</v>
      </c>
      <c r="E128" s="248" t="s">
        <v>1</v>
      </c>
      <c r="F128" s="249" t="s">
        <v>301</v>
      </c>
      <c r="G128" s="247"/>
      <c r="H128" s="250">
        <v>15</v>
      </c>
      <c r="I128" s="251"/>
      <c r="J128" s="247"/>
      <c r="K128" s="247"/>
      <c r="L128" s="252"/>
      <c r="M128" s="253"/>
      <c r="N128" s="254"/>
      <c r="O128" s="254"/>
      <c r="P128" s="254"/>
      <c r="Q128" s="254"/>
      <c r="R128" s="254"/>
      <c r="S128" s="254"/>
      <c r="T128" s="255"/>
      <c r="AT128" s="256" t="s">
        <v>299</v>
      </c>
      <c r="AU128" s="256" t="s">
        <v>86</v>
      </c>
      <c r="AV128" s="13" t="s">
        <v>215</v>
      </c>
      <c r="AW128" s="13" t="s">
        <v>38</v>
      </c>
      <c r="AX128" s="13" t="s">
        <v>84</v>
      </c>
      <c r="AY128" s="256" t="s">
        <v>195</v>
      </c>
    </row>
    <row r="129" s="1" customFormat="1" ht="16.5" customHeight="1">
      <c r="B129" s="39"/>
      <c r="C129" s="217" t="s">
        <v>8</v>
      </c>
      <c r="D129" s="217" t="s">
        <v>198</v>
      </c>
      <c r="E129" s="218" t="s">
        <v>397</v>
      </c>
      <c r="F129" s="219" t="s">
        <v>398</v>
      </c>
      <c r="G129" s="220" t="s">
        <v>309</v>
      </c>
      <c r="H129" s="221">
        <v>6.2400000000000002</v>
      </c>
      <c r="I129" s="222"/>
      <c r="J129" s="223">
        <f>ROUND(I129*H129,2)</f>
        <v>0</v>
      </c>
      <c r="K129" s="219" t="s">
        <v>202</v>
      </c>
      <c r="L129" s="44"/>
      <c r="M129" s="224" t="s">
        <v>1</v>
      </c>
      <c r="N129" s="225" t="s">
        <v>48</v>
      </c>
      <c r="O129" s="80"/>
      <c r="P129" s="226">
        <f>O129*H129</f>
        <v>0</v>
      </c>
      <c r="Q129" s="226">
        <v>0</v>
      </c>
      <c r="R129" s="226">
        <f>Q129*H129</f>
        <v>0</v>
      </c>
      <c r="S129" s="226">
        <v>0</v>
      </c>
      <c r="T129" s="227">
        <f>S129*H129</f>
        <v>0</v>
      </c>
      <c r="AR129" s="17" t="s">
        <v>399</v>
      </c>
      <c r="AT129" s="17" t="s">
        <v>198</v>
      </c>
      <c r="AU129" s="17" t="s">
        <v>86</v>
      </c>
      <c r="AY129" s="17" t="s">
        <v>195</v>
      </c>
      <c r="BE129" s="228">
        <f>IF(N129="základní",J129,0)</f>
        <v>0</v>
      </c>
      <c r="BF129" s="228">
        <f>IF(N129="snížená",J129,0)</f>
        <v>0</v>
      </c>
      <c r="BG129" s="228">
        <f>IF(N129="zákl. přenesená",J129,0)</f>
        <v>0</v>
      </c>
      <c r="BH129" s="228">
        <f>IF(N129="sníž. přenesená",J129,0)</f>
        <v>0</v>
      </c>
      <c r="BI129" s="228">
        <f>IF(N129="nulová",J129,0)</f>
        <v>0</v>
      </c>
      <c r="BJ129" s="17" t="s">
        <v>84</v>
      </c>
      <c r="BK129" s="228">
        <f>ROUND(I129*H129,2)</f>
        <v>0</v>
      </c>
      <c r="BL129" s="17" t="s">
        <v>399</v>
      </c>
      <c r="BM129" s="17" t="s">
        <v>3595</v>
      </c>
    </row>
    <row r="130" s="11" customFormat="1" ht="22.8" customHeight="1">
      <c r="B130" s="201"/>
      <c r="C130" s="202"/>
      <c r="D130" s="203" t="s">
        <v>76</v>
      </c>
      <c r="E130" s="215" t="s">
        <v>215</v>
      </c>
      <c r="F130" s="215" t="s">
        <v>600</v>
      </c>
      <c r="G130" s="202"/>
      <c r="H130" s="202"/>
      <c r="I130" s="205"/>
      <c r="J130" s="216">
        <f>BK130</f>
        <v>0</v>
      </c>
      <c r="K130" s="202"/>
      <c r="L130" s="207"/>
      <c r="M130" s="208"/>
      <c r="N130" s="209"/>
      <c r="O130" s="209"/>
      <c r="P130" s="210">
        <f>SUM(P131:P133)</f>
        <v>0</v>
      </c>
      <c r="Q130" s="209"/>
      <c r="R130" s="210">
        <f>SUM(R131:R133)</f>
        <v>4.4244018000000001</v>
      </c>
      <c r="S130" s="209"/>
      <c r="T130" s="211">
        <f>SUM(T131:T133)</f>
        <v>0</v>
      </c>
      <c r="AR130" s="212" t="s">
        <v>84</v>
      </c>
      <c r="AT130" s="213" t="s">
        <v>76</v>
      </c>
      <c r="AU130" s="213" t="s">
        <v>84</v>
      </c>
      <c r="AY130" s="212" t="s">
        <v>195</v>
      </c>
      <c r="BK130" s="214">
        <f>SUM(BK131:BK133)</f>
        <v>0</v>
      </c>
    </row>
    <row r="131" s="1" customFormat="1" ht="16.5" customHeight="1">
      <c r="B131" s="39"/>
      <c r="C131" s="217" t="s">
        <v>376</v>
      </c>
      <c r="D131" s="217" t="s">
        <v>198</v>
      </c>
      <c r="E131" s="218" t="s">
        <v>712</v>
      </c>
      <c r="F131" s="219" t="s">
        <v>3172</v>
      </c>
      <c r="G131" s="220" t="s">
        <v>309</v>
      </c>
      <c r="H131" s="221">
        <v>2.3399999999999999</v>
      </c>
      <c r="I131" s="222"/>
      <c r="J131" s="223">
        <f>ROUND(I131*H131,2)</f>
        <v>0</v>
      </c>
      <c r="K131" s="219" t="s">
        <v>202</v>
      </c>
      <c r="L131" s="44"/>
      <c r="M131" s="224" t="s">
        <v>1</v>
      </c>
      <c r="N131" s="225" t="s">
        <v>48</v>
      </c>
      <c r="O131" s="80"/>
      <c r="P131" s="226">
        <f>O131*H131</f>
        <v>0</v>
      </c>
      <c r="Q131" s="226">
        <v>1.8907700000000001</v>
      </c>
      <c r="R131" s="226">
        <f>Q131*H131</f>
        <v>4.4244018000000001</v>
      </c>
      <c r="S131" s="226">
        <v>0</v>
      </c>
      <c r="T131" s="227">
        <f>S131*H131</f>
        <v>0</v>
      </c>
      <c r="AR131" s="17" t="s">
        <v>84</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84</v>
      </c>
      <c r="BM131" s="17" t="s">
        <v>3596</v>
      </c>
    </row>
    <row r="132" s="12" customFormat="1">
      <c r="B132" s="235"/>
      <c r="C132" s="236"/>
      <c r="D132" s="229" t="s">
        <v>299</v>
      </c>
      <c r="E132" s="237" t="s">
        <v>1</v>
      </c>
      <c r="F132" s="238" t="s">
        <v>3597</v>
      </c>
      <c r="G132" s="236"/>
      <c r="H132" s="239">
        <v>2.3399999999999999</v>
      </c>
      <c r="I132" s="240"/>
      <c r="J132" s="236"/>
      <c r="K132" s="236"/>
      <c r="L132" s="241"/>
      <c r="M132" s="242"/>
      <c r="N132" s="243"/>
      <c r="O132" s="243"/>
      <c r="P132" s="243"/>
      <c r="Q132" s="243"/>
      <c r="R132" s="243"/>
      <c r="S132" s="243"/>
      <c r="T132" s="244"/>
      <c r="AT132" s="245" t="s">
        <v>299</v>
      </c>
      <c r="AU132" s="245" t="s">
        <v>86</v>
      </c>
      <c r="AV132" s="12" t="s">
        <v>86</v>
      </c>
      <c r="AW132" s="12" t="s">
        <v>38</v>
      </c>
      <c r="AX132" s="12" t="s">
        <v>77</v>
      </c>
      <c r="AY132" s="245" t="s">
        <v>195</v>
      </c>
    </row>
    <row r="133" s="13" customFormat="1">
      <c r="B133" s="246"/>
      <c r="C133" s="247"/>
      <c r="D133" s="229" t="s">
        <v>299</v>
      </c>
      <c r="E133" s="248" t="s">
        <v>1</v>
      </c>
      <c r="F133" s="249" t="s">
        <v>301</v>
      </c>
      <c r="G133" s="247"/>
      <c r="H133" s="250">
        <v>2.3399999999999999</v>
      </c>
      <c r="I133" s="251"/>
      <c r="J133" s="247"/>
      <c r="K133" s="247"/>
      <c r="L133" s="252"/>
      <c r="M133" s="253"/>
      <c r="N133" s="254"/>
      <c r="O133" s="254"/>
      <c r="P133" s="254"/>
      <c r="Q133" s="254"/>
      <c r="R133" s="254"/>
      <c r="S133" s="254"/>
      <c r="T133" s="255"/>
      <c r="AT133" s="256" t="s">
        <v>299</v>
      </c>
      <c r="AU133" s="256" t="s">
        <v>86</v>
      </c>
      <c r="AV133" s="13" t="s">
        <v>215</v>
      </c>
      <c r="AW133" s="13" t="s">
        <v>38</v>
      </c>
      <c r="AX133" s="13" t="s">
        <v>84</v>
      </c>
      <c r="AY133" s="256" t="s">
        <v>195</v>
      </c>
    </row>
    <row r="134" s="11" customFormat="1" ht="22.8" customHeight="1">
      <c r="B134" s="201"/>
      <c r="C134" s="202"/>
      <c r="D134" s="203" t="s">
        <v>76</v>
      </c>
      <c r="E134" s="215" t="s">
        <v>194</v>
      </c>
      <c r="F134" s="215" t="s">
        <v>2586</v>
      </c>
      <c r="G134" s="202"/>
      <c r="H134" s="202"/>
      <c r="I134" s="205"/>
      <c r="J134" s="216">
        <f>BK134</f>
        <v>0</v>
      </c>
      <c r="K134" s="202"/>
      <c r="L134" s="207"/>
      <c r="M134" s="208"/>
      <c r="N134" s="209"/>
      <c r="O134" s="209"/>
      <c r="P134" s="210">
        <f>SUM(P135:P146)</f>
        <v>0</v>
      </c>
      <c r="Q134" s="209"/>
      <c r="R134" s="210">
        <f>SUM(R135:R146)</f>
        <v>10.9467</v>
      </c>
      <c r="S134" s="209"/>
      <c r="T134" s="211">
        <f>SUM(T135:T146)</f>
        <v>0</v>
      </c>
      <c r="AR134" s="212" t="s">
        <v>84</v>
      </c>
      <c r="AT134" s="213" t="s">
        <v>76</v>
      </c>
      <c r="AU134" s="213" t="s">
        <v>84</v>
      </c>
      <c r="AY134" s="212" t="s">
        <v>195</v>
      </c>
      <c r="BK134" s="214">
        <f>SUM(BK135:BK146)</f>
        <v>0</v>
      </c>
    </row>
    <row r="135" s="1" customFormat="1" ht="16.5" customHeight="1">
      <c r="B135" s="39"/>
      <c r="C135" s="217" t="s">
        <v>381</v>
      </c>
      <c r="D135" s="217" t="s">
        <v>198</v>
      </c>
      <c r="E135" s="218" t="s">
        <v>2587</v>
      </c>
      <c r="F135" s="219" t="s">
        <v>2588</v>
      </c>
      <c r="G135" s="220" t="s">
        <v>321</v>
      </c>
      <c r="H135" s="221">
        <v>15</v>
      </c>
      <c r="I135" s="222"/>
      <c r="J135" s="223">
        <f>ROUND(I135*H135,2)</f>
        <v>0</v>
      </c>
      <c r="K135" s="219" t="s">
        <v>202</v>
      </c>
      <c r="L135" s="44"/>
      <c r="M135" s="224" t="s">
        <v>1</v>
      </c>
      <c r="N135" s="225" t="s">
        <v>48</v>
      </c>
      <c r="O135" s="80"/>
      <c r="P135" s="226">
        <f>O135*H135</f>
        <v>0</v>
      </c>
      <c r="Q135" s="226">
        <v>0.080960000000000004</v>
      </c>
      <c r="R135" s="226">
        <f>Q135*H135</f>
        <v>1.2144000000000002</v>
      </c>
      <c r="S135" s="226">
        <v>0</v>
      </c>
      <c r="T135" s="227">
        <f>S135*H135</f>
        <v>0</v>
      </c>
      <c r="AR135" s="17" t="s">
        <v>215</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215</v>
      </c>
      <c r="BM135" s="17" t="s">
        <v>3598</v>
      </c>
    </row>
    <row r="136" s="12" customFormat="1">
      <c r="B136" s="235"/>
      <c r="C136" s="236"/>
      <c r="D136" s="229" t="s">
        <v>299</v>
      </c>
      <c r="E136" s="237" t="s">
        <v>1</v>
      </c>
      <c r="F136" s="238" t="s">
        <v>3572</v>
      </c>
      <c r="G136" s="236"/>
      <c r="H136" s="239">
        <v>15</v>
      </c>
      <c r="I136" s="240"/>
      <c r="J136" s="236"/>
      <c r="K136" s="236"/>
      <c r="L136" s="241"/>
      <c r="M136" s="242"/>
      <c r="N136" s="243"/>
      <c r="O136" s="243"/>
      <c r="P136" s="243"/>
      <c r="Q136" s="243"/>
      <c r="R136" s="243"/>
      <c r="S136" s="243"/>
      <c r="T136" s="244"/>
      <c r="AT136" s="245" t="s">
        <v>299</v>
      </c>
      <c r="AU136" s="245" t="s">
        <v>86</v>
      </c>
      <c r="AV136" s="12" t="s">
        <v>86</v>
      </c>
      <c r="AW136" s="12" t="s">
        <v>38</v>
      </c>
      <c r="AX136" s="12" t="s">
        <v>77</v>
      </c>
      <c r="AY136" s="245" t="s">
        <v>195</v>
      </c>
    </row>
    <row r="137" s="13" customFormat="1">
      <c r="B137" s="246"/>
      <c r="C137" s="247"/>
      <c r="D137" s="229" t="s">
        <v>299</v>
      </c>
      <c r="E137" s="248" t="s">
        <v>1</v>
      </c>
      <c r="F137" s="249" t="s">
        <v>301</v>
      </c>
      <c r="G137" s="247"/>
      <c r="H137" s="250">
        <v>15</v>
      </c>
      <c r="I137" s="251"/>
      <c r="J137" s="247"/>
      <c r="K137" s="247"/>
      <c r="L137" s="252"/>
      <c r="M137" s="253"/>
      <c r="N137" s="254"/>
      <c r="O137" s="254"/>
      <c r="P137" s="254"/>
      <c r="Q137" s="254"/>
      <c r="R137" s="254"/>
      <c r="S137" s="254"/>
      <c r="T137" s="255"/>
      <c r="AT137" s="256" t="s">
        <v>299</v>
      </c>
      <c r="AU137" s="256" t="s">
        <v>86</v>
      </c>
      <c r="AV137" s="13" t="s">
        <v>215</v>
      </c>
      <c r="AW137" s="13" t="s">
        <v>38</v>
      </c>
      <c r="AX137" s="13" t="s">
        <v>84</v>
      </c>
      <c r="AY137" s="256" t="s">
        <v>195</v>
      </c>
    </row>
    <row r="138" s="1" customFormat="1" ht="16.5" customHeight="1">
      <c r="B138" s="39"/>
      <c r="C138" s="217" t="s">
        <v>386</v>
      </c>
      <c r="D138" s="217" t="s">
        <v>198</v>
      </c>
      <c r="E138" s="218" t="s">
        <v>2593</v>
      </c>
      <c r="F138" s="219" t="s">
        <v>2594</v>
      </c>
      <c r="G138" s="220" t="s">
        <v>321</v>
      </c>
      <c r="H138" s="221">
        <v>15</v>
      </c>
      <c r="I138" s="222"/>
      <c r="J138" s="223">
        <f>ROUND(I138*H138,2)</f>
        <v>0</v>
      </c>
      <c r="K138" s="219" t="s">
        <v>202</v>
      </c>
      <c r="L138" s="44"/>
      <c r="M138" s="224" t="s">
        <v>1</v>
      </c>
      <c r="N138" s="225" t="s">
        <v>48</v>
      </c>
      <c r="O138" s="80"/>
      <c r="P138" s="226">
        <f>O138*H138</f>
        <v>0</v>
      </c>
      <c r="Q138" s="226">
        <v>0.378</v>
      </c>
      <c r="R138" s="226">
        <f>Q138*H138</f>
        <v>5.6699999999999999</v>
      </c>
      <c r="S138" s="226">
        <v>0</v>
      </c>
      <c r="T138" s="227">
        <f>S138*H138</f>
        <v>0</v>
      </c>
      <c r="AR138" s="17" t="s">
        <v>215</v>
      </c>
      <c r="AT138" s="17" t="s">
        <v>198</v>
      </c>
      <c r="AU138" s="17" t="s">
        <v>86</v>
      </c>
      <c r="AY138" s="17" t="s">
        <v>195</v>
      </c>
      <c r="BE138" s="228">
        <f>IF(N138="základní",J138,0)</f>
        <v>0</v>
      </c>
      <c r="BF138" s="228">
        <f>IF(N138="snížená",J138,0)</f>
        <v>0</v>
      </c>
      <c r="BG138" s="228">
        <f>IF(N138="zákl. přenesená",J138,0)</f>
        <v>0</v>
      </c>
      <c r="BH138" s="228">
        <f>IF(N138="sníž. přenesená",J138,0)</f>
        <v>0</v>
      </c>
      <c r="BI138" s="228">
        <f>IF(N138="nulová",J138,0)</f>
        <v>0</v>
      </c>
      <c r="BJ138" s="17" t="s">
        <v>84</v>
      </c>
      <c r="BK138" s="228">
        <f>ROUND(I138*H138,2)</f>
        <v>0</v>
      </c>
      <c r="BL138" s="17" t="s">
        <v>215</v>
      </c>
      <c r="BM138" s="17" t="s">
        <v>3599</v>
      </c>
    </row>
    <row r="139" s="12" customFormat="1">
      <c r="B139" s="235"/>
      <c r="C139" s="236"/>
      <c r="D139" s="229" t="s">
        <v>299</v>
      </c>
      <c r="E139" s="237" t="s">
        <v>1</v>
      </c>
      <c r="F139" s="238" t="s">
        <v>3572</v>
      </c>
      <c r="G139" s="236"/>
      <c r="H139" s="239">
        <v>15</v>
      </c>
      <c r="I139" s="240"/>
      <c r="J139" s="236"/>
      <c r="K139" s="236"/>
      <c r="L139" s="241"/>
      <c r="M139" s="242"/>
      <c r="N139" s="243"/>
      <c r="O139" s="243"/>
      <c r="P139" s="243"/>
      <c r="Q139" s="243"/>
      <c r="R139" s="243"/>
      <c r="S139" s="243"/>
      <c r="T139" s="244"/>
      <c r="AT139" s="245" t="s">
        <v>299</v>
      </c>
      <c r="AU139" s="245" t="s">
        <v>86</v>
      </c>
      <c r="AV139" s="12" t="s">
        <v>86</v>
      </c>
      <c r="AW139" s="12" t="s">
        <v>38</v>
      </c>
      <c r="AX139" s="12" t="s">
        <v>77</v>
      </c>
      <c r="AY139" s="245" t="s">
        <v>195</v>
      </c>
    </row>
    <row r="140" s="13" customFormat="1">
      <c r="B140" s="246"/>
      <c r="C140" s="247"/>
      <c r="D140" s="229" t="s">
        <v>299</v>
      </c>
      <c r="E140" s="248" t="s">
        <v>1</v>
      </c>
      <c r="F140" s="249" t="s">
        <v>301</v>
      </c>
      <c r="G140" s="247"/>
      <c r="H140" s="250">
        <v>15</v>
      </c>
      <c r="I140" s="251"/>
      <c r="J140" s="247"/>
      <c r="K140" s="247"/>
      <c r="L140" s="252"/>
      <c r="M140" s="253"/>
      <c r="N140" s="254"/>
      <c r="O140" s="254"/>
      <c r="P140" s="254"/>
      <c r="Q140" s="254"/>
      <c r="R140" s="254"/>
      <c r="S140" s="254"/>
      <c r="T140" s="255"/>
      <c r="AT140" s="256" t="s">
        <v>299</v>
      </c>
      <c r="AU140" s="256" t="s">
        <v>86</v>
      </c>
      <c r="AV140" s="13" t="s">
        <v>215</v>
      </c>
      <c r="AW140" s="13" t="s">
        <v>38</v>
      </c>
      <c r="AX140" s="13" t="s">
        <v>84</v>
      </c>
      <c r="AY140" s="256" t="s">
        <v>195</v>
      </c>
    </row>
    <row r="141" s="1" customFormat="1" ht="16.5" customHeight="1">
      <c r="B141" s="39"/>
      <c r="C141" s="217" t="s">
        <v>391</v>
      </c>
      <c r="D141" s="217" t="s">
        <v>198</v>
      </c>
      <c r="E141" s="218" t="s">
        <v>3600</v>
      </c>
      <c r="F141" s="219" t="s">
        <v>3601</v>
      </c>
      <c r="G141" s="220" t="s">
        <v>321</v>
      </c>
      <c r="H141" s="221">
        <v>15</v>
      </c>
      <c r="I141" s="222"/>
      <c r="J141" s="223">
        <f>ROUND(I141*H141,2)</f>
        <v>0</v>
      </c>
      <c r="K141" s="219" t="s">
        <v>202</v>
      </c>
      <c r="L141" s="44"/>
      <c r="M141" s="224" t="s">
        <v>1</v>
      </c>
      <c r="N141" s="225" t="s">
        <v>48</v>
      </c>
      <c r="O141" s="80"/>
      <c r="P141" s="226">
        <f>O141*H141</f>
        <v>0</v>
      </c>
      <c r="Q141" s="226">
        <v>0.10362</v>
      </c>
      <c r="R141" s="226">
        <f>Q141*H141</f>
        <v>1.5543</v>
      </c>
      <c r="S141" s="226">
        <v>0</v>
      </c>
      <c r="T141" s="227">
        <f>S141*H141</f>
        <v>0</v>
      </c>
      <c r="AR141" s="17" t="s">
        <v>215</v>
      </c>
      <c r="AT141" s="17" t="s">
        <v>198</v>
      </c>
      <c r="AU141" s="17" t="s">
        <v>86</v>
      </c>
      <c r="AY141" s="17" t="s">
        <v>195</v>
      </c>
      <c r="BE141" s="228">
        <f>IF(N141="základní",J141,0)</f>
        <v>0</v>
      </c>
      <c r="BF141" s="228">
        <f>IF(N141="snížená",J141,0)</f>
        <v>0</v>
      </c>
      <c r="BG141" s="228">
        <f>IF(N141="zákl. přenesená",J141,0)</f>
        <v>0</v>
      </c>
      <c r="BH141" s="228">
        <f>IF(N141="sníž. přenesená",J141,0)</f>
        <v>0</v>
      </c>
      <c r="BI141" s="228">
        <f>IF(N141="nulová",J141,0)</f>
        <v>0</v>
      </c>
      <c r="BJ141" s="17" t="s">
        <v>84</v>
      </c>
      <c r="BK141" s="228">
        <f>ROUND(I141*H141,2)</f>
        <v>0</v>
      </c>
      <c r="BL141" s="17" t="s">
        <v>215</v>
      </c>
      <c r="BM141" s="17" t="s">
        <v>3602</v>
      </c>
    </row>
    <row r="142" s="12" customFormat="1">
      <c r="B142" s="235"/>
      <c r="C142" s="236"/>
      <c r="D142" s="229" t="s">
        <v>299</v>
      </c>
      <c r="E142" s="237" t="s">
        <v>1</v>
      </c>
      <c r="F142" s="238" t="s">
        <v>3572</v>
      </c>
      <c r="G142" s="236"/>
      <c r="H142" s="239">
        <v>15</v>
      </c>
      <c r="I142" s="240"/>
      <c r="J142" s="236"/>
      <c r="K142" s="236"/>
      <c r="L142" s="241"/>
      <c r="M142" s="242"/>
      <c r="N142" s="243"/>
      <c r="O142" s="243"/>
      <c r="P142" s="243"/>
      <c r="Q142" s="243"/>
      <c r="R142" s="243"/>
      <c r="S142" s="243"/>
      <c r="T142" s="244"/>
      <c r="AT142" s="245" t="s">
        <v>299</v>
      </c>
      <c r="AU142" s="245" t="s">
        <v>86</v>
      </c>
      <c r="AV142" s="12" t="s">
        <v>86</v>
      </c>
      <c r="AW142" s="12" t="s">
        <v>38</v>
      </c>
      <c r="AX142" s="12" t="s">
        <v>77</v>
      </c>
      <c r="AY142" s="245" t="s">
        <v>195</v>
      </c>
    </row>
    <row r="143" s="13" customFormat="1">
      <c r="B143" s="246"/>
      <c r="C143" s="247"/>
      <c r="D143" s="229" t="s">
        <v>299</v>
      </c>
      <c r="E143" s="248" t="s">
        <v>1</v>
      </c>
      <c r="F143" s="249" t="s">
        <v>301</v>
      </c>
      <c r="G143" s="247"/>
      <c r="H143" s="250">
        <v>15</v>
      </c>
      <c r="I143" s="251"/>
      <c r="J143" s="247"/>
      <c r="K143" s="247"/>
      <c r="L143" s="252"/>
      <c r="M143" s="253"/>
      <c r="N143" s="254"/>
      <c r="O143" s="254"/>
      <c r="P143" s="254"/>
      <c r="Q143" s="254"/>
      <c r="R143" s="254"/>
      <c r="S143" s="254"/>
      <c r="T143" s="255"/>
      <c r="AT143" s="256" t="s">
        <v>299</v>
      </c>
      <c r="AU143" s="256" t="s">
        <v>86</v>
      </c>
      <c r="AV143" s="13" t="s">
        <v>215</v>
      </c>
      <c r="AW143" s="13" t="s">
        <v>38</v>
      </c>
      <c r="AX143" s="13" t="s">
        <v>84</v>
      </c>
      <c r="AY143" s="256" t="s">
        <v>195</v>
      </c>
    </row>
    <row r="144" s="1" customFormat="1" ht="16.5" customHeight="1">
      <c r="B144" s="39"/>
      <c r="C144" s="278" t="s">
        <v>396</v>
      </c>
      <c r="D144" s="278" t="s">
        <v>366</v>
      </c>
      <c r="E144" s="279" t="s">
        <v>3259</v>
      </c>
      <c r="F144" s="280" t="s">
        <v>3603</v>
      </c>
      <c r="G144" s="281" t="s">
        <v>321</v>
      </c>
      <c r="H144" s="282">
        <v>16.5</v>
      </c>
      <c r="I144" s="283"/>
      <c r="J144" s="284">
        <f>ROUND(I144*H144,2)</f>
        <v>0</v>
      </c>
      <c r="K144" s="280" t="s">
        <v>202</v>
      </c>
      <c r="L144" s="285"/>
      <c r="M144" s="286" t="s">
        <v>1</v>
      </c>
      <c r="N144" s="287" t="s">
        <v>48</v>
      </c>
      <c r="O144" s="80"/>
      <c r="P144" s="226">
        <f>O144*H144</f>
        <v>0</v>
      </c>
      <c r="Q144" s="226">
        <v>0.152</v>
      </c>
      <c r="R144" s="226">
        <f>Q144*H144</f>
        <v>2.508</v>
      </c>
      <c r="S144" s="226">
        <v>0</v>
      </c>
      <c r="T144" s="227">
        <f>S144*H144</f>
        <v>0</v>
      </c>
      <c r="AR144" s="17" t="s">
        <v>238</v>
      </c>
      <c r="AT144" s="17" t="s">
        <v>366</v>
      </c>
      <c r="AU144" s="17" t="s">
        <v>86</v>
      </c>
      <c r="AY144" s="17" t="s">
        <v>195</v>
      </c>
      <c r="BE144" s="228">
        <f>IF(N144="základní",J144,0)</f>
        <v>0</v>
      </c>
      <c r="BF144" s="228">
        <f>IF(N144="snížená",J144,0)</f>
        <v>0</v>
      </c>
      <c r="BG144" s="228">
        <f>IF(N144="zákl. přenesená",J144,0)</f>
        <v>0</v>
      </c>
      <c r="BH144" s="228">
        <f>IF(N144="sníž. přenesená",J144,0)</f>
        <v>0</v>
      </c>
      <c r="BI144" s="228">
        <f>IF(N144="nulová",J144,0)</f>
        <v>0</v>
      </c>
      <c r="BJ144" s="17" t="s">
        <v>84</v>
      </c>
      <c r="BK144" s="228">
        <f>ROUND(I144*H144,2)</f>
        <v>0</v>
      </c>
      <c r="BL144" s="17" t="s">
        <v>215</v>
      </c>
      <c r="BM144" s="17" t="s">
        <v>3604</v>
      </c>
    </row>
    <row r="145" s="1" customFormat="1">
      <c r="B145" s="39"/>
      <c r="C145" s="40"/>
      <c r="D145" s="229" t="s">
        <v>205</v>
      </c>
      <c r="E145" s="40"/>
      <c r="F145" s="230" t="s">
        <v>3262</v>
      </c>
      <c r="G145" s="40"/>
      <c r="H145" s="40"/>
      <c r="I145" s="144"/>
      <c r="J145" s="40"/>
      <c r="K145" s="40"/>
      <c r="L145" s="44"/>
      <c r="M145" s="231"/>
      <c r="N145" s="80"/>
      <c r="O145" s="80"/>
      <c r="P145" s="80"/>
      <c r="Q145" s="80"/>
      <c r="R145" s="80"/>
      <c r="S145" s="80"/>
      <c r="T145" s="81"/>
      <c r="AT145" s="17" t="s">
        <v>205</v>
      </c>
      <c r="AU145" s="17" t="s">
        <v>86</v>
      </c>
    </row>
    <row r="146" s="12" customFormat="1">
      <c r="B146" s="235"/>
      <c r="C146" s="236"/>
      <c r="D146" s="229" t="s">
        <v>299</v>
      </c>
      <c r="E146" s="236"/>
      <c r="F146" s="238" t="s">
        <v>3605</v>
      </c>
      <c r="G146" s="236"/>
      <c r="H146" s="239">
        <v>16.5</v>
      </c>
      <c r="I146" s="240"/>
      <c r="J146" s="236"/>
      <c r="K146" s="236"/>
      <c r="L146" s="241"/>
      <c r="M146" s="242"/>
      <c r="N146" s="243"/>
      <c r="O146" s="243"/>
      <c r="P146" s="243"/>
      <c r="Q146" s="243"/>
      <c r="R146" s="243"/>
      <c r="S146" s="243"/>
      <c r="T146" s="244"/>
      <c r="AT146" s="245" t="s">
        <v>299</v>
      </c>
      <c r="AU146" s="245" t="s">
        <v>86</v>
      </c>
      <c r="AV146" s="12" t="s">
        <v>86</v>
      </c>
      <c r="AW146" s="12" t="s">
        <v>4</v>
      </c>
      <c r="AX146" s="12" t="s">
        <v>84</v>
      </c>
      <c r="AY146" s="245" t="s">
        <v>195</v>
      </c>
    </row>
    <row r="147" s="11" customFormat="1" ht="22.8" customHeight="1">
      <c r="B147" s="201"/>
      <c r="C147" s="202"/>
      <c r="D147" s="203" t="s">
        <v>76</v>
      </c>
      <c r="E147" s="215" t="s">
        <v>238</v>
      </c>
      <c r="F147" s="215" t="s">
        <v>2831</v>
      </c>
      <c r="G147" s="202"/>
      <c r="H147" s="202"/>
      <c r="I147" s="205"/>
      <c r="J147" s="216">
        <f>BK147</f>
        <v>0</v>
      </c>
      <c r="K147" s="202"/>
      <c r="L147" s="207"/>
      <c r="M147" s="208"/>
      <c r="N147" s="209"/>
      <c r="O147" s="209"/>
      <c r="P147" s="210">
        <f>SUM(P148:P149)</f>
        <v>0</v>
      </c>
      <c r="Q147" s="209"/>
      <c r="R147" s="210">
        <f>SUM(R148:R149)</f>
        <v>0.00728</v>
      </c>
      <c r="S147" s="209"/>
      <c r="T147" s="211">
        <f>SUM(T148:T149)</f>
        <v>0</v>
      </c>
      <c r="AR147" s="212" t="s">
        <v>84</v>
      </c>
      <c r="AT147" s="213" t="s">
        <v>76</v>
      </c>
      <c r="AU147" s="213" t="s">
        <v>84</v>
      </c>
      <c r="AY147" s="212" t="s">
        <v>195</v>
      </c>
      <c r="BK147" s="214">
        <f>SUM(BK148:BK149)</f>
        <v>0</v>
      </c>
    </row>
    <row r="148" s="1" customFormat="1" ht="16.5" customHeight="1">
      <c r="B148" s="39"/>
      <c r="C148" s="217" t="s">
        <v>7</v>
      </c>
      <c r="D148" s="217" t="s">
        <v>198</v>
      </c>
      <c r="E148" s="218" t="s">
        <v>2846</v>
      </c>
      <c r="F148" s="219" t="s">
        <v>3183</v>
      </c>
      <c r="G148" s="220" t="s">
        <v>404</v>
      </c>
      <c r="H148" s="221">
        <v>26</v>
      </c>
      <c r="I148" s="222"/>
      <c r="J148" s="223">
        <f>ROUND(I148*H148,2)</f>
        <v>0</v>
      </c>
      <c r="K148" s="219" t="s">
        <v>202</v>
      </c>
      <c r="L148" s="44"/>
      <c r="M148" s="224" t="s">
        <v>1</v>
      </c>
      <c r="N148" s="225" t="s">
        <v>48</v>
      </c>
      <c r="O148" s="80"/>
      <c r="P148" s="226">
        <f>O148*H148</f>
        <v>0</v>
      </c>
      <c r="Q148" s="226">
        <v>0.00019000000000000001</v>
      </c>
      <c r="R148" s="226">
        <f>Q148*H148</f>
        <v>0.0049399999999999999</v>
      </c>
      <c r="S148" s="226">
        <v>0</v>
      </c>
      <c r="T148" s="227">
        <f>S148*H148</f>
        <v>0</v>
      </c>
      <c r="AR148" s="17" t="s">
        <v>84</v>
      </c>
      <c r="AT148" s="17" t="s">
        <v>198</v>
      </c>
      <c r="AU148" s="17" t="s">
        <v>86</v>
      </c>
      <c r="AY148" s="17" t="s">
        <v>195</v>
      </c>
      <c r="BE148" s="228">
        <f>IF(N148="základní",J148,0)</f>
        <v>0</v>
      </c>
      <c r="BF148" s="228">
        <f>IF(N148="snížená",J148,0)</f>
        <v>0</v>
      </c>
      <c r="BG148" s="228">
        <f>IF(N148="zákl. přenesená",J148,0)</f>
        <v>0</v>
      </c>
      <c r="BH148" s="228">
        <f>IF(N148="sníž. přenesená",J148,0)</f>
        <v>0</v>
      </c>
      <c r="BI148" s="228">
        <f>IF(N148="nulová",J148,0)</f>
        <v>0</v>
      </c>
      <c r="BJ148" s="17" t="s">
        <v>84</v>
      </c>
      <c r="BK148" s="228">
        <f>ROUND(I148*H148,2)</f>
        <v>0</v>
      </c>
      <c r="BL148" s="17" t="s">
        <v>84</v>
      </c>
      <c r="BM148" s="17" t="s">
        <v>3606</v>
      </c>
    </row>
    <row r="149" s="1" customFormat="1" ht="16.5" customHeight="1">
      <c r="B149" s="39"/>
      <c r="C149" s="217" t="s">
        <v>407</v>
      </c>
      <c r="D149" s="217" t="s">
        <v>198</v>
      </c>
      <c r="E149" s="218" t="s">
        <v>2849</v>
      </c>
      <c r="F149" s="219" t="s">
        <v>3185</v>
      </c>
      <c r="G149" s="220" t="s">
        <v>404</v>
      </c>
      <c r="H149" s="221">
        <v>26</v>
      </c>
      <c r="I149" s="222"/>
      <c r="J149" s="223">
        <f>ROUND(I149*H149,2)</f>
        <v>0</v>
      </c>
      <c r="K149" s="219" t="s">
        <v>202</v>
      </c>
      <c r="L149" s="44"/>
      <c r="M149" s="224" t="s">
        <v>1</v>
      </c>
      <c r="N149" s="225" t="s">
        <v>48</v>
      </c>
      <c r="O149" s="80"/>
      <c r="P149" s="226">
        <f>O149*H149</f>
        <v>0</v>
      </c>
      <c r="Q149" s="226">
        <v>9.0000000000000006E-05</v>
      </c>
      <c r="R149" s="226">
        <f>Q149*H149</f>
        <v>0.0023400000000000001</v>
      </c>
      <c r="S149" s="226">
        <v>0</v>
      </c>
      <c r="T149" s="227">
        <f>S149*H149</f>
        <v>0</v>
      </c>
      <c r="AR149" s="17" t="s">
        <v>84</v>
      </c>
      <c r="AT149" s="17" t="s">
        <v>198</v>
      </c>
      <c r="AU149" s="17" t="s">
        <v>86</v>
      </c>
      <c r="AY149" s="17" t="s">
        <v>195</v>
      </c>
      <c r="BE149" s="228">
        <f>IF(N149="základní",J149,0)</f>
        <v>0</v>
      </c>
      <c r="BF149" s="228">
        <f>IF(N149="snížená",J149,0)</f>
        <v>0</v>
      </c>
      <c r="BG149" s="228">
        <f>IF(N149="zákl. přenesená",J149,0)</f>
        <v>0</v>
      </c>
      <c r="BH149" s="228">
        <f>IF(N149="sníž. přenesená",J149,0)</f>
        <v>0</v>
      </c>
      <c r="BI149" s="228">
        <f>IF(N149="nulová",J149,0)</f>
        <v>0</v>
      </c>
      <c r="BJ149" s="17" t="s">
        <v>84</v>
      </c>
      <c r="BK149" s="228">
        <f>ROUND(I149*H149,2)</f>
        <v>0</v>
      </c>
      <c r="BL149" s="17" t="s">
        <v>84</v>
      </c>
      <c r="BM149" s="17" t="s">
        <v>3607</v>
      </c>
    </row>
    <row r="150" s="11" customFormat="1" ht="22.8" customHeight="1">
      <c r="B150" s="201"/>
      <c r="C150" s="202"/>
      <c r="D150" s="203" t="s">
        <v>76</v>
      </c>
      <c r="E150" s="215" t="s">
        <v>2704</v>
      </c>
      <c r="F150" s="215" t="s">
        <v>2705</v>
      </c>
      <c r="G150" s="202"/>
      <c r="H150" s="202"/>
      <c r="I150" s="205"/>
      <c r="J150" s="216">
        <f>BK150</f>
        <v>0</v>
      </c>
      <c r="K150" s="202"/>
      <c r="L150" s="207"/>
      <c r="M150" s="208"/>
      <c r="N150" s="209"/>
      <c r="O150" s="209"/>
      <c r="P150" s="210">
        <f>SUM(P151:P156)</f>
        <v>0</v>
      </c>
      <c r="Q150" s="209"/>
      <c r="R150" s="210">
        <f>SUM(R151:R156)</f>
        <v>0</v>
      </c>
      <c r="S150" s="209"/>
      <c r="T150" s="211">
        <f>SUM(T151:T156)</f>
        <v>0</v>
      </c>
      <c r="AR150" s="212" t="s">
        <v>84</v>
      </c>
      <c r="AT150" s="213" t="s">
        <v>76</v>
      </c>
      <c r="AU150" s="213" t="s">
        <v>84</v>
      </c>
      <c r="AY150" s="212" t="s">
        <v>195</v>
      </c>
      <c r="BK150" s="214">
        <f>SUM(BK151:BK156)</f>
        <v>0</v>
      </c>
    </row>
    <row r="151" s="1" customFormat="1" ht="16.5" customHeight="1">
      <c r="B151" s="39"/>
      <c r="C151" s="217" t="s">
        <v>411</v>
      </c>
      <c r="D151" s="217" t="s">
        <v>198</v>
      </c>
      <c r="E151" s="218" t="s">
        <v>2706</v>
      </c>
      <c r="F151" s="219" t="s">
        <v>2707</v>
      </c>
      <c r="G151" s="220" t="s">
        <v>350</v>
      </c>
      <c r="H151" s="221">
        <v>8.7750000000000004</v>
      </c>
      <c r="I151" s="222"/>
      <c r="J151" s="223">
        <f>ROUND(I151*H151,2)</f>
        <v>0</v>
      </c>
      <c r="K151" s="219" t="s">
        <v>202</v>
      </c>
      <c r="L151" s="44"/>
      <c r="M151" s="224" t="s">
        <v>1</v>
      </c>
      <c r="N151" s="225" t="s">
        <v>48</v>
      </c>
      <c r="O151" s="80"/>
      <c r="P151" s="226">
        <f>O151*H151</f>
        <v>0</v>
      </c>
      <c r="Q151" s="226">
        <v>0</v>
      </c>
      <c r="R151" s="226">
        <f>Q151*H151</f>
        <v>0</v>
      </c>
      <c r="S151" s="226">
        <v>0</v>
      </c>
      <c r="T151" s="227">
        <f>S151*H151</f>
        <v>0</v>
      </c>
      <c r="AR151" s="17" t="s">
        <v>215</v>
      </c>
      <c r="AT151" s="17" t="s">
        <v>198</v>
      </c>
      <c r="AU151" s="17" t="s">
        <v>86</v>
      </c>
      <c r="AY151" s="17" t="s">
        <v>195</v>
      </c>
      <c r="BE151" s="228">
        <f>IF(N151="základní",J151,0)</f>
        <v>0</v>
      </c>
      <c r="BF151" s="228">
        <f>IF(N151="snížená",J151,0)</f>
        <v>0</v>
      </c>
      <c r="BG151" s="228">
        <f>IF(N151="zákl. přenesená",J151,0)</f>
        <v>0</v>
      </c>
      <c r="BH151" s="228">
        <f>IF(N151="sníž. přenesená",J151,0)</f>
        <v>0</v>
      </c>
      <c r="BI151" s="228">
        <f>IF(N151="nulová",J151,0)</f>
        <v>0</v>
      </c>
      <c r="BJ151" s="17" t="s">
        <v>84</v>
      </c>
      <c r="BK151" s="228">
        <f>ROUND(I151*H151,2)</f>
        <v>0</v>
      </c>
      <c r="BL151" s="17" t="s">
        <v>215</v>
      </c>
      <c r="BM151" s="17" t="s">
        <v>3608</v>
      </c>
    </row>
    <row r="152" s="1" customFormat="1">
      <c r="B152" s="39"/>
      <c r="C152" s="40"/>
      <c r="D152" s="229" t="s">
        <v>205</v>
      </c>
      <c r="E152" s="40"/>
      <c r="F152" s="230" t="s">
        <v>2709</v>
      </c>
      <c r="G152" s="40"/>
      <c r="H152" s="40"/>
      <c r="I152" s="144"/>
      <c r="J152" s="40"/>
      <c r="K152" s="40"/>
      <c r="L152" s="44"/>
      <c r="M152" s="231"/>
      <c r="N152" s="80"/>
      <c r="O152" s="80"/>
      <c r="P152" s="80"/>
      <c r="Q152" s="80"/>
      <c r="R152" s="80"/>
      <c r="S152" s="80"/>
      <c r="T152" s="81"/>
      <c r="AT152" s="17" t="s">
        <v>205</v>
      </c>
      <c r="AU152" s="17" t="s">
        <v>86</v>
      </c>
    </row>
    <row r="153" s="1" customFormat="1" ht="16.5" customHeight="1">
      <c r="B153" s="39"/>
      <c r="C153" s="217" t="s">
        <v>416</v>
      </c>
      <c r="D153" s="217" t="s">
        <v>198</v>
      </c>
      <c r="E153" s="218" t="s">
        <v>2710</v>
      </c>
      <c r="F153" s="219" t="s">
        <v>2711</v>
      </c>
      <c r="G153" s="220" t="s">
        <v>350</v>
      </c>
      <c r="H153" s="221">
        <v>8.7750000000000004</v>
      </c>
      <c r="I153" s="222"/>
      <c r="J153" s="223">
        <f>ROUND(I153*H153,2)</f>
        <v>0</v>
      </c>
      <c r="K153" s="219" t="s">
        <v>202</v>
      </c>
      <c r="L153" s="44"/>
      <c r="M153" s="224" t="s">
        <v>1</v>
      </c>
      <c r="N153" s="225" t="s">
        <v>48</v>
      </c>
      <c r="O153" s="80"/>
      <c r="P153" s="226">
        <f>O153*H153</f>
        <v>0</v>
      </c>
      <c r="Q153" s="226">
        <v>0</v>
      </c>
      <c r="R153" s="226">
        <f>Q153*H153</f>
        <v>0</v>
      </c>
      <c r="S153" s="226">
        <v>0</v>
      </c>
      <c r="T153" s="227">
        <f>S153*H153</f>
        <v>0</v>
      </c>
      <c r="AR153" s="17" t="s">
        <v>215</v>
      </c>
      <c r="AT153" s="17" t="s">
        <v>198</v>
      </c>
      <c r="AU153" s="17" t="s">
        <v>86</v>
      </c>
      <c r="AY153" s="17" t="s">
        <v>195</v>
      </c>
      <c r="BE153" s="228">
        <f>IF(N153="základní",J153,0)</f>
        <v>0</v>
      </c>
      <c r="BF153" s="228">
        <f>IF(N153="snížená",J153,0)</f>
        <v>0</v>
      </c>
      <c r="BG153" s="228">
        <f>IF(N153="zákl. přenesená",J153,0)</f>
        <v>0</v>
      </c>
      <c r="BH153" s="228">
        <f>IF(N153="sníž. přenesená",J153,0)</f>
        <v>0</v>
      </c>
      <c r="BI153" s="228">
        <f>IF(N153="nulová",J153,0)</f>
        <v>0</v>
      </c>
      <c r="BJ153" s="17" t="s">
        <v>84</v>
      </c>
      <c r="BK153" s="228">
        <f>ROUND(I153*H153,2)</f>
        <v>0</v>
      </c>
      <c r="BL153" s="17" t="s">
        <v>215</v>
      </c>
      <c r="BM153" s="17" t="s">
        <v>3609</v>
      </c>
    </row>
    <row r="154" s="1" customFormat="1" ht="16.5" customHeight="1">
      <c r="B154" s="39"/>
      <c r="C154" s="217" t="s">
        <v>421</v>
      </c>
      <c r="D154" s="217" t="s">
        <v>198</v>
      </c>
      <c r="E154" s="218" t="s">
        <v>2713</v>
      </c>
      <c r="F154" s="219" t="s">
        <v>2714</v>
      </c>
      <c r="G154" s="220" t="s">
        <v>350</v>
      </c>
      <c r="H154" s="221">
        <v>131.625</v>
      </c>
      <c r="I154" s="222"/>
      <c r="J154" s="223">
        <f>ROUND(I154*H154,2)</f>
        <v>0</v>
      </c>
      <c r="K154" s="219" t="s">
        <v>202</v>
      </c>
      <c r="L154" s="44"/>
      <c r="M154" s="224" t="s">
        <v>1</v>
      </c>
      <c r="N154" s="225" t="s">
        <v>48</v>
      </c>
      <c r="O154" s="80"/>
      <c r="P154" s="226">
        <f>O154*H154</f>
        <v>0</v>
      </c>
      <c r="Q154" s="226">
        <v>0</v>
      </c>
      <c r="R154" s="226">
        <f>Q154*H154</f>
        <v>0</v>
      </c>
      <c r="S154" s="226">
        <v>0</v>
      </c>
      <c r="T154" s="227">
        <f>S154*H154</f>
        <v>0</v>
      </c>
      <c r="AR154" s="17" t="s">
        <v>215</v>
      </c>
      <c r="AT154" s="17" t="s">
        <v>198</v>
      </c>
      <c r="AU154" s="17" t="s">
        <v>86</v>
      </c>
      <c r="AY154" s="17" t="s">
        <v>195</v>
      </c>
      <c r="BE154" s="228">
        <f>IF(N154="základní",J154,0)</f>
        <v>0</v>
      </c>
      <c r="BF154" s="228">
        <f>IF(N154="snížená",J154,0)</f>
        <v>0</v>
      </c>
      <c r="BG154" s="228">
        <f>IF(N154="zákl. přenesená",J154,0)</f>
        <v>0</v>
      </c>
      <c r="BH154" s="228">
        <f>IF(N154="sníž. přenesená",J154,0)</f>
        <v>0</v>
      </c>
      <c r="BI154" s="228">
        <f>IF(N154="nulová",J154,0)</f>
        <v>0</v>
      </c>
      <c r="BJ154" s="17" t="s">
        <v>84</v>
      </c>
      <c r="BK154" s="228">
        <f>ROUND(I154*H154,2)</f>
        <v>0</v>
      </c>
      <c r="BL154" s="17" t="s">
        <v>215</v>
      </c>
      <c r="BM154" s="17" t="s">
        <v>3610</v>
      </c>
    </row>
    <row r="155" s="12" customFormat="1">
      <c r="B155" s="235"/>
      <c r="C155" s="236"/>
      <c r="D155" s="229" t="s">
        <v>299</v>
      </c>
      <c r="E155" s="236"/>
      <c r="F155" s="238" t="s">
        <v>3611</v>
      </c>
      <c r="G155" s="236"/>
      <c r="H155" s="239">
        <v>131.625</v>
      </c>
      <c r="I155" s="240"/>
      <c r="J155" s="236"/>
      <c r="K155" s="236"/>
      <c r="L155" s="241"/>
      <c r="M155" s="242"/>
      <c r="N155" s="243"/>
      <c r="O155" s="243"/>
      <c r="P155" s="243"/>
      <c r="Q155" s="243"/>
      <c r="R155" s="243"/>
      <c r="S155" s="243"/>
      <c r="T155" s="244"/>
      <c r="AT155" s="245" t="s">
        <v>299</v>
      </c>
      <c r="AU155" s="245" t="s">
        <v>86</v>
      </c>
      <c r="AV155" s="12" t="s">
        <v>86</v>
      </c>
      <c r="AW155" s="12" t="s">
        <v>4</v>
      </c>
      <c r="AX155" s="12" t="s">
        <v>84</v>
      </c>
      <c r="AY155" s="245" t="s">
        <v>195</v>
      </c>
    </row>
    <row r="156" s="1" customFormat="1" ht="16.5" customHeight="1">
      <c r="B156" s="39"/>
      <c r="C156" s="217" t="s">
        <v>426</v>
      </c>
      <c r="D156" s="217" t="s">
        <v>198</v>
      </c>
      <c r="E156" s="218" t="s">
        <v>2717</v>
      </c>
      <c r="F156" s="219" t="s">
        <v>2718</v>
      </c>
      <c r="G156" s="220" t="s">
        <v>350</v>
      </c>
      <c r="H156" s="221">
        <v>8.7750000000000004</v>
      </c>
      <c r="I156" s="222"/>
      <c r="J156" s="223">
        <f>ROUND(I156*H156,2)</f>
        <v>0</v>
      </c>
      <c r="K156" s="219" t="s">
        <v>202</v>
      </c>
      <c r="L156" s="44"/>
      <c r="M156" s="224" t="s">
        <v>1</v>
      </c>
      <c r="N156" s="225" t="s">
        <v>48</v>
      </c>
      <c r="O156" s="80"/>
      <c r="P156" s="226">
        <f>O156*H156</f>
        <v>0</v>
      </c>
      <c r="Q156" s="226">
        <v>0</v>
      </c>
      <c r="R156" s="226">
        <f>Q156*H156</f>
        <v>0</v>
      </c>
      <c r="S156" s="226">
        <v>0</v>
      </c>
      <c r="T156" s="227">
        <f>S156*H156</f>
        <v>0</v>
      </c>
      <c r="AR156" s="17" t="s">
        <v>215</v>
      </c>
      <c r="AT156" s="17" t="s">
        <v>198</v>
      </c>
      <c r="AU156" s="17" t="s">
        <v>86</v>
      </c>
      <c r="AY156" s="17" t="s">
        <v>195</v>
      </c>
      <c r="BE156" s="228">
        <f>IF(N156="základní",J156,0)</f>
        <v>0</v>
      </c>
      <c r="BF156" s="228">
        <f>IF(N156="snížená",J156,0)</f>
        <v>0</v>
      </c>
      <c r="BG156" s="228">
        <f>IF(N156="zákl. přenesená",J156,0)</f>
        <v>0</v>
      </c>
      <c r="BH156" s="228">
        <f>IF(N156="sníž. přenesená",J156,0)</f>
        <v>0</v>
      </c>
      <c r="BI156" s="228">
        <f>IF(N156="nulová",J156,0)</f>
        <v>0</v>
      </c>
      <c r="BJ156" s="17" t="s">
        <v>84</v>
      </c>
      <c r="BK156" s="228">
        <f>ROUND(I156*H156,2)</f>
        <v>0</v>
      </c>
      <c r="BL156" s="17" t="s">
        <v>215</v>
      </c>
      <c r="BM156" s="17" t="s">
        <v>3612</v>
      </c>
    </row>
    <row r="157" s="11" customFormat="1" ht="22.8" customHeight="1">
      <c r="B157" s="201"/>
      <c r="C157" s="202"/>
      <c r="D157" s="203" t="s">
        <v>76</v>
      </c>
      <c r="E157" s="215" t="s">
        <v>934</v>
      </c>
      <c r="F157" s="215" t="s">
        <v>935</v>
      </c>
      <c r="G157" s="202"/>
      <c r="H157" s="202"/>
      <c r="I157" s="205"/>
      <c r="J157" s="216">
        <f>BK157</f>
        <v>0</v>
      </c>
      <c r="K157" s="202"/>
      <c r="L157" s="207"/>
      <c r="M157" s="208"/>
      <c r="N157" s="209"/>
      <c r="O157" s="209"/>
      <c r="P157" s="210">
        <f>P158</f>
        <v>0</v>
      </c>
      <c r="Q157" s="209"/>
      <c r="R157" s="210">
        <f>R158</f>
        <v>0</v>
      </c>
      <c r="S157" s="209"/>
      <c r="T157" s="211">
        <f>T158</f>
        <v>0</v>
      </c>
      <c r="AR157" s="212" t="s">
        <v>84</v>
      </c>
      <c r="AT157" s="213" t="s">
        <v>76</v>
      </c>
      <c r="AU157" s="213" t="s">
        <v>84</v>
      </c>
      <c r="AY157" s="212" t="s">
        <v>195</v>
      </c>
      <c r="BK157" s="214">
        <f>BK158</f>
        <v>0</v>
      </c>
    </row>
    <row r="158" s="1" customFormat="1" ht="16.5" customHeight="1">
      <c r="B158" s="39"/>
      <c r="C158" s="217" t="s">
        <v>431</v>
      </c>
      <c r="D158" s="217" t="s">
        <v>198</v>
      </c>
      <c r="E158" s="218" t="s">
        <v>2857</v>
      </c>
      <c r="F158" s="219" t="s">
        <v>2858</v>
      </c>
      <c r="G158" s="220" t="s">
        <v>350</v>
      </c>
      <c r="H158" s="221">
        <v>23.178000000000001</v>
      </c>
      <c r="I158" s="222"/>
      <c r="J158" s="223">
        <f>ROUND(I158*H158,2)</f>
        <v>0</v>
      </c>
      <c r="K158" s="219" t="s">
        <v>202</v>
      </c>
      <c r="L158" s="44"/>
      <c r="M158" s="224" t="s">
        <v>1</v>
      </c>
      <c r="N158" s="225" t="s">
        <v>48</v>
      </c>
      <c r="O158" s="80"/>
      <c r="P158" s="226">
        <f>O158*H158</f>
        <v>0</v>
      </c>
      <c r="Q158" s="226">
        <v>0</v>
      </c>
      <c r="R158" s="226">
        <f>Q158*H158</f>
        <v>0</v>
      </c>
      <c r="S158" s="226">
        <v>0</v>
      </c>
      <c r="T158" s="227">
        <f>S158*H158</f>
        <v>0</v>
      </c>
      <c r="AR158" s="17" t="s">
        <v>84</v>
      </c>
      <c r="AT158" s="17" t="s">
        <v>198</v>
      </c>
      <c r="AU158" s="17" t="s">
        <v>86</v>
      </c>
      <c r="AY158" s="17" t="s">
        <v>195</v>
      </c>
      <c r="BE158" s="228">
        <f>IF(N158="základní",J158,0)</f>
        <v>0</v>
      </c>
      <c r="BF158" s="228">
        <f>IF(N158="snížená",J158,0)</f>
        <v>0</v>
      </c>
      <c r="BG158" s="228">
        <f>IF(N158="zákl. přenesená",J158,0)</f>
        <v>0</v>
      </c>
      <c r="BH158" s="228">
        <f>IF(N158="sníž. přenesená",J158,0)</f>
        <v>0</v>
      </c>
      <c r="BI158" s="228">
        <f>IF(N158="nulová",J158,0)</f>
        <v>0</v>
      </c>
      <c r="BJ158" s="17" t="s">
        <v>84</v>
      </c>
      <c r="BK158" s="228">
        <f>ROUND(I158*H158,2)</f>
        <v>0</v>
      </c>
      <c r="BL158" s="17" t="s">
        <v>84</v>
      </c>
      <c r="BM158" s="17" t="s">
        <v>3613</v>
      </c>
    </row>
    <row r="159" s="11" customFormat="1" ht="25.92" customHeight="1">
      <c r="B159" s="201"/>
      <c r="C159" s="202"/>
      <c r="D159" s="203" t="s">
        <v>76</v>
      </c>
      <c r="E159" s="204" t="s">
        <v>1852</v>
      </c>
      <c r="F159" s="204" t="s">
        <v>1852</v>
      </c>
      <c r="G159" s="202"/>
      <c r="H159" s="202"/>
      <c r="I159" s="205"/>
      <c r="J159" s="206">
        <f>BK159</f>
        <v>0</v>
      </c>
      <c r="K159" s="202"/>
      <c r="L159" s="207"/>
      <c r="M159" s="208"/>
      <c r="N159" s="209"/>
      <c r="O159" s="209"/>
      <c r="P159" s="210">
        <f>P160</f>
        <v>0</v>
      </c>
      <c r="Q159" s="209"/>
      <c r="R159" s="210">
        <f>R160</f>
        <v>0</v>
      </c>
      <c r="S159" s="209"/>
      <c r="T159" s="211">
        <f>T160</f>
        <v>0</v>
      </c>
      <c r="AR159" s="212" t="s">
        <v>215</v>
      </c>
      <c r="AT159" s="213" t="s">
        <v>76</v>
      </c>
      <c r="AU159" s="213" t="s">
        <v>77</v>
      </c>
      <c r="AY159" s="212" t="s">
        <v>195</v>
      </c>
      <c r="BK159" s="214">
        <f>BK160</f>
        <v>0</v>
      </c>
    </row>
    <row r="160" s="11" customFormat="1" ht="22.8" customHeight="1">
      <c r="B160" s="201"/>
      <c r="C160" s="202"/>
      <c r="D160" s="203" t="s">
        <v>76</v>
      </c>
      <c r="E160" s="215" t="s">
        <v>1853</v>
      </c>
      <c r="F160" s="215" t="s">
        <v>2728</v>
      </c>
      <c r="G160" s="202"/>
      <c r="H160" s="202"/>
      <c r="I160" s="205"/>
      <c r="J160" s="216">
        <f>BK160</f>
        <v>0</v>
      </c>
      <c r="K160" s="202"/>
      <c r="L160" s="207"/>
      <c r="M160" s="208"/>
      <c r="N160" s="209"/>
      <c r="O160" s="209"/>
      <c r="P160" s="210">
        <f>SUM(P161:P176)</f>
        <v>0</v>
      </c>
      <c r="Q160" s="209"/>
      <c r="R160" s="210">
        <f>SUM(R161:R176)</f>
        <v>0</v>
      </c>
      <c r="S160" s="209"/>
      <c r="T160" s="211">
        <f>SUM(T161:T176)</f>
        <v>0</v>
      </c>
      <c r="AR160" s="212" t="s">
        <v>215</v>
      </c>
      <c r="AT160" s="213" t="s">
        <v>76</v>
      </c>
      <c r="AU160" s="213" t="s">
        <v>84</v>
      </c>
      <c r="AY160" s="212" t="s">
        <v>195</v>
      </c>
      <c r="BK160" s="214">
        <f>SUM(BK161:BK176)</f>
        <v>0</v>
      </c>
    </row>
    <row r="161" s="1" customFormat="1" ht="16.5" customHeight="1">
      <c r="B161" s="39"/>
      <c r="C161" s="217" t="s">
        <v>436</v>
      </c>
      <c r="D161" s="217" t="s">
        <v>198</v>
      </c>
      <c r="E161" s="218" t="s">
        <v>3193</v>
      </c>
      <c r="F161" s="219" t="s">
        <v>3194</v>
      </c>
      <c r="G161" s="220" t="s">
        <v>404</v>
      </c>
      <c r="H161" s="221">
        <v>26</v>
      </c>
      <c r="I161" s="222"/>
      <c r="J161" s="223">
        <f>ROUND(I161*H161,2)</f>
        <v>0</v>
      </c>
      <c r="K161" s="219" t="s">
        <v>1255</v>
      </c>
      <c r="L161" s="44"/>
      <c r="M161" s="224" t="s">
        <v>1</v>
      </c>
      <c r="N161" s="225" t="s">
        <v>48</v>
      </c>
      <c r="O161" s="80"/>
      <c r="P161" s="226">
        <f>O161*H161</f>
        <v>0</v>
      </c>
      <c r="Q161" s="226">
        <v>0</v>
      </c>
      <c r="R161" s="226">
        <f>Q161*H161</f>
        <v>0</v>
      </c>
      <c r="S161" s="226">
        <v>0</v>
      </c>
      <c r="T161" s="227">
        <f>S161*H161</f>
        <v>0</v>
      </c>
      <c r="AR161" s="17" t="s">
        <v>1465</v>
      </c>
      <c r="AT161" s="17" t="s">
        <v>198</v>
      </c>
      <c r="AU161" s="17" t="s">
        <v>86</v>
      </c>
      <c r="AY161" s="17" t="s">
        <v>195</v>
      </c>
      <c r="BE161" s="228">
        <f>IF(N161="základní",J161,0)</f>
        <v>0</v>
      </c>
      <c r="BF161" s="228">
        <f>IF(N161="snížená",J161,0)</f>
        <v>0</v>
      </c>
      <c r="BG161" s="228">
        <f>IF(N161="zákl. přenesená",J161,0)</f>
        <v>0</v>
      </c>
      <c r="BH161" s="228">
        <f>IF(N161="sníž. přenesená",J161,0)</f>
        <v>0</v>
      </c>
      <c r="BI161" s="228">
        <f>IF(N161="nulová",J161,0)</f>
        <v>0</v>
      </c>
      <c r="BJ161" s="17" t="s">
        <v>84</v>
      </c>
      <c r="BK161" s="228">
        <f>ROUND(I161*H161,2)</f>
        <v>0</v>
      </c>
      <c r="BL161" s="17" t="s">
        <v>1465</v>
      </c>
      <c r="BM161" s="17" t="s">
        <v>3614</v>
      </c>
    </row>
    <row r="162" s="1" customFormat="1">
      <c r="B162" s="39"/>
      <c r="C162" s="40"/>
      <c r="D162" s="229" t="s">
        <v>205</v>
      </c>
      <c r="E162" s="40"/>
      <c r="F162" s="230" t="s">
        <v>3196</v>
      </c>
      <c r="G162" s="40"/>
      <c r="H162" s="40"/>
      <c r="I162" s="144"/>
      <c r="J162" s="40"/>
      <c r="K162" s="40"/>
      <c r="L162" s="44"/>
      <c r="M162" s="231"/>
      <c r="N162" s="80"/>
      <c r="O162" s="80"/>
      <c r="P162" s="80"/>
      <c r="Q162" s="80"/>
      <c r="R162" s="80"/>
      <c r="S162" s="80"/>
      <c r="T162" s="81"/>
      <c r="AT162" s="17" t="s">
        <v>205</v>
      </c>
      <c r="AU162" s="17" t="s">
        <v>86</v>
      </c>
    </row>
    <row r="163" s="12" customFormat="1">
      <c r="B163" s="235"/>
      <c r="C163" s="236"/>
      <c r="D163" s="229" t="s">
        <v>299</v>
      </c>
      <c r="E163" s="237" t="s">
        <v>1</v>
      </c>
      <c r="F163" s="238" t="s">
        <v>3615</v>
      </c>
      <c r="G163" s="236"/>
      <c r="H163" s="239">
        <v>26</v>
      </c>
      <c r="I163" s="240"/>
      <c r="J163" s="236"/>
      <c r="K163" s="236"/>
      <c r="L163" s="241"/>
      <c r="M163" s="242"/>
      <c r="N163" s="243"/>
      <c r="O163" s="243"/>
      <c r="P163" s="243"/>
      <c r="Q163" s="243"/>
      <c r="R163" s="243"/>
      <c r="S163" s="243"/>
      <c r="T163" s="244"/>
      <c r="AT163" s="245" t="s">
        <v>299</v>
      </c>
      <c r="AU163" s="245" t="s">
        <v>86</v>
      </c>
      <c r="AV163" s="12" t="s">
        <v>86</v>
      </c>
      <c r="AW163" s="12" t="s">
        <v>38</v>
      </c>
      <c r="AX163" s="12" t="s">
        <v>77</v>
      </c>
      <c r="AY163" s="245" t="s">
        <v>195</v>
      </c>
    </row>
    <row r="164" s="13" customFormat="1">
      <c r="B164" s="246"/>
      <c r="C164" s="247"/>
      <c r="D164" s="229" t="s">
        <v>299</v>
      </c>
      <c r="E164" s="248" t="s">
        <v>1</v>
      </c>
      <c r="F164" s="249" t="s">
        <v>301</v>
      </c>
      <c r="G164" s="247"/>
      <c r="H164" s="250">
        <v>26</v>
      </c>
      <c r="I164" s="251"/>
      <c r="J164" s="247"/>
      <c r="K164" s="247"/>
      <c r="L164" s="252"/>
      <c r="M164" s="253"/>
      <c r="N164" s="254"/>
      <c r="O164" s="254"/>
      <c r="P164" s="254"/>
      <c r="Q164" s="254"/>
      <c r="R164" s="254"/>
      <c r="S164" s="254"/>
      <c r="T164" s="255"/>
      <c r="AT164" s="256" t="s">
        <v>299</v>
      </c>
      <c r="AU164" s="256" t="s">
        <v>86</v>
      </c>
      <c r="AV164" s="13" t="s">
        <v>215</v>
      </c>
      <c r="AW164" s="13" t="s">
        <v>38</v>
      </c>
      <c r="AX164" s="13" t="s">
        <v>84</v>
      </c>
      <c r="AY164" s="256" t="s">
        <v>195</v>
      </c>
    </row>
    <row r="165" s="1" customFormat="1" ht="16.5" customHeight="1">
      <c r="B165" s="39"/>
      <c r="C165" s="217" t="s">
        <v>441</v>
      </c>
      <c r="D165" s="217" t="s">
        <v>198</v>
      </c>
      <c r="E165" s="218" t="s">
        <v>3198</v>
      </c>
      <c r="F165" s="219" t="s">
        <v>3616</v>
      </c>
      <c r="G165" s="220" t="s">
        <v>404</v>
      </c>
      <c r="H165" s="221">
        <v>26</v>
      </c>
      <c r="I165" s="222"/>
      <c r="J165" s="223">
        <f>ROUND(I165*H165,2)</f>
        <v>0</v>
      </c>
      <c r="K165" s="219" t="s">
        <v>1255</v>
      </c>
      <c r="L165" s="44"/>
      <c r="M165" s="224" t="s">
        <v>1</v>
      </c>
      <c r="N165" s="225" t="s">
        <v>48</v>
      </c>
      <c r="O165" s="80"/>
      <c r="P165" s="226">
        <f>O165*H165</f>
        <v>0</v>
      </c>
      <c r="Q165" s="226">
        <v>0</v>
      </c>
      <c r="R165" s="226">
        <f>Q165*H165</f>
        <v>0</v>
      </c>
      <c r="S165" s="226">
        <v>0</v>
      </c>
      <c r="T165" s="227">
        <f>S165*H165</f>
        <v>0</v>
      </c>
      <c r="AR165" s="17" t="s">
        <v>1465</v>
      </c>
      <c r="AT165" s="17" t="s">
        <v>198</v>
      </c>
      <c r="AU165" s="17" t="s">
        <v>86</v>
      </c>
      <c r="AY165" s="17" t="s">
        <v>195</v>
      </c>
      <c r="BE165" s="228">
        <f>IF(N165="základní",J165,0)</f>
        <v>0</v>
      </c>
      <c r="BF165" s="228">
        <f>IF(N165="snížená",J165,0)</f>
        <v>0</v>
      </c>
      <c r="BG165" s="228">
        <f>IF(N165="zákl. přenesená",J165,0)</f>
        <v>0</v>
      </c>
      <c r="BH165" s="228">
        <f>IF(N165="sníž. přenesená",J165,0)</f>
        <v>0</v>
      </c>
      <c r="BI165" s="228">
        <f>IF(N165="nulová",J165,0)</f>
        <v>0</v>
      </c>
      <c r="BJ165" s="17" t="s">
        <v>84</v>
      </c>
      <c r="BK165" s="228">
        <f>ROUND(I165*H165,2)</f>
        <v>0</v>
      </c>
      <c r="BL165" s="17" t="s">
        <v>1465</v>
      </c>
      <c r="BM165" s="17" t="s">
        <v>3617</v>
      </c>
    </row>
    <row r="166" s="1" customFormat="1">
      <c r="B166" s="39"/>
      <c r="C166" s="40"/>
      <c r="D166" s="229" t="s">
        <v>205</v>
      </c>
      <c r="E166" s="40"/>
      <c r="F166" s="230" t="s">
        <v>3196</v>
      </c>
      <c r="G166" s="40"/>
      <c r="H166" s="40"/>
      <c r="I166" s="144"/>
      <c r="J166" s="40"/>
      <c r="K166" s="40"/>
      <c r="L166" s="44"/>
      <c r="M166" s="231"/>
      <c r="N166" s="80"/>
      <c r="O166" s="80"/>
      <c r="P166" s="80"/>
      <c r="Q166" s="80"/>
      <c r="R166" s="80"/>
      <c r="S166" s="80"/>
      <c r="T166" s="81"/>
      <c r="AT166" s="17" t="s">
        <v>205</v>
      </c>
      <c r="AU166" s="17" t="s">
        <v>86</v>
      </c>
    </row>
    <row r="167" s="12" customFormat="1">
      <c r="B167" s="235"/>
      <c r="C167" s="236"/>
      <c r="D167" s="229" t="s">
        <v>299</v>
      </c>
      <c r="E167" s="237" t="s">
        <v>1</v>
      </c>
      <c r="F167" s="238" t="s">
        <v>3615</v>
      </c>
      <c r="G167" s="236"/>
      <c r="H167" s="239">
        <v>26</v>
      </c>
      <c r="I167" s="240"/>
      <c r="J167" s="236"/>
      <c r="K167" s="236"/>
      <c r="L167" s="241"/>
      <c r="M167" s="242"/>
      <c r="N167" s="243"/>
      <c r="O167" s="243"/>
      <c r="P167" s="243"/>
      <c r="Q167" s="243"/>
      <c r="R167" s="243"/>
      <c r="S167" s="243"/>
      <c r="T167" s="244"/>
      <c r="AT167" s="245" t="s">
        <v>299</v>
      </c>
      <c r="AU167" s="245" t="s">
        <v>86</v>
      </c>
      <c r="AV167" s="12" t="s">
        <v>86</v>
      </c>
      <c r="AW167" s="12" t="s">
        <v>38</v>
      </c>
      <c r="AX167" s="12" t="s">
        <v>77</v>
      </c>
      <c r="AY167" s="245" t="s">
        <v>195</v>
      </c>
    </row>
    <row r="168" s="13" customFormat="1">
      <c r="B168" s="246"/>
      <c r="C168" s="247"/>
      <c r="D168" s="229" t="s">
        <v>299</v>
      </c>
      <c r="E168" s="248" t="s">
        <v>1</v>
      </c>
      <c r="F168" s="249" t="s">
        <v>301</v>
      </c>
      <c r="G168" s="247"/>
      <c r="H168" s="250">
        <v>26</v>
      </c>
      <c r="I168" s="251"/>
      <c r="J168" s="247"/>
      <c r="K168" s="247"/>
      <c r="L168" s="252"/>
      <c r="M168" s="253"/>
      <c r="N168" s="254"/>
      <c r="O168" s="254"/>
      <c r="P168" s="254"/>
      <c r="Q168" s="254"/>
      <c r="R168" s="254"/>
      <c r="S168" s="254"/>
      <c r="T168" s="255"/>
      <c r="AT168" s="256" t="s">
        <v>299</v>
      </c>
      <c r="AU168" s="256" t="s">
        <v>86</v>
      </c>
      <c r="AV168" s="13" t="s">
        <v>215</v>
      </c>
      <c r="AW168" s="13" t="s">
        <v>38</v>
      </c>
      <c r="AX168" s="13" t="s">
        <v>84</v>
      </c>
      <c r="AY168" s="256" t="s">
        <v>195</v>
      </c>
    </row>
    <row r="169" s="1" customFormat="1" ht="16.5" customHeight="1">
      <c r="B169" s="39"/>
      <c r="C169" s="217" t="s">
        <v>446</v>
      </c>
      <c r="D169" s="217" t="s">
        <v>198</v>
      </c>
      <c r="E169" s="218" t="s">
        <v>3618</v>
      </c>
      <c r="F169" s="219" t="s">
        <v>3619</v>
      </c>
      <c r="G169" s="220" t="s">
        <v>553</v>
      </c>
      <c r="H169" s="221">
        <v>1</v>
      </c>
      <c r="I169" s="222"/>
      <c r="J169" s="223">
        <f>ROUND(I169*H169,2)</f>
        <v>0</v>
      </c>
      <c r="K169" s="219" t="s">
        <v>1255</v>
      </c>
      <c r="L169" s="44"/>
      <c r="M169" s="224" t="s">
        <v>1</v>
      </c>
      <c r="N169" s="225" t="s">
        <v>48</v>
      </c>
      <c r="O169" s="80"/>
      <c r="P169" s="226">
        <f>O169*H169</f>
        <v>0</v>
      </c>
      <c r="Q169" s="226">
        <v>0</v>
      </c>
      <c r="R169" s="226">
        <f>Q169*H169</f>
        <v>0</v>
      </c>
      <c r="S169" s="226">
        <v>0</v>
      </c>
      <c r="T169" s="227">
        <f>S169*H169</f>
        <v>0</v>
      </c>
      <c r="AR169" s="17" t="s">
        <v>1465</v>
      </c>
      <c r="AT169" s="17" t="s">
        <v>198</v>
      </c>
      <c r="AU169" s="17" t="s">
        <v>86</v>
      </c>
      <c r="AY169" s="17" t="s">
        <v>195</v>
      </c>
      <c r="BE169" s="228">
        <f>IF(N169="základní",J169,0)</f>
        <v>0</v>
      </c>
      <c r="BF169" s="228">
        <f>IF(N169="snížená",J169,0)</f>
        <v>0</v>
      </c>
      <c r="BG169" s="228">
        <f>IF(N169="zákl. přenesená",J169,0)</f>
        <v>0</v>
      </c>
      <c r="BH169" s="228">
        <f>IF(N169="sníž. přenesená",J169,0)</f>
        <v>0</v>
      </c>
      <c r="BI169" s="228">
        <f>IF(N169="nulová",J169,0)</f>
        <v>0</v>
      </c>
      <c r="BJ169" s="17" t="s">
        <v>84</v>
      </c>
      <c r="BK169" s="228">
        <f>ROUND(I169*H169,2)</f>
        <v>0</v>
      </c>
      <c r="BL169" s="17" t="s">
        <v>1465</v>
      </c>
      <c r="BM169" s="17" t="s">
        <v>3620</v>
      </c>
    </row>
    <row r="170" s="1" customFormat="1">
      <c r="B170" s="39"/>
      <c r="C170" s="40"/>
      <c r="D170" s="229" t="s">
        <v>205</v>
      </c>
      <c r="E170" s="40"/>
      <c r="F170" s="230" t="s">
        <v>3621</v>
      </c>
      <c r="G170" s="40"/>
      <c r="H170" s="40"/>
      <c r="I170" s="144"/>
      <c r="J170" s="40"/>
      <c r="K170" s="40"/>
      <c r="L170" s="44"/>
      <c r="M170" s="231"/>
      <c r="N170" s="80"/>
      <c r="O170" s="80"/>
      <c r="P170" s="80"/>
      <c r="Q170" s="80"/>
      <c r="R170" s="80"/>
      <c r="S170" s="80"/>
      <c r="T170" s="81"/>
      <c r="AT170" s="17" t="s">
        <v>205</v>
      </c>
      <c r="AU170" s="17" t="s">
        <v>86</v>
      </c>
    </row>
    <row r="171" s="12" customFormat="1">
      <c r="B171" s="235"/>
      <c r="C171" s="236"/>
      <c r="D171" s="229" t="s">
        <v>299</v>
      </c>
      <c r="E171" s="237" t="s">
        <v>1</v>
      </c>
      <c r="F171" s="238" t="s">
        <v>710</v>
      </c>
      <c r="G171" s="236"/>
      <c r="H171" s="239">
        <v>1</v>
      </c>
      <c r="I171" s="240"/>
      <c r="J171" s="236"/>
      <c r="K171" s="236"/>
      <c r="L171" s="241"/>
      <c r="M171" s="242"/>
      <c r="N171" s="243"/>
      <c r="O171" s="243"/>
      <c r="P171" s="243"/>
      <c r="Q171" s="243"/>
      <c r="R171" s="243"/>
      <c r="S171" s="243"/>
      <c r="T171" s="244"/>
      <c r="AT171" s="245" t="s">
        <v>299</v>
      </c>
      <c r="AU171" s="245" t="s">
        <v>86</v>
      </c>
      <c r="AV171" s="12" t="s">
        <v>86</v>
      </c>
      <c r="AW171" s="12" t="s">
        <v>38</v>
      </c>
      <c r="AX171" s="12" t="s">
        <v>77</v>
      </c>
      <c r="AY171" s="245" t="s">
        <v>195</v>
      </c>
    </row>
    <row r="172" s="13" customFormat="1">
      <c r="B172" s="246"/>
      <c r="C172" s="247"/>
      <c r="D172" s="229" t="s">
        <v>299</v>
      </c>
      <c r="E172" s="248" t="s">
        <v>1</v>
      </c>
      <c r="F172" s="249" t="s">
        <v>301</v>
      </c>
      <c r="G172" s="247"/>
      <c r="H172" s="250">
        <v>1</v>
      </c>
      <c r="I172" s="251"/>
      <c r="J172" s="247"/>
      <c r="K172" s="247"/>
      <c r="L172" s="252"/>
      <c r="M172" s="253"/>
      <c r="N172" s="254"/>
      <c r="O172" s="254"/>
      <c r="P172" s="254"/>
      <c r="Q172" s="254"/>
      <c r="R172" s="254"/>
      <c r="S172" s="254"/>
      <c r="T172" s="255"/>
      <c r="AT172" s="256" t="s">
        <v>299</v>
      </c>
      <c r="AU172" s="256" t="s">
        <v>86</v>
      </c>
      <c r="AV172" s="13" t="s">
        <v>215</v>
      </c>
      <c r="AW172" s="13" t="s">
        <v>38</v>
      </c>
      <c r="AX172" s="13" t="s">
        <v>84</v>
      </c>
      <c r="AY172" s="256" t="s">
        <v>195</v>
      </c>
    </row>
    <row r="173" s="1" customFormat="1" ht="22.5" customHeight="1">
      <c r="B173" s="39"/>
      <c r="C173" s="217" t="s">
        <v>451</v>
      </c>
      <c r="D173" s="217" t="s">
        <v>198</v>
      </c>
      <c r="E173" s="218" t="s">
        <v>3205</v>
      </c>
      <c r="F173" s="219" t="s">
        <v>3206</v>
      </c>
      <c r="G173" s="220" t="s">
        <v>201</v>
      </c>
      <c r="H173" s="221">
        <v>1</v>
      </c>
      <c r="I173" s="222"/>
      <c r="J173" s="223">
        <f>ROUND(I173*H173,2)</f>
        <v>0</v>
      </c>
      <c r="K173" s="219" t="s">
        <v>1255</v>
      </c>
      <c r="L173" s="44"/>
      <c r="M173" s="224" t="s">
        <v>1</v>
      </c>
      <c r="N173" s="225" t="s">
        <v>48</v>
      </c>
      <c r="O173" s="80"/>
      <c r="P173" s="226">
        <f>O173*H173</f>
        <v>0</v>
      </c>
      <c r="Q173" s="226">
        <v>0</v>
      </c>
      <c r="R173" s="226">
        <f>Q173*H173</f>
        <v>0</v>
      </c>
      <c r="S173" s="226">
        <v>0</v>
      </c>
      <c r="T173" s="227">
        <f>S173*H173</f>
        <v>0</v>
      </c>
      <c r="AR173" s="17" t="s">
        <v>1465</v>
      </c>
      <c r="AT173" s="17" t="s">
        <v>198</v>
      </c>
      <c r="AU173" s="17" t="s">
        <v>86</v>
      </c>
      <c r="AY173" s="17" t="s">
        <v>195</v>
      </c>
      <c r="BE173" s="228">
        <f>IF(N173="základní",J173,0)</f>
        <v>0</v>
      </c>
      <c r="BF173" s="228">
        <f>IF(N173="snížená",J173,0)</f>
        <v>0</v>
      </c>
      <c r="BG173" s="228">
        <f>IF(N173="zákl. přenesená",J173,0)</f>
        <v>0</v>
      </c>
      <c r="BH173" s="228">
        <f>IF(N173="sníž. přenesená",J173,0)</f>
        <v>0</v>
      </c>
      <c r="BI173" s="228">
        <f>IF(N173="nulová",J173,0)</f>
        <v>0</v>
      </c>
      <c r="BJ173" s="17" t="s">
        <v>84</v>
      </c>
      <c r="BK173" s="228">
        <f>ROUND(I173*H173,2)</f>
        <v>0</v>
      </c>
      <c r="BL173" s="17" t="s">
        <v>1465</v>
      </c>
      <c r="BM173" s="17" t="s">
        <v>3622</v>
      </c>
    </row>
    <row r="174" s="1" customFormat="1">
      <c r="B174" s="39"/>
      <c r="C174" s="40"/>
      <c r="D174" s="229" t="s">
        <v>205</v>
      </c>
      <c r="E174" s="40"/>
      <c r="F174" s="230" t="s">
        <v>3208</v>
      </c>
      <c r="G174" s="40"/>
      <c r="H174" s="40"/>
      <c r="I174" s="144"/>
      <c r="J174" s="40"/>
      <c r="K174" s="40"/>
      <c r="L174" s="44"/>
      <c r="M174" s="231"/>
      <c r="N174" s="80"/>
      <c r="O174" s="80"/>
      <c r="P174" s="80"/>
      <c r="Q174" s="80"/>
      <c r="R174" s="80"/>
      <c r="S174" s="80"/>
      <c r="T174" s="81"/>
      <c r="AT174" s="17" t="s">
        <v>205</v>
      </c>
      <c r="AU174" s="17" t="s">
        <v>86</v>
      </c>
    </row>
    <row r="175" s="12" customFormat="1">
      <c r="B175" s="235"/>
      <c r="C175" s="236"/>
      <c r="D175" s="229" t="s">
        <v>299</v>
      </c>
      <c r="E175" s="237" t="s">
        <v>1</v>
      </c>
      <c r="F175" s="238" t="s">
        <v>710</v>
      </c>
      <c r="G175" s="236"/>
      <c r="H175" s="239">
        <v>1</v>
      </c>
      <c r="I175" s="240"/>
      <c r="J175" s="236"/>
      <c r="K175" s="236"/>
      <c r="L175" s="241"/>
      <c r="M175" s="242"/>
      <c r="N175" s="243"/>
      <c r="O175" s="243"/>
      <c r="P175" s="243"/>
      <c r="Q175" s="243"/>
      <c r="R175" s="243"/>
      <c r="S175" s="243"/>
      <c r="T175" s="244"/>
      <c r="AT175" s="245" t="s">
        <v>299</v>
      </c>
      <c r="AU175" s="245" t="s">
        <v>86</v>
      </c>
      <c r="AV175" s="12" t="s">
        <v>86</v>
      </c>
      <c r="AW175" s="12" t="s">
        <v>38</v>
      </c>
      <c r="AX175" s="12" t="s">
        <v>77</v>
      </c>
      <c r="AY175" s="245" t="s">
        <v>195</v>
      </c>
    </row>
    <row r="176" s="13" customFormat="1">
      <c r="B176" s="246"/>
      <c r="C176" s="247"/>
      <c r="D176" s="229" t="s">
        <v>299</v>
      </c>
      <c r="E176" s="248" t="s">
        <v>1</v>
      </c>
      <c r="F176" s="249" t="s">
        <v>301</v>
      </c>
      <c r="G176" s="247"/>
      <c r="H176" s="250">
        <v>1</v>
      </c>
      <c r="I176" s="251"/>
      <c r="J176" s="247"/>
      <c r="K176" s="247"/>
      <c r="L176" s="252"/>
      <c r="M176" s="289"/>
      <c r="N176" s="290"/>
      <c r="O176" s="290"/>
      <c r="P176" s="290"/>
      <c r="Q176" s="290"/>
      <c r="R176" s="290"/>
      <c r="S176" s="290"/>
      <c r="T176" s="291"/>
      <c r="AT176" s="256" t="s">
        <v>299</v>
      </c>
      <c r="AU176" s="256" t="s">
        <v>86</v>
      </c>
      <c r="AV176" s="13" t="s">
        <v>215</v>
      </c>
      <c r="AW176" s="13" t="s">
        <v>38</v>
      </c>
      <c r="AX176" s="13" t="s">
        <v>84</v>
      </c>
      <c r="AY176" s="256" t="s">
        <v>195</v>
      </c>
    </row>
    <row r="177" s="1" customFormat="1" ht="6.96" customHeight="1">
      <c r="B177" s="58"/>
      <c r="C177" s="59"/>
      <c r="D177" s="59"/>
      <c r="E177" s="59"/>
      <c r="F177" s="59"/>
      <c r="G177" s="59"/>
      <c r="H177" s="59"/>
      <c r="I177" s="168"/>
      <c r="J177" s="59"/>
      <c r="K177" s="59"/>
      <c r="L177" s="44"/>
    </row>
  </sheetData>
  <sheetProtection sheet="1" autoFilter="0" formatColumns="0" formatRows="0" objects="1" scenarios="1" spinCount="100000" saltValue="Td4w3HUK3KNHW8rpPYT+psLfW7rs+qogNOWYtC1HpxpoqVqlkkNrIlMLLwUSa6S25y4IIE+YkFpFYqE/Q/YXxA==" hashValue="XYJJMLD57l0q0+JPGV7AMlPXoC+zPZdibeM7cttZcOec0S2y6ffUSsuzDJM7s8YIVwx7a4pNrvQZXvLZWrke/g==" algorithmName="SHA-512" password="CC35"/>
  <autoFilter ref="C87:K176"/>
  <mergeCells count="9">
    <mergeCell ref="E7:H7"/>
    <mergeCell ref="E9:H9"/>
    <mergeCell ref="E18:H18"/>
    <mergeCell ref="E27:H27"/>
    <mergeCell ref="E48:H48"/>
    <mergeCell ref="E50:H50"/>
    <mergeCell ref="E78:H78"/>
    <mergeCell ref="E80:H8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94</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261</v>
      </c>
      <c r="F9" s="1"/>
      <c r="G9" s="1"/>
      <c r="H9" s="1"/>
      <c r="I9" s="144"/>
      <c r="L9" s="44"/>
    </row>
    <row r="10" s="1" customFormat="1" ht="12" customHeight="1">
      <c r="B10" s="44"/>
      <c r="D10" s="142" t="s">
        <v>262</v>
      </c>
      <c r="I10" s="144"/>
      <c r="L10" s="44"/>
    </row>
    <row r="11" s="1" customFormat="1" ht="36.96" customHeight="1">
      <c r="B11" s="44"/>
      <c r="E11" s="145" t="s">
        <v>263</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tr">
        <f>IF('Rekapitulace stavby'!AN19="","",'Rekapitulace stavby'!AN19)</f>
        <v/>
      </c>
      <c r="L25" s="44"/>
    </row>
    <row r="26" s="1" customFormat="1" ht="18" customHeight="1">
      <c r="B26" s="44"/>
      <c r="E26" s="17" t="str">
        <f>IF('Rekapitulace stavby'!E20="","",'Rekapitulace stavby'!E20)</f>
        <v xml:space="preserve"> </v>
      </c>
      <c r="I26" s="146" t="s">
        <v>33</v>
      </c>
      <c r="J26" s="17" t="str">
        <f>IF('Rekapitulace stavby'!AN20="","",'Rekapitulace stavby'!AN20)</f>
        <v/>
      </c>
      <c r="L26" s="44"/>
    </row>
    <row r="27" s="1" customFormat="1" ht="6.96" customHeight="1">
      <c r="B27" s="44"/>
      <c r="I27" s="144"/>
      <c r="L27" s="44"/>
    </row>
    <row r="28" s="1" customFormat="1" ht="12" customHeight="1">
      <c r="B28" s="44"/>
      <c r="D28" s="142" t="s">
        <v>41</v>
      </c>
      <c r="I28" s="144"/>
      <c r="L28" s="44"/>
    </row>
    <row r="29" s="7" customFormat="1" ht="56.25" customHeight="1">
      <c r="B29" s="148"/>
      <c r="E29" s="149" t="s">
        <v>42</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ROUND(J113,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ROUND((SUM(BE113:BE1256)),  2)</f>
        <v>0</v>
      </c>
      <c r="I35" s="157">
        <v>0.20999999999999999</v>
      </c>
      <c r="J35" s="156">
        <f>ROUND(((SUM(BE113:BE1256))*I35),  2)</f>
        <v>0</v>
      </c>
      <c r="L35" s="44"/>
    </row>
    <row r="36" s="1" customFormat="1" ht="14.4" customHeight="1">
      <c r="B36" s="44"/>
      <c r="E36" s="142" t="s">
        <v>49</v>
      </c>
      <c r="F36" s="156">
        <f>ROUND((SUM(BF113:BF1256)),  2)</f>
        <v>0</v>
      </c>
      <c r="I36" s="157">
        <v>0.14999999999999999</v>
      </c>
      <c r="J36" s="156">
        <f>ROUND(((SUM(BF113:BF1256))*I36),  2)</f>
        <v>0</v>
      </c>
      <c r="L36" s="44"/>
    </row>
    <row r="37" hidden="1" s="1" customFormat="1" ht="14.4" customHeight="1">
      <c r="B37" s="44"/>
      <c r="E37" s="142" t="s">
        <v>50</v>
      </c>
      <c r="F37" s="156">
        <f>ROUND((SUM(BG113:BG1256)),  2)</f>
        <v>0</v>
      </c>
      <c r="I37" s="157">
        <v>0.20999999999999999</v>
      </c>
      <c r="J37" s="156">
        <f>0</f>
        <v>0</v>
      </c>
      <c r="L37" s="44"/>
    </row>
    <row r="38" hidden="1" s="1" customFormat="1" ht="14.4" customHeight="1">
      <c r="B38" s="44"/>
      <c r="E38" s="142" t="s">
        <v>51</v>
      </c>
      <c r="F38" s="156">
        <f>ROUND((SUM(BH113:BH1256)),  2)</f>
        <v>0</v>
      </c>
      <c r="I38" s="157">
        <v>0.14999999999999999</v>
      </c>
      <c r="J38" s="156">
        <f>0</f>
        <v>0</v>
      </c>
      <c r="L38" s="44"/>
    </row>
    <row r="39" hidden="1" s="1" customFormat="1" ht="14.4" customHeight="1">
      <c r="B39" s="44"/>
      <c r="E39" s="142" t="s">
        <v>52</v>
      </c>
      <c r="F39" s="156">
        <f>ROUND((SUM(BI113:BI1256)),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261</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D.1.1-2 - Architektonicko-stavební , stavebně konstrukční řešení</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 xml:space="preserve"> </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J113</f>
        <v>0</v>
      </c>
      <c r="K63" s="40"/>
      <c r="L63" s="44"/>
      <c r="AU63" s="17" t="s">
        <v>173</v>
      </c>
    </row>
    <row r="64" s="8" customFormat="1" ht="24.96" customHeight="1">
      <c r="B64" s="178"/>
      <c r="C64" s="179"/>
      <c r="D64" s="180" t="s">
        <v>264</v>
      </c>
      <c r="E64" s="181"/>
      <c r="F64" s="181"/>
      <c r="G64" s="181"/>
      <c r="H64" s="181"/>
      <c r="I64" s="182"/>
      <c r="J64" s="183">
        <f>J114</f>
        <v>0</v>
      </c>
      <c r="K64" s="179"/>
      <c r="L64" s="184"/>
    </row>
    <row r="65" s="9" customFormat="1" ht="19.92" customHeight="1">
      <c r="B65" s="185"/>
      <c r="C65" s="123"/>
      <c r="D65" s="186" t="s">
        <v>265</v>
      </c>
      <c r="E65" s="187"/>
      <c r="F65" s="187"/>
      <c r="G65" s="187"/>
      <c r="H65" s="187"/>
      <c r="I65" s="188"/>
      <c r="J65" s="189">
        <f>J115</f>
        <v>0</v>
      </c>
      <c r="K65" s="123"/>
      <c r="L65" s="190"/>
    </row>
    <row r="66" s="9" customFormat="1" ht="19.92" customHeight="1">
      <c r="B66" s="185"/>
      <c r="C66" s="123"/>
      <c r="D66" s="186" t="s">
        <v>266</v>
      </c>
      <c r="E66" s="187"/>
      <c r="F66" s="187"/>
      <c r="G66" s="187"/>
      <c r="H66" s="187"/>
      <c r="I66" s="188"/>
      <c r="J66" s="189">
        <f>J180</f>
        <v>0</v>
      </c>
      <c r="K66" s="123"/>
      <c r="L66" s="190"/>
    </row>
    <row r="67" s="9" customFormat="1" ht="19.92" customHeight="1">
      <c r="B67" s="185"/>
      <c r="C67" s="123"/>
      <c r="D67" s="186" t="s">
        <v>267</v>
      </c>
      <c r="E67" s="187"/>
      <c r="F67" s="187"/>
      <c r="G67" s="187"/>
      <c r="H67" s="187"/>
      <c r="I67" s="188"/>
      <c r="J67" s="189">
        <f>J271</f>
        <v>0</v>
      </c>
      <c r="K67" s="123"/>
      <c r="L67" s="190"/>
    </row>
    <row r="68" s="9" customFormat="1" ht="19.92" customHeight="1">
      <c r="B68" s="185"/>
      <c r="C68" s="123"/>
      <c r="D68" s="186" t="s">
        <v>268</v>
      </c>
      <c r="E68" s="187"/>
      <c r="F68" s="187"/>
      <c r="G68" s="187"/>
      <c r="H68" s="187"/>
      <c r="I68" s="188"/>
      <c r="J68" s="189">
        <f>J314</f>
        <v>0</v>
      </c>
      <c r="K68" s="123"/>
      <c r="L68" s="190"/>
    </row>
    <row r="69" s="9" customFormat="1" ht="19.92" customHeight="1">
      <c r="B69" s="185"/>
      <c r="C69" s="123"/>
      <c r="D69" s="186" t="s">
        <v>269</v>
      </c>
      <c r="E69" s="187"/>
      <c r="F69" s="187"/>
      <c r="G69" s="187"/>
      <c r="H69" s="187"/>
      <c r="I69" s="188"/>
      <c r="J69" s="189">
        <f>J422</f>
        <v>0</v>
      </c>
      <c r="K69" s="123"/>
      <c r="L69" s="190"/>
    </row>
    <row r="70" s="9" customFormat="1" ht="19.92" customHeight="1">
      <c r="B70" s="185"/>
      <c r="C70" s="123"/>
      <c r="D70" s="186" t="s">
        <v>270</v>
      </c>
      <c r="E70" s="187"/>
      <c r="F70" s="187"/>
      <c r="G70" s="187"/>
      <c r="H70" s="187"/>
      <c r="I70" s="188"/>
      <c r="J70" s="189">
        <f>J513</f>
        <v>0</v>
      </c>
      <c r="K70" s="123"/>
      <c r="L70" s="190"/>
    </row>
    <row r="71" s="9" customFormat="1" ht="19.92" customHeight="1">
      <c r="B71" s="185"/>
      <c r="C71" s="123"/>
      <c r="D71" s="186" t="s">
        <v>271</v>
      </c>
      <c r="E71" s="187"/>
      <c r="F71" s="187"/>
      <c r="G71" s="187"/>
      <c r="H71" s="187"/>
      <c r="I71" s="188"/>
      <c r="J71" s="189">
        <f>J543</f>
        <v>0</v>
      </c>
      <c r="K71" s="123"/>
      <c r="L71" s="190"/>
    </row>
    <row r="72" s="8" customFormat="1" ht="24.96" customHeight="1">
      <c r="B72" s="178"/>
      <c r="C72" s="179"/>
      <c r="D72" s="180" t="s">
        <v>272</v>
      </c>
      <c r="E72" s="181"/>
      <c r="F72" s="181"/>
      <c r="G72" s="181"/>
      <c r="H72" s="181"/>
      <c r="I72" s="182"/>
      <c r="J72" s="183">
        <f>J545</f>
        <v>0</v>
      </c>
      <c r="K72" s="179"/>
      <c r="L72" s="184"/>
    </row>
    <row r="73" s="9" customFormat="1" ht="19.92" customHeight="1">
      <c r="B73" s="185"/>
      <c r="C73" s="123"/>
      <c r="D73" s="186" t="s">
        <v>273</v>
      </c>
      <c r="E73" s="187"/>
      <c r="F73" s="187"/>
      <c r="G73" s="187"/>
      <c r="H73" s="187"/>
      <c r="I73" s="188"/>
      <c r="J73" s="189">
        <f>J546</f>
        <v>0</v>
      </c>
      <c r="K73" s="123"/>
      <c r="L73" s="190"/>
    </row>
    <row r="74" s="9" customFormat="1" ht="19.92" customHeight="1">
      <c r="B74" s="185"/>
      <c r="C74" s="123"/>
      <c r="D74" s="186" t="s">
        <v>274</v>
      </c>
      <c r="E74" s="187"/>
      <c r="F74" s="187"/>
      <c r="G74" s="187"/>
      <c r="H74" s="187"/>
      <c r="I74" s="188"/>
      <c r="J74" s="189">
        <f>J614</f>
        <v>0</v>
      </c>
      <c r="K74" s="123"/>
      <c r="L74" s="190"/>
    </row>
    <row r="75" s="9" customFormat="1" ht="19.92" customHeight="1">
      <c r="B75" s="185"/>
      <c r="C75" s="123"/>
      <c r="D75" s="186" t="s">
        <v>275</v>
      </c>
      <c r="E75" s="187"/>
      <c r="F75" s="187"/>
      <c r="G75" s="187"/>
      <c r="H75" s="187"/>
      <c r="I75" s="188"/>
      <c r="J75" s="189">
        <f>J645</f>
        <v>0</v>
      </c>
      <c r="K75" s="123"/>
      <c r="L75" s="190"/>
    </row>
    <row r="76" s="9" customFormat="1" ht="19.92" customHeight="1">
      <c r="B76" s="185"/>
      <c r="C76" s="123"/>
      <c r="D76" s="186" t="s">
        <v>276</v>
      </c>
      <c r="E76" s="187"/>
      <c r="F76" s="187"/>
      <c r="G76" s="187"/>
      <c r="H76" s="187"/>
      <c r="I76" s="188"/>
      <c r="J76" s="189">
        <f>J714</f>
        <v>0</v>
      </c>
      <c r="K76" s="123"/>
      <c r="L76" s="190"/>
    </row>
    <row r="77" s="9" customFormat="1" ht="19.92" customHeight="1">
      <c r="B77" s="185"/>
      <c r="C77" s="123"/>
      <c r="D77" s="186" t="s">
        <v>277</v>
      </c>
      <c r="E77" s="187"/>
      <c r="F77" s="187"/>
      <c r="G77" s="187"/>
      <c r="H77" s="187"/>
      <c r="I77" s="188"/>
      <c r="J77" s="189">
        <f>J747</f>
        <v>0</v>
      </c>
      <c r="K77" s="123"/>
      <c r="L77" s="190"/>
    </row>
    <row r="78" s="9" customFormat="1" ht="19.92" customHeight="1">
      <c r="B78" s="185"/>
      <c r="C78" s="123"/>
      <c r="D78" s="186" t="s">
        <v>278</v>
      </c>
      <c r="E78" s="187"/>
      <c r="F78" s="187"/>
      <c r="G78" s="187"/>
      <c r="H78" s="187"/>
      <c r="I78" s="188"/>
      <c r="J78" s="189">
        <f>J779</f>
        <v>0</v>
      </c>
      <c r="K78" s="123"/>
      <c r="L78" s="190"/>
    </row>
    <row r="79" s="9" customFormat="1" ht="19.92" customHeight="1">
      <c r="B79" s="185"/>
      <c r="C79" s="123"/>
      <c r="D79" s="186" t="s">
        <v>279</v>
      </c>
      <c r="E79" s="187"/>
      <c r="F79" s="187"/>
      <c r="G79" s="187"/>
      <c r="H79" s="187"/>
      <c r="I79" s="188"/>
      <c r="J79" s="189">
        <f>J869</f>
        <v>0</v>
      </c>
      <c r="K79" s="123"/>
      <c r="L79" s="190"/>
    </row>
    <row r="80" s="9" customFormat="1" ht="19.92" customHeight="1">
      <c r="B80" s="185"/>
      <c r="C80" s="123"/>
      <c r="D80" s="186" t="s">
        <v>280</v>
      </c>
      <c r="E80" s="187"/>
      <c r="F80" s="187"/>
      <c r="G80" s="187"/>
      <c r="H80" s="187"/>
      <c r="I80" s="188"/>
      <c r="J80" s="189">
        <f>J948</f>
        <v>0</v>
      </c>
      <c r="K80" s="123"/>
      <c r="L80" s="190"/>
    </row>
    <row r="81" s="9" customFormat="1" ht="19.92" customHeight="1">
      <c r="B81" s="185"/>
      <c r="C81" s="123"/>
      <c r="D81" s="186" t="s">
        <v>281</v>
      </c>
      <c r="E81" s="187"/>
      <c r="F81" s="187"/>
      <c r="G81" s="187"/>
      <c r="H81" s="187"/>
      <c r="I81" s="188"/>
      <c r="J81" s="189">
        <f>J980</f>
        <v>0</v>
      </c>
      <c r="K81" s="123"/>
      <c r="L81" s="190"/>
    </row>
    <row r="82" s="9" customFormat="1" ht="19.92" customHeight="1">
      <c r="B82" s="185"/>
      <c r="C82" s="123"/>
      <c r="D82" s="186" t="s">
        <v>282</v>
      </c>
      <c r="E82" s="187"/>
      <c r="F82" s="187"/>
      <c r="G82" s="187"/>
      <c r="H82" s="187"/>
      <c r="I82" s="188"/>
      <c r="J82" s="189">
        <f>J993</f>
        <v>0</v>
      </c>
      <c r="K82" s="123"/>
      <c r="L82" s="190"/>
    </row>
    <row r="83" s="9" customFormat="1" ht="19.92" customHeight="1">
      <c r="B83" s="185"/>
      <c r="C83" s="123"/>
      <c r="D83" s="186" t="s">
        <v>283</v>
      </c>
      <c r="E83" s="187"/>
      <c r="F83" s="187"/>
      <c r="G83" s="187"/>
      <c r="H83" s="187"/>
      <c r="I83" s="188"/>
      <c r="J83" s="189">
        <f>J1023</f>
        <v>0</v>
      </c>
      <c r="K83" s="123"/>
      <c r="L83" s="190"/>
    </row>
    <row r="84" s="9" customFormat="1" ht="19.92" customHeight="1">
      <c r="B84" s="185"/>
      <c r="C84" s="123"/>
      <c r="D84" s="186" t="s">
        <v>284</v>
      </c>
      <c r="E84" s="187"/>
      <c r="F84" s="187"/>
      <c r="G84" s="187"/>
      <c r="H84" s="187"/>
      <c r="I84" s="188"/>
      <c r="J84" s="189">
        <f>J1028</f>
        <v>0</v>
      </c>
      <c r="K84" s="123"/>
      <c r="L84" s="190"/>
    </row>
    <row r="85" s="9" customFormat="1" ht="19.92" customHeight="1">
      <c r="B85" s="185"/>
      <c r="C85" s="123"/>
      <c r="D85" s="186" t="s">
        <v>285</v>
      </c>
      <c r="E85" s="187"/>
      <c r="F85" s="187"/>
      <c r="G85" s="187"/>
      <c r="H85" s="187"/>
      <c r="I85" s="188"/>
      <c r="J85" s="189">
        <f>J1053</f>
        <v>0</v>
      </c>
      <c r="K85" s="123"/>
      <c r="L85" s="190"/>
    </row>
    <row r="86" s="8" customFormat="1" ht="24.96" customHeight="1">
      <c r="B86" s="178"/>
      <c r="C86" s="179"/>
      <c r="D86" s="180" t="s">
        <v>286</v>
      </c>
      <c r="E86" s="181"/>
      <c r="F86" s="181"/>
      <c r="G86" s="181"/>
      <c r="H86" s="181"/>
      <c r="I86" s="182"/>
      <c r="J86" s="183">
        <f>J1059</f>
        <v>0</v>
      </c>
      <c r="K86" s="179"/>
      <c r="L86" s="184"/>
    </row>
    <row r="87" s="8" customFormat="1" ht="24.96" customHeight="1">
      <c r="B87" s="178"/>
      <c r="C87" s="179"/>
      <c r="D87" s="180" t="s">
        <v>287</v>
      </c>
      <c r="E87" s="181"/>
      <c r="F87" s="181"/>
      <c r="G87" s="181"/>
      <c r="H87" s="181"/>
      <c r="I87" s="182"/>
      <c r="J87" s="183">
        <f>J1083</f>
        <v>0</v>
      </c>
      <c r="K87" s="179"/>
      <c r="L87" s="184"/>
    </row>
    <row r="88" s="9" customFormat="1" ht="19.92" customHeight="1">
      <c r="B88" s="185"/>
      <c r="C88" s="123"/>
      <c r="D88" s="186" t="s">
        <v>288</v>
      </c>
      <c r="E88" s="187"/>
      <c r="F88" s="187"/>
      <c r="G88" s="187"/>
      <c r="H88" s="187"/>
      <c r="I88" s="188"/>
      <c r="J88" s="189">
        <f>J1084</f>
        <v>0</v>
      </c>
      <c r="K88" s="123"/>
      <c r="L88" s="190"/>
    </row>
    <row r="89" s="9" customFormat="1" ht="19.92" customHeight="1">
      <c r="B89" s="185"/>
      <c r="C89" s="123"/>
      <c r="D89" s="186" t="s">
        <v>289</v>
      </c>
      <c r="E89" s="187"/>
      <c r="F89" s="187"/>
      <c r="G89" s="187"/>
      <c r="H89" s="187"/>
      <c r="I89" s="188"/>
      <c r="J89" s="189">
        <f>J1139</f>
        <v>0</v>
      </c>
      <c r="K89" s="123"/>
      <c r="L89" s="190"/>
    </row>
    <row r="90" s="9" customFormat="1" ht="19.92" customHeight="1">
      <c r="B90" s="185"/>
      <c r="C90" s="123"/>
      <c r="D90" s="186" t="s">
        <v>290</v>
      </c>
      <c r="E90" s="187"/>
      <c r="F90" s="187"/>
      <c r="G90" s="187"/>
      <c r="H90" s="187"/>
      <c r="I90" s="188"/>
      <c r="J90" s="189">
        <f>J1149</f>
        <v>0</v>
      </c>
      <c r="K90" s="123"/>
      <c r="L90" s="190"/>
    </row>
    <row r="91" s="9" customFormat="1" ht="19.92" customHeight="1">
      <c r="B91" s="185"/>
      <c r="C91" s="123"/>
      <c r="D91" s="186" t="s">
        <v>291</v>
      </c>
      <c r="E91" s="187"/>
      <c r="F91" s="187"/>
      <c r="G91" s="187"/>
      <c r="H91" s="187"/>
      <c r="I91" s="188"/>
      <c r="J91" s="189">
        <f>J1254</f>
        <v>0</v>
      </c>
      <c r="K91" s="123"/>
      <c r="L91" s="190"/>
    </row>
    <row r="92" s="1" customFormat="1" ht="21.84" customHeight="1">
      <c r="B92" s="39"/>
      <c r="C92" s="40"/>
      <c r="D92" s="40"/>
      <c r="E92" s="40"/>
      <c r="F92" s="40"/>
      <c r="G92" s="40"/>
      <c r="H92" s="40"/>
      <c r="I92" s="144"/>
      <c r="J92" s="40"/>
      <c r="K92" s="40"/>
      <c r="L92" s="44"/>
    </row>
    <row r="93" s="1" customFormat="1" ht="6.96" customHeight="1">
      <c r="B93" s="58"/>
      <c r="C93" s="59"/>
      <c r="D93" s="59"/>
      <c r="E93" s="59"/>
      <c r="F93" s="59"/>
      <c r="G93" s="59"/>
      <c r="H93" s="59"/>
      <c r="I93" s="168"/>
      <c r="J93" s="59"/>
      <c r="K93" s="59"/>
      <c r="L93" s="44"/>
    </row>
    <row r="97" s="1" customFormat="1" ht="6.96" customHeight="1">
      <c r="B97" s="60"/>
      <c r="C97" s="61"/>
      <c r="D97" s="61"/>
      <c r="E97" s="61"/>
      <c r="F97" s="61"/>
      <c r="G97" s="61"/>
      <c r="H97" s="61"/>
      <c r="I97" s="171"/>
      <c r="J97" s="61"/>
      <c r="K97" s="61"/>
      <c r="L97" s="44"/>
    </row>
    <row r="98" s="1" customFormat="1" ht="24.96" customHeight="1">
      <c r="B98" s="39"/>
      <c r="C98" s="23" t="s">
        <v>180</v>
      </c>
      <c r="D98" s="40"/>
      <c r="E98" s="40"/>
      <c r="F98" s="40"/>
      <c r="G98" s="40"/>
      <c r="H98" s="40"/>
      <c r="I98" s="144"/>
      <c r="J98" s="40"/>
      <c r="K98" s="40"/>
      <c r="L98" s="44"/>
    </row>
    <row r="99" s="1" customFormat="1" ht="6.96" customHeight="1">
      <c r="B99" s="39"/>
      <c r="C99" s="40"/>
      <c r="D99" s="40"/>
      <c r="E99" s="40"/>
      <c r="F99" s="40"/>
      <c r="G99" s="40"/>
      <c r="H99" s="40"/>
      <c r="I99" s="144"/>
      <c r="J99" s="40"/>
      <c r="K99" s="40"/>
      <c r="L99" s="44"/>
    </row>
    <row r="100" s="1" customFormat="1" ht="12" customHeight="1">
      <c r="B100" s="39"/>
      <c r="C100" s="32" t="s">
        <v>16</v>
      </c>
      <c r="D100" s="40"/>
      <c r="E100" s="40"/>
      <c r="F100" s="40"/>
      <c r="G100" s="40"/>
      <c r="H100" s="40"/>
      <c r="I100" s="144"/>
      <c r="J100" s="40"/>
      <c r="K100" s="40"/>
      <c r="L100" s="44"/>
    </row>
    <row r="101" s="1" customFormat="1" ht="16.5" customHeight="1">
      <c r="B101" s="39"/>
      <c r="C101" s="40"/>
      <c r="D101" s="40"/>
      <c r="E101" s="172" t="str">
        <f>E7</f>
        <v>BASKETBALOVÁ HALA BASKETPOINT FRÝDEK-MÍSTEK</v>
      </c>
      <c r="F101" s="32"/>
      <c r="G101" s="32"/>
      <c r="H101" s="32"/>
      <c r="I101" s="144"/>
      <c r="J101" s="40"/>
      <c r="K101" s="40"/>
      <c r="L101" s="44"/>
    </row>
    <row r="102" ht="12" customHeight="1">
      <c r="B102" s="21"/>
      <c r="C102" s="32" t="s">
        <v>167</v>
      </c>
      <c r="D102" s="22"/>
      <c r="E102" s="22"/>
      <c r="F102" s="22"/>
      <c r="G102" s="22"/>
      <c r="H102" s="22"/>
      <c r="I102" s="137"/>
      <c r="J102" s="22"/>
      <c r="K102" s="22"/>
      <c r="L102" s="20"/>
    </row>
    <row r="103" s="1" customFormat="1" ht="16.5" customHeight="1">
      <c r="B103" s="39"/>
      <c r="C103" s="40"/>
      <c r="D103" s="40"/>
      <c r="E103" s="172" t="s">
        <v>261</v>
      </c>
      <c r="F103" s="40"/>
      <c r="G103" s="40"/>
      <c r="H103" s="40"/>
      <c r="I103" s="144"/>
      <c r="J103" s="40"/>
      <c r="K103" s="40"/>
      <c r="L103" s="44"/>
    </row>
    <row r="104" s="1" customFormat="1" ht="12" customHeight="1">
      <c r="B104" s="39"/>
      <c r="C104" s="32" t="s">
        <v>262</v>
      </c>
      <c r="D104" s="40"/>
      <c r="E104" s="40"/>
      <c r="F104" s="40"/>
      <c r="G104" s="40"/>
      <c r="H104" s="40"/>
      <c r="I104" s="144"/>
      <c r="J104" s="40"/>
      <c r="K104" s="40"/>
      <c r="L104" s="44"/>
    </row>
    <row r="105" s="1" customFormat="1" ht="16.5" customHeight="1">
      <c r="B105" s="39"/>
      <c r="C105" s="40"/>
      <c r="D105" s="40"/>
      <c r="E105" s="65" t="str">
        <f>E11</f>
        <v>D.1.1-2 - Architektonicko-stavební , stavebně konstrukční řešení</v>
      </c>
      <c r="F105" s="40"/>
      <c r="G105" s="40"/>
      <c r="H105" s="40"/>
      <c r="I105" s="144"/>
      <c r="J105" s="40"/>
      <c r="K105" s="40"/>
      <c r="L105" s="44"/>
    </row>
    <row r="106" s="1" customFormat="1" ht="6.96" customHeight="1">
      <c r="B106" s="39"/>
      <c r="C106" s="40"/>
      <c r="D106" s="40"/>
      <c r="E106" s="40"/>
      <c r="F106" s="40"/>
      <c r="G106" s="40"/>
      <c r="H106" s="40"/>
      <c r="I106" s="144"/>
      <c r="J106" s="40"/>
      <c r="K106" s="40"/>
      <c r="L106" s="44"/>
    </row>
    <row r="107" s="1" customFormat="1" ht="12" customHeight="1">
      <c r="B107" s="39"/>
      <c r="C107" s="32" t="s">
        <v>22</v>
      </c>
      <c r="D107" s="40"/>
      <c r="E107" s="40"/>
      <c r="F107" s="27" t="str">
        <f>F14</f>
        <v>Frýdek Místek</v>
      </c>
      <c r="G107" s="40"/>
      <c r="H107" s="40"/>
      <c r="I107" s="146" t="s">
        <v>24</v>
      </c>
      <c r="J107" s="68" t="str">
        <f>IF(J14="","",J14)</f>
        <v>11. 8. 2018</v>
      </c>
      <c r="K107" s="40"/>
      <c r="L107" s="44"/>
    </row>
    <row r="108" s="1" customFormat="1" ht="6.96" customHeight="1">
      <c r="B108" s="39"/>
      <c r="C108" s="40"/>
      <c r="D108" s="40"/>
      <c r="E108" s="40"/>
      <c r="F108" s="40"/>
      <c r="G108" s="40"/>
      <c r="H108" s="40"/>
      <c r="I108" s="144"/>
      <c r="J108" s="40"/>
      <c r="K108" s="40"/>
      <c r="L108" s="44"/>
    </row>
    <row r="109" s="1" customFormat="1" ht="13.65" customHeight="1">
      <c r="B109" s="39"/>
      <c r="C109" s="32" t="s">
        <v>30</v>
      </c>
      <c r="D109" s="40"/>
      <c r="E109" s="40"/>
      <c r="F109" s="27" t="str">
        <f>E17</f>
        <v>Basketpoint Frýdek-Místek z.s.</v>
      </c>
      <c r="G109" s="40"/>
      <c r="H109" s="40"/>
      <c r="I109" s="146" t="s">
        <v>36</v>
      </c>
      <c r="J109" s="37" t="str">
        <f>E23</f>
        <v>INPROS FM s.r.o.</v>
      </c>
      <c r="K109" s="40"/>
      <c r="L109" s="44"/>
    </row>
    <row r="110" s="1" customFormat="1" ht="13.65" customHeight="1">
      <c r="B110" s="39"/>
      <c r="C110" s="32" t="s">
        <v>34</v>
      </c>
      <c r="D110" s="40"/>
      <c r="E110" s="40"/>
      <c r="F110" s="27" t="str">
        <f>IF(E20="","",E20)</f>
        <v>Vyplň údaj</v>
      </c>
      <c r="G110" s="40"/>
      <c r="H110" s="40"/>
      <c r="I110" s="146" t="s">
        <v>39</v>
      </c>
      <c r="J110" s="37" t="str">
        <f>E26</f>
        <v xml:space="preserve"> </v>
      </c>
      <c r="K110" s="40"/>
      <c r="L110" s="44"/>
    </row>
    <row r="111" s="1" customFormat="1" ht="10.32" customHeight="1">
      <c r="B111" s="39"/>
      <c r="C111" s="40"/>
      <c r="D111" s="40"/>
      <c r="E111" s="40"/>
      <c r="F111" s="40"/>
      <c r="G111" s="40"/>
      <c r="H111" s="40"/>
      <c r="I111" s="144"/>
      <c r="J111" s="40"/>
      <c r="K111" s="40"/>
      <c r="L111" s="44"/>
    </row>
    <row r="112" s="10" customFormat="1" ht="29.28" customHeight="1">
      <c r="B112" s="191"/>
      <c r="C112" s="192" t="s">
        <v>181</v>
      </c>
      <c r="D112" s="193" t="s">
        <v>62</v>
      </c>
      <c r="E112" s="193" t="s">
        <v>58</v>
      </c>
      <c r="F112" s="193" t="s">
        <v>59</v>
      </c>
      <c r="G112" s="193" t="s">
        <v>182</v>
      </c>
      <c r="H112" s="193" t="s">
        <v>183</v>
      </c>
      <c r="I112" s="194" t="s">
        <v>184</v>
      </c>
      <c r="J112" s="193" t="s">
        <v>171</v>
      </c>
      <c r="K112" s="195" t="s">
        <v>185</v>
      </c>
      <c r="L112" s="196"/>
      <c r="M112" s="89" t="s">
        <v>1</v>
      </c>
      <c r="N112" s="90" t="s">
        <v>47</v>
      </c>
      <c r="O112" s="90" t="s">
        <v>186</v>
      </c>
      <c r="P112" s="90" t="s">
        <v>187</v>
      </c>
      <c r="Q112" s="90" t="s">
        <v>188</v>
      </c>
      <c r="R112" s="90" t="s">
        <v>189</v>
      </c>
      <c r="S112" s="90" t="s">
        <v>190</v>
      </c>
      <c r="T112" s="91" t="s">
        <v>191</v>
      </c>
    </row>
    <row r="113" s="1" customFormat="1" ht="22.8" customHeight="1">
      <c r="B113" s="39"/>
      <c r="C113" s="96" t="s">
        <v>192</v>
      </c>
      <c r="D113" s="40"/>
      <c r="E113" s="40"/>
      <c r="F113" s="40"/>
      <c r="G113" s="40"/>
      <c r="H113" s="40"/>
      <c r="I113" s="144"/>
      <c r="J113" s="197">
        <f>BK113</f>
        <v>0</v>
      </c>
      <c r="K113" s="40"/>
      <c r="L113" s="44"/>
      <c r="M113" s="92"/>
      <c r="N113" s="93"/>
      <c r="O113" s="93"/>
      <c r="P113" s="198">
        <f>P114+P545+P1059+P1083</f>
        <v>0</v>
      </c>
      <c r="Q113" s="93"/>
      <c r="R113" s="198">
        <f>R114+R545+R1059+R1083</f>
        <v>8874.1430655699987</v>
      </c>
      <c r="S113" s="93"/>
      <c r="T113" s="199">
        <f>T114+T545+T1059+T1083</f>
        <v>0</v>
      </c>
      <c r="AT113" s="17" t="s">
        <v>76</v>
      </c>
      <c r="AU113" s="17" t="s">
        <v>173</v>
      </c>
      <c r="BK113" s="200">
        <f>BK114+BK545+BK1059+BK1083</f>
        <v>0</v>
      </c>
    </row>
    <row r="114" s="11" customFormat="1" ht="25.92" customHeight="1">
      <c r="B114" s="201"/>
      <c r="C114" s="202"/>
      <c r="D114" s="203" t="s">
        <v>76</v>
      </c>
      <c r="E114" s="204" t="s">
        <v>292</v>
      </c>
      <c r="F114" s="204" t="s">
        <v>293</v>
      </c>
      <c r="G114" s="202"/>
      <c r="H114" s="202"/>
      <c r="I114" s="205"/>
      <c r="J114" s="206">
        <f>BK114</f>
        <v>0</v>
      </c>
      <c r="K114" s="202"/>
      <c r="L114" s="207"/>
      <c r="M114" s="208"/>
      <c r="N114" s="209"/>
      <c r="O114" s="209"/>
      <c r="P114" s="210">
        <f>P115+P180+P271+P314+P422+P513+P543</f>
        <v>0</v>
      </c>
      <c r="Q114" s="209"/>
      <c r="R114" s="210">
        <f>R115+R180+R271+R314+R422+R513+R543</f>
        <v>8811.3218337299986</v>
      </c>
      <c r="S114" s="209"/>
      <c r="T114" s="211">
        <f>T115+T180+T271+T314+T422+T513+T543</f>
        <v>0</v>
      </c>
      <c r="AR114" s="212" t="s">
        <v>84</v>
      </c>
      <c r="AT114" s="213" t="s">
        <v>76</v>
      </c>
      <c r="AU114" s="213" t="s">
        <v>77</v>
      </c>
      <c r="AY114" s="212" t="s">
        <v>195</v>
      </c>
      <c r="BK114" s="214">
        <f>BK115+BK180+BK271+BK314+BK422+BK513+BK543</f>
        <v>0</v>
      </c>
    </row>
    <row r="115" s="11" customFormat="1" ht="22.8" customHeight="1">
      <c r="B115" s="201"/>
      <c r="C115" s="202"/>
      <c r="D115" s="203" t="s">
        <v>76</v>
      </c>
      <c r="E115" s="215" t="s">
        <v>84</v>
      </c>
      <c r="F115" s="215" t="s">
        <v>294</v>
      </c>
      <c r="G115" s="202"/>
      <c r="H115" s="202"/>
      <c r="I115" s="205"/>
      <c r="J115" s="216">
        <f>BK115</f>
        <v>0</v>
      </c>
      <c r="K115" s="202"/>
      <c r="L115" s="207"/>
      <c r="M115" s="208"/>
      <c r="N115" s="209"/>
      <c r="O115" s="209"/>
      <c r="P115" s="210">
        <f>SUM(P116:P179)</f>
        <v>0</v>
      </c>
      <c r="Q115" s="209"/>
      <c r="R115" s="210">
        <f>SUM(R116:R179)</f>
        <v>3989.9204799999998</v>
      </c>
      <c r="S115" s="209"/>
      <c r="T115" s="211">
        <f>SUM(T116:T179)</f>
        <v>0</v>
      </c>
      <c r="AR115" s="212" t="s">
        <v>84</v>
      </c>
      <c r="AT115" s="213" t="s">
        <v>76</v>
      </c>
      <c r="AU115" s="213" t="s">
        <v>84</v>
      </c>
      <c r="AY115" s="212" t="s">
        <v>195</v>
      </c>
      <c r="BK115" s="214">
        <f>SUM(BK116:BK179)</f>
        <v>0</v>
      </c>
    </row>
    <row r="116" s="1" customFormat="1" ht="16.5" customHeight="1">
      <c r="B116" s="39"/>
      <c r="C116" s="217" t="s">
        <v>84</v>
      </c>
      <c r="D116" s="217" t="s">
        <v>198</v>
      </c>
      <c r="E116" s="218" t="s">
        <v>295</v>
      </c>
      <c r="F116" s="219" t="s">
        <v>296</v>
      </c>
      <c r="G116" s="220" t="s">
        <v>297</v>
      </c>
      <c r="H116" s="221">
        <v>150</v>
      </c>
      <c r="I116" s="222"/>
      <c r="J116" s="223">
        <f>ROUND(I116*H116,2)</f>
        <v>0</v>
      </c>
      <c r="K116" s="219" t="s">
        <v>202</v>
      </c>
      <c r="L116" s="44"/>
      <c r="M116" s="224" t="s">
        <v>1</v>
      </c>
      <c r="N116" s="225" t="s">
        <v>48</v>
      </c>
      <c r="O116" s="80"/>
      <c r="P116" s="226">
        <f>O116*H116</f>
        <v>0</v>
      </c>
      <c r="Q116" s="226">
        <v>0</v>
      </c>
      <c r="R116" s="226">
        <f>Q116*H116</f>
        <v>0</v>
      </c>
      <c r="S116" s="226">
        <v>0</v>
      </c>
      <c r="T116" s="227">
        <f>S116*H116</f>
        <v>0</v>
      </c>
      <c r="AR116" s="17" t="s">
        <v>215</v>
      </c>
      <c r="AT116" s="17" t="s">
        <v>198</v>
      </c>
      <c r="AU116" s="17" t="s">
        <v>86</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298</v>
      </c>
    </row>
    <row r="117" s="12" customFormat="1">
      <c r="B117" s="235"/>
      <c r="C117" s="236"/>
      <c r="D117" s="229" t="s">
        <v>299</v>
      </c>
      <c r="E117" s="237" t="s">
        <v>1</v>
      </c>
      <c r="F117" s="238" t="s">
        <v>300</v>
      </c>
      <c r="G117" s="236"/>
      <c r="H117" s="239">
        <v>150</v>
      </c>
      <c r="I117" s="240"/>
      <c r="J117" s="236"/>
      <c r="K117" s="236"/>
      <c r="L117" s="241"/>
      <c r="M117" s="242"/>
      <c r="N117" s="243"/>
      <c r="O117" s="243"/>
      <c r="P117" s="243"/>
      <c r="Q117" s="243"/>
      <c r="R117" s="243"/>
      <c r="S117" s="243"/>
      <c r="T117" s="244"/>
      <c r="AT117" s="245" t="s">
        <v>299</v>
      </c>
      <c r="AU117" s="245" t="s">
        <v>86</v>
      </c>
      <c r="AV117" s="12" t="s">
        <v>86</v>
      </c>
      <c r="AW117" s="12" t="s">
        <v>38</v>
      </c>
      <c r="AX117" s="12" t="s">
        <v>77</v>
      </c>
      <c r="AY117" s="245" t="s">
        <v>195</v>
      </c>
    </row>
    <row r="118" s="13" customFormat="1">
      <c r="B118" s="246"/>
      <c r="C118" s="247"/>
      <c r="D118" s="229" t="s">
        <v>299</v>
      </c>
      <c r="E118" s="248" t="s">
        <v>1</v>
      </c>
      <c r="F118" s="249" t="s">
        <v>301</v>
      </c>
      <c r="G118" s="247"/>
      <c r="H118" s="250">
        <v>150</v>
      </c>
      <c r="I118" s="251"/>
      <c r="J118" s="247"/>
      <c r="K118" s="247"/>
      <c r="L118" s="252"/>
      <c r="M118" s="253"/>
      <c r="N118" s="254"/>
      <c r="O118" s="254"/>
      <c r="P118" s="254"/>
      <c r="Q118" s="254"/>
      <c r="R118" s="254"/>
      <c r="S118" s="254"/>
      <c r="T118" s="255"/>
      <c r="AT118" s="256" t="s">
        <v>299</v>
      </c>
      <c r="AU118" s="256" t="s">
        <v>86</v>
      </c>
      <c r="AV118" s="13" t="s">
        <v>215</v>
      </c>
      <c r="AW118" s="13" t="s">
        <v>38</v>
      </c>
      <c r="AX118" s="13" t="s">
        <v>84</v>
      </c>
      <c r="AY118" s="256" t="s">
        <v>195</v>
      </c>
    </row>
    <row r="119" s="1" customFormat="1" ht="16.5" customHeight="1">
      <c r="B119" s="39"/>
      <c r="C119" s="217" t="s">
        <v>86</v>
      </c>
      <c r="D119" s="217" t="s">
        <v>198</v>
      </c>
      <c r="E119" s="218" t="s">
        <v>302</v>
      </c>
      <c r="F119" s="219" t="s">
        <v>303</v>
      </c>
      <c r="G119" s="220" t="s">
        <v>304</v>
      </c>
      <c r="H119" s="221">
        <v>240</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305</v>
      </c>
    </row>
    <row r="120" s="12" customFormat="1">
      <c r="B120" s="235"/>
      <c r="C120" s="236"/>
      <c r="D120" s="229" t="s">
        <v>299</v>
      </c>
      <c r="E120" s="237" t="s">
        <v>1</v>
      </c>
      <c r="F120" s="238" t="s">
        <v>306</v>
      </c>
      <c r="G120" s="236"/>
      <c r="H120" s="239">
        <v>240</v>
      </c>
      <c r="I120" s="240"/>
      <c r="J120" s="236"/>
      <c r="K120" s="236"/>
      <c r="L120" s="241"/>
      <c r="M120" s="242"/>
      <c r="N120" s="243"/>
      <c r="O120" s="243"/>
      <c r="P120" s="243"/>
      <c r="Q120" s="243"/>
      <c r="R120" s="243"/>
      <c r="S120" s="243"/>
      <c r="T120" s="244"/>
      <c r="AT120" s="245" t="s">
        <v>299</v>
      </c>
      <c r="AU120" s="245" t="s">
        <v>86</v>
      </c>
      <c r="AV120" s="12" t="s">
        <v>86</v>
      </c>
      <c r="AW120" s="12" t="s">
        <v>38</v>
      </c>
      <c r="AX120" s="12" t="s">
        <v>77</v>
      </c>
      <c r="AY120" s="245" t="s">
        <v>195</v>
      </c>
    </row>
    <row r="121" s="13" customFormat="1">
      <c r="B121" s="246"/>
      <c r="C121" s="247"/>
      <c r="D121" s="229" t="s">
        <v>299</v>
      </c>
      <c r="E121" s="248" t="s">
        <v>1</v>
      </c>
      <c r="F121" s="249" t="s">
        <v>301</v>
      </c>
      <c r="G121" s="247"/>
      <c r="H121" s="250">
        <v>240</v>
      </c>
      <c r="I121" s="251"/>
      <c r="J121" s="247"/>
      <c r="K121" s="247"/>
      <c r="L121" s="252"/>
      <c r="M121" s="253"/>
      <c r="N121" s="254"/>
      <c r="O121" s="254"/>
      <c r="P121" s="254"/>
      <c r="Q121" s="254"/>
      <c r="R121" s="254"/>
      <c r="S121" s="254"/>
      <c r="T121" s="255"/>
      <c r="AT121" s="256" t="s">
        <v>299</v>
      </c>
      <c r="AU121" s="256" t="s">
        <v>86</v>
      </c>
      <c r="AV121" s="13" t="s">
        <v>215</v>
      </c>
      <c r="AW121" s="13" t="s">
        <v>38</v>
      </c>
      <c r="AX121" s="13" t="s">
        <v>84</v>
      </c>
      <c r="AY121" s="256" t="s">
        <v>195</v>
      </c>
    </row>
    <row r="122" s="1" customFormat="1" ht="16.5" customHeight="1">
      <c r="B122" s="39"/>
      <c r="C122" s="217" t="s">
        <v>210</v>
      </c>
      <c r="D122" s="217" t="s">
        <v>198</v>
      </c>
      <c r="E122" s="218" t="s">
        <v>307</v>
      </c>
      <c r="F122" s="219" t="s">
        <v>308</v>
      </c>
      <c r="G122" s="220" t="s">
        <v>309</v>
      </c>
      <c r="H122" s="221">
        <v>579.52999999999997</v>
      </c>
      <c r="I122" s="222"/>
      <c r="J122" s="223">
        <f>ROUND(I122*H122,2)</f>
        <v>0</v>
      </c>
      <c r="K122" s="219" t="s">
        <v>202</v>
      </c>
      <c r="L122" s="44"/>
      <c r="M122" s="224" t="s">
        <v>1</v>
      </c>
      <c r="N122" s="225" t="s">
        <v>48</v>
      </c>
      <c r="O122" s="80"/>
      <c r="P122" s="226">
        <f>O122*H122</f>
        <v>0</v>
      </c>
      <c r="Q122" s="226">
        <v>0</v>
      </c>
      <c r="R122" s="226">
        <f>Q122*H122</f>
        <v>0</v>
      </c>
      <c r="S122" s="226">
        <v>0</v>
      </c>
      <c r="T122" s="227">
        <f>S122*H122</f>
        <v>0</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310</v>
      </c>
    </row>
    <row r="123" s="1" customFormat="1">
      <c r="B123" s="39"/>
      <c r="C123" s="40"/>
      <c r="D123" s="229" t="s">
        <v>205</v>
      </c>
      <c r="E123" s="40"/>
      <c r="F123" s="230" t="s">
        <v>311</v>
      </c>
      <c r="G123" s="40"/>
      <c r="H123" s="40"/>
      <c r="I123" s="144"/>
      <c r="J123" s="40"/>
      <c r="K123" s="40"/>
      <c r="L123" s="44"/>
      <c r="M123" s="231"/>
      <c r="N123" s="80"/>
      <c r="O123" s="80"/>
      <c r="P123" s="80"/>
      <c r="Q123" s="80"/>
      <c r="R123" s="80"/>
      <c r="S123" s="80"/>
      <c r="T123" s="81"/>
      <c r="AT123" s="17" t="s">
        <v>205</v>
      </c>
      <c r="AU123" s="17" t="s">
        <v>86</v>
      </c>
    </row>
    <row r="124" s="12" customFormat="1">
      <c r="B124" s="235"/>
      <c r="C124" s="236"/>
      <c r="D124" s="229" t="s">
        <v>299</v>
      </c>
      <c r="E124" s="237" t="s">
        <v>1</v>
      </c>
      <c r="F124" s="238" t="s">
        <v>312</v>
      </c>
      <c r="G124" s="236"/>
      <c r="H124" s="239">
        <v>579.52999999999997</v>
      </c>
      <c r="I124" s="240"/>
      <c r="J124" s="236"/>
      <c r="K124" s="236"/>
      <c r="L124" s="241"/>
      <c r="M124" s="242"/>
      <c r="N124" s="243"/>
      <c r="O124" s="243"/>
      <c r="P124" s="243"/>
      <c r="Q124" s="243"/>
      <c r="R124" s="243"/>
      <c r="S124" s="243"/>
      <c r="T124" s="244"/>
      <c r="AT124" s="245" t="s">
        <v>299</v>
      </c>
      <c r="AU124" s="245" t="s">
        <v>86</v>
      </c>
      <c r="AV124" s="12" t="s">
        <v>86</v>
      </c>
      <c r="AW124" s="12" t="s">
        <v>38</v>
      </c>
      <c r="AX124" s="12" t="s">
        <v>77</v>
      </c>
      <c r="AY124" s="245" t="s">
        <v>195</v>
      </c>
    </row>
    <row r="125" s="13" customFormat="1">
      <c r="B125" s="246"/>
      <c r="C125" s="247"/>
      <c r="D125" s="229" t="s">
        <v>299</v>
      </c>
      <c r="E125" s="248" t="s">
        <v>1</v>
      </c>
      <c r="F125" s="249" t="s">
        <v>301</v>
      </c>
      <c r="G125" s="247"/>
      <c r="H125" s="250">
        <v>579.52999999999997</v>
      </c>
      <c r="I125" s="251"/>
      <c r="J125" s="247"/>
      <c r="K125" s="247"/>
      <c r="L125" s="252"/>
      <c r="M125" s="253"/>
      <c r="N125" s="254"/>
      <c r="O125" s="254"/>
      <c r="P125" s="254"/>
      <c r="Q125" s="254"/>
      <c r="R125" s="254"/>
      <c r="S125" s="254"/>
      <c r="T125" s="255"/>
      <c r="AT125" s="256" t="s">
        <v>299</v>
      </c>
      <c r="AU125" s="256" t="s">
        <v>86</v>
      </c>
      <c r="AV125" s="13" t="s">
        <v>215</v>
      </c>
      <c r="AW125" s="13" t="s">
        <v>38</v>
      </c>
      <c r="AX125" s="13" t="s">
        <v>84</v>
      </c>
      <c r="AY125" s="256" t="s">
        <v>195</v>
      </c>
    </row>
    <row r="126" s="1" customFormat="1" ht="16.5" customHeight="1">
      <c r="B126" s="39"/>
      <c r="C126" s="217" t="s">
        <v>215</v>
      </c>
      <c r="D126" s="217" t="s">
        <v>198</v>
      </c>
      <c r="E126" s="218" t="s">
        <v>313</v>
      </c>
      <c r="F126" s="219" t="s">
        <v>314</v>
      </c>
      <c r="G126" s="220" t="s">
        <v>309</v>
      </c>
      <c r="H126" s="221">
        <v>746.07000000000005</v>
      </c>
      <c r="I126" s="222"/>
      <c r="J126" s="223">
        <f>ROUND(I126*H126,2)</f>
        <v>0</v>
      </c>
      <c r="K126" s="219" t="s">
        <v>202</v>
      </c>
      <c r="L126" s="44"/>
      <c r="M126" s="224" t="s">
        <v>1</v>
      </c>
      <c r="N126" s="225" t="s">
        <v>48</v>
      </c>
      <c r="O126" s="80"/>
      <c r="P126" s="226">
        <f>O126*H126</f>
        <v>0</v>
      </c>
      <c r="Q126" s="226">
        <v>0</v>
      </c>
      <c r="R126" s="226">
        <f>Q126*H126</f>
        <v>0</v>
      </c>
      <c r="S126" s="226">
        <v>0</v>
      </c>
      <c r="T126" s="227">
        <f>S126*H126</f>
        <v>0</v>
      </c>
      <c r="AR126" s="17" t="s">
        <v>215</v>
      </c>
      <c r="AT126" s="17" t="s">
        <v>198</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215</v>
      </c>
      <c r="BM126" s="17" t="s">
        <v>315</v>
      </c>
    </row>
    <row r="127" s="12" customFormat="1">
      <c r="B127" s="235"/>
      <c r="C127" s="236"/>
      <c r="D127" s="229" t="s">
        <v>299</v>
      </c>
      <c r="E127" s="237" t="s">
        <v>1</v>
      </c>
      <c r="F127" s="238" t="s">
        <v>316</v>
      </c>
      <c r="G127" s="236"/>
      <c r="H127" s="239">
        <v>454.01999999999998</v>
      </c>
      <c r="I127" s="240"/>
      <c r="J127" s="236"/>
      <c r="K127" s="236"/>
      <c r="L127" s="241"/>
      <c r="M127" s="242"/>
      <c r="N127" s="243"/>
      <c r="O127" s="243"/>
      <c r="P127" s="243"/>
      <c r="Q127" s="243"/>
      <c r="R127" s="243"/>
      <c r="S127" s="243"/>
      <c r="T127" s="244"/>
      <c r="AT127" s="245" t="s">
        <v>299</v>
      </c>
      <c r="AU127" s="245" t="s">
        <v>86</v>
      </c>
      <c r="AV127" s="12" t="s">
        <v>86</v>
      </c>
      <c r="AW127" s="12" t="s">
        <v>38</v>
      </c>
      <c r="AX127" s="12" t="s">
        <v>77</v>
      </c>
      <c r="AY127" s="245" t="s">
        <v>195</v>
      </c>
    </row>
    <row r="128" s="14" customFormat="1">
      <c r="B128" s="257"/>
      <c r="C128" s="258"/>
      <c r="D128" s="229" t="s">
        <v>299</v>
      </c>
      <c r="E128" s="259" t="s">
        <v>1</v>
      </c>
      <c r="F128" s="260" t="s">
        <v>317</v>
      </c>
      <c r="G128" s="258"/>
      <c r="H128" s="261">
        <v>454.01999999999998</v>
      </c>
      <c r="I128" s="262"/>
      <c r="J128" s="258"/>
      <c r="K128" s="258"/>
      <c r="L128" s="263"/>
      <c r="M128" s="264"/>
      <c r="N128" s="265"/>
      <c r="O128" s="265"/>
      <c r="P128" s="265"/>
      <c r="Q128" s="265"/>
      <c r="R128" s="265"/>
      <c r="S128" s="265"/>
      <c r="T128" s="266"/>
      <c r="AT128" s="267" t="s">
        <v>299</v>
      </c>
      <c r="AU128" s="267" t="s">
        <v>86</v>
      </c>
      <c r="AV128" s="14" t="s">
        <v>210</v>
      </c>
      <c r="AW128" s="14" t="s">
        <v>38</v>
      </c>
      <c r="AX128" s="14" t="s">
        <v>77</v>
      </c>
      <c r="AY128" s="267" t="s">
        <v>195</v>
      </c>
    </row>
    <row r="129" s="12" customFormat="1">
      <c r="B129" s="235"/>
      <c r="C129" s="236"/>
      <c r="D129" s="229" t="s">
        <v>299</v>
      </c>
      <c r="E129" s="237" t="s">
        <v>1</v>
      </c>
      <c r="F129" s="238" t="s">
        <v>318</v>
      </c>
      <c r="G129" s="236"/>
      <c r="H129" s="239">
        <v>292.05000000000001</v>
      </c>
      <c r="I129" s="240"/>
      <c r="J129" s="236"/>
      <c r="K129" s="236"/>
      <c r="L129" s="241"/>
      <c r="M129" s="242"/>
      <c r="N129" s="243"/>
      <c r="O129" s="243"/>
      <c r="P129" s="243"/>
      <c r="Q129" s="243"/>
      <c r="R129" s="243"/>
      <c r="S129" s="243"/>
      <c r="T129" s="244"/>
      <c r="AT129" s="245" t="s">
        <v>299</v>
      </c>
      <c r="AU129" s="245" t="s">
        <v>86</v>
      </c>
      <c r="AV129" s="12" t="s">
        <v>86</v>
      </c>
      <c r="AW129" s="12" t="s">
        <v>38</v>
      </c>
      <c r="AX129" s="12" t="s">
        <v>77</v>
      </c>
      <c r="AY129" s="245" t="s">
        <v>195</v>
      </c>
    </row>
    <row r="130" s="13" customFormat="1">
      <c r="B130" s="246"/>
      <c r="C130" s="247"/>
      <c r="D130" s="229" t="s">
        <v>299</v>
      </c>
      <c r="E130" s="248" t="s">
        <v>1</v>
      </c>
      <c r="F130" s="249" t="s">
        <v>301</v>
      </c>
      <c r="G130" s="247"/>
      <c r="H130" s="250">
        <v>746.07000000000005</v>
      </c>
      <c r="I130" s="251"/>
      <c r="J130" s="247"/>
      <c r="K130" s="247"/>
      <c r="L130" s="252"/>
      <c r="M130" s="253"/>
      <c r="N130" s="254"/>
      <c r="O130" s="254"/>
      <c r="P130" s="254"/>
      <c r="Q130" s="254"/>
      <c r="R130" s="254"/>
      <c r="S130" s="254"/>
      <c r="T130" s="255"/>
      <c r="AT130" s="256" t="s">
        <v>299</v>
      </c>
      <c r="AU130" s="256" t="s">
        <v>86</v>
      </c>
      <c r="AV130" s="13" t="s">
        <v>215</v>
      </c>
      <c r="AW130" s="13" t="s">
        <v>38</v>
      </c>
      <c r="AX130" s="13" t="s">
        <v>84</v>
      </c>
      <c r="AY130" s="256" t="s">
        <v>195</v>
      </c>
    </row>
    <row r="131" s="1" customFormat="1" ht="16.5" customHeight="1">
      <c r="B131" s="39"/>
      <c r="C131" s="217" t="s">
        <v>194</v>
      </c>
      <c r="D131" s="217" t="s">
        <v>198</v>
      </c>
      <c r="E131" s="218" t="s">
        <v>319</v>
      </c>
      <c r="F131" s="219" t="s">
        <v>320</v>
      </c>
      <c r="G131" s="220" t="s">
        <v>321</v>
      </c>
      <c r="H131" s="221">
        <v>522</v>
      </c>
      <c r="I131" s="222"/>
      <c r="J131" s="223">
        <f>ROUND(I131*H131,2)</f>
        <v>0</v>
      </c>
      <c r="K131" s="219" t="s">
        <v>202</v>
      </c>
      <c r="L131" s="44"/>
      <c r="M131" s="224" t="s">
        <v>1</v>
      </c>
      <c r="N131" s="225" t="s">
        <v>48</v>
      </c>
      <c r="O131" s="80"/>
      <c r="P131" s="226">
        <f>O131*H131</f>
        <v>0</v>
      </c>
      <c r="Q131" s="226">
        <v>0.00084000000000000003</v>
      </c>
      <c r="R131" s="226">
        <f>Q131*H131</f>
        <v>0.43848000000000004</v>
      </c>
      <c r="S131" s="226">
        <v>0</v>
      </c>
      <c r="T131" s="227">
        <f>S131*H131</f>
        <v>0</v>
      </c>
      <c r="AR131" s="17" t="s">
        <v>215</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215</v>
      </c>
      <c r="BM131" s="17" t="s">
        <v>322</v>
      </c>
    </row>
    <row r="132" s="12" customFormat="1">
      <c r="B132" s="235"/>
      <c r="C132" s="236"/>
      <c r="D132" s="229" t="s">
        <v>299</v>
      </c>
      <c r="E132" s="237" t="s">
        <v>1</v>
      </c>
      <c r="F132" s="238" t="s">
        <v>323</v>
      </c>
      <c r="G132" s="236"/>
      <c r="H132" s="239">
        <v>522</v>
      </c>
      <c r="I132" s="240"/>
      <c r="J132" s="236"/>
      <c r="K132" s="236"/>
      <c r="L132" s="241"/>
      <c r="M132" s="242"/>
      <c r="N132" s="243"/>
      <c r="O132" s="243"/>
      <c r="P132" s="243"/>
      <c r="Q132" s="243"/>
      <c r="R132" s="243"/>
      <c r="S132" s="243"/>
      <c r="T132" s="244"/>
      <c r="AT132" s="245" t="s">
        <v>299</v>
      </c>
      <c r="AU132" s="245" t="s">
        <v>86</v>
      </c>
      <c r="AV132" s="12" t="s">
        <v>86</v>
      </c>
      <c r="AW132" s="12" t="s">
        <v>38</v>
      </c>
      <c r="AX132" s="12" t="s">
        <v>77</v>
      </c>
      <c r="AY132" s="245" t="s">
        <v>195</v>
      </c>
    </row>
    <row r="133" s="13" customFormat="1">
      <c r="B133" s="246"/>
      <c r="C133" s="247"/>
      <c r="D133" s="229" t="s">
        <v>299</v>
      </c>
      <c r="E133" s="248" t="s">
        <v>1</v>
      </c>
      <c r="F133" s="249" t="s">
        <v>301</v>
      </c>
      <c r="G133" s="247"/>
      <c r="H133" s="250">
        <v>522</v>
      </c>
      <c r="I133" s="251"/>
      <c r="J133" s="247"/>
      <c r="K133" s="247"/>
      <c r="L133" s="252"/>
      <c r="M133" s="253"/>
      <c r="N133" s="254"/>
      <c r="O133" s="254"/>
      <c r="P133" s="254"/>
      <c r="Q133" s="254"/>
      <c r="R133" s="254"/>
      <c r="S133" s="254"/>
      <c r="T133" s="255"/>
      <c r="AT133" s="256" t="s">
        <v>299</v>
      </c>
      <c r="AU133" s="256" t="s">
        <v>86</v>
      </c>
      <c r="AV133" s="13" t="s">
        <v>215</v>
      </c>
      <c r="AW133" s="13" t="s">
        <v>38</v>
      </c>
      <c r="AX133" s="13" t="s">
        <v>84</v>
      </c>
      <c r="AY133" s="256" t="s">
        <v>195</v>
      </c>
    </row>
    <row r="134" s="1" customFormat="1" ht="16.5" customHeight="1">
      <c r="B134" s="39"/>
      <c r="C134" s="217" t="s">
        <v>228</v>
      </c>
      <c r="D134" s="217" t="s">
        <v>198</v>
      </c>
      <c r="E134" s="218" t="s">
        <v>324</v>
      </c>
      <c r="F134" s="219" t="s">
        <v>325</v>
      </c>
      <c r="G134" s="220" t="s">
        <v>321</v>
      </c>
      <c r="H134" s="221">
        <v>522</v>
      </c>
      <c r="I134" s="222"/>
      <c r="J134" s="223">
        <f>ROUND(I134*H134,2)</f>
        <v>0</v>
      </c>
      <c r="K134" s="219" t="s">
        <v>202</v>
      </c>
      <c r="L134" s="44"/>
      <c r="M134" s="224" t="s">
        <v>1</v>
      </c>
      <c r="N134" s="225" t="s">
        <v>48</v>
      </c>
      <c r="O134" s="80"/>
      <c r="P134" s="226">
        <f>O134*H134</f>
        <v>0</v>
      </c>
      <c r="Q134" s="226">
        <v>0</v>
      </c>
      <c r="R134" s="226">
        <f>Q134*H134</f>
        <v>0</v>
      </c>
      <c r="S134" s="226">
        <v>0</v>
      </c>
      <c r="T134" s="227">
        <f>S134*H134</f>
        <v>0</v>
      </c>
      <c r="AR134" s="17" t="s">
        <v>215</v>
      </c>
      <c r="AT134" s="17" t="s">
        <v>198</v>
      </c>
      <c r="AU134" s="17" t="s">
        <v>86</v>
      </c>
      <c r="AY134" s="17" t="s">
        <v>195</v>
      </c>
      <c r="BE134" s="228">
        <f>IF(N134="základní",J134,0)</f>
        <v>0</v>
      </c>
      <c r="BF134" s="228">
        <f>IF(N134="snížená",J134,0)</f>
        <v>0</v>
      </c>
      <c r="BG134" s="228">
        <f>IF(N134="zákl. přenesená",J134,0)</f>
        <v>0</v>
      </c>
      <c r="BH134" s="228">
        <f>IF(N134="sníž. přenesená",J134,0)</f>
        <v>0</v>
      </c>
      <c r="BI134" s="228">
        <f>IF(N134="nulová",J134,0)</f>
        <v>0</v>
      </c>
      <c r="BJ134" s="17" t="s">
        <v>84</v>
      </c>
      <c r="BK134" s="228">
        <f>ROUND(I134*H134,2)</f>
        <v>0</v>
      </c>
      <c r="BL134" s="17" t="s">
        <v>215</v>
      </c>
      <c r="BM134" s="17" t="s">
        <v>326</v>
      </c>
    </row>
    <row r="135" s="1" customFormat="1" ht="16.5" customHeight="1">
      <c r="B135" s="39"/>
      <c r="C135" s="217" t="s">
        <v>233</v>
      </c>
      <c r="D135" s="217" t="s">
        <v>198</v>
      </c>
      <c r="E135" s="218" t="s">
        <v>327</v>
      </c>
      <c r="F135" s="219" t="s">
        <v>328</v>
      </c>
      <c r="G135" s="220" t="s">
        <v>309</v>
      </c>
      <c r="H135" s="221">
        <v>894.57000000000005</v>
      </c>
      <c r="I135" s="222"/>
      <c r="J135" s="223">
        <f>ROUND(I135*H135,2)</f>
        <v>0</v>
      </c>
      <c r="K135" s="219" t="s">
        <v>202</v>
      </c>
      <c r="L135" s="44"/>
      <c r="M135" s="224" t="s">
        <v>1</v>
      </c>
      <c r="N135" s="225" t="s">
        <v>48</v>
      </c>
      <c r="O135" s="80"/>
      <c r="P135" s="226">
        <f>O135*H135</f>
        <v>0</v>
      </c>
      <c r="Q135" s="226">
        <v>0</v>
      </c>
      <c r="R135" s="226">
        <f>Q135*H135</f>
        <v>0</v>
      </c>
      <c r="S135" s="226">
        <v>0</v>
      </c>
      <c r="T135" s="227">
        <f>S135*H135</f>
        <v>0</v>
      </c>
      <c r="AR135" s="17" t="s">
        <v>215</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215</v>
      </c>
      <c r="BM135" s="17" t="s">
        <v>329</v>
      </c>
    </row>
    <row r="136" s="1" customFormat="1">
      <c r="B136" s="39"/>
      <c r="C136" s="40"/>
      <c r="D136" s="229" t="s">
        <v>205</v>
      </c>
      <c r="E136" s="40"/>
      <c r="F136" s="230" t="s">
        <v>330</v>
      </c>
      <c r="G136" s="40"/>
      <c r="H136" s="40"/>
      <c r="I136" s="144"/>
      <c r="J136" s="40"/>
      <c r="K136" s="40"/>
      <c r="L136" s="44"/>
      <c r="M136" s="231"/>
      <c r="N136" s="80"/>
      <c r="O136" s="80"/>
      <c r="P136" s="80"/>
      <c r="Q136" s="80"/>
      <c r="R136" s="80"/>
      <c r="S136" s="80"/>
      <c r="T136" s="81"/>
      <c r="AT136" s="17" t="s">
        <v>205</v>
      </c>
      <c r="AU136" s="17" t="s">
        <v>86</v>
      </c>
    </row>
    <row r="137" s="12" customFormat="1">
      <c r="B137" s="235"/>
      <c r="C137" s="236"/>
      <c r="D137" s="229" t="s">
        <v>299</v>
      </c>
      <c r="E137" s="236"/>
      <c r="F137" s="238" t="s">
        <v>331</v>
      </c>
      <c r="G137" s="236"/>
      <c r="H137" s="239">
        <v>894.57000000000005</v>
      </c>
      <c r="I137" s="240"/>
      <c r="J137" s="236"/>
      <c r="K137" s="236"/>
      <c r="L137" s="241"/>
      <c r="M137" s="242"/>
      <c r="N137" s="243"/>
      <c r="O137" s="243"/>
      <c r="P137" s="243"/>
      <c r="Q137" s="243"/>
      <c r="R137" s="243"/>
      <c r="S137" s="243"/>
      <c r="T137" s="244"/>
      <c r="AT137" s="245" t="s">
        <v>299</v>
      </c>
      <c r="AU137" s="245" t="s">
        <v>86</v>
      </c>
      <c r="AV137" s="12" t="s">
        <v>86</v>
      </c>
      <c r="AW137" s="12" t="s">
        <v>4</v>
      </c>
      <c r="AX137" s="12" t="s">
        <v>84</v>
      </c>
      <c r="AY137" s="245" t="s">
        <v>195</v>
      </c>
    </row>
    <row r="138" s="1" customFormat="1" ht="16.5" customHeight="1">
      <c r="B138" s="39"/>
      <c r="C138" s="217" t="s">
        <v>238</v>
      </c>
      <c r="D138" s="217" t="s">
        <v>198</v>
      </c>
      <c r="E138" s="218" t="s">
        <v>332</v>
      </c>
      <c r="F138" s="219" t="s">
        <v>333</v>
      </c>
      <c r="G138" s="220" t="s">
        <v>309</v>
      </c>
      <c r="H138" s="221">
        <v>1866.3150000000001</v>
      </c>
      <c r="I138" s="222"/>
      <c r="J138" s="223">
        <f>ROUND(I138*H138,2)</f>
        <v>0</v>
      </c>
      <c r="K138" s="219" t="s">
        <v>202</v>
      </c>
      <c r="L138" s="44"/>
      <c r="M138" s="224" t="s">
        <v>1</v>
      </c>
      <c r="N138" s="225" t="s">
        <v>48</v>
      </c>
      <c r="O138" s="80"/>
      <c r="P138" s="226">
        <f>O138*H138</f>
        <v>0</v>
      </c>
      <c r="Q138" s="226">
        <v>0</v>
      </c>
      <c r="R138" s="226">
        <f>Q138*H138</f>
        <v>0</v>
      </c>
      <c r="S138" s="226">
        <v>0</v>
      </c>
      <c r="T138" s="227">
        <f>S138*H138</f>
        <v>0</v>
      </c>
      <c r="AR138" s="17" t="s">
        <v>215</v>
      </c>
      <c r="AT138" s="17" t="s">
        <v>198</v>
      </c>
      <c r="AU138" s="17" t="s">
        <v>86</v>
      </c>
      <c r="AY138" s="17" t="s">
        <v>195</v>
      </c>
      <c r="BE138" s="228">
        <f>IF(N138="základní",J138,0)</f>
        <v>0</v>
      </c>
      <c r="BF138" s="228">
        <f>IF(N138="snížená",J138,0)</f>
        <v>0</v>
      </c>
      <c r="BG138" s="228">
        <f>IF(N138="zákl. přenesená",J138,0)</f>
        <v>0</v>
      </c>
      <c r="BH138" s="228">
        <f>IF(N138="sníž. přenesená",J138,0)</f>
        <v>0</v>
      </c>
      <c r="BI138" s="228">
        <f>IF(N138="nulová",J138,0)</f>
        <v>0</v>
      </c>
      <c r="BJ138" s="17" t="s">
        <v>84</v>
      </c>
      <c r="BK138" s="228">
        <f>ROUND(I138*H138,2)</f>
        <v>0</v>
      </c>
      <c r="BL138" s="17" t="s">
        <v>215</v>
      </c>
      <c r="BM138" s="17" t="s">
        <v>334</v>
      </c>
    </row>
    <row r="139" s="15" customFormat="1">
      <c r="B139" s="268"/>
      <c r="C139" s="269"/>
      <c r="D139" s="229" t="s">
        <v>299</v>
      </c>
      <c r="E139" s="270" t="s">
        <v>1</v>
      </c>
      <c r="F139" s="271" t="s">
        <v>335</v>
      </c>
      <c r="G139" s="269"/>
      <c r="H139" s="270" t="s">
        <v>1</v>
      </c>
      <c r="I139" s="272"/>
      <c r="J139" s="269"/>
      <c r="K139" s="269"/>
      <c r="L139" s="273"/>
      <c r="M139" s="274"/>
      <c r="N139" s="275"/>
      <c r="O139" s="275"/>
      <c r="P139" s="275"/>
      <c r="Q139" s="275"/>
      <c r="R139" s="275"/>
      <c r="S139" s="275"/>
      <c r="T139" s="276"/>
      <c r="AT139" s="277" t="s">
        <v>299</v>
      </c>
      <c r="AU139" s="277" t="s">
        <v>86</v>
      </c>
      <c r="AV139" s="15" t="s">
        <v>84</v>
      </c>
      <c r="AW139" s="15" t="s">
        <v>38</v>
      </c>
      <c r="AX139" s="15" t="s">
        <v>77</v>
      </c>
      <c r="AY139" s="277" t="s">
        <v>195</v>
      </c>
    </row>
    <row r="140" s="12" customFormat="1">
      <c r="B140" s="235"/>
      <c r="C140" s="236"/>
      <c r="D140" s="229" t="s">
        <v>299</v>
      </c>
      <c r="E140" s="237" t="s">
        <v>1</v>
      </c>
      <c r="F140" s="238" t="s">
        <v>336</v>
      </c>
      <c r="G140" s="236"/>
      <c r="H140" s="239">
        <v>405.67099999999999</v>
      </c>
      <c r="I140" s="240"/>
      <c r="J140" s="236"/>
      <c r="K140" s="236"/>
      <c r="L140" s="241"/>
      <c r="M140" s="242"/>
      <c r="N140" s="243"/>
      <c r="O140" s="243"/>
      <c r="P140" s="243"/>
      <c r="Q140" s="243"/>
      <c r="R140" s="243"/>
      <c r="S140" s="243"/>
      <c r="T140" s="244"/>
      <c r="AT140" s="245" t="s">
        <v>299</v>
      </c>
      <c r="AU140" s="245" t="s">
        <v>86</v>
      </c>
      <c r="AV140" s="12" t="s">
        <v>86</v>
      </c>
      <c r="AW140" s="12" t="s">
        <v>38</v>
      </c>
      <c r="AX140" s="12" t="s">
        <v>77</v>
      </c>
      <c r="AY140" s="245" t="s">
        <v>195</v>
      </c>
    </row>
    <row r="141" s="12" customFormat="1">
      <c r="B141" s="235"/>
      <c r="C141" s="236"/>
      <c r="D141" s="229" t="s">
        <v>299</v>
      </c>
      <c r="E141" s="237" t="s">
        <v>1</v>
      </c>
      <c r="F141" s="238" t="s">
        <v>337</v>
      </c>
      <c r="G141" s="236"/>
      <c r="H141" s="239">
        <v>317.81400000000002</v>
      </c>
      <c r="I141" s="240"/>
      <c r="J141" s="236"/>
      <c r="K141" s="236"/>
      <c r="L141" s="241"/>
      <c r="M141" s="242"/>
      <c r="N141" s="243"/>
      <c r="O141" s="243"/>
      <c r="P141" s="243"/>
      <c r="Q141" s="243"/>
      <c r="R141" s="243"/>
      <c r="S141" s="243"/>
      <c r="T141" s="244"/>
      <c r="AT141" s="245" t="s">
        <v>299</v>
      </c>
      <c r="AU141" s="245" t="s">
        <v>86</v>
      </c>
      <c r="AV141" s="12" t="s">
        <v>86</v>
      </c>
      <c r="AW141" s="12" t="s">
        <v>38</v>
      </c>
      <c r="AX141" s="12" t="s">
        <v>77</v>
      </c>
      <c r="AY141" s="245" t="s">
        <v>195</v>
      </c>
    </row>
    <row r="142" s="12" customFormat="1">
      <c r="B142" s="235"/>
      <c r="C142" s="236"/>
      <c r="D142" s="229" t="s">
        <v>299</v>
      </c>
      <c r="E142" s="237" t="s">
        <v>1</v>
      </c>
      <c r="F142" s="238" t="s">
        <v>338</v>
      </c>
      <c r="G142" s="236"/>
      <c r="H142" s="239">
        <v>456.83999999999998</v>
      </c>
      <c r="I142" s="240"/>
      <c r="J142" s="236"/>
      <c r="K142" s="236"/>
      <c r="L142" s="241"/>
      <c r="M142" s="242"/>
      <c r="N142" s="243"/>
      <c r="O142" s="243"/>
      <c r="P142" s="243"/>
      <c r="Q142" s="243"/>
      <c r="R142" s="243"/>
      <c r="S142" s="243"/>
      <c r="T142" s="244"/>
      <c r="AT142" s="245" t="s">
        <v>299</v>
      </c>
      <c r="AU142" s="245" t="s">
        <v>86</v>
      </c>
      <c r="AV142" s="12" t="s">
        <v>86</v>
      </c>
      <c r="AW142" s="12" t="s">
        <v>38</v>
      </c>
      <c r="AX142" s="12" t="s">
        <v>77</v>
      </c>
      <c r="AY142" s="245" t="s">
        <v>195</v>
      </c>
    </row>
    <row r="143" s="12" customFormat="1">
      <c r="B143" s="235"/>
      <c r="C143" s="236"/>
      <c r="D143" s="229" t="s">
        <v>299</v>
      </c>
      <c r="E143" s="237" t="s">
        <v>1</v>
      </c>
      <c r="F143" s="238" t="s">
        <v>339</v>
      </c>
      <c r="G143" s="236"/>
      <c r="H143" s="239">
        <v>531.15999999999997</v>
      </c>
      <c r="I143" s="240"/>
      <c r="J143" s="236"/>
      <c r="K143" s="236"/>
      <c r="L143" s="241"/>
      <c r="M143" s="242"/>
      <c r="N143" s="243"/>
      <c r="O143" s="243"/>
      <c r="P143" s="243"/>
      <c r="Q143" s="243"/>
      <c r="R143" s="243"/>
      <c r="S143" s="243"/>
      <c r="T143" s="244"/>
      <c r="AT143" s="245" t="s">
        <v>299</v>
      </c>
      <c r="AU143" s="245" t="s">
        <v>86</v>
      </c>
      <c r="AV143" s="12" t="s">
        <v>86</v>
      </c>
      <c r="AW143" s="12" t="s">
        <v>38</v>
      </c>
      <c r="AX143" s="12" t="s">
        <v>77</v>
      </c>
      <c r="AY143" s="245" t="s">
        <v>195</v>
      </c>
    </row>
    <row r="144" s="12" customFormat="1">
      <c r="B144" s="235"/>
      <c r="C144" s="236"/>
      <c r="D144" s="229" t="s">
        <v>299</v>
      </c>
      <c r="E144" s="237" t="s">
        <v>1</v>
      </c>
      <c r="F144" s="238" t="s">
        <v>340</v>
      </c>
      <c r="G144" s="236"/>
      <c r="H144" s="239">
        <v>154.83000000000001</v>
      </c>
      <c r="I144" s="240"/>
      <c r="J144" s="236"/>
      <c r="K144" s="236"/>
      <c r="L144" s="241"/>
      <c r="M144" s="242"/>
      <c r="N144" s="243"/>
      <c r="O144" s="243"/>
      <c r="P144" s="243"/>
      <c r="Q144" s="243"/>
      <c r="R144" s="243"/>
      <c r="S144" s="243"/>
      <c r="T144" s="244"/>
      <c r="AT144" s="245" t="s">
        <v>299</v>
      </c>
      <c r="AU144" s="245" t="s">
        <v>86</v>
      </c>
      <c r="AV144" s="12" t="s">
        <v>86</v>
      </c>
      <c r="AW144" s="12" t="s">
        <v>38</v>
      </c>
      <c r="AX144" s="12" t="s">
        <v>77</v>
      </c>
      <c r="AY144" s="245" t="s">
        <v>195</v>
      </c>
    </row>
    <row r="145" s="13" customFormat="1">
      <c r="B145" s="246"/>
      <c r="C145" s="247"/>
      <c r="D145" s="229" t="s">
        <v>299</v>
      </c>
      <c r="E145" s="248" t="s">
        <v>1</v>
      </c>
      <c r="F145" s="249" t="s">
        <v>301</v>
      </c>
      <c r="G145" s="247"/>
      <c r="H145" s="250">
        <v>1866.3150000000001</v>
      </c>
      <c r="I145" s="251"/>
      <c r="J145" s="247"/>
      <c r="K145" s="247"/>
      <c r="L145" s="252"/>
      <c r="M145" s="253"/>
      <c r="N145" s="254"/>
      <c r="O145" s="254"/>
      <c r="P145" s="254"/>
      <c r="Q145" s="254"/>
      <c r="R145" s="254"/>
      <c r="S145" s="254"/>
      <c r="T145" s="255"/>
      <c r="AT145" s="256" t="s">
        <v>299</v>
      </c>
      <c r="AU145" s="256" t="s">
        <v>86</v>
      </c>
      <c r="AV145" s="13" t="s">
        <v>215</v>
      </c>
      <c r="AW145" s="13" t="s">
        <v>38</v>
      </c>
      <c r="AX145" s="13" t="s">
        <v>84</v>
      </c>
      <c r="AY145" s="256" t="s">
        <v>195</v>
      </c>
    </row>
    <row r="146" s="1" customFormat="1" ht="16.5" customHeight="1">
      <c r="B146" s="39"/>
      <c r="C146" s="217" t="s">
        <v>245</v>
      </c>
      <c r="D146" s="217" t="s">
        <v>198</v>
      </c>
      <c r="E146" s="218" t="s">
        <v>341</v>
      </c>
      <c r="F146" s="219" t="s">
        <v>342</v>
      </c>
      <c r="G146" s="220" t="s">
        <v>309</v>
      </c>
      <c r="H146" s="221">
        <v>9331.5750000000007</v>
      </c>
      <c r="I146" s="222"/>
      <c r="J146" s="223">
        <f>ROUND(I146*H146,2)</f>
        <v>0</v>
      </c>
      <c r="K146" s="219" t="s">
        <v>202</v>
      </c>
      <c r="L146" s="44"/>
      <c r="M146" s="224" t="s">
        <v>1</v>
      </c>
      <c r="N146" s="225" t="s">
        <v>48</v>
      </c>
      <c r="O146" s="80"/>
      <c r="P146" s="226">
        <f>O146*H146</f>
        <v>0</v>
      </c>
      <c r="Q146" s="226">
        <v>0</v>
      </c>
      <c r="R146" s="226">
        <f>Q146*H146</f>
        <v>0</v>
      </c>
      <c r="S146" s="226">
        <v>0</v>
      </c>
      <c r="T146" s="227">
        <f>S146*H146</f>
        <v>0</v>
      </c>
      <c r="AR146" s="17" t="s">
        <v>215</v>
      </c>
      <c r="AT146" s="17" t="s">
        <v>198</v>
      </c>
      <c r="AU146" s="17" t="s">
        <v>86</v>
      </c>
      <c r="AY146" s="17" t="s">
        <v>195</v>
      </c>
      <c r="BE146" s="228">
        <f>IF(N146="základní",J146,0)</f>
        <v>0</v>
      </c>
      <c r="BF146" s="228">
        <f>IF(N146="snížená",J146,0)</f>
        <v>0</v>
      </c>
      <c r="BG146" s="228">
        <f>IF(N146="zákl. přenesená",J146,0)</f>
        <v>0</v>
      </c>
      <c r="BH146" s="228">
        <f>IF(N146="sníž. přenesená",J146,0)</f>
        <v>0</v>
      </c>
      <c r="BI146" s="228">
        <f>IF(N146="nulová",J146,0)</f>
        <v>0</v>
      </c>
      <c r="BJ146" s="17" t="s">
        <v>84</v>
      </c>
      <c r="BK146" s="228">
        <f>ROUND(I146*H146,2)</f>
        <v>0</v>
      </c>
      <c r="BL146" s="17" t="s">
        <v>215</v>
      </c>
      <c r="BM146" s="17" t="s">
        <v>343</v>
      </c>
    </row>
    <row r="147" s="12" customFormat="1">
      <c r="B147" s="235"/>
      <c r="C147" s="236"/>
      <c r="D147" s="229" t="s">
        <v>299</v>
      </c>
      <c r="E147" s="236"/>
      <c r="F147" s="238" t="s">
        <v>344</v>
      </c>
      <c r="G147" s="236"/>
      <c r="H147" s="239">
        <v>9331.5750000000007</v>
      </c>
      <c r="I147" s="240"/>
      <c r="J147" s="236"/>
      <c r="K147" s="236"/>
      <c r="L147" s="241"/>
      <c r="M147" s="242"/>
      <c r="N147" s="243"/>
      <c r="O147" s="243"/>
      <c r="P147" s="243"/>
      <c r="Q147" s="243"/>
      <c r="R147" s="243"/>
      <c r="S147" s="243"/>
      <c r="T147" s="244"/>
      <c r="AT147" s="245" t="s">
        <v>299</v>
      </c>
      <c r="AU147" s="245" t="s">
        <v>86</v>
      </c>
      <c r="AV147" s="12" t="s">
        <v>86</v>
      </c>
      <c r="AW147" s="12" t="s">
        <v>4</v>
      </c>
      <c r="AX147" s="12" t="s">
        <v>84</v>
      </c>
      <c r="AY147" s="245" t="s">
        <v>195</v>
      </c>
    </row>
    <row r="148" s="1" customFormat="1" ht="16.5" customHeight="1">
      <c r="B148" s="39"/>
      <c r="C148" s="217" t="s">
        <v>250</v>
      </c>
      <c r="D148" s="217" t="s">
        <v>198</v>
      </c>
      <c r="E148" s="218" t="s">
        <v>345</v>
      </c>
      <c r="F148" s="219" t="s">
        <v>346</v>
      </c>
      <c r="G148" s="220" t="s">
        <v>309</v>
      </c>
      <c r="H148" s="221">
        <v>1866.3150000000001</v>
      </c>
      <c r="I148" s="222"/>
      <c r="J148" s="223">
        <f>ROUND(I148*H148,2)</f>
        <v>0</v>
      </c>
      <c r="K148" s="219" t="s">
        <v>202</v>
      </c>
      <c r="L148" s="44"/>
      <c r="M148" s="224" t="s">
        <v>1</v>
      </c>
      <c r="N148" s="225" t="s">
        <v>48</v>
      </c>
      <c r="O148" s="80"/>
      <c r="P148" s="226">
        <f>O148*H148</f>
        <v>0</v>
      </c>
      <c r="Q148" s="226">
        <v>0</v>
      </c>
      <c r="R148" s="226">
        <f>Q148*H148</f>
        <v>0</v>
      </c>
      <c r="S148" s="226">
        <v>0</v>
      </c>
      <c r="T148" s="227">
        <f>S148*H148</f>
        <v>0</v>
      </c>
      <c r="AR148" s="17" t="s">
        <v>215</v>
      </c>
      <c r="AT148" s="17" t="s">
        <v>198</v>
      </c>
      <c r="AU148" s="17" t="s">
        <v>86</v>
      </c>
      <c r="AY148" s="17" t="s">
        <v>195</v>
      </c>
      <c r="BE148" s="228">
        <f>IF(N148="základní",J148,0)</f>
        <v>0</v>
      </c>
      <c r="BF148" s="228">
        <f>IF(N148="snížená",J148,0)</f>
        <v>0</v>
      </c>
      <c r="BG148" s="228">
        <f>IF(N148="zákl. přenesená",J148,0)</f>
        <v>0</v>
      </c>
      <c r="BH148" s="228">
        <f>IF(N148="sníž. přenesená",J148,0)</f>
        <v>0</v>
      </c>
      <c r="BI148" s="228">
        <f>IF(N148="nulová",J148,0)</f>
        <v>0</v>
      </c>
      <c r="BJ148" s="17" t="s">
        <v>84</v>
      </c>
      <c r="BK148" s="228">
        <f>ROUND(I148*H148,2)</f>
        <v>0</v>
      </c>
      <c r="BL148" s="17" t="s">
        <v>215</v>
      </c>
      <c r="BM148" s="17" t="s">
        <v>347</v>
      </c>
    </row>
    <row r="149" s="1" customFormat="1" ht="16.5" customHeight="1">
      <c r="B149" s="39"/>
      <c r="C149" s="217" t="s">
        <v>257</v>
      </c>
      <c r="D149" s="217" t="s">
        <v>198</v>
      </c>
      <c r="E149" s="218" t="s">
        <v>348</v>
      </c>
      <c r="F149" s="219" t="s">
        <v>349</v>
      </c>
      <c r="G149" s="220" t="s">
        <v>350</v>
      </c>
      <c r="H149" s="221">
        <v>3359.3670000000002</v>
      </c>
      <c r="I149" s="222"/>
      <c r="J149" s="223">
        <f>ROUND(I149*H149,2)</f>
        <v>0</v>
      </c>
      <c r="K149" s="219" t="s">
        <v>202</v>
      </c>
      <c r="L149" s="44"/>
      <c r="M149" s="224" t="s">
        <v>1</v>
      </c>
      <c r="N149" s="225" t="s">
        <v>48</v>
      </c>
      <c r="O149" s="80"/>
      <c r="P149" s="226">
        <f>O149*H149</f>
        <v>0</v>
      </c>
      <c r="Q149" s="226">
        <v>0</v>
      </c>
      <c r="R149" s="226">
        <f>Q149*H149</f>
        <v>0</v>
      </c>
      <c r="S149" s="226">
        <v>0</v>
      </c>
      <c r="T149" s="227">
        <f>S149*H149</f>
        <v>0</v>
      </c>
      <c r="AR149" s="17" t="s">
        <v>215</v>
      </c>
      <c r="AT149" s="17" t="s">
        <v>198</v>
      </c>
      <c r="AU149" s="17" t="s">
        <v>86</v>
      </c>
      <c r="AY149" s="17" t="s">
        <v>195</v>
      </c>
      <c r="BE149" s="228">
        <f>IF(N149="základní",J149,0)</f>
        <v>0</v>
      </c>
      <c r="BF149" s="228">
        <f>IF(N149="snížená",J149,0)</f>
        <v>0</v>
      </c>
      <c r="BG149" s="228">
        <f>IF(N149="zákl. přenesená",J149,0)</f>
        <v>0</v>
      </c>
      <c r="BH149" s="228">
        <f>IF(N149="sníž. přenesená",J149,0)</f>
        <v>0</v>
      </c>
      <c r="BI149" s="228">
        <f>IF(N149="nulová",J149,0)</f>
        <v>0</v>
      </c>
      <c r="BJ149" s="17" t="s">
        <v>84</v>
      </c>
      <c r="BK149" s="228">
        <f>ROUND(I149*H149,2)</f>
        <v>0</v>
      </c>
      <c r="BL149" s="17" t="s">
        <v>215</v>
      </c>
      <c r="BM149" s="17" t="s">
        <v>351</v>
      </c>
    </row>
    <row r="150" s="12" customFormat="1">
      <c r="B150" s="235"/>
      <c r="C150" s="236"/>
      <c r="D150" s="229" t="s">
        <v>299</v>
      </c>
      <c r="E150" s="236"/>
      <c r="F150" s="238" t="s">
        <v>352</v>
      </c>
      <c r="G150" s="236"/>
      <c r="H150" s="239">
        <v>3359.3670000000002</v>
      </c>
      <c r="I150" s="240"/>
      <c r="J150" s="236"/>
      <c r="K150" s="236"/>
      <c r="L150" s="241"/>
      <c r="M150" s="242"/>
      <c r="N150" s="243"/>
      <c r="O150" s="243"/>
      <c r="P150" s="243"/>
      <c r="Q150" s="243"/>
      <c r="R150" s="243"/>
      <c r="S150" s="243"/>
      <c r="T150" s="244"/>
      <c r="AT150" s="245" t="s">
        <v>299</v>
      </c>
      <c r="AU150" s="245" t="s">
        <v>86</v>
      </c>
      <c r="AV150" s="12" t="s">
        <v>86</v>
      </c>
      <c r="AW150" s="12" t="s">
        <v>4</v>
      </c>
      <c r="AX150" s="12" t="s">
        <v>84</v>
      </c>
      <c r="AY150" s="245" t="s">
        <v>195</v>
      </c>
    </row>
    <row r="151" s="1" customFormat="1" ht="16.5" customHeight="1">
      <c r="B151" s="39"/>
      <c r="C151" s="217" t="s">
        <v>353</v>
      </c>
      <c r="D151" s="217" t="s">
        <v>198</v>
      </c>
      <c r="E151" s="218" t="s">
        <v>354</v>
      </c>
      <c r="F151" s="219" t="s">
        <v>355</v>
      </c>
      <c r="G151" s="220" t="s">
        <v>309</v>
      </c>
      <c r="H151" s="221">
        <v>447.28500000000002</v>
      </c>
      <c r="I151" s="222"/>
      <c r="J151" s="223">
        <f>ROUND(I151*H151,2)</f>
        <v>0</v>
      </c>
      <c r="K151" s="219" t="s">
        <v>202</v>
      </c>
      <c r="L151" s="44"/>
      <c r="M151" s="224" t="s">
        <v>1</v>
      </c>
      <c r="N151" s="225" t="s">
        <v>48</v>
      </c>
      <c r="O151" s="80"/>
      <c r="P151" s="226">
        <f>O151*H151</f>
        <v>0</v>
      </c>
      <c r="Q151" s="226">
        <v>0</v>
      </c>
      <c r="R151" s="226">
        <f>Q151*H151</f>
        <v>0</v>
      </c>
      <c r="S151" s="226">
        <v>0</v>
      </c>
      <c r="T151" s="227">
        <f>S151*H151</f>
        <v>0</v>
      </c>
      <c r="AR151" s="17" t="s">
        <v>215</v>
      </c>
      <c r="AT151" s="17" t="s">
        <v>198</v>
      </c>
      <c r="AU151" s="17" t="s">
        <v>86</v>
      </c>
      <c r="AY151" s="17" t="s">
        <v>195</v>
      </c>
      <c r="BE151" s="228">
        <f>IF(N151="základní",J151,0)</f>
        <v>0</v>
      </c>
      <c r="BF151" s="228">
        <f>IF(N151="snížená",J151,0)</f>
        <v>0</v>
      </c>
      <c r="BG151" s="228">
        <f>IF(N151="zákl. přenesená",J151,0)</f>
        <v>0</v>
      </c>
      <c r="BH151" s="228">
        <f>IF(N151="sníž. přenesená",J151,0)</f>
        <v>0</v>
      </c>
      <c r="BI151" s="228">
        <f>IF(N151="nulová",J151,0)</f>
        <v>0</v>
      </c>
      <c r="BJ151" s="17" t="s">
        <v>84</v>
      </c>
      <c r="BK151" s="228">
        <f>ROUND(I151*H151,2)</f>
        <v>0</v>
      </c>
      <c r="BL151" s="17" t="s">
        <v>215</v>
      </c>
      <c r="BM151" s="17" t="s">
        <v>356</v>
      </c>
    </row>
    <row r="152" s="15" customFormat="1">
      <c r="B152" s="268"/>
      <c r="C152" s="269"/>
      <c r="D152" s="229" t="s">
        <v>299</v>
      </c>
      <c r="E152" s="270" t="s">
        <v>1</v>
      </c>
      <c r="F152" s="271" t="s">
        <v>335</v>
      </c>
      <c r="G152" s="269"/>
      <c r="H152" s="270" t="s">
        <v>1</v>
      </c>
      <c r="I152" s="272"/>
      <c r="J152" s="269"/>
      <c r="K152" s="269"/>
      <c r="L152" s="273"/>
      <c r="M152" s="274"/>
      <c r="N152" s="275"/>
      <c r="O152" s="275"/>
      <c r="P152" s="275"/>
      <c r="Q152" s="275"/>
      <c r="R152" s="275"/>
      <c r="S152" s="275"/>
      <c r="T152" s="276"/>
      <c r="AT152" s="277" t="s">
        <v>299</v>
      </c>
      <c r="AU152" s="277" t="s">
        <v>86</v>
      </c>
      <c r="AV152" s="15" t="s">
        <v>84</v>
      </c>
      <c r="AW152" s="15" t="s">
        <v>38</v>
      </c>
      <c r="AX152" s="15" t="s">
        <v>77</v>
      </c>
      <c r="AY152" s="277" t="s">
        <v>195</v>
      </c>
    </row>
    <row r="153" s="12" customFormat="1">
      <c r="B153" s="235"/>
      <c r="C153" s="236"/>
      <c r="D153" s="229" t="s">
        <v>299</v>
      </c>
      <c r="E153" s="237" t="s">
        <v>1</v>
      </c>
      <c r="F153" s="238" t="s">
        <v>357</v>
      </c>
      <c r="G153" s="236"/>
      <c r="H153" s="239">
        <v>173.85900000000001</v>
      </c>
      <c r="I153" s="240"/>
      <c r="J153" s="236"/>
      <c r="K153" s="236"/>
      <c r="L153" s="241"/>
      <c r="M153" s="242"/>
      <c r="N153" s="243"/>
      <c r="O153" s="243"/>
      <c r="P153" s="243"/>
      <c r="Q153" s="243"/>
      <c r="R153" s="243"/>
      <c r="S153" s="243"/>
      <c r="T153" s="244"/>
      <c r="AT153" s="245" t="s">
        <v>299</v>
      </c>
      <c r="AU153" s="245" t="s">
        <v>86</v>
      </c>
      <c r="AV153" s="12" t="s">
        <v>86</v>
      </c>
      <c r="AW153" s="12" t="s">
        <v>38</v>
      </c>
      <c r="AX153" s="12" t="s">
        <v>77</v>
      </c>
      <c r="AY153" s="245" t="s">
        <v>195</v>
      </c>
    </row>
    <row r="154" s="12" customFormat="1">
      <c r="B154" s="235"/>
      <c r="C154" s="236"/>
      <c r="D154" s="229" t="s">
        <v>299</v>
      </c>
      <c r="E154" s="237" t="s">
        <v>1</v>
      </c>
      <c r="F154" s="238" t="s">
        <v>358</v>
      </c>
      <c r="G154" s="236"/>
      <c r="H154" s="239">
        <v>136.20599999999999</v>
      </c>
      <c r="I154" s="240"/>
      <c r="J154" s="236"/>
      <c r="K154" s="236"/>
      <c r="L154" s="241"/>
      <c r="M154" s="242"/>
      <c r="N154" s="243"/>
      <c r="O154" s="243"/>
      <c r="P154" s="243"/>
      <c r="Q154" s="243"/>
      <c r="R154" s="243"/>
      <c r="S154" s="243"/>
      <c r="T154" s="244"/>
      <c r="AT154" s="245" t="s">
        <v>299</v>
      </c>
      <c r="AU154" s="245" t="s">
        <v>86</v>
      </c>
      <c r="AV154" s="12" t="s">
        <v>86</v>
      </c>
      <c r="AW154" s="12" t="s">
        <v>38</v>
      </c>
      <c r="AX154" s="12" t="s">
        <v>77</v>
      </c>
      <c r="AY154" s="245" t="s">
        <v>195</v>
      </c>
    </row>
    <row r="155" s="12" customFormat="1">
      <c r="B155" s="235"/>
      <c r="C155" s="236"/>
      <c r="D155" s="229" t="s">
        <v>299</v>
      </c>
      <c r="E155" s="237" t="s">
        <v>1</v>
      </c>
      <c r="F155" s="238" t="s">
        <v>359</v>
      </c>
      <c r="G155" s="236"/>
      <c r="H155" s="239">
        <v>137.22</v>
      </c>
      <c r="I155" s="240"/>
      <c r="J155" s="236"/>
      <c r="K155" s="236"/>
      <c r="L155" s="241"/>
      <c r="M155" s="242"/>
      <c r="N155" s="243"/>
      <c r="O155" s="243"/>
      <c r="P155" s="243"/>
      <c r="Q155" s="243"/>
      <c r="R155" s="243"/>
      <c r="S155" s="243"/>
      <c r="T155" s="244"/>
      <c r="AT155" s="245" t="s">
        <v>299</v>
      </c>
      <c r="AU155" s="245" t="s">
        <v>86</v>
      </c>
      <c r="AV155" s="12" t="s">
        <v>86</v>
      </c>
      <c r="AW155" s="12" t="s">
        <v>38</v>
      </c>
      <c r="AX155" s="12" t="s">
        <v>77</v>
      </c>
      <c r="AY155" s="245" t="s">
        <v>195</v>
      </c>
    </row>
    <row r="156" s="13" customFormat="1">
      <c r="B156" s="246"/>
      <c r="C156" s="247"/>
      <c r="D156" s="229" t="s">
        <v>299</v>
      </c>
      <c r="E156" s="248" t="s">
        <v>1</v>
      </c>
      <c r="F156" s="249" t="s">
        <v>301</v>
      </c>
      <c r="G156" s="247"/>
      <c r="H156" s="250">
        <v>447.28500000000002</v>
      </c>
      <c r="I156" s="251"/>
      <c r="J156" s="247"/>
      <c r="K156" s="247"/>
      <c r="L156" s="252"/>
      <c r="M156" s="253"/>
      <c r="N156" s="254"/>
      <c r="O156" s="254"/>
      <c r="P156" s="254"/>
      <c r="Q156" s="254"/>
      <c r="R156" s="254"/>
      <c r="S156" s="254"/>
      <c r="T156" s="255"/>
      <c r="AT156" s="256" t="s">
        <v>299</v>
      </c>
      <c r="AU156" s="256" t="s">
        <v>86</v>
      </c>
      <c r="AV156" s="13" t="s">
        <v>215</v>
      </c>
      <c r="AW156" s="13" t="s">
        <v>38</v>
      </c>
      <c r="AX156" s="13" t="s">
        <v>84</v>
      </c>
      <c r="AY156" s="256" t="s">
        <v>195</v>
      </c>
    </row>
    <row r="157" s="1" customFormat="1" ht="16.5" customHeight="1">
      <c r="B157" s="39"/>
      <c r="C157" s="217" t="s">
        <v>360</v>
      </c>
      <c r="D157" s="217" t="s">
        <v>198</v>
      </c>
      <c r="E157" s="218" t="s">
        <v>354</v>
      </c>
      <c r="F157" s="219" t="s">
        <v>355</v>
      </c>
      <c r="G157" s="220" t="s">
        <v>309</v>
      </c>
      <c r="H157" s="221">
        <v>1808.1410000000001</v>
      </c>
      <c r="I157" s="222"/>
      <c r="J157" s="223">
        <f>ROUND(I157*H157,2)</f>
        <v>0</v>
      </c>
      <c r="K157" s="219" t="s">
        <v>202</v>
      </c>
      <c r="L157" s="44"/>
      <c r="M157" s="224" t="s">
        <v>1</v>
      </c>
      <c r="N157" s="225" t="s">
        <v>48</v>
      </c>
      <c r="O157" s="80"/>
      <c r="P157" s="226">
        <f>O157*H157</f>
        <v>0</v>
      </c>
      <c r="Q157" s="226">
        <v>0</v>
      </c>
      <c r="R157" s="226">
        <f>Q157*H157</f>
        <v>0</v>
      </c>
      <c r="S157" s="226">
        <v>0</v>
      </c>
      <c r="T157" s="227">
        <f>S157*H157</f>
        <v>0</v>
      </c>
      <c r="AR157" s="17" t="s">
        <v>215</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215</v>
      </c>
      <c r="BM157" s="17" t="s">
        <v>361</v>
      </c>
    </row>
    <row r="158" s="15" customFormat="1">
      <c r="B158" s="268"/>
      <c r="C158" s="269"/>
      <c r="D158" s="229" t="s">
        <v>299</v>
      </c>
      <c r="E158" s="270" t="s">
        <v>1</v>
      </c>
      <c r="F158" s="271" t="s">
        <v>362</v>
      </c>
      <c r="G158" s="269"/>
      <c r="H158" s="270" t="s">
        <v>1</v>
      </c>
      <c r="I158" s="272"/>
      <c r="J158" s="269"/>
      <c r="K158" s="269"/>
      <c r="L158" s="273"/>
      <c r="M158" s="274"/>
      <c r="N158" s="275"/>
      <c r="O158" s="275"/>
      <c r="P158" s="275"/>
      <c r="Q158" s="275"/>
      <c r="R158" s="275"/>
      <c r="S158" s="275"/>
      <c r="T158" s="276"/>
      <c r="AT158" s="277" t="s">
        <v>299</v>
      </c>
      <c r="AU158" s="277" t="s">
        <v>86</v>
      </c>
      <c r="AV158" s="15" t="s">
        <v>84</v>
      </c>
      <c r="AW158" s="15" t="s">
        <v>38</v>
      </c>
      <c r="AX158" s="15" t="s">
        <v>77</v>
      </c>
      <c r="AY158" s="277" t="s">
        <v>195</v>
      </c>
    </row>
    <row r="159" s="12" customFormat="1">
      <c r="B159" s="235"/>
      <c r="C159" s="236"/>
      <c r="D159" s="229" t="s">
        <v>299</v>
      </c>
      <c r="E159" s="237" t="s">
        <v>1</v>
      </c>
      <c r="F159" s="238" t="s">
        <v>363</v>
      </c>
      <c r="G159" s="236"/>
      <c r="H159" s="239">
        <v>1993.404</v>
      </c>
      <c r="I159" s="240"/>
      <c r="J159" s="236"/>
      <c r="K159" s="236"/>
      <c r="L159" s="241"/>
      <c r="M159" s="242"/>
      <c r="N159" s="243"/>
      <c r="O159" s="243"/>
      <c r="P159" s="243"/>
      <c r="Q159" s="243"/>
      <c r="R159" s="243"/>
      <c r="S159" s="243"/>
      <c r="T159" s="244"/>
      <c r="AT159" s="245" t="s">
        <v>299</v>
      </c>
      <c r="AU159" s="245" t="s">
        <v>86</v>
      </c>
      <c r="AV159" s="12" t="s">
        <v>86</v>
      </c>
      <c r="AW159" s="12" t="s">
        <v>38</v>
      </c>
      <c r="AX159" s="12" t="s">
        <v>77</v>
      </c>
      <c r="AY159" s="245" t="s">
        <v>195</v>
      </c>
    </row>
    <row r="160" s="12" customFormat="1">
      <c r="B160" s="235"/>
      <c r="C160" s="236"/>
      <c r="D160" s="229" t="s">
        <v>299</v>
      </c>
      <c r="E160" s="237" t="s">
        <v>1</v>
      </c>
      <c r="F160" s="238" t="s">
        <v>364</v>
      </c>
      <c r="G160" s="236"/>
      <c r="H160" s="239">
        <v>-185.26300000000001</v>
      </c>
      <c r="I160" s="240"/>
      <c r="J160" s="236"/>
      <c r="K160" s="236"/>
      <c r="L160" s="241"/>
      <c r="M160" s="242"/>
      <c r="N160" s="243"/>
      <c r="O160" s="243"/>
      <c r="P160" s="243"/>
      <c r="Q160" s="243"/>
      <c r="R160" s="243"/>
      <c r="S160" s="243"/>
      <c r="T160" s="244"/>
      <c r="AT160" s="245" t="s">
        <v>299</v>
      </c>
      <c r="AU160" s="245" t="s">
        <v>86</v>
      </c>
      <c r="AV160" s="12" t="s">
        <v>86</v>
      </c>
      <c r="AW160" s="12" t="s">
        <v>38</v>
      </c>
      <c r="AX160" s="12" t="s">
        <v>77</v>
      </c>
      <c r="AY160" s="245" t="s">
        <v>195</v>
      </c>
    </row>
    <row r="161" s="13" customFormat="1">
      <c r="B161" s="246"/>
      <c r="C161" s="247"/>
      <c r="D161" s="229" t="s">
        <v>299</v>
      </c>
      <c r="E161" s="248" t="s">
        <v>1</v>
      </c>
      <c r="F161" s="249" t="s">
        <v>301</v>
      </c>
      <c r="G161" s="247"/>
      <c r="H161" s="250">
        <v>1808.1410000000001</v>
      </c>
      <c r="I161" s="251"/>
      <c r="J161" s="247"/>
      <c r="K161" s="247"/>
      <c r="L161" s="252"/>
      <c r="M161" s="253"/>
      <c r="N161" s="254"/>
      <c r="O161" s="254"/>
      <c r="P161" s="254"/>
      <c r="Q161" s="254"/>
      <c r="R161" s="254"/>
      <c r="S161" s="254"/>
      <c r="T161" s="255"/>
      <c r="AT161" s="256" t="s">
        <v>299</v>
      </c>
      <c r="AU161" s="256" t="s">
        <v>86</v>
      </c>
      <c r="AV161" s="13" t="s">
        <v>215</v>
      </c>
      <c r="AW161" s="13" t="s">
        <v>38</v>
      </c>
      <c r="AX161" s="13" t="s">
        <v>84</v>
      </c>
      <c r="AY161" s="256" t="s">
        <v>195</v>
      </c>
    </row>
    <row r="162" s="1" customFormat="1" ht="16.5" customHeight="1">
      <c r="B162" s="39"/>
      <c r="C162" s="278" t="s">
        <v>365</v>
      </c>
      <c r="D162" s="278" t="s">
        <v>366</v>
      </c>
      <c r="E162" s="279" t="s">
        <v>367</v>
      </c>
      <c r="F162" s="280" t="s">
        <v>368</v>
      </c>
      <c r="G162" s="281" t="s">
        <v>350</v>
      </c>
      <c r="H162" s="282">
        <v>3616.2820000000002</v>
      </c>
      <c r="I162" s="283"/>
      <c r="J162" s="284">
        <f>ROUND(I162*H162,2)</f>
        <v>0</v>
      </c>
      <c r="K162" s="280" t="s">
        <v>202</v>
      </c>
      <c r="L162" s="285"/>
      <c r="M162" s="286" t="s">
        <v>1</v>
      </c>
      <c r="N162" s="287" t="s">
        <v>48</v>
      </c>
      <c r="O162" s="80"/>
      <c r="P162" s="226">
        <f>O162*H162</f>
        <v>0</v>
      </c>
      <c r="Q162" s="226">
        <v>1</v>
      </c>
      <c r="R162" s="226">
        <f>Q162*H162</f>
        <v>3616.2820000000002</v>
      </c>
      <c r="S162" s="226">
        <v>0</v>
      </c>
      <c r="T162" s="227">
        <f>S162*H162</f>
        <v>0</v>
      </c>
      <c r="AR162" s="17" t="s">
        <v>238</v>
      </c>
      <c r="AT162" s="17" t="s">
        <v>366</v>
      </c>
      <c r="AU162" s="17" t="s">
        <v>86</v>
      </c>
      <c r="AY162" s="17" t="s">
        <v>195</v>
      </c>
      <c r="BE162" s="228">
        <f>IF(N162="základní",J162,0)</f>
        <v>0</v>
      </c>
      <c r="BF162" s="228">
        <f>IF(N162="snížená",J162,0)</f>
        <v>0</v>
      </c>
      <c r="BG162" s="228">
        <f>IF(N162="zákl. přenesená",J162,0)</f>
        <v>0</v>
      </c>
      <c r="BH162" s="228">
        <f>IF(N162="sníž. přenesená",J162,0)</f>
        <v>0</v>
      </c>
      <c r="BI162" s="228">
        <f>IF(N162="nulová",J162,0)</f>
        <v>0</v>
      </c>
      <c r="BJ162" s="17" t="s">
        <v>84</v>
      </c>
      <c r="BK162" s="228">
        <f>ROUND(I162*H162,2)</f>
        <v>0</v>
      </c>
      <c r="BL162" s="17" t="s">
        <v>215</v>
      </c>
      <c r="BM162" s="17" t="s">
        <v>369</v>
      </c>
    </row>
    <row r="163" s="1" customFormat="1">
      <c r="B163" s="39"/>
      <c r="C163" s="40"/>
      <c r="D163" s="229" t="s">
        <v>205</v>
      </c>
      <c r="E163" s="40"/>
      <c r="F163" s="230" t="s">
        <v>370</v>
      </c>
      <c r="G163" s="40"/>
      <c r="H163" s="40"/>
      <c r="I163" s="144"/>
      <c r="J163" s="40"/>
      <c r="K163" s="40"/>
      <c r="L163" s="44"/>
      <c r="M163" s="231"/>
      <c r="N163" s="80"/>
      <c r="O163" s="80"/>
      <c r="P163" s="80"/>
      <c r="Q163" s="80"/>
      <c r="R163" s="80"/>
      <c r="S163" s="80"/>
      <c r="T163" s="81"/>
      <c r="AT163" s="17" t="s">
        <v>205</v>
      </c>
      <c r="AU163" s="17" t="s">
        <v>86</v>
      </c>
    </row>
    <row r="164" s="12" customFormat="1">
      <c r="B164" s="235"/>
      <c r="C164" s="236"/>
      <c r="D164" s="229" t="s">
        <v>299</v>
      </c>
      <c r="E164" s="236"/>
      <c r="F164" s="238" t="s">
        <v>371</v>
      </c>
      <c r="G164" s="236"/>
      <c r="H164" s="239">
        <v>3616.2820000000002</v>
      </c>
      <c r="I164" s="240"/>
      <c r="J164" s="236"/>
      <c r="K164" s="236"/>
      <c r="L164" s="241"/>
      <c r="M164" s="242"/>
      <c r="N164" s="243"/>
      <c r="O164" s="243"/>
      <c r="P164" s="243"/>
      <c r="Q164" s="243"/>
      <c r="R164" s="243"/>
      <c r="S164" s="243"/>
      <c r="T164" s="244"/>
      <c r="AT164" s="245" t="s">
        <v>299</v>
      </c>
      <c r="AU164" s="245" t="s">
        <v>86</v>
      </c>
      <c r="AV164" s="12" t="s">
        <v>86</v>
      </c>
      <c r="AW164" s="12" t="s">
        <v>4</v>
      </c>
      <c r="AX164" s="12" t="s">
        <v>84</v>
      </c>
      <c r="AY164" s="245" t="s">
        <v>195</v>
      </c>
    </row>
    <row r="165" s="1" customFormat="1" ht="16.5" customHeight="1">
      <c r="B165" s="39"/>
      <c r="C165" s="217" t="s">
        <v>8</v>
      </c>
      <c r="D165" s="217" t="s">
        <v>198</v>
      </c>
      <c r="E165" s="218" t="s">
        <v>372</v>
      </c>
      <c r="F165" s="219" t="s">
        <v>373</v>
      </c>
      <c r="G165" s="220" t="s">
        <v>309</v>
      </c>
      <c r="H165" s="221">
        <v>119.09999999999999</v>
      </c>
      <c r="I165" s="222"/>
      <c r="J165" s="223">
        <f>ROUND(I165*H165,2)</f>
        <v>0</v>
      </c>
      <c r="K165" s="219" t="s">
        <v>202</v>
      </c>
      <c r="L165" s="44"/>
      <c r="M165" s="224" t="s">
        <v>1</v>
      </c>
      <c r="N165" s="225" t="s">
        <v>48</v>
      </c>
      <c r="O165" s="80"/>
      <c r="P165" s="226">
        <f>O165*H165</f>
        <v>0</v>
      </c>
      <c r="Q165" s="226">
        <v>0</v>
      </c>
      <c r="R165" s="226">
        <f>Q165*H165</f>
        <v>0</v>
      </c>
      <c r="S165" s="226">
        <v>0</v>
      </c>
      <c r="T165" s="227">
        <f>S165*H165</f>
        <v>0</v>
      </c>
      <c r="AR165" s="17" t="s">
        <v>84</v>
      </c>
      <c r="AT165" s="17" t="s">
        <v>198</v>
      </c>
      <c r="AU165" s="17" t="s">
        <v>86</v>
      </c>
      <c r="AY165" s="17" t="s">
        <v>195</v>
      </c>
      <c r="BE165" s="228">
        <f>IF(N165="základní",J165,0)</f>
        <v>0</v>
      </c>
      <c r="BF165" s="228">
        <f>IF(N165="snížená",J165,0)</f>
        <v>0</v>
      </c>
      <c r="BG165" s="228">
        <f>IF(N165="zákl. přenesená",J165,0)</f>
        <v>0</v>
      </c>
      <c r="BH165" s="228">
        <f>IF(N165="sníž. přenesená",J165,0)</f>
        <v>0</v>
      </c>
      <c r="BI165" s="228">
        <f>IF(N165="nulová",J165,0)</f>
        <v>0</v>
      </c>
      <c r="BJ165" s="17" t="s">
        <v>84</v>
      </c>
      <c r="BK165" s="228">
        <f>ROUND(I165*H165,2)</f>
        <v>0</v>
      </c>
      <c r="BL165" s="17" t="s">
        <v>84</v>
      </c>
      <c r="BM165" s="17" t="s">
        <v>374</v>
      </c>
    </row>
    <row r="166" s="12" customFormat="1">
      <c r="B166" s="235"/>
      <c r="C166" s="236"/>
      <c r="D166" s="229" t="s">
        <v>299</v>
      </c>
      <c r="E166" s="237" t="s">
        <v>1</v>
      </c>
      <c r="F166" s="238" t="s">
        <v>375</v>
      </c>
      <c r="G166" s="236"/>
      <c r="H166" s="239">
        <v>119.09999999999999</v>
      </c>
      <c r="I166" s="240"/>
      <c r="J166" s="236"/>
      <c r="K166" s="236"/>
      <c r="L166" s="241"/>
      <c r="M166" s="242"/>
      <c r="N166" s="243"/>
      <c r="O166" s="243"/>
      <c r="P166" s="243"/>
      <c r="Q166" s="243"/>
      <c r="R166" s="243"/>
      <c r="S166" s="243"/>
      <c r="T166" s="244"/>
      <c r="AT166" s="245" t="s">
        <v>299</v>
      </c>
      <c r="AU166" s="245" t="s">
        <v>86</v>
      </c>
      <c r="AV166" s="12" t="s">
        <v>86</v>
      </c>
      <c r="AW166" s="12" t="s">
        <v>38</v>
      </c>
      <c r="AX166" s="12" t="s">
        <v>77</v>
      </c>
      <c r="AY166" s="245" t="s">
        <v>195</v>
      </c>
    </row>
    <row r="167" s="13" customFormat="1">
      <c r="B167" s="246"/>
      <c r="C167" s="247"/>
      <c r="D167" s="229" t="s">
        <v>299</v>
      </c>
      <c r="E167" s="248" t="s">
        <v>1</v>
      </c>
      <c r="F167" s="249" t="s">
        <v>301</v>
      </c>
      <c r="G167" s="247"/>
      <c r="H167" s="250">
        <v>119.09999999999999</v>
      </c>
      <c r="I167" s="251"/>
      <c r="J167" s="247"/>
      <c r="K167" s="247"/>
      <c r="L167" s="252"/>
      <c r="M167" s="253"/>
      <c r="N167" s="254"/>
      <c r="O167" s="254"/>
      <c r="P167" s="254"/>
      <c r="Q167" s="254"/>
      <c r="R167" s="254"/>
      <c r="S167" s="254"/>
      <c r="T167" s="255"/>
      <c r="AT167" s="256" t="s">
        <v>299</v>
      </c>
      <c r="AU167" s="256" t="s">
        <v>86</v>
      </c>
      <c r="AV167" s="13" t="s">
        <v>215</v>
      </c>
      <c r="AW167" s="13" t="s">
        <v>38</v>
      </c>
      <c r="AX167" s="13" t="s">
        <v>84</v>
      </c>
      <c r="AY167" s="256" t="s">
        <v>195</v>
      </c>
    </row>
    <row r="168" s="1" customFormat="1" ht="16.5" customHeight="1">
      <c r="B168" s="39"/>
      <c r="C168" s="278" t="s">
        <v>376</v>
      </c>
      <c r="D168" s="278" t="s">
        <v>366</v>
      </c>
      <c r="E168" s="279" t="s">
        <v>377</v>
      </c>
      <c r="F168" s="280" t="s">
        <v>378</v>
      </c>
      <c r="G168" s="281" t="s">
        <v>350</v>
      </c>
      <c r="H168" s="282">
        <v>238.19999999999999</v>
      </c>
      <c r="I168" s="283"/>
      <c r="J168" s="284">
        <f>ROUND(I168*H168,2)</f>
        <v>0</v>
      </c>
      <c r="K168" s="280" t="s">
        <v>202</v>
      </c>
      <c r="L168" s="285"/>
      <c r="M168" s="286" t="s">
        <v>1</v>
      </c>
      <c r="N168" s="287" t="s">
        <v>48</v>
      </c>
      <c r="O168" s="80"/>
      <c r="P168" s="226">
        <f>O168*H168</f>
        <v>0</v>
      </c>
      <c r="Q168" s="226">
        <v>1</v>
      </c>
      <c r="R168" s="226">
        <f>Q168*H168</f>
        <v>238.19999999999999</v>
      </c>
      <c r="S168" s="226">
        <v>0</v>
      </c>
      <c r="T168" s="227">
        <f>S168*H168</f>
        <v>0</v>
      </c>
      <c r="AR168" s="17" t="s">
        <v>86</v>
      </c>
      <c r="AT168" s="17" t="s">
        <v>366</v>
      </c>
      <c r="AU168" s="17" t="s">
        <v>86</v>
      </c>
      <c r="AY168" s="17" t="s">
        <v>195</v>
      </c>
      <c r="BE168" s="228">
        <f>IF(N168="základní",J168,0)</f>
        <v>0</v>
      </c>
      <c r="BF168" s="228">
        <f>IF(N168="snížená",J168,0)</f>
        <v>0</v>
      </c>
      <c r="BG168" s="228">
        <f>IF(N168="zákl. přenesená",J168,0)</f>
        <v>0</v>
      </c>
      <c r="BH168" s="228">
        <f>IF(N168="sníž. přenesená",J168,0)</f>
        <v>0</v>
      </c>
      <c r="BI168" s="228">
        <f>IF(N168="nulová",J168,0)</f>
        <v>0</v>
      </c>
      <c r="BJ168" s="17" t="s">
        <v>84</v>
      </c>
      <c r="BK168" s="228">
        <f>ROUND(I168*H168,2)</f>
        <v>0</v>
      </c>
      <c r="BL168" s="17" t="s">
        <v>84</v>
      </c>
      <c r="BM168" s="17" t="s">
        <v>379</v>
      </c>
    </row>
    <row r="169" s="12" customFormat="1">
      <c r="B169" s="235"/>
      <c r="C169" s="236"/>
      <c r="D169" s="229" t="s">
        <v>299</v>
      </c>
      <c r="E169" s="236"/>
      <c r="F169" s="238" t="s">
        <v>380</v>
      </c>
      <c r="G169" s="236"/>
      <c r="H169" s="239">
        <v>238.19999999999999</v>
      </c>
      <c r="I169" s="240"/>
      <c r="J169" s="236"/>
      <c r="K169" s="236"/>
      <c r="L169" s="241"/>
      <c r="M169" s="242"/>
      <c r="N169" s="243"/>
      <c r="O169" s="243"/>
      <c r="P169" s="243"/>
      <c r="Q169" s="243"/>
      <c r="R169" s="243"/>
      <c r="S169" s="243"/>
      <c r="T169" s="244"/>
      <c r="AT169" s="245" t="s">
        <v>299</v>
      </c>
      <c r="AU169" s="245" t="s">
        <v>86</v>
      </c>
      <c r="AV169" s="12" t="s">
        <v>86</v>
      </c>
      <c r="AW169" s="12" t="s">
        <v>4</v>
      </c>
      <c r="AX169" s="12" t="s">
        <v>84</v>
      </c>
      <c r="AY169" s="245" t="s">
        <v>195</v>
      </c>
    </row>
    <row r="170" s="1" customFormat="1" ht="16.5" customHeight="1">
      <c r="B170" s="39"/>
      <c r="C170" s="217" t="s">
        <v>381</v>
      </c>
      <c r="D170" s="217" t="s">
        <v>198</v>
      </c>
      <c r="E170" s="218" t="s">
        <v>382</v>
      </c>
      <c r="F170" s="219" t="s">
        <v>383</v>
      </c>
      <c r="G170" s="220" t="s">
        <v>309</v>
      </c>
      <c r="H170" s="221">
        <v>67.5</v>
      </c>
      <c r="I170" s="222"/>
      <c r="J170" s="223">
        <f>ROUND(I170*H170,2)</f>
        <v>0</v>
      </c>
      <c r="K170" s="219" t="s">
        <v>202</v>
      </c>
      <c r="L170" s="44"/>
      <c r="M170" s="224" t="s">
        <v>1</v>
      </c>
      <c r="N170" s="225" t="s">
        <v>48</v>
      </c>
      <c r="O170" s="80"/>
      <c r="P170" s="226">
        <f>O170*H170</f>
        <v>0</v>
      </c>
      <c r="Q170" s="226">
        <v>0</v>
      </c>
      <c r="R170" s="226">
        <f>Q170*H170</f>
        <v>0</v>
      </c>
      <c r="S170" s="226">
        <v>0</v>
      </c>
      <c r="T170" s="227">
        <f>S170*H170</f>
        <v>0</v>
      </c>
      <c r="AR170" s="17" t="s">
        <v>215</v>
      </c>
      <c r="AT170" s="17" t="s">
        <v>198</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215</v>
      </c>
      <c r="BM170" s="17" t="s">
        <v>384</v>
      </c>
    </row>
    <row r="171" s="15" customFormat="1">
      <c r="B171" s="268"/>
      <c r="C171" s="269"/>
      <c r="D171" s="229" t="s">
        <v>299</v>
      </c>
      <c r="E171" s="270" t="s">
        <v>1</v>
      </c>
      <c r="F171" s="271" t="s">
        <v>362</v>
      </c>
      <c r="G171" s="269"/>
      <c r="H171" s="270" t="s">
        <v>1</v>
      </c>
      <c r="I171" s="272"/>
      <c r="J171" s="269"/>
      <c r="K171" s="269"/>
      <c r="L171" s="273"/>
      <c r="M171" s="274"/>
      <c r="N171" s="275"/>
      <c r="O171" s="275"/>
      <c r="P171" s="275"/>
      <c r="Q171" s="275"/>
      <c r="R171" s="275"/>
      <c r="S171" s="275"/>
      <c r="T171" s="276"/>
      <c r="AT171" s="277" t="s">
        <v>299</v>
      </c>
      <c r="AU171" s="277" t="s">
        <v>86</v>
      </c>
      <c r="AV171" s="15" t="s">
        <v>84</v>
      </c>
      <c r="AW171" s="15" t="s">
        <v>38</v>
      </c>
      <c r="AX171" s="15" t="s">
        <v>77</v>
      </c>
      <c r="AY171" s="277" t="s">
        <v>195</v>
      </c>
    </row>
    <row r="172" s="12" customFormat="1">
      <c r="B172" s="235"/>
      <c r="C172" s="236"/>
      <c r="D172" s="229" t="s">
        <v>299</v>
      </c>
      <c r="E172" s="237" t="s">
        <v>1</v>
      </c>
      <c r="F172" s="238" t="s">
        <v>385</v>
      </c>
      <c r="G172" s="236"/>
      <c r="H172" s="239">
        <v>67.5</v>
      </c>
      <c r="I172" s="240"/>
      <c r="J172" s="236"/>
      <c r="K172" s="236"/>
      <c r="L172" s="241"/>
      <c r="M172" s="242"/>
      <c r="N172" s="243"/>
      <c r="O172" s="243"/>
      <c r="P172" s="243"/>
      <c r="Q172" s="243"/>
      <c r="R172" s="243"/>
      <c r="S172" s="243"/>
      <c r="T172" s="244"/>
      <c r="AT172" s="245" t="s">
        <v>299</v>
      </c>
      <c r="AU172" s="245" t="s">
        <v>86</v>
      </c>
      <c r="AV172" s="12" t="s">
        <v>86</v>
      </c>
      <c r="AW172" s="12" t="s">
        <v>38</v>
      </c>
      <c r="AX172" s="12" t="s">
        <v>77</v>
      </c>
      <c r="AY172" s="245" t="s">
        <v>195</v>
      </c>
    </row>
    <row r="173" s="13" customFormat="1">
      <c r="B173" s="246"/>
      <c r="C173" s="247"/>
      <c r="D173" s="229" t="s">
        <v>299</v>
      </c>
      <c r="E173" s="248" t="s">
        <v>1</v>
      </c>
      <c r="F173" s="249" t="s">
        <v>301</v>
      </c>
      <c r="G173" s="247"/>
      <c r="H173" s="250">
        <v>67.5</v>
      </c>
      <c r="I173" s="251"/>
      <c r="J173" s="247"/>
      <c r="K173" s="247"/>
      <c r="L173" s="252"/>
      <c r="M173" s="253"/>
      <c r="N173" s="254"/>
      <c r="O173" s="254"/>
      <c r="P173" s="254"/>
      <c r="Q173" s="254"/>
      <c r="R173" s="254"/>
      <c r="S173" s="254"/>
      <c r="T173" s="255"/>
      <c r="AT173" s="256" t="s">
        <v>299</v>
      </c>
      <c r="AU173" s="256" t="s">
        <v>86</v>
      </c>
      <c r="AV173" s="13" t="s">
        <v>215</v>
      </c>
      <c r="AW173" s="13" t="s">
        <v>38</v>
      </c>
      <c r="AX173" s="13" t="s">
        <v>84</v>
      </c>
      <c r="AY173" s="256" t="s">
        <v>195</v>
      </c>
    </row>
    <row r="174" s="1" customFormat="1" ht="16.5" customHeight="1">
      <c r="B174" s="39"/>
      <c r="C174" s="278" t="s">
        <v>386</v>
      </c>
      <c r="D174" s="278" t="s">
        <v>366</v>
      </c>
      <c r="E174" s="279" t="s">
        <v>387</v>
      </c>
      <c r="F174" s="280" t="s">
        <v>388</v>
      </c>
      <c r="G174" s="281" t="s">
        <v>350</v>
      </c>
      <c r="H174" s="282">
        <v>135</v>
      </c>
      <c r="I174" s="283"/>
      <c r="J174" s="284">
        <f>ROUND(I174*H174,2)</f>
        <v>0</v>
      </c>
      <c r="K174" s="280" t="s">
        <v>202</v>
      </c>
      <c r="L174" s="285"/>
      <c r="M174" s="286" t="s">
        <v>1</v>
      </c>
      <c r="N174" s="287" t="s">
        <v>48</v>
      </c>
      <c r="O174" s="80"/>
      <c r="P174" s="226">
        <f>O174*H174</f>
        <v>0</v>
      </c>
      <c r="Q174" s="226">
        <v>1</v>
      </c>
      <c r="R174" s="226">
        <f>Q174*H174</f>
        <v>135</v>
      </c>
      <c r="S174" s="226">
        <v>0</v>
      </c>
      <c r="T174" s="227">
        <f>S174*H174</f>
        <v>0</v>
      </c>
      <c r="AR174" s="17" t="s">
        <v>238</v>
      </c>
      <c r="AT174" s="17" t="s">
        <v>366</v>
      </c>
      <c r="AU174" s="17" t="s">
        <v>86</v>
      </c>
      <c r="AY174" s="17" t="s">
        <v>195</v>
      </c>
      <c r="BE174" s="228">
        <f>IF(N174="základní",J174,0)</f>
        <v>0</v>
      </c>
      <c r="BF174" s="228">
        <f>IF(N174="snížená",J174,0)</f>
        <v>0</v>
      </c>
      <c r="BG174" s="228">
        <f>IF(N174="zákl. přenesená",J174,0)</f>
        <v>0</v>
      </c>
      <c r="BH174" s="228">
        <f>IF(N174="sníž. přenesená",J174,0)</f>
        <v>0</v>
      </c>
      <c r="BI174" s="228">
        <f>IF(N174="nulová",J174,0)</f>
        <v>0</v>
      </c>
      <c r="BJ174" s="17" t="s">
        <v>84</v>
      </c>
      <c r="BK174" s="228">
        <f>ROUND(I174*H174,2)</f>
        <v>0</v>
      </c>
      <c r="BL174" s="17" t="s">
        <v>215</v>
      </c>
      <c r="BM174" s="17" t="s">
        <v>389</v>
      </c>
    </row>
    <row r="175" s="12" customFormat="1">
      <c r="B175" s="235"/>
      <c r="C175" s="236"/>
      <c r="D175" s="229" t="s">
        <v>299</v>
      </c>
      <c r="E175" s="236"/>
      <c r="F175" s="238" t="s">
        <v>390</v>
      </c>
      <c r="G175" s="236"/>
      <c r="H175" s="239">
        <v>135</v>
      </c>
      <c r="I175" s="240"/>
      <c r="J175" s="236"/>
      <c r="K175" s="236"/>
      <c r="L175" s="241"/>
      <c r="M175" s="242"/>
      <c r="N175" s="243"/>
      <c r="O175" s="243"/>
      <c r="P175" s="243"/>
      <c r="Q175" s="243"/>
      <c r="R175" s="243"/>
      <c r="S175" s="243"/>
      <c r="T175" s="244"/>
      <c r="AT175" s="245" t="s">
        <v>299</v>
      </c>
      <c r="AU175" s="245" t="s">
        <v>86</v>
      </c>
      <c r="AV175" s="12" t="s">
        <v>86</v>
      </c>
      <c r="AW175" s="12" t="s">
        <v>4</v>
      </c>
      <c r="AX175" s="12" t="s">
        <v>84</v>
      </c>
      <c r="AY175" s="245" t="s">
        <v>195</v>
      </c>
    </row>
    <row r="176" s="1" customFormat="1" ht="16.5" customHeight="1">
      <c r="B176" s="39"/>
      <c r="C176" s="217" t="s">
        <v>391</v>
      </c>
      <c r="D176" s="217" t="s">
        <v>198</v>
      </c>
      <c r="E176" s="218" t="s">
        <v>392</v>
      </c>
      <c r="F176" s="219" t="s">
        <v>393</v>
      </c>
      <c r="G176" s="220" t="s">
        <v>321</v>
      </c>
      <c r="H176" s="221">
        <v>2318.1199999999999</v>
      </c>
      <c r="I176" s="222"/>
      <c r="J176" s="223">
        <f>ROUND(I176*H176,2)</f>
        <v>0</v>
      </c>
      <c r="K176" s="219" t="s">
        <v>202</v>
      </c>
      <c r="L176" s="44"/>
      <c r="M176" s="224" t="s">
        <v>1</v>
      </c>
      <c r="N176" s="225" t="s">
        <v>48</v>
      </c>
      <c r="O176" s="80"/>
      <c r="P176" s="226">
        <f>O176*H176</f>
        <v>0</v>
      </c>
      <c r="Q176" s="226">
        <v>0</v>
      </c>
      <c r="R176" s="226">
        <f>Q176*H176</f>
        <v>0</v>
      </c>
      <c r="S176" s="226">
        <v>0</v>
      </c>
      <c r="T176" s="227">
        <f>S176*H176</f>
        <v>0</v>
      </c>
      <c r="AR176" s="17" t="s">
        <v>215</v>
      </c>
      <c r="AT176" s="17" t="s">
        <v>198</v>
      </c>
      <c r="AU176" s="17" t="s">
        <v>86</v>
      </c>
      <c r="AY176" s="17" t="s">
        <v>195</v>
      </c>
      <c r="BE176" s="228">
        <f>IF(N176="základní",J176,0)</f>
        <v>0</v>
      </c>
      <c r="BF176" s="228">
        <f>IF(N176="snížená",J176,0)</f>
        <v>0</v>
      </c>
      <c r="BG176" s="228">
        <f>IF(N176="zákl. přenesená",J176,0)</f>
        <v>0</v>
      </c>
      <c r="BH176" s="228">
        <f>IF(N176="sníž. přenesená",J176,0)</f>
        <v>0</v>
      </c>
      <c r="BI176" s="228">
        <f>IF(N176="nulová",J176,0)</f>
        <v>0</v>
      </c>
      <c r="BJ176" s="17" t="s">
        <v>84</v>
      </c>
      <c r="BK176" s="228">
        <f>ROUND(I176*H176,2)</f>
        <v>0</v>
      </c>
      <c r="BL176" s="17" t="s">
        <v>215</v>
      </c>
      <c r="BM176" s="17" t="s">
        <v>394</v>
      </c>
    </row>
    <row r="177" s="12" customFormat="1">
      <c r="B177" s="235"/>
      <c r="C177" s="236"/>
      <c r="D177" s="229" t="s">
        <v>299</v>
      </c>
      <c r="E177" s="237" t="s">
        <v>1</v>
      </c>
      <c r="F177" s="238" t="s">
        <v>395</v>
      </c>
      <c r="G177" s="236"/>
      <c r="H177" s="239">
        <v>2318.1199999999999</v>
      </c>
      <c r="I177" s="240"/>
      <c r="J177" s="236"/>
      <c r="K177" s="236"/>
      <c r="L177" s="241"/>
      <c r="M177" s="242"/>
      <c r="N177" s="243"/>
      <c r="O177" s="243"/>
      <c r="P177" s="243"/>
      <c r="Q177" s="243"/>
      <c r="R177" s="243"/>
      <c r="S177" s="243"/>
      <c r="T177" s="244"/>
      <c r="AT177" s="245" t="s">
        <v>299</v>
      </c>
      <c r="AU177" s="245" t="s">
        <v>86</v>
      </c>
      <c r="AV177" s="12" t="s">
        <v>86</v>
      </c>
      <c r="AW177" s="12" t="s">
        <v>38</v>
      </c>
      <c r="AX177" s="12" t="s">
        <v>77</v>
      </c>
      <c r="AY177" s="245" t="s">
        <v>195</v>
      </c>
    </row>
    <row r="178" s="13" customFormat="1">
      <c r="B178" s="246"/>
      <c r="C178" s="247"/>
      <c r="D178" s="229" t="s">
        <v>299</v>
      </c>
      <c r="E178" s="248" t="s">
        <v>1</v>
      </c>
      <c r="F178" s="249" t="s">
        <v>301</v>
      </c>
      <c r="G178" s="247"/>
      <c r="H178" s="250">
        <v>2318.1199999999999</v>
      </c>
      <c r="I178" s="251"/>
      <c r="J178" s="247"/>
      <c r="K178" s="247"/>
      <c r="L178" s="252"/>
      <c r="M178" s="253"/>
      <c r="N178" s="254"/>
      <c r="O178" s="254"/>
      <c r="P178" s="254"/>
      <c r="Q178" s="254"/>
      <c r="R178" s="254"/>
      <c r="S178" s="254"/>
      <c r="T178" s="255"/>
      <c r="AT178" s="256" t="s">
        <v>299</v>
      </c>
      <c r="AU178" s="256" t="s">
        <v>86</v>
      </c>
      <c r="AV178" s="13" t="s">
        <v>215</v>
      </c>
      <c r="AW178" s="13" t="s">
        <v>38</v>
      </c>
      <c r="AX178" s="13" t="s">
        <v>84</v>
      </c>
      <c r="AY178" s="256" t="s">
        <v>195</v>
      </c>
    </row>
    <row r="179" s="1" customFormat="1" ht="16.5" customHeight="1">
      <c r="B179" s="39"/>
      <c r="C179" s="217" t="s">
        <v>396</v>
      </c>
      <c r="D179" s="217" t="s">
        <v>198</v>
      </c>
      <c r="E179" s="218" t="s">
        <v>397</v>
      </c>
      <c r="F179" s="219" t="s">
        <v>398</v>
      </c>
      <c r="G179" s="220" t="s">
        <v>309</v>
      </c>
      <c r="H179" s="221">
        <v>447.28500000000002</v>
      </c>
      <c r="I179" s="222"/>
      <c r="J179" s="223">
        <f>ROUND(I179*H179,2)</f>
        <v>0</v>
      </c>
      <c r="K179" s="219" t="s">
        <v>202</v>
      </c>
      <c r="L179" s="44"/>
      <c r="M179" s="224" t="s">
        <v>1</v>
      </c>
      <c r="N179" s="225" t="s">
        <v>48</v>
      </c>
      <c r="O179" s="80"/>
      <c r="P179" s="226">
        <f>O179*H179</f>
        <v>0</v>
      </c>
      <c r="Q179" s="226">
        <v>0</v>
      </c>
      <c r="R179" s="226">
        <f>Q179*H179</f>
        <v>0</v>
      </c>
      <c r="S179" s="226">
        <v>0</v>
      </c>
      <c r="T179" s="227">
        <f>S179*H179</f>
        <v>0</v>
      </c>
      <c r="AR179" s="17" t="s">
        <v>399</v>
      </c>
      <c r="AT179" s="17" t="s">
        <v>198</v>
      </c>
      <c r="AU179" s="17" t="s">
        <v>86</v>
      </c>
      <c r="AY179" s="17" t="s">
        <v>195</v>
      </c>
      <c r="BE179" s="228">
        <f>IF(N179="základní",J179,0)</f>
        <v>0</v>
      </c>
      <c r="BF179" s="228">
        <f>IF(N179="snížená",J179,0)</f>
        <v>0</v>
      </c>
      <c r="BG179" s="228">
        <f>IF(N179="zákl. přenesená",J179,0)</f>
        <v>0</v>
      </c>
      <c r="BH179" s="228">
        <f>IF(N179="sníž. přenesená",J179,0)</f>
        <v>0</v>
      </c>
      <c r="BI179" s="228">
        <f>IF(N179="nulová",J179,0)</f>
        <v>0</v>
      </c>
      <c r="BJ179" s="17" t="s">
        <v>84</v>
      </c>
      <c r="BK179" s="228">
        <f>ROUND(I179*H179,2)</f>
        <v>0</v>
      </c>
      <c r="BL179" s="17" t="s">
        <v>399</v>
      </c>
      <c r="BM179" s="17" t="s">
        <v>400</v>
      </c>
    </row>
    <row r="180" s="11" customFormat="1" ht="22.8" customHeight="1">
      <c r="B180" s="201"/>
      <c r="C180" s="202"/>
      <c r="D180" s="203" t="s">
        <v>76</v>
      </c>
      <c r="E180" s="215" t="s">
        <v>86</v>
      </c>
      <c r="F180" s="215" t="s">
        <v>401</v>
      </c>
      <c r="G180" s="202"/>
      <c r="H180" s="202"/>
      <c r="I180" s="205"/>
      <c r="J180" s="216">
        <f>BK180</f>
        <v>0</v>
      </c>
      <c r="K180" s="202"/>
      <c r="L180" s="207"/>
      <c r="M180" s="208"/>
      <c r="N180" s="209"/>
      <c r="O180" s="209"/>
      <c r="P180" s="210">
        <f>SUM(P181:P270)</f>
        <v>0</v>
      </c>
      <c r="Q180" s="209"/>
      <c r="R180" s="210">
        <f>SUM(R181:R270)</f>
        <v>2121.8907859299998</v>
      </c>
      <c r="S180" s="209"/>
      <c r="T180" s="211">
        <f>SUM(T181:T270)</f>
        <v>0</v>
      </c>
      <c r="AR180" s="212" t="s">
        <v>84</v>
      </c>
      <c r="AT180" s="213" t="s">
        <v>76</v>
      </c>
      <c r="AU180" s="213" t="s">
        <v>84</v>
      </c>
      <c r="AY180" s="212" t="s">
        <v>195</v>
      </c>
      <c r="BK180" s="214">
        <f>SUM(BK181:BK270)</f>
        <v>0</v>
      </c>
    </row>
    <row r="181" s="1" customFormat="1" ht="16.5" customHeight="1">
      <c r="B181" s="39"/>
      <c r="C181" s="217" t="s">
        <v>7</v>
      </c>
      <c r="D181" s="217" t="s">
        <v>198</v>
      </c>
      <c r="E181" s="218" t="s">
        <v>402</v>
      </c>
      <c r="F181" s="219" t="s">
        <v>403</v>
      </c>
      <c r="G181" s="220" t="s">
        <v>404</v>
      </c>
      <c r="H181" s="221">
        <v>180</v>
      </c>
      <c r="I181" s="222"/>
      <c r="J181" s="223">
        <f>ROUND(I181*H181,2)</f>
        <v>0</v>
      </c>
      <c r="K181" s="219" t="s">
        <v>202</v>
      </c>
      <c r="L181" s="44"/>
      <c r="M181" s="224" t="s">
        <v>1</v>
      </c>
      <c r="N181" s="225" t="s">
        <v>48</v>
      </c>
      <c r="O181" s="80"/>
      <c r="P181" s="226">
        <f>O181*H181</f>
        <v>0</v>
      </c>
      <c r="Q181" s="226">
        <v>0.00048999999999999998</v>
      </c>
      <c r="R181" s="226">
        <f>Q181*H181</f>
        <v>0.088200000000000001</v>
      </c>
      <c r="S181" s="226">
        <v>0</v>
      </c>
      <c r="T181" s="227">
        <f>S181*H181</f>
        <v>0</v>
      </c>
      <c r="AR181" s="17" t="s">
        <v>215</v>
      </c>
      <c r="AT181" s="17" t="s">
        <v>198</v>
      </c>
      <c r="AU181" s="17" t="s">
        <v>86</v>
      </c>
      <c r="AY181" s="17" t="s">
        <v>195</v>
      </c>
      <c r="BE181" s="228">
        <f>IF(N181="základní",J181,0)</f>
        <v>0</v>
      </c>
      <c r="BF181" s="228">
        <f>IF(N181="snížená",J181,0)</f>
        <v>0</v>
      </c>
      <c r="BG181" s="228">
        <f>IF(N181="zákl. přenesená",J181,0)</f>
        <v>0</v>
      </c>
      <c r="BH181" s="228">
        <f>IF(N181="sníž. přenesená",J181,0)</f>
        <v>0</v>
      </c>
      <c r="BI181" s="228">
        <f>IF(N181="nulová",J181,0)</f>
        <v>0</v>
      </c>
      <c r="BJ181" s="17" t="s">
        <v>84</v>
      </c>
      <c r="BK181" s="228">
        <f>ROUND(I181*H181,2)</f>
        <v>0</v>
      </c>
      <c r="BL181" s="17" t="s">
        <v>215</v>
      </c>
      <c r="BM181" s="17" t="s">
        <v>405</v>
      </c>
    </row>
    <row r="182" s="12" customFormat="1">
      <c r="B182" s="235"/>
      <c r="C182" s="236"/>
      <c r="D182" s="229" t="s">
        <v>299</v>
      </c>
      <c r="E182" s="237" t="s">
        <v>1</v>
      </c>
      <c r="F182" s="238" t="s">
        <v>406</v>
      </c>
      <c r="G182" s="236"/>
      <c r="H182" s="239">
        <v>180</v>
      </c>
      <c r="I182" s="240"/>
      <c r="J182" s="236"/>
      <c r="K182" s="236"/>
      <c r="L182" s="241"/>
      <c r="M182" s="242"/>
      <c r="N182" s="243"/>
      <c r="O182" s="243"/>
      <c r="P182" s="243"/>
      <c r="Q182" s="243"/>
      <c r="R182" s="243"/>
      <c r="S182" s="243"/>
      <c r="T182" s="244"/>
      <c r="AT182" s="245" t="s">
        <v>299</v>
      </c>
      <c r="AU182" s="245" t="s">
        <v>86</v>
      </c>
      <c r="AV182" s="12" t="s">
        <v>86</v>
      </c>
      <c r="AW182" s="12" t="s">
        <v>38</v>
      </c>
      <c r="AX182" s="12" t="s">
        <v>77</v>
      </c>
      <c r="AY182" s="245" t="s">
        <v>195</v>
      </c>
    </row>
    <row r="183" s="13" customFormat="1">
      <c r="B183" s="246"/>
      <c r="C183" s="247"/>
      <c r="D183" s="229" t="s">
        <v>299</v>
      </c>
      <c r="E183" s="248" t="s">
        <v>1</v>
      </c>
      <c r="F183" s="249" t="s">
        <v>301</v>
      </c>
      <c r="G183" s="247"/>
      <c r="H183" s="250">
        <v>180</v>
      </c>
      <c r="I183" s="251"/>
      <c r="J183" s="247"/>
      <c r="K183" s="247"/>
      <c r="L183" s="252"/>
      <c r="M183" s="253"/>
      <c r="N183" s="254"/>
      <c r="O183" s="254"/>
      <c r="P183" s="254"/>
      <c r="Q183" s="254"/>
      <c r="R183" s="254"/>
      <c r="S183" s="254"/>
      <c r="T183" s="255"/>
      <c r="AT183" s="256" t="s">
        <v>299</v>
      </c>
      <c r="AU183" s="256" t="s">
        <v>86</v>
      </c>
      <c r="AV183" s="13" t="s">
        <v>215</v>
      </c>
      <c r="AW183" s="13" t="s">
        <v>38</v>
      </c>
      <c r="AX183" s="13" t="s">
        <v>84</v>
      </c>
      <c r="AY183" s="256" t="s">
        <v>195</v>
      </c>
    </row>
    <row r="184" s="1" customFormat="1" ht="16.5" customHeight="1">
      <c r="B184" s="39"/>
      <c r="C184" s="217" t="s">
        <v>407</v>
      </c>
      <c r="D184" s="217" t="s">
        <v>198</v>
      </c>
      <c r="E184" s="218" t="s">
        <v>408</v>
      </c>
      <c r="F184" s="219" t="s">
        <v>409</v>
      </c>
      <c r="G184" s="220" t="s">
        <v>321</v>
      </c>
      <c r="H184" s="221">
        <v>2318.1199999999999</v>
      </c>
      <c r="I184" s="222"/>
      <c r="J184" s="223">
        <f>ROUND(I184*H184,2)</f>
        <v>0</v>
      </c>
      <c r="K184" s="219" t="s">
        <v>202</v>
      </c>
      <c r="L184" s="44"/>
      <c r="M184" s="224" t="s">
        <v>1</v>
      </c>
      <c r="N184" s="225" t="s">
        <v>48</v>
      </c>
      <c r="O184" s="80"/>
      <c r="P184" s="226">
        <f>O184*H184</f>
        <v>0</v>
      </c>
      <c r="Q184" s="226">
        <v>0</v>
      </c>
      <c r="R184" s="226">
        <f>Q184*H184</f>
        <v>0</v>
      </c>
      <c r="S184" s="226">
        <v>0</v>
      </c>
      <c r="T184" s="227">
        <f>S184*H184</f>
        <v>0</v>
      </c>
      <c r="AR184" s="17" t="s">
        <v>215</v>
      </c>
      <c r="AT184" s="17" t="s">
        <v>198</v>
      </c>
      <c r="AU184" s="17" t="s">
        <v>86</v>
      </c>
      <c r="AY184" s="17" t="s">
        <v>195</v>
      </c>
      <c r="BE184" s="228">
        <f>IF(N184="základní",J184,0)</f>
        <v>0</v>
      </c>
      <c r="BF184" s="228">
        <f>IF(N184="snížená",J184,0)</f>
        <v>0</v>
      </c>
      <c r="BG184" s="228">
        <f>IF(N184="zákl. přenesená",J184,0)</f>
        <v>0</v>
      </c>
      <c r="BH184" s="228">
        <f>IF(N184="sníž. přenesená",J184,0)</f>
        <v>0</v>
      </c>
      <c r="BI184" s="228">
        <f>IF(N184="nulová",J184,0)</f>
        <v>0</v>
      </c>
      <c r="BJ184" s="17" t="s">
        <v>84</v>
      </c>
      <c r="BK184" s="228">
        <f>ROUND(I184*H184,2)</f>
        <v>0</v>
      </c>
      <c r="BL184" s="17" t="s">
        <v>215</v>
      </c>
      <c r="BM184" s="17" t="s">
        <v>410</v>
      </c>
    </row>
    <row r="185" s="12" customFormat="1">
      <c r="B185" s="235"/>
      <c r="C185" s="236"/>
      <c r="D185" s="229" t="s">
        <v>299</v>
      </c>
      <c r="E185" s="237" t="s">
        <v>1</v>
      </c>
      <c r="F185" s="238" t="s">
        <v>395</v>
      </c>
      <c r="G185" s="236"/>
      <c r="H185" s="239">
        <v>2318.1199999999999</v>
      </c>
      <c r="I185" s="240"/>
      <c r="J185" s="236"/>
      <c r="K185" s="236"/>
      <c r="L185" s="241"/>
      <c r="M185" s="242"/>
      <c r="N185" s="243"/>
      <c r="O185" s="243"/>
      <c r="P185" s="243"/>
      <c r="Q185" s="243"/>
      <c r="R185" s="243"/>
      <c r="S185" s="243"/>
      <c r="T185" s="244"/>
      <c r="AT185" s="245" t="s">
        <v>299</v>
      </c>
      <c r="AU185" s="245" t="s">
        <v>86</v>
      </c>
      <c r="AV185" s="12" t="s">
        <v>86</v>
      </c>
      <c r="AW185" s="12" t="s">
        <v>38</v>
      </c>
      <c r="AX185" s="12" t="s">
        <v>77</v>
      </c>
      <c r="AY185" s="245" t="s">
        <v>195</v>
      </c>
    </row>
    <row r="186" s="13" customFormat="1">
      <c r="B186" s="246"/>
      <c r="C186" s="247"/>
      <c r="D186" s="229" t="s">
        <v>299</v>
      </c>
      <c r="E186" s="248" t="s">
        <v>1</v>
      </c>
      <c r="F186" s="249" t="s">
        <v>301</v>
      </c>
      <c r="G186" s="247"/>
      <c r="H186" s="250">
        <v>2318.1199999999999</v>
      </c>
      <c r="I186" s="251"/>
      <c r="J186" s="247"/>
      <c r="K186" s="247"/>
      <c r="L186" s="252"/>
      <c r="M186" s="253"/>
      <c r="N186" s="254"/>
      <c r="O186" s="254"/>
      <c r="P186" s="254"/>
      <c r="Q186" s="254"/>
      <c r="R186" s="254"/>
      <c r="S186" s="254"/>
      <c r="T186" s="255"/>
      <c r="AT186" s="256" t="s">
        <v>299</v>
      </c>
      <c r="AU186" s="256" t="s">
        <v>86</v>
      </c>
      <c r="AV186" s="13" t="s">
        <v>215</v>
      </c>
      <c r="AW186" s="13" t="s">
        <v>38</v>
      </c>
      <c r="AX186" s="13" t="s">
        <v>84</v>
      </c>
      <c r="AY186" s="256" t="s">
        <v>195</v>
      </c>
    </row>
    <row r="187" s="1" customFormat="1" ht="16.5" customHeight="1">
      <c r="B187" s="39"/>
      <c r="C187" s="278" t="s">
        <v>411</v>
      </c>
      <c r="D187" s="278" t="s">
        <v>366</v>
      </c>
      <c r="E187" s="279" t="s">
        <v>412</v>
      </c>
      <c r="F187" s="280" t="s">
        <v>413</v>
      </c>
      <c r="G187" s="281" t="s">
        <v>321</v>
      </c>
      <c r="H187" s="282">
        <v>2665.8380000000002</v>
      </c>
      <c r="I187" s="283"/>
      <c r="J187" s="284">
        <f>ROUND(I187*H187,2)</f>
        <v>0</v>
      </c>
      <c r="K187" s="280" t="s">
        <v>202</v>
      </c>
      <c r="L187" s="285"/>
      <c r="M187" s="286" t="s">
        <v>1</v>
      </c>
      <c r="N187" s="287" t="s">
        <v>48</v>
      </c>
      <c r="O187" s="80"/>
      <c r="P187" s="226">
        <f>O187*H187</f>
        <v>0</v>
      </c>
      <c r="Q187" s="226">
        <v>0.00019000000000000001</v>
      </c>
      <c r="R187" s="226">
        <f>Q187*H187</f>
        <v>0.50650922000000009</v>
      </c>
      <c r="S187" s="226">
        <v>0</v>
      </c>
      <c r="T187" s="227">
        <f>S187*H187</f>
        <v>0</v>
      </c>
      <c r="AR187" s="17" t="s">
        <v>238</v>
      </c>
      <c r="AT187" s="17" t="s">
        <v>366</v>
      </c>
      <c r="AU187" s="17" t="s">
        <v>86</v>
      </c>
      <c r="AY187" s="17" t="s">
        <v>195</v>
      </c>
      <c r="BE187" s="228">
        <f>IF(N187="základní",J187,0)</f>
        <v>0</v>
      </c>
      <c r="BF187" s="228">
        <f>IF(N187="snížená",J187,0)</f>
        <v>0</v>
      </c>
      <c r="BG187" s="228">
        <f>IF(N187="zákl. přenesená",J187,0)</f>
        <v>0</v>
      </c>
      <c r="BH187" s="228">
        <f>IF(N187="sníž. přenesená",J187,0)</f>
        <v>0</v>
      </c>
      <c r="BI187" s="228">
        <f>IF(N187="nulová",J187,0)</f>
        <v>0</v>
      </c>
      <c r="BJ187" s="17" t="s">
        <v>84</v>
      </c>
      <c r="BK187" s="228">
        <f>ROUND(I187*H187,2)</f>
        <v>0</v>
      </c>
      <c r="BL187" s="17" t="s">
        <v>215</v>
      </c>
      <c r="BM187" s="17" t="s">
        <v>414</v>
      </c>
    </row>
    <row r="188" s="12" customFormat="1">
      <c r="B188" s="235"/>
      <c r="C188" s="236"/>
      <c r="D188" s="229" t="s">
        <v>299</v>
      </c>
      <c r="E188" s="236"/>
      <c r="F188" s="238" t="s">
        <v>415</v>
      </c>
      <c r="G188" s="236"/>
      <c r="H188" s="239">
        <v>2665.8380000000002</v>
      </c>
      <c r="I188" s="240"/>
      <c r="J188" s="236"/>
      <c r="K188" s="236"/>
      <c r="L188" s="241"/>
      <c r="M188" s="242"/>
      <c r="N188" s="243"/>
      <c r="O188" s="243"/>
      <c r="P188" s="243"/>
      <c r="Q188" s="243"/>
      <c r="R188" s="243"/>
      <c r="S188" s="243"/>
      <c r="T188" s="244"/>
      <c r="AT188" s="245" t="s">
        <v>299</v>
      </c>
      <c r="AU188" s="245" t="s">
        <v>86</v>
      </c>
      <c r="AV188" s="12" t="s">
        <v>86</v>
      </c>
      <c r="AW188" s="12" t="s">
        <v>4</v>
      </c>
      <c r="AX188" s="12" t="s">
        <v>84</v>
      </c>
      <c r="AY188" s="245" t="s">
        <v>195</v>
      </c>
    </row>
    <row r="189" s="1" customFormat="1" ht="16.5" customHeight="1">
      <c r="B189" s="39"/>
      <c r="C189" s="217" t="s">
        <v>416</v>
      </c>
      <c r="D189" s="217" t="s">
        <v>198</v>
      </c>
      <c r="E189" s="218" t="s">
        <v>417</v>
      </c>
      <c r="F189" s="219" t="s">
        <v>418</v>
      </c>
      <c r="G189" s="220" t="s">
        <v>309</v>
      </c>
      <c r="H189" s="221">
        <v>20.350999999999999</v>
      </c>
      <c r="I189" s="222"/>
      <c r="J189" s="223">
        <f>ROUND(I189*H189,2)</f>
        <v>0</v>
      </c>
      <c r="K189" s="219" t="s">
        <v>202</v>
      </c>
      <c r="L189" s="44"/>
      <c r="M189" s="224" t="s">
        <v>1</v>
      </c>
      <c r="N189" s="225" t="s">
        <v>48</v>
      </c>
      <c r="O189" s="80"/>
      <c r="P189" s="226">
        <f>O189*H189</f>
        <v>0</v>
      </c>
      <c r="Q189" s="226">
        <v>2.1600000000000001</v>
      </c>
      <c r="R189" s="226">
        <f>Q189*H189</f>
        <v>43.958159999999999</v>
      </c>
      <c r="S189" s="226">
        <v>0</v>
      </c>
      <c r="T189" s="227">
        <f>S189*H189</f>
        <v>0</v>
      </c>
      <c r="AR189" s="17" t="s">
        <v>215</v>
      </c>
      <c r="AT189" s="17" t="s">
        <v>198</v>
      </c>
      <c r="AU189" s="17" t="s">
        <v>86</v>
      </c>
      <c r="AY189" s="17" t="s">
        <v>195</v>
      </c>
      <c r="BE189" s="228">
        <f>IF(N189="základní",J189,0)</f>
        <v>0</v>
      </c>
      <c r="BF189" s="228">
        <f>IF(N189="snížená",J189,0)</f>
        <v>0</v>
      </c>
      <c r="BG189" s="228">
        <f>IF(N189="zákl. přenesená",J189,0)</f>
        <v>0</v>
      </c>
      <c r="BH189" s="228">
        <f>IF(N189="sníž. přenesená",J189,0)</f>
        <v>0</v>
      </c>
      <c r="BI189" s="228">
        <f>IF(N189="nulová",J189,0)</f>
        <v>0</v>
      </c>
      <c r="BJ189" s="17" t="s">
        <v>84</v>
      </c>
      <c r="BK189" s="228">
        <f>ROUND(I189*H189,2)</f>
        <v>0</v>
      </c>
      <c r="BL189" s="17" t="s">
        <v>215</v>
      </c>
      <c r="BM189" s="17" t="s">
        <v>419</v>
      </c>
    </row>
    <row r="190" s="15" customFormat="1">
      <c r="B190" s="268"/>
      <c r="C190" s="269"/>
      <c r="D190" s="229" t="s">
        <v>299</v>
      </c>
      <c r="E190" s="270" t="s">
        <v>1</v>
      </c>
      <c r="F190" s="271" t="s">
        <v>362</v>
      </c>
      <c r="G190" s="269"/>
      <c r="H190" s="270" t="s">
        <v>1</v>
      </c>
      <c r="I190" s="272"/>
      <c r="J190" s="269"/>
      <c r="K190" s="269"/>
      <c r="L190" s="273"/>
      <c r="M190" s="274"/>
      <c r="N190" s="275"/>
      <c r="O190" s="275"/>
      <c r="P190" s="275"/>
      <c r="Q190" s="275"/>
      <c r="R190" s="275"/>
      <c r="S190" s="275"/>
      <c r="T190" s="276"/>
      <c r="AT190" s="277" t="s">
        <v>299</v>
      </c>
      <c r="AU190" s="277" t="s">
        <v>86</v>
      </c>
      <c r="AV190" s="15" t="s">
        <v>84</v>
      </c>
      <c r="AW190" s="15" t="s">
        <v>38</v>
      </c>
      <c r="AX190" s="15" t="s">
        <v>77</v>
      </c>
      <c r="AY190" s="277" t="s">
        <v>195</v>
      </c>
    </row>
    <row r="191" s="12" customFormat="1">
      <c r="B191" s="235"/>
      <c r="C191" s="236"/>
      <c r="D191" s="229" t="s">
        <v>299</v>
      </c>
      <c r="E191" s="237" t="s">
        <v>1</v>
      </c>
      <c r="F191" s="238" t="s">
        <v>420</v>
      </c>
      <c r="G191" s="236"/>
      <c r="H191" s="239">
        <v>20.350999999999999</v>
      </c>
      <c r="I191" s="240"/>
      <c r="J191" s="236"/>
      <c r="K191" s="236"/>
      <c r="L191" s="241"/>
      <c r="M191" s="242"/>
      <c r="N191" s="243"/>
      <c r="O191" s="243"/>
      <c r="P191" s="243"/>
      <c r="Q191" s="243"/>
      <c r="R191" s="243"/>
      <c r="S191" s="243"/>
      <c r="T191" s="244"/>
      <c r="AT191" s="245" t="s">
        <v>299</v>
      </c>
      <c r="AU191" s="245" t="s">
        <v>86</v>
      </c>
      <c r="AV191" s="12" t="s">
        <v>86</v>
      </c>
      <c r="AW191" s="12" t="s">
        <v>38</v>
      </c>
      <c r="AX191" s="12" t="s">
        <v>77</v>
      </c>
      <c r="AY191" s="245" t="s">
        <v>195</v>
      </c>
    </row>
    <row r="192" s="13" customFormat="1">
      <c r="B192" s="246"/>
      <c r="C192" s="247"/>
      <c r="D192" s="229" t="s">
        <v>299</v>
      </c>
      <c r="E192" s="248" t="s">
        <v>1</v>
      </c>
      <c r="F192" s="249" t="s">
        <v>301</v>
      </c>
      <c r="G192" s="247"/>
      <c r="H192" s="250">
        <v>20.350999999999999</v>
      </c>
      <c r="I192" s="251"/>
      <c r="J192" s="247"/>
      <c r="K192" s="247"/>
      <c r="L192" s="252"/>
      <c r="M192" s="253"/>
      <c r="N192" s="254"/>
      <c r="O192" s="254"/>
      <c r="P192" s="254"/>
      <c r="Q192" s="254"/>
      <c r="R192" s="254"/>
      <c r="S192" s="254"/>
      <c r="T192" s="255"/>
      <c r="AT192" s="256" t="s">
        <v>299</v>
      </c>
      <c r="AU192" s="256" t="s">
        <v>86</v>
      </c>
      <c r="AV192" s="13" t="s">
        <v>215</v>
      </c>
      <c r="AW192" s="13" t="s">
        <v>38</v>
      </c>
      <c r="AX192" s="13" t="s">
        <v>84</v>
      </c>
      <c r="AY192" s="256" t="s">
        <v>195</v>
      </c>
    </row>
    <row r="193" s="1" customFormat="1" ht="16.5" customHeight="1">
      <c r="B193" s="39"/>
      <c r="C193" s="217" t="s">
        <v>421</v>
      </c>
      <c r="D193" s="217" t="s">
        <v>198</v>
      </c>
      <c r="E193" s="218" t="s">
        <v>422</v>
      </c>
      <c r="F193" s="219" t="s">
        <v>423</v>
      </c>
      <c r="G193" s="220" t="s">
        <v>404</v>
      </c>
      <c r="H193" s="221">
        <v>1084</v>
      </c>
      <c r="I193" s="222"/>
      <c r="J193" s="223">
        <f>ROUND(I193*H193,2)</f>
        <v>0</v>
      </c>
      <c r="K193" s="219" t="s">
        <v>202</v>
      </c>
      <c r="L193" s="44"/>
      <c r="M193" s="224" t="s">
        <v>1</v>
      </c>
      <c r="N193" s="225" t="s">
        <v>48</v>
      </c>
      <c r="O193" s="80"/>
      <c r="P193" s="226">
        <f>O193*H193</f>
        <v>0</v>
      </c>
      <c r="Q193" s="226">
        <v>5.0000000000000002E-05</v>
      </c>
      <c r="R193" s="226">
        <f>Q193*H193</f>
        <v>0.054200000000000005</v>
      </c>
      <c r="S193" s="226">
        <v>0</v>
      </c>
      <c r="T193" s="227">
        <f>S193*H193</f>
        <v>0</v>
      </c>
      <c r="AR193" s="17" t="s">
        <v>215</v>
      </c>
      <c r="AT193" s="17" t="s">
        <v>198</v>
      </c>
      <c r="AU193" s="17" t="s">
        <v>86</v>
      </c>
      <c r="AY193" s="17" t="s">
        <v>195</v>
      </c>
      <c r="BE193" s="228">
        <f>IF(N193="základní",J193,0)</f>
        <v>0</v>
      </c>
      <c r="BF193" s="228">
        <f>IF(N193="snížená",J193,0)</f>
        <v>0</v>
      </c>
      <c r="BG193" s="228">
        <f>IF(N193="zákl. přenesená",J193,0)</f>
        <v>0</v>
      </c>
      <c r="BH193" s="228">
        <f>IF(N193="sníž. přenesená",J193,0)</f>
        <v>0</v>
      </c>
      <c r="BI193" s="228">
        <f>IF(N193="nulová",J193,0)</f>
        <v>0</v>
      </c>
      <c r="BJ193" s="17" t="s">
        <v>84</v>
      </c>
      <c r="BK193" s="228">
        <f>ROUND(I193*H193,2)</f>
        <v>0</v>
      </c>
      <c r="BL193" s="17" t="s">
        <v>215</v>
      </c>
      <c r="BM193" s="17" t="s">
        <v>424</v>
      </c>
    </row>
    <row r="194" s="12" customFormat="1">
      <c r="B194" s="235"/>
      <c r="C194" s="236"/>
      <c r="D194" s="229" t="s">
        <v>299</v>
      </c>
      <c r="E194" s="237" t="s">
        <v>1</v>
      </c>
      <c r="F194" s="238" t="s">
        <v>425</v>
      </c>
      <c r="G194" s="236"/>
      <c r="H194" s="239">
        <v>1084</v>
      </c>
      <c r="I194" s="240"/>
      <c r="J194" s="236"/>
      <c r="K194" s="236"/>
      <c r="L194" s="241"/>
      <c r="M194" s="242"/>
      <c r="N194" s="243"/>
      <c r="O194" s="243"/>
      <c r="P194" s="243"/>
      <c r="Q194" s="243"/>
      <c r="R194" s="243"/>
      <c r="S194" s="243"/>
      <c r="T194" s="244"/>
      <c r="AT194" s="245" t="s">
        <v>299</v>
      </c>
      <c r="AU194" s="245" t="s">
        <v>86</v>
      </c>
      <c r="AV194" s="12" t="s">
        <v>86</v>
      </c>
      <c r="AW194" s="12" t="s">
        <v>38</v>
      </c>
      <c r="AX194" s="12" t="s">
        <v>77</v>
      </c>
      <c r="AY194" s="245" t="s">
        <v>195</v>
      </c>
    </row>
    <row r="195" s="13" customFormat="1">
      <c r="B195" s="246"/>
      <c r="C195" s="247"/>
      <c r="D195" s="229" t="s">
        <v>299</v>
      </c>
      <c r="E195" s="248" t="s">
        <v>1</v>
      </c>
      <c r="F195" s="249" t="s">
        <v>301</v>
      </c>
      <c r="G195" s="247"/>
      <c r="H195" s="250">
        <v>1084</v>
      </c>
      <c r="I195" s="251"/>
      <c r="J195" s="247"/>
      <c r="K195" s="247"/>
      <c r="L195" s="252"/>
      <c r="M195" s="253"/>
      <c r="N195" s="254"/>
      <c r="O195" s="254"/>
      <c r="P195" s="254"/>
      <c r="Q195" s="254"/>
      <c r="R195" s="254"/>
      <c r="S195" s="254"/>
      <c r="T195" s="255"/>
      <c r="AT195" s="256" t="s">
        <v>299</v>
      </c>
      <c r="AU195" s="256" t="s">
        <v>86</v>
      </c>
      <c r="AV195" s="13" t="s">
        <v>215</v>
      </c>
      <c r="AW195" s="13" t="s">
        <v>38</v>
      </c>
      <c r="AX195" s="13" t="s">
        <v>84</v>
      </c>
      <c r="AY195" s="256" t="s">
        <v>195</v>
      </c>
    </row>
    <row r="196" s="1" customFormat="1" ht="16.5" customHeight="1">
      <c r="B196" s="39"/>
      <c r="C196" s="217" t="s">
        <v>426</v>
      </c>
      <c r="D196" s="217" t="s">
        <v>198</v>
      </c>
      <c r="E196" s="218" t="s">
        <v>427</v>
      </c>
      <c r="F196" s="219" t="s">
        <v>428</v>
      </c>
      <c r="G196" s="220" t="s">
        <v>404</v>
      </c>
      <c r="H196" s="221">
        <v>38</v>
      </c>
      <c r="I196" s="222"/>
      <c r="J196" s="223">
        <f>ROUND(I196*H196,2)</f>
        <v>0</v>
      </c>
      <c r="K196" s="219" t="s">
        <v>202</v>
      </c>
      <c r="L196" s="44"/>
      <c r="M196" s="224" t="s">
        <v>1</v>
      </c>
      <c r="N196" s="225" t="s">
        <v>48</v>
      </c>
      <c r="O196" s="80"/>
      <c r="P196" s="226">
        <f>O196*H196</f>
        <v>0</v>
      </c>
      <c r="Q196" s="226">
        <v>5.0000000000000002E-05</v>
      </c>
      <c r="R196" s="226">
        <f>Q196*H196</f>
        <v>0.0019</v>
      </c>
      <c r="S196" s="226">
        <v>0</v>
      </c>
      <c r="T196" s="227">
        <f>S196*H196</f>
        <v>0</v>
      </c>
      <c r="AR196" s="17" t="s">
        <v>215</v>
      </c>
      <c r="AT196" s="17" t="s">
        <v>198</v>
      </c>
      <c r="AU196" s="17" t="s">
        <v>86</v>
      </c>
      <c r="AY196" s="17" t="s">
        <v>195</v>
      </c>
      <c r="BE196" s="228">
        <f>IF(N196="základní",J196,0)</f>
        <v>0</v>
      </c>
      <c r="BF196" s="228">
        <f>IF(N196="snížená",J196,0)</f>
        <v>0</v>
      </c>
      <c r="BG196" s="228">
        <f>IF(N196="zákl. přenesená",J196,0)</f>
        <v>0</v>
      </c>
      <c r="BH196" s="228">
        <f>IF(N196="sníž. přenesená",J196,0)</f>
        <v>0</v>
      </c>
      <c r="BI196" s="228">
        <f>IF(N196="nulová",J196,0)</f>
        <v>0</v>
      </c>
      <c r="BJ196" s="17" t="s">
        <v>84</v>
      </c>
      <c r="BK196" s="228">
        <f>ROUND(I196*H196,2)</f>
        <v>0</v>
      </c>
      <c r="BL196" s="17" t="s">
        <v>215</v>
      </c>
      <c r="BM196" s="17" t="s">
        <v>429</v>
      </c>
    </row>
    <row r="197" s="12" customFormat="1">
      <c r="B197" s="235"/>
      <c r="C197" s="236"/>
      <c r="D197" s="229" t="s">
        <v>299</v>
      </c>
      <c r="E197" s="237" t="s">
        <v>1</v>
      </c>
      <c r="F197" s="238" t="s">
        <v>430</v>
      </c>
      <c r="G197" s="236"/>
      <c r="H197" s="239">
        <v>38</v>
      </c>
      <c r="I197" s="240"/>
      <c r="J197" s="236"/>
      <c r="K197" s="236"/>
      <c r="L197" s="241"/>
      <c r="M197" s="242"/>
      <c r="N197" s="243"/>
      <c r="O197" s="243"/>
      <c r="P197" s="243"/>
      <c r="Q197" s="243"/>
      <c r="R197" s="243"/>
      <c r="S197" s="243"/>
      <c r="T197" s="244"/>
      <c r="AT197" s="245" t="s">
        <v>299</v>
      </c>
      <c r="AU197" s="245" t="s">
        <v>86</v>
      </c>
      <c r="AV197" s="12" t="s">
        <v>86</v>
      </c>
      <c r="AW197" s="12" t="s">
        <v>38</v>
      </c>
      <c r="AX197" s="12" t="s">
        <v>77</v>
      </c>
      <c r="AY197" s="245" t="s">
        <v>195</v>
      </c>
    </row>
    <row r="198" s="13" customFormat="1">
      <c r="B198" s="246"/>
      <c r="C198" s="247"/>
      <c r="D198" s="229" t="s">
        <v>299</v>
      </c>
      <c r="E198" s="248" t="s">
        <v>1</v>
      </c>
      <c r="F198" s="249" t="s">
        <v>301</v>
      </c>
      <c r="G198" s="247"/>
      <c r="H198" s="250">
        <v>38</v>
      </c>
      <c r="I198" s="251"/>
      <c r="J198" s="247"/>
      <c r="K198" s="247"/>
      <c r="L198" s="252"/>
      <c r="M198" s="253"/>
      <c r="N198" s="254"/>
      <c r="O198" s="254"/>
      <c r="P198" s="254"/>
      <c r="Q198" s="254"/>
      <c r="R198" s="254"/>
      <c r="S198" s="254"/>
      <c r="T198" s="255"/>
      <c r="AT198" s="256" t="s">
        <v>299</v>
      </c>
      <c r="AU198" s="256" t="s">
        <v>86</v>
      </c>
      <c r="AV198" s="13" t="s">
        <v>215</v>
      </c>
      <c r="AW198" s="13" t="s">
        <v>38</v>
      </c>
      <c r="AX198" s="13" t="s">
        <v>84</v>
      </c>
      <c r="AY198" s="256" t="s">
        <v>195</v>
      </c>
    </row>
    <row r="199" s="1" customFormat="1" ht="16.5" customHeight="1">
      <c r="B199" s="39"/>
      <c r="C199" s="217" t="s">
        <v>431</v>
      </c>
      <c r="D199" s="217" t="s">
        <v>198</v>
      </c>
      <c r="E199" s="218" t="s">
        <v>432</v>
      </c>
      <c r="F199" s="219" t="s">
        <v>433</v>
      </c>
      <c r="G199" s="220" t="s">
        <v>404</v>
      </c>
      <c r="H199" s="221">
        <v>526</v>
      </c>
      <c r="I199" s="222"/>
      <c r="J199" s="223">
        <f>ROUND(I199*H199,2)</f>
        <v>0</v>
      </c>
      <c r="K199" s="219" t="s">
        <v>202</v>
      </c>
      <c r="L199" s="44"/>
      <c r="M199" s="224" t="s">
        <v>1</v>
      </c>
      <c r="N199" s="225" t="s">
        <v>48</v>
      </c>
      <c r="O199" s="80"/>
      <c r="P199" s="226">
        <f>O199*H199</f>
        <v>0</v>
      </c>
      <c r="Q199" s="226">
        <v>5.0000000000000002E-05</v>
      </c>
      <c r="R199" s="226">
        <f>Q199*H199</f>
        <v>0.0263</v>
      </c>
      <c r="S199" s="226">
        <v>0</v>
      </c>
      <c r="T199" s="227">
        <f>S199*H199</f>
        <v>0</v>
      </c>
      <c r="AR199" s="17" t="s">
        <v>215</v>
      </c>
      <c r="AT199" s="17" t="s">
        <v>198</v>
      </c>
      <c r="AU199" s="17" t="s">
        <v>86</v>
      </c>
      <c r="AY199" s="17" t="s">
        <v>195</v>
      </c>
      <c r="BE199" s="228">
        <f>IF(N199="základní",J199,0)</f>
        <v>0</v>
      </c>
      <c r="BF199" s="228">
        <f>IF(N199="snížená",J199,0)</f>
        <v>0</v>
      </c>
      <c r="BG199" s="228">
        <f>IF(N199="zákl. přenesená",J199,0)</f>
        <v>0</v>
      </c>
      <c r="BH199" s="228">
        <f>IF(N199="sníž. přenesená",J199,0)</f>
        <v>0</v>
      </c>
      <c r="BI199" s="228">
        <f>IF(N199="nulová",J199,0)</f>
        <v>0</v>
      </c>
      <c r="BJ199" s="17" t="s">
        <v>84</v>
      </c>
      <c r="BK199" s="228">
        <f>ROUND(I199*H199,2)</f>
        <v>0</v>
      </c>
      <c r="BL199" s="17" t="s">
        <v>215</v>
      </c>
      <c r="BM199" s="17" t="s">
        <v>434</v>
      </c>
    </row>
    <row r="200" s="15" customFormat="1">
      <c r="B200" s="268"/>
      <c r="C200" s="269"/>
      <c r="D200" s="229" t="s">
        <v>299</v>
      </c>
      <c r="E200" s="270" t="s">
        <v>1</v>
      </c>
      <c r="F200" s="271" t="s">
        <v>362</v>
      </c>
      <c r="G200" s="269"/>
      <c r="H200" s="270" t="s">
        <v>1</v>
      </c>
      <c r="I200" s="272"/>
      <c r="J200" s="269"/>
      <c r="K200" s="269"/>
      <c r="L200" s="273"/>
      <c r="M200" s="274"/>
      <c r="N200" s="275"/>
      <c r="O200" s="275"/>
      <c r="P200" s="275"/>
      <c r="Q200" s="275"/>
      <c r="R200" s="275"/>
      <c r="S200" s="275"/>
      <c r="T200" s="276"/>
      <c r="AT200" s="277" t="s">
        <v>299</v>
      </c>
      <c r="AU200" s="277" t="s">
        <v>86</v>
      </c>
      <c r="AV200" s="15" t="s">
        <v>84</v>
      </c>
      <c r="AW200" s="15" t="s">
        <v>38</v>
      </c>
      <c r="AX200" s="15" t="s">
        <v>77</v>
      </c>
      <c r="AY200" s="277" t="s">
        <v>195</v>
      </c>
    </row>
    <row r="201" s="12" customFormat="1">
      <c r="B201" s="235"/>
      <c r="C201" s="236"/>
      <c r="D201" s="229" t="s">
        <v>299</v>
      </c>
      <c r="E201" s="237" t="s">
        <v>1</v>
      </c>
      <c r="F201" s="238" t="s">
        <v>435</v>
      </c>
      <c r="G201" s="236"/>
      <c r="H201" s="239">
        <v>526</v>
      </c>
      <c r="I201" s="240"/>
      <c r="J201" s="236"/>
      <c r="K201" s="236"/>
      <c r="L201" s="241"/>
      <c r="M201" s="242"/>
      <c r="N201" s="243"/>
      <c r="O201" s="243"/>
      <c r="P201" s="243"/>
      <c r="Q201" s="243"/>
      <c r="R201" s="243"/>
      <c r="S201" s="243"/>
      <c r="T201" s="244"/>
      <c r="AT201" s="245" t="s">
        <v>299</v>
      </c>
      <c r="AU201" s="245" t="s">
        <v>86</v>
      </c>
      <c r="AV201" s="12" t="s">
        <v>86</v>
      </c>
      <c r="AW201" s="12" t="s">
        <v>38</v>
      </c>
      <c r="AX201" s="12" t="s">
        <v>77</v>
      </c>
      <c r="AY201" s="245" t="s">
        <v>195</v>
      </c>
    </row>
    <row r="202" s="13" customFormat="1">
      <c r="B202" s="246"/>
      <c r="C202" s="247"/>
      <c r="D202" s="229" t="s">
        <v>299</v>
      </c>
      <c r="E202" s="248" t="s">
        <v>1</v>
      </c>
      <c r="F202" s="249" t="s">
        <v>301</v>
      </c>
      <c r="G202" s="247"/>
      <c r="H202" s="250">
        <v>526</v>
      </c>
      <c r="I202" s="251"/>
      <c r="J202" s="247"/>
      <c r="K202" s="247"/>
      <c r="L202" s="252"/>
      <c r="M202" s="253"/>
      <c r="N202" s="254"/>
      <c r="O202" s="254"/>
      <c r="P202" s="254"/>
      <c r="Q202" s="254"/>
      <c r="R202" s="254"/>
      <c r="S202" s="254"/>
      <c r="T202" s="255"/>
      <c r="AT202" s="256" t="s">
        <v>299</v>
      </c>
      <c r="AU202" s="256" t="s">
        <v>86</v>
      </c>
      <c r="AV202" s="13" t="s">
        <v>215</v>
      </c>
      <c r="AW202" s="13" t="s">
        <v>38</v>
      </c>
      <c r="AX202" s="13" t="s">
        <v>84</v>
      </c>
      <c r="AY202" s="256" t="s">
        <v>195</v>
      </c>
    </row>
    <row r="203" s="1" customFormat="1" ht="16.5" customHeight="1">
      <c r="B203" s="39"/>
      <c r="C203" s="217" t="s">
        <v>436</v>
      </c>
      <c r="D203" s="217" t="s">
        <v>198</v>
      </c>
      <c r="E203" s="218" t="s">
        <v>437</v>
      </c>
      <c r="F203" s="219" t="s">
        <v>438</v>
      </c>
      <c r="G203" s="220" t="s">
        <v>404</v>
      </c>
      <c r="H203" s="221">
        <v>243</v>
      </c>
      <c r="I203" s="222"/>
      <c r="J203" s="223">
        <f>ROUND(I203*H203,2)</f>
        <v>0</v>
      </c>
      <c r="K203" s="219" t="s">
        <v>202</v>
      </c>
      <c r="L203" s="44"/>
      <c r="M203" s="224" t="s">
        <v>1</v>
      </c>
      <c r="N203" s="225" t="s">
        <v>48</v>
      </c>
      <c r="O203" s="80"/>
      <c r="P203" s="226">
        <f>O203*H203</f>
        <v>0</v>
      </c>
      <c r="Q203" s="226">
        <v>0</v>
      </c>
      <c r="R203" s="226">
        <f>Q203*H203</f>
        <v>0</v>
      </c>
      <c r="S203" s="226">
        <v>0</v>
      </c>
      <c r="T203" s="227">
        <f>S203*H203</f>
        <v>0</v>
      </c>
      <c r="AR203" s="17" t="s">
        <v>215</v>
      </c>
      <c r="AT203" s="17" t="s">
        <v>198</v>
      </c>
      <c r="AU203" s="17" t="s">
        <v>86</v>
      </c>
      <c r="AY203" s="17" t="s">
        <v>195</v>
      </c>
      <c r="BE203" s="228">
        <f>IF(N203="základní",J203,0)</f>
        <v>0</v>
      </c>
      <c r="BF203" s="228">
        <f>IF(N203="snížená",J203,0)</f>
        <v>0</v>
      </c>
      <c r="BG203" s="228">
        <f>IF(N203="zákl. přenesená",J203,0)</f>
        <v>0</v>
      </c>
      <c r="BH203" s="228">
        <f>IF(N203="sníž. přenesená",J203,0)</f>
        <v>0</v>
      </c>
      <c r="BI203" s="228">
        <f>IF(N203="nulová",J203,0)</f>
        <v>0</v>
      </c>
      <c r="BJ203" s="17" t="s">
        <v>84</v>
      </c>
      <c r="BK203" s="228">
        <f>ROUND(I203*H203,2)</f>
        <v>0</v>
      </c>
      <c r="BL203" s="17" t="s">
        <v>215</v>
      </c>
      <c r="BM203" s="17" t="s">
        <v>439</v>
      </c>
    </row>
    <row r="204" s="15" customFormat="1">
      <c r="B204" s="268"/>
      <c r="C204" s="269"/>
      <c r="D204" s="229" t="s">
        <v>299</v>
      </c>
      <c r="E204" s="270" t="s">
        <v>1</v>
      </c>
      <c r="F204" s="271" t="s">
        <v>362</v>
      </c>
      <c r="G204" s="269"/>
      <c r="H204" s="270" t="s">
        <v>1</v>
      </c>
      <c r="I204" s="272"/>
      <c r="J204" s="269"/>
      <c r="K204" s="269"/>
      <c r="L204" s="273"/>
      <c r="M204" s="274"/>
      <c r="N204" s="275"/>
      <c r="O204" s="275"/>
      <c r="P204" s="275"/>
      <c r="Q204" s="275"/>
      <c r="R204" s="275"/>
      <c r="S204" s="275"/>
      <c r="T204" s="276"/>
      <c r="AT204" s="277" t="s">
        <v>299</v>
      </c>
      <c r="AU204" s="277" t="s">
        <v>86</v>
      </c>
      <c r="AV204" s="15" t="s">
        <v>84</v>
      </c>
      <c r="AW204" s="15" t="s">
        <v>38</v>
      </c>
      <c r="AX204" s="15" t="s">
        <v>77</v>
      </c>
      <c r="AY204" s="277" t="s">
        <v>195</v>
      </c>
    </row>
    <row r="205" s="12" customFormat="1">
      <c r="B205" s="235"/>
      <c r="C205" s="236"/>
      <c r="D205" s="229" t="s">
        <v>299</v>
      </c>
      <c r="E205" s="237" t="s">
        <v>1</v>
      </c>
      <c r="F205" s="238" t="s">
        <v>440</v>
      </c>
      <c r="G205" s="236"/>
      <c r="H205" s="239">
        <v>243</v>
      </c>
      <c r="I205" s="240"/>
      <c r="J205" s="236"/>
      <c r="K205" s="236"/>
      <c r="L205" s="241"/>
      <c r="M205" s="242"/>
      <c r="N205" s="243"/>
      <c r="O205" s="243"/>
      <c r="P205" s="243"/>
      <c r="Q205" s="243"/>
      <c r="R205" s="243"/>
      <c r="S205" s="243"/>
      <c r="T205" s="244"/>
      <c r="AT205" s="245" t="s">
        <v>299</v>
      </c>
      <c r="AU205" s="245" t="s">
        <v>86</v>
      </c>
      <c r="AV205" s="12" t="s">
        <v>86</v>
      </c>
      <c r="AW205" s="12" t="s">
        <v>38</v>
      </c>
      <c r="AX205" s="12" t="s">
        <v>77</v>
      </c>
      <c r="AY205" s="245" t="s">
        <v>195</v>
      </c>
    </row>
    <row r="206" s="13" customFormat="1">
      <c r="B206" s="246"/>
      <c r="C206" s="247"/>
      <c r="D206" s="229" t="s">
        <v>299</v>
      </c>
      <c r="E206" s="248" t="s">
        <v>1</v>
      </c>
      <c r="F206" s="249" t="s">
        <v>301</v>
      </c>
      <c r="G206" s="247"/>
      <c r="H206" s="250">
        <v>243</v>
      </c>
      <c r="I206" s="251"/>
      <c r="J206" s="247"/>
      <c r="K206" s="247"/>
      <c r="L206" s="252"/>
      <c r="M206" s="253"/>
      <c r="N206" s="254"/>
      <c r="O206" s="254"/>
      <c r="P206" s="254"/>
      <c r="Q206" s="254"/>
      <c r="R206" s="254"/>
      <c r="S206" s="254"/>
      <c r="T206" s="255"/>
      <c r="AT206" s="256" t="s">
        <v>299</v>
      </c>
      <c r="AU206" s="256" t="s">
        <v>86</v>
      </c>
      <c r="AV206" s="13" t="s">
        <v>215</v>
      </c>
      <c r="AW206" s="13" t="s">
        <v>38</v>
      </c>
      <c r="AX206" s="13" t="s">
        <v>84</v>
      </c>
      <c r="AY206" s="256" t="s">
        <v>195</v>
      </c>
    </row>
    <row r="207" s="1" customFormat="1" ht="16.5" customHeight="1">
      <c r="B207" s="39"/>
      <c r="C207" s="217" t="s">
        <v>441</v>
      </c>
      <c r="D207" s="217" t="s">
        <v>198</v>
      </c>
      <c r="E207" s="218" t="s">
        <v>442</v>
      </c>
      <c r="F207" s="219" t="s">
        <v>443</v>
      </c>
      <c r="G207" s="220" t="s">
        <v>404</v>
      </c>
      <c r="H207" s="221">
        <v>321</v>
      </c>
      <c r="I207" s="222"/>
      <c r="J207" s="223">
        <f>ROUND(I207*H207,2)</f>
        <v>0</v>
      </c>
      <c r="K207" s="219" t="s">
        <v>202</v>
      </c>
      <c r="L207" s="44"/>
      <c r="M207" s="224" t="s">
        <v>1</v>
      </c>
      <c r="N207" s="225" t="s">
        <v>48</v>
      </c>
      <c r="O207" s="80"/>
      <c r="P207" s="226">
        <f>O207*H207</f>
        <v>0</v>
      </c>
      <c r="Q207" s="226">
        <v>0</v>
      </c>
      <c r="R207" s="226">
        <f>Q207*H207</f>
        <v>0</v>
      </c>
      <c r="S207" s="226">
        <v>0</v>
      </c>
      <c r="T207" s="227">
        <f>S207*H207</f>
        <v>0</v>
      </c>
      <c r="AR207" s="17" t="s">
        <v>215</v>
      </c>
      <c r="AT207" s="17" t="s">
        <v>198</v>
      </c>
      <c r="AU207" s="17" t="s">
        <v>86</v>
      </c>
      <c r="AY207" s="17" t="s">
        <v>195</v>
      </c>
      <c r="BE207" s="228">
        <f>IF(N207="základní",J207,0)</f>
        <v>0</v>
      </c>
      <c r="BF207" s="228">
        <f>IF(N207="snížená",J207,0)</f>
        <v>0</v>
      </c>
      <c r="BG207" s="228">
        <f>IF(N207="zákl. přenesená",J207,0)</f>
        <v>0</v>
      </c>
      <c r="BH207" s="228">
        <f>IF(N207="sníž. přenesená",J207,0)</f>
        <v>0</v>
      </c>
      <c r="BI207" s="228">
        <f>IF(N207="nulová",J207,0)</f>
        <v>0</v>
      </c>
      <c r="BJ207" s="17" t="s">
        <v>84</v>
      </c>
      <c r="BK207" s="228">
        <f>ROUND(I207*H207,2)</f>
        <v>0</v>
      </c>
      <c r="BL207" s="17" t="s">
        <v>215</v>
      </c>
      <c r="BM207" s="17" t="s">
        <v>444</v>
      </c>
    </row>
    <row r="208" s="15" customFormat="1">
      <c r="B208" s="268"/>
      <c r="C208" s="269"/>
      <c r="D208" s="229" t="s">
        <v>299</v>
      </c>
      <c r="E208" s="270" t="s">
        <v>1</v>
      </c>
      <c r="F208" s="271" t="s">
        <v>362</v>
      </c>
      <c r="G208" s="269"/>
      <c r="H208" s="270" t="s">
        <v>1</v>
      </c>
      <c r="I208" s="272"/>
      <c r="J208" s="269"/>
      <c r="K208" s="269"/>
      <c r="L208" s="273"/>
      <c r="M208" s="274"/>
      <c r="N208" s="275"/>
      <c r="O208" s="275"/>
      <c r="P208" s="275"/>
      <c r="Q208" s="275"/>
      <c r="R208" s="275"/>
      <c r="S208" s="275"/>
      <c r="T208" s="276"/>
      <c r="AT208" s="277" t="s">
        <v>299</v>
      </c>
      <c r="AU208" s="277" t="s">
        <v>86</v>
      </c>
      <c r="AV208" s="15" t="s">
        <v>84</v>
      </c>
      <c r="AW208" s="15" t="s">
        <v>38</v>
      </c>
      <c r="AX208" s="15" t="s">
        <v>77</v>
      </c>
      <c r="AY208" s="277" t="s">
        <v>195</v>
      </c>
    </row>
    <row r="209" s="12" customFormat="1">
      <c r="B209" s="235"/>
      <c r="C209" s="236"/>
      <c r="D209" s="229" t="s">
        <v>299</v>
      </c>
      <c r="E209" s="237" t="s">
        <v>1</v>
      </c>
      <c r="F209" s="238" t="s">
        <v>445</v>
      </c>
      <c r="G209" s="236"/>
      <c r="H209" s="239">
        <v>321</v>
      </c>
      <c r="I209" s="240"/>
      <c r="J209" s="236"/>
      <c r="K209" s="236"/>
      <c r="L209" s="241"/>
      <c r="M209" s="242"/>
      <c r="N209" s="243"/>
      <c r="O209" s="243"/>
      <c r="P209" s="243"/>
      <c r="Q209" s="243"/>
      <c r="R209" s="243"/>
      <c r="S209" s="243"/>
      <c r="T209" s="244"/>
      <c r="AT209" s="245" t="s">
        <v>299</v>
      </c>
      <c r="AU209" s="245" t="s">
        <v>86</v>
      </c>
      <c r="AV209" s="12" t="s">
        <v>86</v>
      </c>
      <c r="AW209" s="12" t="s">
        <v>38</v>
      </c>
      <c r="AX209" s="12" t="s">
        <v>77</v>
      </c>
      <c r="AY209" s="245" t="s">
        <v>195</v>
      </c>
    </row>
    <row r="210" s="13" customFormat="1">
      <c r="B210" s="246"/>
      <c r="C210" s="247"/>
      <c r="D210" s="229" t="s">
        <v>299</v>
      </c>
      <c r="E210" s="248" t="s">
        <v>1</v>
      </c>
      <c r="F210" s="249" t="s">
        <v>301</v>
      </c>
      <c r="G210" s="247"/>
      <c r="H210" s="250">
        <v>321</v>
      </c>
      <c r="I210" s="251"/>
      <c r="J210" s="247"/>
      <c r="K210" s="247"/>
      <c r="L210" s="252"/>
      <c r="M210" s="253"/>
      <c r="N210" s="254"/>
      <c r="O210" s="254"/>
      <c r="P210" s="254"/>
      <c r="Q210" s="254"/>
      <c r="R210" s="254"/>
      <c r="S210" s="254"/>
      <c r="T210" s="255"/>
      <c r="AT210" s="256" t="s">
        <v>299</v>
      </c>
      <c r="AU210" s="256" t="s">
        <v>86</v>
      </c>
      <c r="AV210" s="13" t="s">
        <v>215</v>
      </c>
      <c r="AW210" s="13" t="s">
        <v>38</v>
      </c>
      <c r="AX210" s="13" t="s">
        <v>84</v>
      </c>
      <c r="AY210" s="256" t="s">
        <v>195</v>
      </c>
    </row>
    <row r="211" s="1" customFormat="1" ht="16.5" customHeight="1">
      <c r="B211" s="39"/>
      <c r="C211" s="278" t="s">
        <v>446</v>
      </c>
      <c r="D211" s="278" t="s">
        <v>366</v>
      </c>
      <c r="E211" s="279" t="s">
        <v>447</v>
      </c>
      <c r="F211" s="280" t="s">
        <v>448</v>
      </c>
      <c r="G211" s="281" t="s">
        <v>309</v>
      </c>
      <c r="H211" s="282">
        <v>456.83999999999998</v>
      </c>
      <c r="I211" s="283"/>
      <c r="J211" s="284">
        <f>ROUND(I211*H211,2)</f>
        <v>0</v>
      </c>
      <c r="K211" s="280" t="s">
        <v>202</v>
      </c>
      <c r="L211" s="285"/>
      <c r="M211" s="286" t="s">
        <v>1</v>
      </c>
      <c r="N211" s="287" t="s">
        <v>48</v>
      </c>
      <c r="O211" s="80"/>
      <c r="P211" s="226">
        <f>O211*H211</f>
        <v>0</v>
      </c>
      <c r="Q211" s="226">
        <v>2.4289999999999998</v>
      </c>
      <c r="R211" s="226">
        <f>Q211*H211</f>
        <v>1109.6643599999998</v>
      </c>
      <c r="S211" s="226">
        <v>0</v>
      </c>
      <c r="T211" s="227">
        <f>S211*H211</f>
        <v>0</v>
      </c>
      <c r="AR211" s="17" t="s">
        <v>238</v>
      </c>
      <c r="AT211" s="17" t="s">
        <v>366</v>
      </c>
      <c r="AU211" s="17" t="s">
        <v>86</v>
      </c>
      <c r="AY211" s="17" t="s">
        <v>195</v>
      </c>
      <c r="BE211" s="228">
        <f>IF(N211="základní",J211,0)</f>
        <v>0</v>
      </c>
      <c r="BF211" s="228">
        <f>IF(N211="snížená",J211,0)</f>
        <v>0</v>
      </c>
      <c r="BG211" s="228">
        <f>IF(N211="zákl. přenesená",J211,0)</f>
        <v>0</v>
      </c>
      <c r="BH211" s="228">
        <f>IF(N211="sníž. přenesená",J211,0)</f>
        <v>0</v>
      </c>
      <c r="BI211" s="228">
        <f>IF(N211="nulová",J211,0)</f>
        <v>0</v>
      </c>
      <c r="BJ211" s="17" t="s">
        <v>84</v>
      </c>
      <c r="BK211" s="228">
        <f>ROUND(I211*H211,2)</f>
        <v>0</v>
      </c>
      <c r="BL211" s="17" t="s">
        <v>215</v>
      </c>
      <c r="BM211" s="17" t="s">
        <v>449</v>
      </c>
    </row>
    <row r="212" s="12" customFormat="1">
      <c r="B212" s="235"/>
      <c r="C212" s="236"/>
      <c r="D212" s="229" t="s">
        <v>299</v>
      </c>
      <c r="E212" s="237" t="s">
        <v>1</v>
      </c>
      <c r="F212" s="238" t="s">
        <v>450</v>
      </c>
      <c r="G212" s="236"/>
      <c r="H212" s="239">
        <v>456.83999999999998</v>
      </c>
      <c r="I212" s="240"/>
      <c r="J212" s="236"/>
      <c r="K212" s="236"/>
      <c r="L212" s="241"/>
      <c r="M212" s="242"/>
      <c r="N212" s="243"/>
      <c r="O212" s="243"/>
      <c r="P212" s="243"/>
      <c r="Q212" s="243"/>
      <c r="R212" s="243"/>
      <c r="S212" s="243"/>
      <c r="T212" s="244"/>
      <c r="AT212" s="245" t="s">
        <v>299</v>
      </c>
      <c r="AU212" s="245" t="s">
        <v>86</v>
      </c>
      <c r="AV212" s="12" t="s">
        <v>86</v>
      </c>
      <c r="AW212" s="12" t="s">
        <v>38</v>
      </c>
      <c r="AX212" s="12" t="s">
        <v>77</v>
      </c>
      <c r="AY212" s="245" t="s">
        <v>195</v>
      </c>
    </row>
    <row r="213" s="13" customFormat="1">
      <c r="B213" s="246"/>
      <c r="C213" s="247"/>
      <c r="D213" s="229" t="s">
        <v>299</v>
      </c>
      <c r="E213" s="248" t="s">
        <v>1</v>
      </c>
      <c r="F213" s="249" t="s">
        <v>301</v>
      </c>
      <c r="G213" s="247"/>
      <c r="H213" s="250">
        <v>456.83999999999998</v>
      </c>
      <c r="I213" s="251"/>
      <c r="J213" s="247"/>
      <c r="K213" s="247"/>
      <c r="L213" s="252"/>
      <c r="M213" s="253"/>
      <c r="N213" s="254"/>
      <c r="O213" s="254"/>
      <c r="P213" s="254"/>
      <c r="Q213" s="254"/>
      <c r="R213" s="254"/>
      <c r="S213" s="254"/>
      <c r="T213" s="255"/>
      <c r="AT213" s="256" t="s">
        <v>299</v>
      </c>
      <c r="AU213" s="256" t="s">
        <v>86</v>
      </c>
      <c r="AV213" s="13" t="s">
        <v>215</v>
      </c>
      <c r="AW213" s="13" t="s">
        <v>38</v>
      </c>
      <c r="AX213" s="13" t="s">
        <v>84</v>
      </c>
      <c r="AY213" s="256" t="s">
        <v>195</v>
      </c>
    </row>
    <row r="214" s="1" customFormat="1" ht="16.5" customHeight="1">
      <c r="B214" s="39"/>
      <c r="C214" s="217" t="s">
        <v>451</v>
      </c>
      <c r="D214" s="217" t="s">
        <v>198</v>
      </c>
      <c r="E214" s="218" t="s">
        <v>452</v>
      </c>
      <c r="F214" s="219" t="s">
        <v>453</v>
      </c>
      <c r="G214" s="220" t="s">
        <v>404</v>
      </c>
      <c r="H214" s="221">
        <v>1084</v>
      </c>
      <c r="I214" s="222"/>
      <c r="J214" s="223">
        <f>ROUND(I214*H214,2)</f>
        <v>0</v>
      </c>
      <c r="K214" s="219" t="s">
        <v>202</v>
      </c>
      <c r="L214" s="44"/>
      <c r="M214" s="224" t="s">
        <v>1</v>
      </c>
      <c r="N214" s="225" t="s">
        <v>48</v>
      </c>
      <c r="O214" s="80"/>
      <c r="P214" s="226">
        <f>O214*H214</f>
        <v>0</v>
      </c>
      <c r="Q214" s="226">
        <v>0</v>
      </c>
      <c r="R214" s="226">
        <f>Q214*H214</f>
        <v>0</v>
      </c>
      <c r="S214" s="226">
        <v>0</v>
      </c>
      <c r="T214" s="227">
        <f>S214*H214</f>
        <v>0</v>
      </c>
      <c r="AR214" s="17" t="s">
        <v>215</v>
      </c>
      <c r="AT214" s="17" t="s">
        <v>198</v>
      </c>
      <c r="AU214" s="17" t="s">
        <v>86</v>
      </c>
      <c r="AY214" s="17" t="s">
        <v>195</v>
      </c>
      <c r="BE214" s="228">
        <f>IF(N214="základní",J214,0)</f>
        <v>0</v>
      </c>
      <c r="BF214" s="228">
        <f>IF(N214="snížená",J214,0)</f>
        <v>0</v>
      </c>
      <c r="BG214" s="228">
        <f>IF(N214="zákl. přenesená",J214,0)</f>
        <v>0</v>
      </c>
      <c r="BH214" s="228">
        <f>IF(N214="sníž. přenesená",J214,0)</f>
        <v>0</v>
      </c>
      <c r="BI214" s="228">
        <f>IF(N214="nulová",J214,0)</f>
        <v>0</v>
      </c>
      <c r="BJ214" s="17" t="s">
        <v>84</v>
      </c>
      <c r="BK214" s="228">
        <f>ROUND(I214*H214,2)</f>
        <v>0</v>
      </c>
      <c r="BL214" s="17" t="s">
        <v>215</v>
      </c>
      <c r="BM214" s="17" t="s">
        <v>454</v>
      </c>
    </row>
    <row r="215" s="12" customFormat="1">
      <c r="B215" s="235"/>
      <c r="C215" s="236"/>
      <c r="D215" s="229" t="s">
        <v>299</v>
      </c>
      <c r="E215" s="237" t="s">
        <v>1</v>
      </c>
      <c r="F215" s="238" t="s">
        <v>425</v>
      </c>
      <c r="G215" s="236"/>
      <c r="H215" s="239">
        <v>1084</v>
      </c>
      <c r="I215" s="240"/>
      <c r="J215" s="236"/>
      <c r="K215" s="236"/>
      <c r="L215" s="241"/>
      <c r="M215" s="242"/>
      <c r="N215" s="243"/>
      <c r="O215" s="243"/>
      <c r="P215" s="243"/>
      <c r="Q215" s="243"/>
      <c r="R215" s="243"/>
      <c r="S215" s="243"/>
      <c r="T215" s="244"/>
      <c r="AT215" s="245" t="s">
        <v>299</v>
      </c>
      <c r="AU215" s="245" t="s">
        <v>86</v>
      </c>
      <c r="AV215" s="12" t="s">
        <v>86</v>
      </c>
      <c r="AW215" s="12" t="s">
        <v>38</v>
      </c>
      <c r="AX215" s="12" t="s">
        <v>77</v>
      </c>
      <c r="AY215" s="245" t="s">
        <v>195</v>
      </c>
    </row>
    <row r="216" s="13" customFormat="1">
      <c r="B216" s="246"/>
      <c r="C216" s="247"/>
      <c r="D216" s="229" t="s">
        <v>299</v>
      </c>
      <c r="E216" s="248" t="s">
        <v>1</v>
      </c>
      <c r="F216" s="249" t="s">
        <v>301</v>
      </c>
      <c r="G216" s="247"/>
      <c r="H216" s="250">
        <v>1084</v>
      </c>
      <c r="I216" s="251"/>
      <c r="J216" s="247"/>
      <c r="K216" s="247"/>
      <c r="L216" s="252"/>
      <c r="M216" s="253"/>
      <c r="N216" s="254"/>
      <c r="O216" s="254"/>
      <c r="P216" s="254"/>
      <c r="Q216" s="254"/>
      <c r="R216" s="254"/>
      <c r="S216" s="254"/>
      <c r="T216" s="255"/>
      <c r="AT216" s="256" t="s">
        <v>299</v>
      </c>
      <c r="AU216" s="256" t="s">
        <v>86</v>
      </c>
      <c r="AV216" s="13" t="s">
        <v>215</v>
      </c>
      <c r="AW216" s="13" t="s">
        <v>38</v>
      </c>
      <c r="AX216" s="13" t="s">
        <v>84</v>
      </c>
      <c r="AY216" s="256" t="s">
        <v>195</v>
      </c>
    </row>
    <row r="217" s="1" customFormat="1" ht="16.5" customHeight="1">
      <c r="B217" s="39"/>
      <c r="C217" s="278" t="s">
        <v>455</v>
      </c>
      <c r="D217" s="278" t="s">
        <v>366</v>
      </c>
      <c r="E217" s="279" t="s">
        <v>456</v>
      </c>
      <c r="F217" s="280" t="s">
        <v>457</v>
      </c>
      <c r="G217" s="281" t="s">
        <v>350</v>
      </c>
      <c r="H217" s="282">
        <v>584.27599999999995</v>
      </c>
      <c r="I217" s="283"/>
      <c r="J217" s="284">
        <f>ROUND(I217*H217,2)</f>
        <v>0</v>
      </c>
      <c r="K217" s="280" t="s">
        <v>202</v>
      </c>
      <c r="L217" s="285"/>
      <c r="M217" s="286" t="s">
        <v>1</v>
      </c>
      <c r="N217" s="287" t="s">
        <v>48</v>
      </c>
      <c r="O217" s="80"/>
      <c r="P217" s="226">
        <f>O217*H217</f>
        <v>0</v>
      </c>
      <c r="Q217" s="226">
        <v>1</v>
      </c>
      <c r="R217" s="226">
        <f>Q217*H217</f>
        <v>584.27599999999995</v>
      </c>
      <c r="S217" s="226">
        <v>0</v>
      </c>
      <c r="T217" s="227">
        <f>S217*H217</f>
        <v>0</v>
      </c>
      <c r="AR217" s="17" t="s">
        <v>238</v>
      </c>
      <c r="AT217" s="17" t="s">
        <v>366</v>
      </c>
      <c r="AU217" s="17" t="s">
        <v>86</v>
      </c>
      <c r="AY217" s="17" t="s">
        <v>195</v>
      </c>
      <c r="BE217" s="228">
        <f>IF(N217="základní",J217,0)</f>
        <v>0</v>
      </c>
      <c r="BF217" s="228">
        <f>IF(N217="snížená",J217,0)</f>
        <v>0</v>
      </c>
      <c r="BG217" s="228">
        <f>IF(N217="zákl. přenesená",J217,0)</f>
        <v>0</v>
      </c>
      <c r="BH217" s="228">
        <f>IF(N217="sníž. přenesená",J217,0)</f>
        <v>0</v>
      </c>
      <c r="BI217" s="228">
        <f>IF(N217="nulová",J217,0)</f>
        <v>0</v>
      </c>
      <c r="BJ217" s="17" t="s">
        <v>84</v>
      </c>
      <c r="BK217" s="228">
        <f>ROUND(I217*H217,2)</f>
        <v>0</v>
      </c>
      <c r="BL217" s="17" t="s">
        <v>215</v>
      </c>
      <c r="BM217" s="17" t="s">
        <v>458</v>
      </c>
    </row>
    <row r="218" s="12" customFormat="1">
      <c r="B218" s="235"/>
      <c r="C218" s="236"/>
      <c r="D218" s="229" t="s">
        <v>299</v>
      </c>
      <c r="E218" s="236"/>
      <c r="F218" s="238" t="s">
        <v>459</v>
      </c>
      <c r="G218" s="236"/>
      <c r="H218" s="239">
        <v>584.27599999999995</v>
      </c>
      <c r="I218" s="240"/>
      <c r="J218" s="236"/>
      <c r="K218" s="236"/>
      <c r="L218" s="241"/>
      <c r="M218" s="242"/>
      <c r="N218" s="243"/>
      <c r="O218" s="243"/>
      <c r="P218" s="243"/>
      <c r="Q218" s="243"/>
      <c r="R218" s="243"/>
      <c r="S218" s="243"/>
      <c r="T218" s="244"/>
      <c r="AT218" s="245" t="s">
        <v>299</v>
      </c>
      <c r="AU218" s="245" t="s">
        <v>86</v>
      </c>
      <c r="AV218" s="12" t="s">
        <v>86</v>
      </c>
      <c r="AW218" s="12" t="s">
        <v>4</v>
      </c>
      <c r="AX218" s="12" t="s">
        <v>84</v>
      </c>
      <c r="AY218" s="245" t="s">
        <v>195</v>
      </c>
    </row>
    <row r="219" s="1" customFormat="1" ht="16.5" customHeight="1">
      <c r="B219" s="39"/>
      <c r="C219" s="217" t="s">
        <v>460</v>
      </c>
      <c r="D219" s="217" t="s">
        <v>198</v>
      </c>
      <c r="E219" s="218" t="s">
        <v>461</v>
      </c>
      <c r="F219" s="219" t="s">
        <v>462</v>
      </c>
      <c r="G219" s="220" t="s">
        <v>350</v>
      </c>
      <c r="H219" s="221">
        <v>21.100000000000001</v>
      </c>
      <c r="I219" s="222"/>
      <c r="J219" s="223">
        <f>ROUND(I219*H219,2)</f>
        <v>0</v>
      </c>
      <c r="K219" s="219" t="s">
        <v>202</v>
      </c>
      <c r="L219" s="44"/>
      <c r="M219" s="224" t="s">
        <v>1</v>
      </c>
      <c r="N219" s="225" t="s">
        <v>48</v>
      </c>
      <c r="O219" s="80"/>
      <c r="P219" s="226">
        <f>O219*H219</f>
        <v>0</v>
      </c>
      <c r="Q219" s="226">
        <v>1.1133200000000001</v>
      </c>
      <c r="R219" s="226">
        <f>Q219*H219</f>
        <v>23.491052000000003</v>
      </c>
      <c r="S219" s="226">
        <v>0</v>
      </c>
      <c r="T219" s="227">
        <f>S219*H219</f>
        <v>0</v>
      </c>
      <c r="AR219" s="17" t="s">
        <v>215</v>
      </c>
      <c r="AT219" s="17" t="s">
        <v>198</v>
      </c>
      <c r="AU219" s="17" t="s">
        <v>86</v>
      </c>
      <c r="AY219" s="17" t="s">
        <v>195</v>
      </c>
      <c r="BE219" s="228">
        <f>IF(N219="základní",J219,0)</f>
        <v>0</v>
      </c>
      <c r="BF219" s="228">
        <f>IF(N219="snížená",J219,0)</f>
        <v>0</v>
      </c>
      <c r="BG219" s="228">
        <f>IF(N219="zákl. přenesená",J219,0)</f>
        <v>0</v>
      </c>
      <c r="BH219" s="228">
        <f>IF(N219="sníž. přenesená",J219,0)</f>
        <v>0</v>
      </c>
      <c r="BI219" s="228">
        <f>IF(N219="nulová",J219,0)</f>
        <v>0</v>
      </c>
      <c r="BJ219" s="17" t="s">
        <v>84</v>
      </c>
      <c r="BK219" s="228">
        <f>ROUND(I219*H219,2)</f>
        <v>0</v>
      </c>
      <c r="BL219" s="17" t="s">
        <v>215</v>
      </c>
      <c r="BM219" s="17" t="s">
        <v>463</v>
      </c>
    </row>
    <row r="220" s="15" customFormat="1">
      <c r="B220" s="268"/>
      <c r="C220" s="269"/>
      <c r="D220" s="229" t="s">
        <v>299</v>
      </c>
      <c r="E220" s="270" t="s">
        <v>1</v>
      </c>
      <c r="F220" s="271" t="s">
        <v>464</v>
      </c>
      <c r="G220" s="269"/>
      <c r="H220" s="270" t="s">
        <v>1</v>
      </c>
      <c r="I220" s="272"/>
      <c r="J220" s="269"/>
      <c r="K220" s="269"/>
      <c r="L220" s="273"/>
      <c r="M220" s="274"/>
      <c r="N220" s="275"/>
      <c r="O220" s="275"/>
      <c r="P220" s="275"/>
      <c r="Q220" s="275"/>
      <c r="R220" s="275"/>
      <c r="S220" s="275"/>
      <c r="T220" s="276"/>
      <c r="AT220" s="277" t="s">
        <v>299</v>
      </c>
      <c r="AU220" s="277" t="s">
        <v>86</v>
      </c>
      <c r="AV220" s="15" t="s">
        <v>84</v>
      </c>
      <c r="AW220" s="15" t="s">
        <v>38</v>
      </c>
      <c r="AX220" s="15" t="s">
        <v>77</v>
      </c>
      <c r="AY220" s="277" t="s">
        <v>195</v>
      </c>
    </row>
    <row r="221" s="12" customFormat="1">
      <c r="B221" s="235"/>
      <c r="C221" s="236"/>
      <c r="D221" s="229" t="s">
        <v>299</v>
      </c>
      <c r="E221" s="237" t="s">
        <v>1</v>
      </c>
      <c r="F221" s="238" t="s">
        <v>465</v>
      </c>
      <c r="G221" s="236"/>
      <c r="H221" s="239">
        <v>18.347999999999999</v>
      </c>
      <c r="I221" s="240"/>
      <c r="J221" s="236"/>
      <c r="K221" s="236"/>
      <c r="L221" s="241"/>
      <c r="M221" s="242"/>
      <c r="N221" s="243"/>
      <c r="O221" s="243"/>
      <c r="P221" s="243"/>
      <c r="Q221" s="243"/>
      <c r="R221" s="243"/>
      <c r="S221" s="243"/>
      <c r="T221" s="244"/>
      <c r="AT221" s="245" t="s">
        <v>299</v>
      </c>
      <c r="AU221" s="245" t="s">
        <v>86</v>
      </c>
      <c r="AV221" s="12" t="s">
        <v>86</v>
      </c>
      <c r="AW221" s="12" t="s">
        <v>38</v>
      </c>
      <c r="AX221" s="12" t="s">
        <v>77</v>
      </c>
      <c r="AY221" s="245" t="s">
        <v>195</v>
      </c>
    </row>
    <row r="222" s="14" customFormat="1">
      <c r="B222" s="257"/>
      <c r="C222" s="258"/>
      <c r="D222" s="229" t="s">
        <v>299</v>
      </c>
      <c r="E222" s="259" t="s">
        <v>1</v>
      </c>
      <c r="F222" s="260" t="s">
        <v>317</v>
      </c>
      <c r="G222" s="258"/>
      <c r="H222" s="261">
        <v>18.347999999999999</v>
      </c>
      <c r="I222" s="262"/>
      <c r="J222" s="258"/>
      <c r="K222" s="258"/>
      <c r="L222" s="263"/>
      <c r="M222" s="264"/>
      <c r="N222" s="265"/>
      <c r="O222" s="265"/>
      <c r="P222" s="265"/>
      <c r="Q222" s="265"/>
      <c r="R222" s="265"/>
      <c r="S222" s="265"/>
      <c r="T222" s="266"/>
      <c r="AT222" s="267" t="s">
        <v>299</v>
      </c>
      <c r="AU222" s="267" t="s">
        <v>86</v>
      </c>
      <c r="AV222" s="14" t="s">
        <v>210</v>
      </c>
      <c r="AW222" s="14" t="s">
        <v>38</v>
      </c>
      <c r="AX222" s="14" t="s">
        <v>77</v>
      </c>
      <c r="AY222" s="267" t="s">
        <v>195</v>
      </c>
    </row>
    <row r="223" s="12" customFormat="1">
      <c r="B223" s="235"/>
      <c r="C223" s="236"/>
      <c r="D223" s="229" t="s">
        <v>299</v>
      </c>
      <c r="E223" s="237" t="s">
        <v>1</v>
      </c>
      <c r="F223" s="238" t="s">
        <v>466</v>
      </c>
      <c r="G223" s="236"/>
      <c r="H223" s="239">
        <v>2.7519999999999998</v>
      </c>
      <c r="I223" s="240"/>
      <c r="J223" s="236"/>
      <c r="K223" s="236"/>
      <c r="L223" s="241"/>
      <c r="M223" s="242"/>
      <c r="N223" s="243"/>
      <c r="O223" s="243"/>
      <c r="P223" s="243"/>
      <c r="Q223" s="243"/>
      <c r="R223" s="243"/>
      <c r="S223" s="243"/>
      <c r="T223" s="244"/>
      <c r="AT223" s="245" t="s">
        <v>299</v>
      </c>
      <c r="AU223" s="245" t="s">
        <v>86</v>
      </c>
      <c r="AV223" s="12" t="s">
        <v>86</v>
      </c>
      <c r="AW223" s="12" t="s">
        <v>38</v>
      </c>
      <c r="AX223" s="12" t="s">
        <v>77</v>
      </c>
      <c r="AY223" s="245" t="s">
        <v>195</v>
      </c>
    </row>
    <row r="224" s="13" customFormat="1">
      <c r="B224" s="246"/>
      <c r="C224" s="247"/>
      <c r="D224" s="229" t="s">
        <v>299</v>
      </c>
      <c r="E224" s="248" t="s">
        <v>1</v>
      </c>
      <c r="F224" s="249" t="s">
        <v>301</v>
      </c>
      <c r="G224" s="247"/>
      <c r="H224" s="250">
        <v>21.100000000000001</v>
      </c>
      <c r="I224" s="251"/>
      <c r="J224" s="247"/>
      <c r="K224" s="247"/>
      <c r="L224" s="252"/>
      <c r="M224" s="253"/>
      <c r="N224" s="254"/>
      <c r="O224" s="254"/>
      <c r="P224" s="254"/>
      <c r="Q224" s="254"/>
      <c r="R224" s="254"/>
      <c r="S224" s="254"/>
      <c r="T224" s="255"/>
      <c r="AT224" s="256" t="s">
        <v>299</v>
      </c>
      <c r="AU224" s="256" t="s">
        <v>86</v>
      </c>
      <c r="AV224" s="13" t="s">
        <v>215</v>
      </c>
      <c r="AW224" s="13" t="s">
        <v>38</v>
      </c>
      <c r="AX224" s="13" t="s">
        <v>84</v>
      </c>
      <c r="AY224" s="256" t="s">
        <v>195</v>
      </c>
    </row>
    <row r="225" s="1" customFormat="1" ht="16.5" customHeight="1">
      <c r="B225" s="39"/>
      <c r="C225" s="217" t="s">
        <v>467</v>
      </c>
      <c r="D225" s="217" t="s">
        <v>198</v>
      </c>
      <c r="E225" s="218" t="s">
        <v>468</v>
      </c>
      <c r="F225" s="219" t="s">
        <v>469</v>
      </c>
      <c r="G225" s="220" t="s">
        <v>309</v>
      </c>
      <c r="H225" s="221">
        <v>94.313999999999993</v>
      </c>
      <c r="I225" s="222"/>
      <c r="J225" s="223">
        <f>ROUND(I225*H225,2)</f>
        <v>0</v>
      </c>
      <c r="K225" s="219" t="s">
        <v>202</v>
      </c>
      <c r="L225" s="44"/>
      <c r="M225" s="224" t="s">
        <v>1</v>
      </c>
      <c r="N225" s="225" t="s">
        <v>48</v>
      </c>
      <c r="O225" s="80"/>
      <c r="P225" s="226">
        <f>O225*H225</f>
        <v>0</v>
      </c>
      <c r="Q225" s="226">
        <v>2.45329</v>
      </c>
      <c r="R225" s="226">
        <f>Q225*H225</f>
        <v>231.37959305999999</v>
      </c>
      <c r="S225" s="226">
        <v>0</v>
      </c>
      <c r="T225" s="227">
        <f>S225*H225</f>
        <v>0</v>
      </c>
      <c r="AR225" s="17" t="s">
        <v>215</v>
      </c>
      <c r="AT225" s="17" t="s">
        <v>198</v>
      </c>
      <c r="AU225" s="17" t="s">
        <v>86</v>
      </c>
      <c r="AY225" s="17" t="s">
        <v>195</v>
      </c>
      <c r="BE225" s="228">
        <f>IF(N225="základní",J225,0)</f>
        <v>0</v>
      </c>
      <c r="BF225" s="228">
        <f>IF(N225="snížená",J225,0)</f>
        <v>0</v>
      </c>
      <c r="BG225" s="228">
        <f>IF(N225="zákl. přenesená",J225,0)</f>
        <v>0</v>
      </c>
      <c r="BH225" s="228">
        <f>IF(N225="sníž. přenesená",J225,0)</f>
        <v>0</v>
      </c>
      <c r="BI225" s="228">
        <f>IF(N225="nulová",J225,0)</f>
        <v>0</v>
      </c>
      <c r="BJ225" s="17" t="s">
        <v>84</v>
      </c>
      <c r="BK225" s="228">
        <f>ROUND(I225*H225,2)</f>
        <v>0</v>
      </c>
      <c r="BL225" s="17" t="s">
        <v>215</v>
      </c>
      <c r="BM225" s="17" t="s">
        <v>470</v>
      </c>
    </row>
    <row r="226" s="15" customFormat="1">
      <c r="B226" s="268"/>
      <c r="C226" s="269"/>
      <c r="D226" s="229" t="s">
        <v>299</v>
      </c>
      <c r="E226" s="270" t="s">
        <v>1</v>
      </c>
      <c r="F226" s="271" t="s">
        <v>362</v>
      </c>
      <c r="G226" s="269"/>
      <c r="H226" s="270" t="s">
        <v>1</v>
      </c>
      <c r="I226" s="272"/>
      <c r="J226" s="269"/>
      <c r="K226" s="269"/>
      <c r="L226" s="273"/>
      <c r="M226" s="274"/>
      <c r="N226" s="275"/>
      <c r="O226" s="275"/>
      <c r="P226" s="275"/>
      <c r="Q226" s="275"/>
      <c r="R226" s="275"/>
      <c r="S226" s="275"/>
      <c r="T226" s="276"/>
      <c r="AT226" s="277" t="s">
        <v>299</v>
      </c>
      <c r="AU226" s="277" t="s">
        <v>86</v>
      </c>
      <c r="AV226" s="15" t="s">
        <v>84</v>
      </c>
      <c r="AW226" s="15" t="s">
        <v>38</v>
      </c>
      <c r="AX226" s="15" t="s">
        <v>77</v>
      </c>
      <c r="AY226" s="277" t="s">
        <v>195</v>
      </c>
    </row>
    <row r="227" s="12" customFormat="1">
      <c r="B227" s="235"/>
      <c r="C227" s="236"/>
      <c r="D227" s="229" t="s">
        <v>299</v>
      </c>
      <c r="E227" s="237" t="s">
        <v>1</v>
      </c>
      <c r="F227" s="238" t="s">
        <v>471</v>
      </c>
      <c r="G227" s="236"/>
      <c r="H227" s="239">
        <v>0.23400000000000001</v>
      </c>
      <c r="I227" s="240"/>
      <c r="J227" s="236"/>
      <c r="K227" s="236"/>
      <c r="L227" s="241"/>
      <c r="M227" s="242"/>
      <c r="N227" s="243"/>
      <c r="O227" s="243"/>
      <c r="P227" s="243"/>
      <c r="Q227" s="243"/>
      <c r="R227" s="243"/>
      <c r="S227" s="243"/>
      <c r="T227" s="244"/>
      <c r="AT227" s="245" t="s">
        <v>299</v>
      </c>
      <c r="AU227" s="245" t="s">
        <v>86</v>
      </c>
      <c r="AV227" s="12" t="s">
        <v>86</v>
      </c>
      <c r="AW227" s="12" t="s">
        <v>38</v>
      </c>
      <c r="AX227" s="12" t="s">
        <v>77</v>
      </c>
      <c r="AY227" s="245" t="s">
        <v>195</v>
      </c>
    </row>
    <row r="228" s="12" customFormat="1">
      <c r="B228" s="235"/>
      <c r="C228" s="236"/>
      <c r="D228" s="229" t="s">
        <v>299</v>
      </c>
      <c r="E228" s="237" t="s">
        <v>1</v>
      </c>
      <c r="F228" s="238" t="s">
        <v>472</v>
      </c>
      <c r="G228" s="236"/>
      <c r="H228" s="239">
        <v>0.28799999999999998</v>
      </c>
      <c r="I228" s="240"/>
      <c r="J228" s="236"/>
      <c r="K228" s="236"/>
      <c r="L228" s="241"/>
      <c r="M228" s="242"/>
      <c r="N228" s="243"/>
      <c r="O228" s="243"/>
      <c r="P228" s="243"/>
      <c r="Q228" s="243"/>
      <c r="R228" s="243"/>
      <c r="S228" s="243"/>
      <c r="T228" s="244"/>
      <c r="AT228" s="245" t="s">
        <v>299</v>
      </c>
      <c r="AU228" s="245" t="s">
        <v>86</v>
      </c>
      <c r="AV228" s="12" t="s">
        <v>86</v>
      </c>
      <c r="AW228" s="12" t="s">
        <v>38</v>
      </c>
      <c r="AX228" s="12" t="s">
        <v>77</v>
      </c>
      <c r="AY228" s="245" t="s">
        <v>195</v>
      </c>
    </row>
    <row r="229" s="12" customFormat="1">
      <c r="B229" s="235"/>
      <c r="C229" s="236"/>
      <c r="D229" s="229" t="s">
        <v>299</v>
      </c>
      <c r="E229" s="237" t="s">
        <v>1</v>
      </c>
      <c r="F229" s="238" t="s">
        <v>473</v>
      </c>
      <c r="G229" s="236"/>
      <c r="H229" s="239">
        <v>0.34899999999999998</v>
      </c>
      <c r="I229" s="240"/>
      <c r="J229" s="236"/>
      <c r="K229" s="236"/>
      <c r="L229" s="241"/>
      <c r="M229" s="242"/>
      <c r="N229" s="243"/>
      <c r="O229" s="243"/>
      <c r="P229" s="243"/>
      <c r="Q229" s="243"/>
      <c r="R229" s="243"/>
      <c r="S229" s="243"/>
      <c r="T229" s="244"/>
      <c r="AT229" s="245" t="s">
        <v>299</v>
      </c>
      <c r="AU229" s="245" t="s">
        <v>86</v>
      </c>
      <c r="AV229" s="12" t="s">
        <v>86</v>
      </c>
      <c r="AW229" s="12" t="s">
        <v>38</v>
      </c>
      <c r="AX229" s="12" t="s">
        <v>77</v>
      </c>
      <c r="AY229" s="245" t="s">
        <v>195</v>
      </c>
    </row>
    <row r="230" s="14" customFormat="1">
      <c r="B230" s="257"/>
      <c r="C230" s="258"/>
      <c r="D230" s="229" t="s">
        <v>299</v>
      </c>
      <c r="E230" s="259" t="s">
        <v>1</v>
      </c>
      <c r="F230" s="260" t="s">
        <v>317</v>
      </c>
      <c r="G230" s="258"/>
      <c r="H230" s="261">
        <v>0.871</v>
      </c>
      <c r="I230" s="262"/>
      <c r="J230" s="258"/>
      <c r="K230" s="258"/>
      <c r="L230" s="263"/>
      <c r="M230" s="264"/>
      <c r="N230" s="265"/>
      <c r="O230" s="265"/>
      <c r="P230" s="265"/>
      <c r="Q230" s="265"/>
      <c r="R230" s="265"/>
      <c r="S230" s="265"/>
      <c r="T230" s="266"/>
      <c r="AT230" s="267" t="s">
        <v>299</v>
      </c>
      <c r="AU230" s="267" t="s">
        <v>86</v>
      </c>
      <c r="AV230" s="14" t="s">
        <v>210</v>
      </c>
      <c r="AW230" s="14" t="s">
        <v>38</v>
      </c>
      <c r="AX230" s="14" t="s">
        <v>77</v>
      </c>
      <c r="AY230" s="267" t="s">
        <v>195</v>
      </c>
    </row>
    <row r="231" s="12" customFormat="1">
      <c r="B231" s="235"/>
      <c r="C231" s="236"/>
      <c r="D231" s="229" t="s">
        <v>299</v>
      </c>
      <c r="E231" s="237" t="s">
        <v>1</v>
      </c>
      <c r="F231" s="238" t="s">
        <v>474</v>
      </c>
      <c r="G231" s="236"/>
      <c r="H231" s="239">
        <v>3.0099999999999998</v>
      </c>
      <c r="I231" s="240"/>
      <c r="J231" s="236"/>
      <c r="K231" s="236"/>
      <c r="L231" s="241"/>
      <c r="M231" s="242"/>
      <c r="N231" s="243"/>
      <c r="O231" s="243"/>
      <c r="P231" s="243"/>
      <c r="Q231" s="243"/>
      <c r="R231" s="243"/>
      <c r="S231" s="243"/>
      <c r="T231" s="244"/>
      <c r="AT231" s="245" t="s">
        <v>299</v>
      </c>
      <c r="AU231" s="245" t="s">
        <v>86</v>
      </c>
      <c r="AV231" s="12" t="s">
        <v>86</v>
      </c>
      <c r="AW231" s="12" t="s">
        <v>38</v>
      </c>
      <c r="AX231" s="12" t="s">
        <v>77</v>
      </c>
      <c r="AY231" s="245" t="s">
        <v>195</v>
      </c>
    </row>
    <row r="232" s="12" customFormat="1">
      <c r="B232" s="235"/>
      <c r="C232" s="236"/>
      <c r="D232" s="229" t="s">
        <v>299</v>
      </c>
      <c r="E232" s="237" t="s">
        <v>1</v>
      </c>
      <c r="F232" s="238" t="s">
        <v>475</v>
      </c>
      <c r="G232" s="236"/>
      <c r="H232" s="239">
        <v>20.914999999999999</v>
      </c>
      <c r="I232" s="240"/>
      <c r="J232" s="236"/>
      <c r="K232" s="236"/>
      <c r="L232" s="241"/>
      <c r="M232" s="242"/>
      <c r="N232" s="243"/>
      <c r="O232" s="243"/>
      <c r="P232" s="243"/>
      <c r="Q232" s="243"/>
      <c r="R232" s="243"/>
      <c r="S232" s="243"/>
      <c r="T232" s="244"/>
      <c r="AT232" s="245" t="s">
        <v>299</v>
      </c>
      <c r="AU232" s="245" t="s">
        <v>86</v>
      </c>
      <c r="AV232" s="12" t="s">
        <v>86</v>
      </c>
      <c r="AW232" s="12" t="s">
        <v>38</v>
      </c>
      <c r="AX232" s="12" t="s">
        <v>77</v>
      </c>
      <c r="AY232" s="245" t="s">
        <v>195</v>
      </c>
    </row>
    <row r="233" s="12" customFormat="1">
      <c r="B233" s="235"/>
      <c r="C233" s="236"/>
      <c r="D233" s="229" t="s">
        <v>299</v>
      </c>
      <c r="E233" s="237" t="s">
        <v>1</v>
      </c>
      <c r="F233" s="238" t="s">
        <v>476</v>
      </c>
      <c r="G233" s="236"/>
      <c r="H233" s="239">
        <v>37.798000000000002</v>
      </c>
      <c r="I233" s="240"/>
      <c r="J233" s="236"/>
      <c r="K233" s="236"/>
      <c r="L233" s="241"/>
      <c r="M233" s="242"/>
      <c r="N233" s="243"/>
      <c r="O233" s="243"/>
      <c r="P233" s="243"/>
      <c r="Q233" s="243"/>
      <c r="R233" s="243"/>
      <c r="S233" s="243"/>
      <c r="T233" s="244"/>
      <c r="AT233" s="245" t="s">
        <v>299</v>
      </c>
      <c r="AU233" s="245" t="s">
        <v>86</v>
      </c>
      <c r="AV233" s="12" t="s">
        <v>86</v>
      </c>
      <c r="AW233" s="12" t="s">
        <v>38</v>
      </c>
      <c r="AX233" s="12" t="s">
        <v>77</v>
      </c>
      <c r="AY233" s="245" t="s">
        <v>195</v>
      </c>
    </row>
    <row r="234" s="12" customFormat="1">
      <c r="B234" s="235"/>
      <c r="C234" s="236"/>
      <c r="D234" s="229" t="s">
        <v>299</v>
      </c>
      <c r="E234" s="237" t="s">
        <v>1</v>
      </c>
      <c r="F234" s="238" t="s">
        <v>477</v>
      </c>
      <c r="G234" s="236"/>
      <c r="H234" s="239">
        <v>31.719999999999999</v>
      </c>
      <c r="I234" s="240"/>
      <c r="J234" s="236"/>
      <c r="K234" s="236"/>
      <c r="L234" s="241"/>
      <c r="M234" s="242"/>
      <c r="N234" s="243"/>
      <c r="O234" s="243"/>
      <c r="P234" s="243"/>
      <c r="Q234" s="243"/>
      <c r="R234" s="243"/>
      <c r="S234" s="243"/>
      <c r="T234" s="244"/>
      <c r="AT234" s="245" t="s">
        <v>299</v>
      </c>
      <c r="AU234" s="245" t="s">
        <v>86</v>
      </c>
      <c r="AV234" s="12" t="s">
        <v>86</v>
      </c>
      <c r="AW234" s="12" t="s">
        <v>38</v>
      </c>
      <c r="AX234" s="12" t="s">
        <v>77</v>
      </c>
      <c r="AY234" s="245" t="s">
        <v>195</v>
      </c>
    </row>
    <row r="235" s="13" customFormat="1">
      <c r="B235" s="246"/>
      <c r="C235" s="247"/>
      <c r="D235" s="229" t="s">
        <v>299</v>
      </c>
      <c r="E235" s="248" t="s">
        <v>1</v>
      </c>
      <c r="F235" s="249" t="s">
        <v>301</v>
      </c>
      <c r="G235" s="247"/>
      <c r="H235" s="250">
        <v>94.313999999999993</v>
      </c>
      <c r="I235" s="251"/>
      <c r="J235" s="247"/>
      <c r="K235" s="247"/>
      <c r="L235" s="252"/>
      <c r="M235" s="253"/>
      <c r="N235" s="254"/>
      <c r="O235" s="254"/>
      <c r="P235" s="254"/>
      <c r="Q235" s="254"/>
      <c r="R235" s="254"/>
      <c r="S235" s="254"/>
      <c r="T235" s="255"/>
      <c r="AT235" s="256" t="s">
        <v>299</v>
      </c>
      <c r="AU235" s="256" t="s">
        <v>86</v>
      </c>
      <c r="AV235" s="13" t="s">
        <v>215</v>
      </c>
      <c r="AW235" s="13" t="s">
        <v>38</v>
      </c>
      <c r="AX235" s="13" t="s">
        <v>84</v>
      </c>
      <c r="AY235" s="256" t="s">
        <v>195</v>
      </c>
    </row>
    <row r="236" s="1" customFormat="1" ht="16.5" customHeight="1">
      <c r="B236" s="39"/>
      <c r="C236" s="217" t="s">
        <v>478</v>
      </c>
      <c r="D236" s="217" t="s">
        <v>198</v>
      </c>
      <c r="E236" s="218" t="s">
        <v>479</v>
      </c>
      <c r="F236" s="219" t="s">
        <v>480</v>
      </c>
      <c r="G236" s="220" t="s">
        <v>321</v>
      </c>
      <c r="H236" s="221">
        <v>577.697</v>
      </c>
      <c r="I236" s="222"/>
      <c r="J236" s="223">
        <f>ROUND(I236*H236,2)</f>
        <v>0</v>
      </c>
      <c r="K236" s="219" t="s">
        <v>202</v>
      </c>
      <c r="L236" s="44"/>
      <c r="M236" s="224" t="s">
        <v>1</v>
      </c>
      <c r="N236" s="225" t="s">
        <v>48</v>
      </c>
      <c r="O236" s="80"/>
      <c r="P236" s="226">
        <f>O236*H236</f>
        <v>0</v>
      </c>
      <c r="Q236" s="226">
        <v>0.0026900000000000001</v>
      </c>
      <c r="R236" s="226">
        <f>Q236*H236</f>
        <v>1.5540049300000001</v>
      </c>
      <c r="S236" s="226">
        <v>0</v>
      </c>
      <c r="T236" s="227">
        <f>S236*H236</f>
        <v>0</v>
      </c>
      <c r="AR236" s="17" t="s">
        <v>215</v>
      </c>
      <c r="AT236" s="17" t="s">
        <v>198</v>
      </c>
      <c r="AU236" s="17" t="s">
        <v>86</v>
      </c>
      <c r="AY236" s="17" t="s">
        <v>195</v>
      </c>
      <c r="BE236" s="228">
        <f>IF(N236="základní",J236,0)</f>
        <v>0</v>
      </c>
      <c r="BF236" s="228">
        <f>IF(N236="snížená",J236,0)</f>
        <v>0</v>
      </c>
      <c r="BG236" s="228">
        <f>IF(N236="zákl. přenesená",J236,0)</f>
        <v>0</v>
      </c>
      <c r="BH236" s="228">
        <f>IF(N236="sníž. přenesená",J236,0)</f>
        <v>0</v>
      </c>
      <c r="BI236" s="228">
        <f>IF(N236="nulová",J236,0)</f>
        <v>0</v>
      </c>
      <c r="BJ236" s="17" t="s">
        <v>84</v>
      </c>
      <c r="BK236" s="228">
        <f>ROUND(I236*H236,2)</f>
        <v>0</v>
      </c>
      <c r="BL236" s="17" t="s">
        <v>215</v>
      </c>
      <c r="BM236" s="17" t="s">
        <v>481</v>
      </c>
    </row>
    <row r="237" s="15" customFormat="1">
      <c r="B237" s="268"/>
      <c r="C237" s="269"/>
      <c r="D237" s="229" t="s">
        <v>299</v>
      </c>
      <c r="E237" s="270" t="s">
        <v>1</v>
      </c>
      <c r="F237" s="271" t="s">
        <v>362</v>
      </c>
      <c r="G237" s="269"/>
      <c r="H237" s="270" t="s">
        <v>1</v>
      </c>
      <c r="I237" s="272"/>
      <c r="J237" s="269"/>
      <c r="K237" s="269"/>
      <c r="L237" s="273"/>
      <c r="M237" s="274"/>
      <c r="N237" s="275"/>
      <c r="O237" s="275"/>
      <c r="P237" s="275"/>
      <c r="Q237" s="275"/>
      <c r="R237" s="275"/>
      <c r="S237" s="275"/>
      <c r="T237" s="276"/>
      <c r="AT237" s="277" t="s">
        <v>299</v>
      </c>
      <c r="AU237" s="277" t="s">
        <v>86</v>
      </c>
      <c r="AV237" s="15" t="s">
        <v>84</v>
      </c>
      <c r="AW237" s="15" t="s">
        <v>38</v>
      </c>
      <c r="AX237" s="15" t="s">
        <v>77</v>
      </c>
      <c r="AY237" s="277" t="s">
        <v>195</v>
      </c>
    </row>
    <row r="238" s="12" customFormat="1">
      <c r="B238" s="235"/>
      <c r="C238" s="236"/>
      <c r="D238" s="229" t="s">
        <v>299</v>
      </c>
      <c r="E238" s="237" t="s">
        <v>1</v>
      </c>
      <c r="F238" s="238" t="s">
        <v>482</v>
      </c>
      <c r="G238" s="236"/>
      <c r="H238" s="239">
        <v>1.5600000000000001</v>
      </c>
      <c r="I238" s="240"/>
      <c r="J238" s="236"/>
      <c r="K238" s="236"/>
      <c r="L238" s="241"/>
      <c r="M238" s="242"/>
      <c r="N238" s="243"/>
      <c r="O238" s="243"/>
      <c r="P238" s="243"/>
      <c r="Q238" s="243"/>
      <c r="R238" s="243"/>
      <c r="S238" s="243"/>
      <c r="T238" s="244"/>
      <c r="AT238" s="245" t="s">
        <v>299</v>
      </c>
      <c r="AU238" s="245" t="s">
        <v>86</v>
      </c>
      <c r="AV238" s="12" t="s">
        <v>86</v>
      </c>
      <c r="AW238" s="12" t="s">
        <v>38</v>
      </c>
      <c r="AX238" s="12" t="s">
        <v>77</v>
      </c>
      <c r="AY238" s="245" t="s">
        <v>195</v>
      </c>
    </row>
    <row r="239" s="12" customFormat="1">
      <c r="B239" s="235"/>
      <c r="C239" s="236"/>
      <c r="D239" s="229" t="s">
        <v>299</v>
      </c>
      <c r="E239" s="237" t="s">
        <v>1</v>
      </c>
      <c r="F239" s="238" t="s">
        <v>483</v>
      </c>
      <c r="G239" s="236"/>
      <c r="H239" s="239">
        <v>1.9199999999999999</v>
      </c>
      <c r="I239" s="240"/>
      <c r="J239" s="236"/>
      <c r="K239" s="236"/>
      <c r="L239" s="241"/>
      <c r="M239" s="242"/>
      <c r="N239" s="243"/>
      <c r="O239" s="243"/>
      <c r="P239" s="243"/>
      <c r="Q239" s="243"/>
      <c r="R239" s="243"/>
      <c r="S239" s="243"/>
      <c r="T239" s="244"/>
      <c r="AT239" s="245" t="s">
        <v>299</v>
      </c>
      <c r="AU239" s="245" t="s">
        <v>86</v>
      </c>
      <c r="AV239" s="12" t="s">
        <v>86</v>
      </c>
      <c r="AW239" s="12" t="s">
        <v>38</v>
      </c>
      <c r="AX239" s="12" t="s">
        <v>77</v>
      </c>
      <c r="AY239" s="245" t="s">
        <v>195</v>
      </c>
    </row>
    <row r="240" s="12" customFormat="1">
      <c r="B240" s="235"/>
      <c r="C240" s="236"/>
      <c r="D240" s="229" t="s">
        <v>299</v>
      </c>
      <c r="E240" s="237" t="s">
        <v>1</v>
      </c>
      <c r="F240" s="238" t="s">
        <v>484</v>
      </c>
      <c r="G240" s="236"/>
      <c r="H240" s="239">
        <v>2.3250000000000002</v>
      </c>
      <c r="I240" s="240"/>
      <c r="J240" s="236"/>
      <c r="K240" s="236"/>
      <c r="L240" s="241"/>
      <c r="M240" s="242"/>
      <c r="N240" s="243"/>
      <c r="O240" s="243"/>
      <c r="P240" s="243"/>
      <c r="Q240" s="243"/>
      <c r="R240" s="243"/>
      <c r="S240" s="243"/>
      <c r="T240" s="244"/>
      <c r="AT240" s="245" t="s">
        <v>299</v>
      </c>
      <c r="AU240" s="245" t="s">
        <v>86</v>
      </c>
      <c r="AV240" s="12" t="s">
        <v>86</v>
      </c>
      <c r="AW240" s="12" t="s">
        <v>38</v>
      </c>
      <c r="AX240" s="12" t="s">
        <v>77</v>
      </c>
      <c r="AY240" s="245" t="s">
        <v>195</v>
      </c>
    </row>
    <row r="241" s="14" customFormat="1">
      <c r="B241" s="257"/>
      <c r="C241" s="258"/>
      <c r="D241" s="229" t="s">
        <v>299</v>
      </c>
      <c r="E241" s="259" t="s">
        <v>1</v>
      </c>
      <c r="F241" s="260" t="s">
        <v>317</v>
      </c>
      <c r="G241" s="258"/>
      <c r="H241" s="261">
        <v>5.8049999999999997</v>
      </c>
      <c r="I241" s="262"/>
      <c r="J241" s="258"/>
      <c r="K241" s="258"/>
      <c r="L241" s="263"/>
      <c r="M241" s="264"/>
      <c r="N241" s="265"/>
      <c r="O241" s="265"/>
      <c r="P241" s="265"/>
      <c r="Q241" s="265"/>
      <c r="R241" s="265"/>
      <c r="S241" s="265"/>
      <c r="T241" s="266"/>
      <c r="AT241" s="267" t="s">
        <v>299</v>
      </c>
      <c r="AU241" s="267" t="s">
        <v>86</v>
      </c>
      <c r="AV241" s="14" t="s">
        <v>210</v>
      </c>
      <c r="AW241" s="14" t="s">
        <v>38</v>
      </c>
      <c r="AX241" s="14" t="s">
        <v>77</v>
      </c>
      <c r="AY241" s="267" t="s">
        <v>195</v>
      </c>
    </row>
    <row r="242" s="12" customFormat="1">
      <c r="B242" s="235"/>
      <c r="C242" s="236"/>
      <c r="D242" s="229" t="s">
        <v>299</v>
      </c>
      <c r="E242" s="237" t="s">
        <v>1</v>
      </c>
      <c r="F242" s="238" t="s">
        <v>485</v>
      </c>
      <c r="G242" s="236"/>
      <c r="H242" s="239">
        <v>6.3360000000000003</v>
      </c>
      <c r="I242" s="240"/>
      <c r="J242" s="236"/>
      <c r="K242" s="236"/>
      <c r="L242" s="241"/>
      <c r="M242" s="242"/>
      <c r="N242" s="243"/>
      <c r="O242" s="243"/>
      <c r="P242" s="243"/>
      <c r="Q242" s="243"/>
      <c r="R242" s="243"/>
      <c r="S242" s="243"/>
      <c r="T242" s="244"/>
      <c r="AT242" s="245" t="s">
        <v>299</v>
      </c>
      <c r="AU242" s="245" t="s">
        <v>86</v>
      </c>
      <c r="AV242" s="12" t="s">
        <v>86</v>
      </c>
      <c r="AW242" s="12" t="s">
        <v>38</v>
      </c>
      <c r="AX242" s="12" t="s">
        <v>77</v>
      </c>
      <c r="AY242" s="245" t="s">
        <v>195</v>
      </c>
    </row>
    <row r="243" s="12" customFormat="1">
      <c r="B243" s="235"/>
      <c r="C243" s="236"/>
      <c r="D243" s="229" t="s">
        <v>299</v>
      </c>
      <c r="E243" s="237" t="s">
        <v>1</v>
      </c>
      <c r="F243" s="238" t="s">
        <v>486</v>
      </c>
      <c r="G243" s="236"/>
      <c r="H243" s="239">
        <v>104.57599999999999</v>
      </c>
      <c r="I243" s="240"/>
      <c r="J243" s="236"/>
      <c r="K243" s="236"/>
      <c r="L243" s="241"/>
      <c r="M243" s="242"/>
      <c r="N243" s="243"/>
      <c r="O243" s="243"/>
      <c r="P243" s="243"/>
      <c r="Q243" s="243"/>
      <c r="R243" s="243"/>
      <c r="S243" s="243"/>
      <c r="T243" s="244"/>
      <c r="AT243" s="245" t="s">
        <v>299</v>
      </c>
      <c r="AU243" s="245" t="s">
        <v>86</v>
      </c>
      <c r="AV243" s="12" t="s">
        <v>86</v>
      </c>
      <c r="AW243" s="12" t="s">
        <v>38</v>
      </c>
      <c r="AX243" s="12" t="s">
        <v>77</v>
      </c>
      <c r="AY243" s="245" t="s">
        <v>195</v>
      </c>
    </row>
    <row r="244" s="12" customFormat="1">
      <c r="B244" s="235"/>
      <c r="C244" s="236"/>
      <c r="D244" s="229" t="s">
        <v>299</v>
      </c>
      <c r="E244" s="237" t="s">
        <v>1</v>
      </c>
      <c r="F244" s="238" t="s">
        <v>487</v>
      </c>
      <c r="G244" s="236"/>
      <c r="H244" s="239">
        <v>302.38</v>
      </c>
      <c r="I244" s="240"/>
      <c r="J244" s="236"/>
      <c r="K244" s="236"/>
      <c r="L244" s="241"/>
      <c r="M244" s="242"/>
      <c r="N244" s="243"/>
      <c r="O244" s="243"/>
      <c r="P244" s="243"/>
      <c r="Q244" s="243"/>
      <c r="R244" s="243"/>
      <c r="S244" s="243"/>
      <c r="T244" s="244"/>
      <c r="AT244" s="245" t="s">
        <v>299</v>
      </c>
      <c r="AU244" s="245" t="s">
        <v>86</v>
      </c>
      <c r="AV244" s="12" t="s">
        <v>86</v>
      </c>
      <c r="AW244" s="12" t="s">
        <v>38</v>
      </c>
      <c r="AX244" s="12" t="s">
        <v>77</v>
      </c>
      <c r="AY244" s="245" t="s">
        <v>195</v>
      </c>
    </row>
    <row r="245" s="12" customFormat="1">
      <c r="B245" s="235"/>
      <c r="C245" s="236"/>
      <c r="D245" s="229" t="s">
        <v>299</v>
      </c>
      <c r="E245" s="237" t="s">
        <v>1</v>
      </c>
      <c r="F245" s="238" t="s">
        <v>488</v>
      </c>
      <c r="G245" s="236"/>
      <c r="H245" s="239">
        <v>158.59999999999999</v>
      </c>
      <c r="I245" s="240"/>
      <c r="J245" s="236"/>
      <c r="K245" s="236"/>
      <c r="L245" s="241"/>
      <c r="M245" s="242"/>
      <c r="N245" s="243"/>
      <c r="O245" s="243"/>
      <c r="P245" s="243"/>
      <c r="Q245" s="243"/>
      <c r="R245" s="243"/>
      <c r="S245" s="243"/>
      <c r="T245" s="244"/>
      <c r="AT245" s="245" t="s">
        <v>299</v>
      </c>
      <c r="AU245" s="245" t="s">
        <v>86</v>
      </c>
      <c r="AV245" s="12" t="s">
        <v>86</v>
      </c>
      <c r="AW245" s="12" t="s">
        <v>38</v>
      </c>
      <c r="AX245" s="12" t="s">
        <v>77</v>
      </c>
      <c r="AY245" s="245" t="s">
        <v>195</v>
      </c>
    </row>
    <row r="246" s="13" customFormat="1">
      <c r="B246" s="246"/>
      <c r="C246" s="247"/>
      <c r="D246" s="229" t="s">
        <v>299</v>
      </c>
      <c r="E246" s="248" t="s">
        <v>1</v>
      </c>
      <c r="F246" s="249" t="s">
        <v>301</v>
      </c>
      <c r="G246" s="247"/>
      <c r="H246" s="250">
        <v>577.697</v>
      </c>
      <c r="I246" s="251"/>
      <c r="J246" s="247"/>
      <c r="K246" s="247"/>
      <c r="L246" s="252"/>
      <c r="M246" s="253"/>
      <c r="N246" s="254"/>
      <c r="O246" s="254"/>
      <c r="P246" s="254"/>
      <c r="Q246" s="254"/>
      <c r="R246" s="254"/>
      <c r="S246" s="254"/>
      <c r="T246" s="255"/>
      <c r="AT246" s="256" t="s">
        <v>299</v>
      </c>
      <c r="AU246" s="256" t="s">
        <v>86</v>
      </c>
      <c r="AV246" s="13" t="s">
        <v>215</v>
      </c>
      <c r="AW246" s="13" t="s">
        <v>38</v>
      </c>
      <c r="AX246" s="13" t="s">
        <v>84</v>
      </c>
      <c r="AY246" s="256" t="s">
        <v>195</v>
      </c>
    </row>
    <row r="247" s="1" customFormat="1" ht="16.5" customHeight="1">
      <c r="B247" s="39"/>
      <c r="C247" s="217" t="s">
        <v>489</v>
      </c>
      <c r="D247" s="217" t="s">
        <v>198</v>
      </c>
      <c r="E247" s="218" t="s">
        <v>490</v>
      </c>
      <c r="F247" s="219" t="s">
        <v>491</v>
      </c>
      <c r="G247" s="220" t="s">
        <v>321</v>
      </c>
      <c r="H247" s="221">
        <v>577.697</v>
      </c>
      <c r="I247" s="222"/>
      <c r="J247" s="223">
        <f>ROUND(I247*H247,2)</f>
        <v>0</v>
      </c>
      <c r="K247" s="219" t="s">
        <v>202</v>
      </c>
      <c r="L247" s="44"/>
      <c r="M247" s="224" t="s">
        <v>1</v>
      </c>
      <c r="N247" s="225" t="s">
        <v>48</v>
      </c>
      <c r="O247" s="80"/>
      <c r="P247" s="226">
        <f>O247*H247</f>
        <v>0</v>
      </c>
      <c r="Q247" s="226">
        <v>0</v>
      </c>
      <c r="R247" s="226">
        <f>Q247*H247</f>
        <v>0</v>
      </c>
      <c r="S247" s="226">
        <v>0</v>
      </c>
      <c r="T247" s="227">
        <f>S247*H247</f>
        <v>0</v>
      </c>
      <c r="AR247" s="17" t="s">
        <v>215</v>
      </c>
      <c r="AT247" s="17" t="s">
        <v>198</v>
      </c>
      <c r="AU247" s="17" t="s">
        <v>86</v>
      </c>
      <c r="AY247" s="17" t="s">
        <v>195</v>
      </c>
      <c r="BE247" s="228">
        <f>IF(N247="základní",J247,0)</f>
        <v>0</v>
      </c>
      <c r="BF247" s="228">
        <f>IF(N247="snížená",J247,0)</f>
        <v>0</v>
      </c>
      <c r="BG247" s="228">
        <f>IF(N247="zákl. přenesená",J247,0)</f>
        <v>0</v>
      </c>
      <c r="BH247" s="228">
        <f>IF(N247="sníž. přenesená",J247,0)</f>
        <v>0</v>
      </c>
      <c r="BI247" s="228">
        <f>IF(N247="nulová",J247,0)</f>
        <v>0</v>
      </c>
      <c r="BJ247" s="17" t="s">
        <v>84</v>
      </c>
      <c r="BK247" s="228">
        <f>ROUND(I247*H247,2)</f>
        <v>0</v>
      </c>
      <c r="BL247" s="17" t="s">
        <v>215</v>
      </c>
      <c r="BM247" s="17" t="s">
        <v>492</v>
      </c>
    </row>
    <row r="248" s="1" customFormat="1" ht="16.5" customHeight="1">
      <c r="B248" s="39"/>
      <c r="C248" s="217" t="s">
        <v>493</v>
      </c>
      <c r="D248" s="217" t="s">
        <v>198</v>
      </c>
      <c r="E248" s="218" t="s">
        <v>494</v>
      </c>
      <c r="F248" s="219" t="s">
        <v>495</v>
      </c>
      <c r="G248" s="220" t="s">
        <v>309</v>
      </c>
      <c r="H248" s="221">
        <v>5.2199999999999998</v>
      </c>
      <c r="I248" s="222"/>
      <c r="J248" s="223">
        <f>ROUND(I248*H248,2)</f>
        <v>0</v>
      </c>
      <c r="K248" s="219" t="s">
        <v>202</v>
      </c>
      <c r="L248" s="44"/>
      <c r="M248" s="224" t="s">
        <v>1</v>
      </c>
      <c r="N248" s="225" t="s">
        <v>48</v>
      </c>
      <c r="O248" s="80"/>
      <c r="P248" s="226">
        <f>O248*H248</f>
        <v>0</v>
      </c>
      <c r="Q248" s="226">
        <v>2.45329</v>
      </c>
      <c r="R248" s="226">
        <f>Q248*H248</f>
        <v>12.8061738</v>
      </c>
      <c r="S248" s="226">
        <v>0</v>
      </c>
      <c r="T248" s="227">
        <f>S248*H248</f>
        <v>0</v>
      </c>
      <c r="AR248" s="17" t="s">
        <v>215</v>
      </c>
      <c r="AT248" s="17" t="s">
        <v>198</v>
      </c>
      <c r="AU248" s="17" t="s">
        <v>86</v>
      </c>
      <c r="AY248" s="17" t="s">
        <v>195</v>
      </c>
      <c r="BE248" s="228">
        <f>IF(N248="základní",J248,0)</f>
        <v>0</v>
      </c>
      <c r="BF248" s="228">
        <f>IF(N248="snížená",J248,0)</f>
        <v>0</v>
      </c>
      <c r="BG248" s="228">
        <f>IF(N248="zákl. přenesená",J248,0)</f>
        <v>0</v>
      </c>
      <c r="BH248" s="228">
        <f>IF(N248="sníž. přenesená",J248,0)</f>
        <v>0</v>
      </c>
      <c r="BI248" s="228">
        <f>IF(N248="nulová",J248,0)</f>
        <v>0</v>
      </c>
      <c r="BJ248" s="17" t="s">
        <v>84</v>
      </c>
      <c r="BK248" s="228">
        <f>ROUND(I248*H248,2)</f>
        <v>0</v>
      </c>
      <c r="BL248" s="17" t="s">
        <v>215</v>
      </c>
      <c r="BM248" s="17" t="s">
        <v>496</v>
      </c>
    </row>
    <row r="249" s="15" customFormat="1">
      <c r="B249" s="268"/>
      <c r="C249" s="269"/>
      <c r="D249" s="229" t="s">
        <v>299</v>
      </c>
      <c r="E249" s="270" t="s">
        <v>1</v>
      </c>
      <c r="F249" s="271" t="s">
        <v>362</v>
      </c>
      <c r="G249" s="269"/>
      <c r="H249" s="270" t="s">
        <v>1</v>
      </c>
      <c r="I249" s="272"/>
      <c r="J249" s="269"/>
      <c r="K249" s="269"/>
      <c r="L249" s="273"/>
      <c r="M249" s="274"/>
      <c r="N249" s="275"/>
      <c r="O249" s="275"/>
      <c r="P249" s="275"/>
      <c r="Q249" s="275"/>
      <c r="R249" s="275"/>
      <c r="S249" s="275"/>
      <c r="T249" s="276"/>
      <c r="AT249" s="277" t="s">
        <v>299</v>
      </c>
      <c r="AU249" s="277" t="s">
        <v>86</v>
      </c>
      <c r="AV249" s="15" t="s">
        <v>84</v>
      </c>
      <c r="AW249" s="15" t="s">
        <v>38</v>
      </c>
      <c r="AX249" s="15" t="s">
        <v>77</v>
      </c>
      <c r="AY249" s="277" t="s">
        <v>195</v>
      </c>
    </row>
    <row r="250" s="15" customFormat="1">
      <c r="B250" s="268"/>
      <c r="C250" s="269"/>
      <c r="D250" s="229" t="s">
        <v>299</v>
      </c>
      <c r="E250" s="270" t="s">
        <v>1</v>
      </c>
      <c r="F250" s="271" t="s">
        <v>497</v>
      </c>
      <c r="G250" s="269"/>
      <c r="H250" s="270" t="s">
        <v>1</v>
      </c>
      <c r="I250" s="272"/>
      <c r="J250" s="269"/>
      <c r="K250" s="269"/>
      <c r="L250" s="273"/>
      <c r="M250" s="274"/>
      <c r="N250" s="275"/>
      <c r="O250" s="275"/>
      <c r="P250" s="275"/>
      <c r="Q250" s="275"/>
      <c r="R250" s="275"/>
      <c r="S250" s="275"/>
      <c r="T250" s="276"/>
      <c r="AT250" s="277" t="s">
        <v>299</v>
      </c>
      <c r="AU250" s="277" t="s">
        <v>86</v>
      </c>
      <c r="AV250" s="15" t="s">
        <v>84</v>
      </c>
      <c r="AW250" s="15" t="s">
        <v>38</v>
      </c>
      <c r="AX250" s="15" t="s">
        <v>77</v>
      </c>
      <c r="AY250" s="277" t="s">
        <v>195</v>
      </c>
    </row>
    <row r="251" s="12" customFormat="1">
      <c r="B251" s="235"/>
      <c r="C251" s="236"/>
      <c r="D251" s="229" t="s">
        <v>299</v>
      </c>
      <c r="E251" s="237" t="s">
        <v>1</v>
      </c>
      <c r="F251" s="238" t="s">
        <v>498</v>
      </c>
      <c r="G251" s="236"/>
      <c r="H251" s="239">
        <v>5.2199999999999998</v>
      </c>
      <c r="I251" s="240"/>
      <c r="J251" s="236"/>
      <c r="K251" s="236"/>
      <c r="L251" s="241"/>
      <c r="M251" s="242"/>
      <c r="N251" s="243"/>
      <c r="O251" s="243"/>
      <c r="P251" s="243"/>
      <c r="Q251" s="243"/>
      <c r="R251" s="243"/>
      <c r="S251" s="243"/>
      <c r="T251" s="244"/>
      <c r="AT251" s="245" t="s">
        <v>299</v>
      </c>
      <c r="AU251" s="245" t="s">
        <v>86</v>
      </c>
      <c r="AV251" s="12" t="s">
        <v>86</v>
      </c>
      <c r="AW251" s="12" t="s">
        <v>38</v>
      </c>
      <c r="AX251" s="12" t="s">
        <v>77</v>
      </c>
      <c r="AY251" s="245" t="s">
        <v>195</v>
      </c>
    </row>
    <row r="252" s="13" customFormat="1">
      <c r="B252" s="246"/>
      <c r="C252" s="247"/>
      <c r="D252" s="229" t="s">
        <v>299</v>
      </c>
      <c r="E252" s="248" t="s">
        <v>1</v>
      </c>
      <c r="F252" s="249" t="s">
        <v>301</v>
      </c>
      <c r="G252" s="247"/>
      <c r="H252" s="250">
        <v>5.2199999999999998</v>
      </c>
      <c r="I252" s="251"/>
      <c r="J252" s="247"/>
      <c r="K252" s="247"/>
      <c r="L252" s="252"/>
      <c r="M252" s="253"/>
      <c r="N252" s="254"/>
      <c r="O252" s="254"/>
      <c r="P252" s="254"/>
      <c r="Q252" s="254"/>
      <c r="R252" s="254"/>
      <c r="S252" s="254"/>
      <c r="T252" s="255"/>
      <c r="AT252" s="256" t="s">
        <v>299</v>
      </c>
      <c r="AU252" s="256" t="s">
        <v>86</v>
      </c>
      <c r="AV252" s="13" t="s">
        <v>215</v>
      </c>
      <c r="AW252" s="13" t="s">
        <v>38</v>
      </c>
      <c r="AX252" s="13" t="s">
        <v>84</v>
      </c>
      <c r="AY252" s="256" t="s">
        <v>195</v>
      </c>
    </row>
    <row r="253" s="1" customFormat="1" ht="16.5" customHeight="1">
      <c r="B253" s="39"/>
      <c r="C253" s="217" t="s">
        <v>499</v>
      </c>
      <c r="D253" s="217" t="s">
        <v>198</v>
      </c>
      <c r="E253" s="218" t="s">
        <v>500</v>
      </c>
      <c r="F253" s="219" t="s">
        <v>501</v>
      </c>
      <c r="G253" s="220" t="s">
        <v>309</v>
      </c>
      <c r="H253" s="221">
        <v>41.787999999999997</v>
      </c>
      <c r="I253" s="222"/>
      <c r="J253" s="223">
        <f>ROUND(I253*H253,2)</f>
        <v>0</v>
      </c>
      <c r="K253" s="219" t="s">
        <v>202</v>
      </c>
      <c r="L253" s="44"/>
      <c r="M253" s="224" t="s">
        <v>1</v>
      </c>
      <c r="N253" s="225" t="s">
        <v>48</v>
      </c>
      <c r="O253" s="80"/>
      <c r="P253" s="226">
        <f>O253*H253</f>
        <v>0</v>
      </c>
      <c r="Q253" s="226">
        <v>2.45329</v>
      </c>
      <c r="R253" s="226">
        <f>Q253*H253</f>
        <v>102.51808251999999</v>
      </c>
      <c r="S253" s="226">
        <v>0</v>
      </c>
      <c r="T253" s="227">
        <f>S253*H253</f>
        <v>0</v>
      </c>
      <c r="AR253" s="17" t="s">
        <v>215</v>
      </c>
      <c r="AT253" s="17" t="s">
        <v>198</v>
      </c>
      <c r="AU253" s="17" t="s">
        <v>86</v>
      </c>
      <c r="AY253" s="17" t="s">
        <v>195</v>
      </c>
      <c r="BE253" s="228">
        <f>IF(N253="základní",J253,0)</f>
        <v>0</v>
      </c>
      <c r="BF253" s="228">
        <f>IF(N253="snížená",J253,0)</f>
        <v>0</v>
      </c>
      <c r="BG253" s="228">
        <f>IF(N253="zákl. přenesená",J253,0)</f>
        <v>0</v>
      </c>
      <c r="BH253" s="228">
        <f>IF(N253="sníž. přenesená",J253,0)</f>
        <v>0</v>
      </c>
      <c r="BI253" s="228">
        <f>IF(N253="nulová",J253,0)</f>
        <v>0</v>
      </c>
      <c r="BJ253" s="17" t="s">
        <v>84</v>
      </c>
      <c r="BK253" s="228">
        <f>ROUND(I253*H253,2)</f>
        <v>0</v>
      </c>
      <c r="BL253" s="17" t="s">
        <v>215</v>
      </c>
      <c r="BM253" s="17" t="s">
        <v>502</v>
      </c>
    </row>
    <row r="254" s="15" customFormat="1">
      <c r="B254" s="268"/>
      <c r="C254" s="269"/>
      <c r="D254" s="229" t="s">
        <v>299</v>
      </c>
      <c r="E254" s="270" t="s">
        <v>1</v>
      </c>
      <c r="F254" s="271" t="s">
        <v>362</v>
      </c>
      <c r="G254" s="269"/>
      <c r="H254" s="270" t="s">
        <v>1</v>
      </c>
      <c r="I254" s="272"/>
      <c r="J254" s="269"/>
      <c r="K254" s="269"/>
      <c r="L254" s="273"/>
      <c r="M254" s="274"/>
      <c r="N254" s="275"/>
      <c r="O254" s="275"/>
      <c r="P254" s="275"/>
      <c r="Q254" s="275"/>
      <c r="R254" s="275"/>
      <c r="S254" s="275"/>
      <c r="T254" s="276"/>
      <c r="AT254" s="277" t="s">
        <v>299</v>
      </c>
      <c r="AU254" s="277" t="s">
        <v>86</v>
      </c>
      <c r="AV254" s="15" t="s">
        <v>84</v>
      </c>
      <c r="AW254" s="15" t="s">
        <v>38</v>
      </c>
      <c r="AX254" s="15" t="s">
        <v>77</v>
      </c>
      <c r="AY254" s="277" t="s">
        <v>195</v>
      </c>
    </row>
    <row r="255" s="12" customFormat="1">
      <c r="B255" s="235"/>
      <c r="C255" s="236"/>
      <c r="D255" s="229" t="s">
        <v>299</v>
      </c>
      <c r="E255" s="237" t="s">
        <v>1</v>
      </c>
      <c r="F255" s="238" t="s">
        <v>503</v>
      </c>
      <c r="G255" s="236"/>
      <c r="H255" s="239">
        <v>41.787999999999997</v>
      </c>
      <c r="I255" s="240"/>
      <c r="J255" s="236"/>
      <c r="K255" s="236"/>
      <c r="L255" s="241"/>
      <c r="M255" s="242"/>
      <c r="N255" s="243"/>
      <c r="O255" s="243"/>
      <c r="P255" s="243"/>
      <c r="Q255" s="243"/>
      <c r="R255" s="243"/>
      <c r="S255" s="243"/>
      <c r="T255" s="244"/>
      <c r="AT255" s="245" t="s">
        <v>299</v>
      </c>
      <c r="AU255" s="245" t="s">
        <v>86</v>
      </c>
      <c r="AV255" s="12" t="s">
        <v>86</v>
      </c>
      <c r="AW255" s="12" t="s">
        <v>38</v>
      </c>
      <c r="AX255" s="12" t="s">
        <v>77</v>
      </c>
      <c r="AY255" s="245" t="s">
        <v>195</v>
      </c>
    </row>
    <row r="256" s="13" customFormat="1">
      <c r="B256" s="246"/>
      <c r="C256" s="247"/>
      <c r="D256" s="229" t="s">
        <v>299</v>
      </c>
      <c r="E256" s="248" t="s">
        <v>1</v>
      </c>
      <c r="F256" s="249" t="s">
        <v>301</v>
      </c>
      <c r="G256" s="247"/>
      <c r="H256" s="250">
        <v>41.787999999999997</v>
      </c>
      <c r="I256" s="251"/>
      <c r="J256" s="247"/>
      <c r="K256" s="247"/>
      <c r="L256" s="252"/>
      <c r="M256" s="253"/>
      <c r="N256" s="254"/>
      <c r="O256" s="254"/>
      <c r="P256" s="254"/>
      <c r="Q256" s="254"/>
      <c r="R256" s="254"/>
      <c r="S256" s="254"/>
      <c r="T256" s="255"/>
      <c r="AT256" s="256" t="s">
        <v>299</v>
      </c>
      <c r="AU256" s="256" t="s">
        <v>86</v>
      </c>
      <c r="AV256" s="13" t="s">
        <v>215</v>
      </c>
      <c r="AW256" s="13" t="s">
        <v>38</v>
      </c>
      <c r="AX256" s="13" t="s">
        <v>84</v>
      </c>
      <c r="AY256" s="256" t="s">
        <v>195</v>
      </c>
    </row>
    <row r="257" s="1" customFormat="1" ht="16.5" customHeight="1">
      <c r="B257" s="39"/>
      <c r="C257" s="217" t="s">
        <v>504</v>
      </c>
      <c r="D257" s="217" t="s">
        <v>198</v>
      </c>
      <c r="E257" s="218" t="s">
        <v>505</v>
      </c>
      <c r="F257" s="219" t="s">
        <v>506</v>
      </c>
      <c r="G257" s="220" t="s">
        <v>321</v>
      </c>
      <c r="H257" s="221">
        <v>224.00399999999999</v>
      </c>
      <c r="I257" s="222"/>
      <c r="J257" s="223">
        <f>ROUND(I257*H257,2)</f>
        <v>0</v>
      </c>
      <c r="K257" s="219" t="s">
        <v>202</v>
      </c>
      <c r="L257" s="44"/>
      <c r="M257" s="224" t="s">
        <v>1</v>
      </c>
      <c r="N257" s="225" t="s">
        <v>48</v>
      </c>
      <c r="O257" s="80"/>
      <c r="P257" s="226">
        <f>O257*H257</f>
        <v>0</v>
      </c>
      <c r="Q257" s="226">
        <v>0.00264</v>
      </c>
      <c r="R257" s="226">
        <f>Q257*H257</f>
        <v>0.59137055999999999</v>
      </c>
      <c r="S257" s="226">
        <v>0</v>
      </c>
      <c r="T257" s="227">
        <f>S257*H257</f>
        <v>0</v>
      </c>
      <c r="AR257" s="17" t="s">
        <v>215</v>
      </c>
      <c r="AT257" s="17" t="s">
        <v>198</v>
      </c>
      <c r="AU257" s="17" t="s">
        <v>86</v>
      </c>
      <c r="AY257" s="17" t="s">
        <v>195</v>
      </c>
      <c r="BE257" s="228">
        <f>IF(N257="základní",J257,0)</f>
        <v>0</v>
      </c>
      <c r="BF257" s="228">
        <f>IF(N257="snížená",J257,0)</f>
        <v>0</v>
      </c>
      <c r="BG257" s="228">
        <f>IF(N257="zákl. přenesená",J257,0)</f>
        <v>0</v>
      </c>
      <c r="BH257" s="228">
        <f>IF(N257="sníž. přenesená",J257,0)</f>
        <v>0</v>
      </c>
      <c r="BI257" s="228">
        <f>IF(N257="nulová",J257,0)</f>
        <v>0</v>
      </c>
      <c r="BJ257" s="17" t="s">
        <v>84</v>
      </c>
      <c r="BK257" s="228">
        <f>ROUND(I257*H257,2)</f>
        <v>0</v>
      </c>
      <c r="BL257" s="17" t="s">
        <v>215</v>
      </c>
      <c r="BM257" s="17" t="s">
        <v>507</v>
      </c>
    </row>
    <row r="258" s="15" customFormat="1">
      <c r="B258" s="268"/>
      <c r="C258" s="269"/>
      <c r="D258" s="229" t="s">
        <v>299</v>
      </c>
      <c r="E258" s="270" t="s">
        <v>1</v>
      </c>
      <c r="F258" s="271" t="s">
        <v>362</v>
      </c>
      <c r="G258" s="269"/>
      <c r="H258" s="270" t="s">
        <v>1</v>
      </c>
      <c r="I258" s="272"/>
      <c r="J258" s="269"/>
      <c r="K258" s="269"/>
      <c r="L258" s="273"/>
      <c r="M258" s="274"/>
      <c r="N258" s="275"/>
      <c r="O258" s="275"/>
      <c r="P258" s="275"/>
      <c r="Q258" s="275"/>
      <c r="R258" s="275"/>
      <c r="S258" s="275"/>
      <c r="T258" s="276"/>
      <c r="AT258" s="277" t="s">
        <v>299</v>
      </c>
      <c r="AU258" s="277" t="s">
        <v>86</v>
      </c>
      <c r="AV258" s="15" t="s">
        <v>84</v>
      </c>
      <c r="AW258" s="15" t="s">
        <v>38</v>
      </c>
      <c r="AX258" s="15" t="s">
        <v>77</v>
      </c>
      <c r="AY258" s="277" t="s">
        <v>195</v>
      </c>
    </row>
    <row r="259" s="12" customFormat="1">
      <c r="B259" s="235"/>
      <c r="C259" s="236"/>
      <c r="D259" s="229" t="s">
        <v>299</v>
      </c>
      <c r="E259" s="237" t="s">
        <v>1</v>
      </c>
      <c r="F259" s="238" t="s">
        <v>508</v>
      </c>
      <c r="G259" s="236"/>
      <c r="H259" s="239">
        <v>185.72399999999999</v>
      </c>
      <c r="I259" s="240"/>
      <c r="J259" s="236"/>
      <c r="K259" s="236"/>
      <c r="L259" s="241"/>
      <c r="M259" s="242"/>
      <c r="N259" s="243"/>
      <c r="O259" s="243"/>
      <c r="P259" s="243"/>
      <c r="Q259" s="243"/>
      <c r="R259" s="243"/>
      <c r="S259" s="243"/>
      <c r="T259" s="244"/>
      <c r="AT259" s="245" t="s">
        <v>299</v>
      </c>
      <c r="AU259" s="245" t="s">
        <v>86</v>
      </c>
      <c r="AV259" s="12" t="s">
        <v>86</v>
      </c>
      <c r="AW259" s="12" t="s">
        <v>38</v>
      </c>
      <c r="AX259" s="12" t="s">
        <v>77</v>
      </c>
      <c r="AY259" s="245" t="s">
        <v>195</v>
      </c>
    </row>
    <row r="260" s="14" customFormat="1">
      <c r="B260" s="257"/>
      <c r="C260" s="258"/>
      <c r="D260" s="229" t="s">
        <v>299</v>
      </c>
      <c r="E260" s="259" t="s">
        <v>1</v>
      </c>
      <c r="F260" s="260" t="s">
        <v>317</v>
      </c>
      <c r="G260" s="258"/>
      <c r="H260" s="261">
        <v>185.72399999999999</v>
      </c>
      <c r="I260" s="262"/>
      <c r="J260" s="258"/>
      <c r="K260" s="258"/>
      <c r="L260" s="263"/>
      <c r="M260" s="264"/>
      <c r="N260" s="265"/>
      <c r="O260" s="265"/>
      <c r="P260" s="265"/>
      <c r="Q260" s="265"/>
      <c r="R260" s="265"/>
      <c r="S260" s="265"/>
      <c r="T260" s="266"/>
      <c r="AT260" s="267" t="s">
        <v>299</v>
      </c>
      <c r="AU260" s="267" t="s">
        <v>86</v>
      </c>
      <c r="AV260" s="14" t="s">
        <v>210</v>
      </c>
      <c r="AW260" s="14" t="s">
        <v>38</v>
      </c>
      <c r="AX260" s="14" t="s">
        <v>77</v>
      </c>
      <c r="AY260" s="267" t="s">
        <v>195</v>
      </c>
    </row>
    <row r="261" s="15" customFormat="1">
      <c r="B261" s="268"/>
      <c r="C261" s="269"/>
      <c r="D261" s="229" t="s">
        <v>299</v>
      </c>
      <c r="E261" s="270" t="s">
        <v>1</v>
      </c>
      <c r="F261" s="271" t="s">
        <v>497</v>
      </c>
      <c r="G261" s="269"/>
      <c r="H261" s="270" t="s">
        <v>1</v>
      </c>
      <c r="I261" s="272"/>
      <c r="J261" s="269"/>
      <c r="K261" s="269"/>
      <c r="L261" s="273"/>
      <c r="M261" s="274"/>
      <c r="N261" s="275"/>
      <c r="O261" s="275"/>
      <c r="P261" s="275"/>
      <c r="Q261" s="275"/>
      <c r="R261" s="275"/>
      <c r="S261" s="275"/>
      <c r="T261" s="276"/>
      <c r="AT261" s="277" t="s">
        <v>299</v>
      </c>
      <c r="AU261" s="277" t="s">
        <v>86</v>
      </c>
      <c r="AV261" s="15" t="s">
        <v>84</v>
      </c>
      <c r="AW261" s="15" t="s">
        <v>38</v>
      </c>
      <c r="AX261" s="15" t="s">
        <v>77</v>
      </c>
      <c r="AY261" s="277" t="s">
        <v>195</v>
      </c>
    </row>
    <row r="262" s="12" customFormat="1">
      <c r="B262" s="235"/>
      <c r="C262" s="236"/>
      <c r="D262" s="229" t="s">
        <v>299</v>
      </c>
      <c r="E262" s="237" t="s">
        <v>1</v>
      </c>
      <c r="F262" s="238" t="s">
        <v>509</v>
      </c>
      <c r="G262" s="236"/>
      <c r="H262" s="239">
        <v>38.280000000000001</v>
      </c>
      <c r="I262" s="240"/>
      <c r="J262" s="236"/>
      <c r="K262" s="236"/>
      <c r="L262" s="241"/>
      <c r="M262" s="242"/>
      <c r="N262" s="243"/>
      <c r="O262" s="243"/>
      <c r="P262" s="243"/>
      <c r="Q262" s="243"/>
      <c r="R262" s="243"/>
      <c r="S262" s="243"/>
      <c r="T262" s="244"/>
      <c r="AT262" s="245" t="s">
        <v>299</v>
      </c>
      <c r="AU262" s="245" t="s">
        <v>86</v>
      </c>
      <c r="AV262" s="12" t="s">
        <v>86</v>
      </c>
      <c r="AW262" s="12" t="s">
        <v>38</v>
      </c>
      <c r="AX262" s="12" t="s">
        <v>77</v>
      </c>
      <c r="AY262" s="245" t="s">
        <v>195</v>
      </c>
    </row>
    <row r="263" s="13" customFormat="1">
      <c r="B263" s="246"/>
      <c r="C263" s="247"/>
      <c r="D263" s="229" t="s">
        <v>299</v>
      </c>
      <c r="E263" s="248" t="s">
        <v>1</v>
      </c>
      <c r="F263" s="249" t="s">
        <v>301</v>
      </c>
      <c r="G263" s="247"/>
      <c r="H263" s="250">
        <v>224.00399999999999</v>
      </c>
      <c r="I263" s="251"/>
      <c r="J263" s="247"/>
      <c r="K263" s="247"/>
      <c r="L263" s="252"/>
      <c r="M263" s="253"/>
      <c r="N263" s="254"/>
      <c r="O263" s="254"/>
      <c r="P263" s="254"/>
      <c r="Q263" s="254"/>
      <c r="R263" s="254"/>
      <c r="S263" s="254"/>
      <c r="T263" s="255"/>
      <c r="AT263" s="256" t="s">
        <v>299</v>
      </c>
      <c r="AU263" s="256" t="s">
        <v>86</v>
      </c>
      <c r="AV263" s="13" t="s">
        <v>215</v>
      </c>
      <c r="AW263" s="13" t="s">
        <v>38</v>
      </c>
      <c r="AX263" s="13" t="s">
        <v>84</v>
      </c>
      <c r="AY263" s="256" t="s">
        <v>195</v>
      </c>
    </row>
    <row r="264" s="1" customFormat="1" ht="16.5" customHeight="1">
      <c r="B264" s="39"/>
      <c r="C264" s="217" t="s">
        <v>510</v>
      </c>
      <c r="D264" s="217" t="s">
        <v>198</v>
      </c>
      <c r="E264" s="218" t="s">
        <v>511</v>
      </c>
      <c r="F264" s="219" t="s">
        <v>512</v>
      </c>
      <c r="G264" s="220" t="s">
        <v>321</v>
      </c>
      <c r="H264" s="221">
        <v>224.00399999999999</v>
      </c>
      <c r="I264" s="222"/>
      <c r="J264" s="223">
        <f>ROUND(I264*H264,2)</f>
        <v>0</v>
      </c>
      <c r="K264" s="219" t="s">
        <v>202</v>
      </c>
      <c r="L264" s="44"/>
      <c r="M264" s="224" t="s">
        <v>1</v>
      </c>
      <c r="N264" s="225" t="s">
        <v>48</v>
      </c>
      <c r="O264" s="80"/>
      <c r="P264" s="226">
        <f>O264*H264</f>
        <v>0</v>
      </c>
      <c r="Q264" s="226">
        <v>0</v>
      </c>
      <c r="R264" s="226">
        <f>Q264*H264</f>
        <v>0</v>
      </c>
      <c r="S264" s="226">
        <v>0</v>
      </c>
      <c r="T264" s="227">
        <f>S264*H264</f>
        <v>0</v>
      </c>
      <c r="AR264" s="17" t="s">
        <v>215</v>
      </c>
      <c r="AT264" s="17" t="s">
        <v>198</v>
      </c>
      <c r="AU264" s="17" t="s">
        <v>86</v>
      </c>
      <c r="AY264" s="17" t="s">
        <v>195</v>
      </c>
      <c r="BE264" s="228">
        <f>IF(N264="základní",J264,0)</f>
        <v>0</v>
      </c>
      <c r="BF264" s="228">
        <f>IF(N264="snížená",J264,0)</f>
        <v>0</v>
      </c>
      <c r="BG264" s="228">
        <f>IF(N264="zákl. přenesená",J264,0)</f>
        <v>0</v>
      </c>
      <c r="BH264" s="228">
        <f>IF(N264="sníž. přenesená",J264,0)</f>
        <v>0</v>
      </c>
      <c r="BI264" s="228">
        <f>IF(N264="nulová",J264,0)</f>
        <v>0</v>
      </c>
      <c r="BJ264" s="17" t="s">
        <v>84</v>
      </c>
      <c r="BK264" s="228">
        <f>ROUND(I264*H264,2)</f>
        <v>0</v>
      </c>
      <c r="BL264" s="17" t="s">
        <v>215</v>
      </c>
      <c r="BM264" s="17" t="s">
        <v>513</v>
      </c>
    </row>
    <row r="265" s="1" customFormat="1" ht="16.5" customHeight="1">
      <c r="B265" s="39"/>
      <c r="C265" s="217" t="s">
        <v>514</v>
      </c>
      <c r="D265" s="217" t="s">
        <v>198</v>
      </c>
      <c r="E265" s="218" t="s">
        <v>515</v>
      </c>
      <c r="F265" s="219" t="s">
        <v>516</v>
      </c>
      <c r="G265" s="220" t="s">
        <v>350</v>
      </c>
      <c r="H265" s="221">
        <v>10.352</v>
      </c>
      <c r="I265" s="222"/>
      <c r="J265" s="223">
        <f>ROUND(I265*H265,2)</f>
        <v>0</v>
      </c>
      <c r="K265" s="219" t="s">
        <v>202</v>
      </c>
      <c r="L265" s="44"/>
      <c r="M265" s="224" t="s">
        <v>1</v>
      </c>
      <c r="N265" s="225" t="s">
        <v>48</v>
      </c>
      <c r="O265" s="80"/>
      <c r="P265" s="226">
        <f>O265*H265</f>
        <v>0</v>
      </c>
      <c r="Q265" s="226">
        <v>1.0601700000000001</v>
      </c>
      <c r="R265" s="226">
        <f>Q265*H265</f>
        <v>10.974879840000002</v>
      </c>
      <c r="S265" s="226">
        <v>0</v>
      </c>
      <c r="T265" s="227">
        <f>S265*H265</f>
        <v>0</v>
      </c>
      <c r="AR265" s="17" t="s">
        <v>215</v>
      </c>
      <c r="AT265" s="17" t="s">
        <v>198</v>
      </c>
      <c r="AU265" s="17" t="s">
        <v>86</v>
      </c>
      <c r="AY265" s="17" t="s">
        <v>195</v>
      </c>
      <c r="BE265" s="228">
        <f>IF(N265="základní",J265,0)</f>
        <v>0</v>
      </c>
      <c r="BF265" s="228">
        <f>IF(N265="snížená",J265,0)</f>
        <v>0</v>
      </c>
      <c r="BG265" s="228">
        <f>IF(N265="zákl. přenesená",J265,0)</f>
        <v>0</v>
      </c>
      <c r="BH265" s="228">
        <f>IF(N265="sníž. přenesená",J265,0)</f>
        <v>0</v>
      </c>
      <c r="BI265" s="228">
        <f>IF(N265="nulová",J265,0)</f>
        <v>0</v>
      </c>
      <c r="BJ265" s="17" t="s">
        <v>84</v>
      </c>
      <c r="BK265" s="228">
        <f>ROUND(I265*H265,2)</f>
        <v>0</v>
      </c>
      <c r="BL265" s="17" t="s">
        <v>215</v>
      </c>
      <c r="BM265" s="17" t="s">
        <v>517</v>
      </c>
    </row>
    <row r="266" s="15" customFormat="1">
      <c r="B266" s="268"/>
      <c r="C266" s="269"/>
      <c r="D266" s="229" t="s">
        <v>299</v>
      </c>
      <c r="E266" s="270" t="s">
        <v>1</v>
      </c>
      <c r="F266" s="271" t="s">
        <v>464</v>
      </c>
      <c r="G266" s="269"/>
      <c r="H266" s="270" t="s">
        <v>1</v>
      </c>
      <c r="I266" s="272"/>
      <c r="J266" s="269"/>
      <c r="K266" s="269"/>
      <c r="L266" s="273"/>
      <c r="M266" s="274"/>
      <c r="N266" s="275"/>
      <c r="O266" s="275"/>
      <c r="P266" s="275"/>
      <c r="Q266" s="275"/>
      <c r="R266" s="275"/>
      <c r="S266" s="275"/>
      <c r="T266" s="276"/>
      <c r="AT266" s="277" t="s">
        <v>299</v>
      </c>
      <c r="AU266" s="277" t="s">
        <v>86</v>
      </c>
      <c r="AV266" s="15" t="s">
        <v>84</v>
      </c>
      <c r="AW266" s="15" t="s">
        <v>38</v>
      </c>
      <c r="AX266" s="15" t="s">
        <v>77</v>
      </c>
      <c r="AY266" s="277" t="s">
        <v>195</v>
      </c>
    </row>
    <row r="267" s="12" customFormat="1">
      <c r="B267" s="235"/>
      <c r="C267" s="236"/>
      <c r="D267" s="229" t="s">
        <v>299</v>
      </c>
      <c r="E267" s="237" t="s">
        <v>1</v>
      </c>
      <c r="F267" s="238" t="s">
        <v>518</v>
      </c>
      <c r="G267" s="236"/>
      <c r="H267" s="239">
        <v>9.0020000000000007</v>
      </c>
      <c r="I267" s="240"/>
      <c r="J267" s="236"/>
      <c r="K267" s="236"/>
      <c r="L267" s="241"/>
      <c r="M267" s="242"/>
      <c r="N267" s="243"/>
      <c r="O267" s="243"/>
      <c r="P267" s="243"/>
      <c r="Q267" s="243"/>
      <c r="R267" s="243"/>
      <c r="S267" s="243"/>
      <c r="T267" s="244"/>
      <c r="AT267" s="245" t="s">
        <v>299</v>
      </c>
      <c r="AU267" s="245" t="s">
        <v>86</v>
      </c>
      <c r="AV267" s="12" t="s">
        <v>86</v>
      </c>
      <c r="AW267" s="12" t="s">
        <v>38</v>
      </c>
      <c r="AX267" s="12" t="s">
        <v>77</v>
      </c>
      <c r="AY267" s="245" t="s">
        <v>195</v>
      </c>
    </row>
    <row r="268" s="14" customFormat="1">
      <c r="B268" s="257"/>
      <c r="C268" s="258"/>
      <c r="D268" s="229" t="s">
        <v>299</v>
      </c>
      <c r="E268" s="259" t="s">
        <v>1</v>
      </c>
      <c r="F268" s="260" t="s">
        <v>317</v>
      </c>
      <c r="G268" s="258"/>
      <c r="H268" s="261">
        <v>9.0020000000000007</v>
      </c>
      <c r="I268" s="262"/>
      <c r="J268" s="258"/>
      <c r="K268" s="258"/>
      <c r="L268" s="263"/>
      <c r="M268" s="264"/>
      <c r="N268" s="265"/>
      <c r="O268" s="265"/>
      <c r="P268" s="265"/>
      <c r="Q268" s="265"/>
      <c r="R268" s="265"/>
      <c r="S268" s="265"/>
      <c r="T268" s="266"/>
      <c r="AT268" s="267" t="s">
        <v>299</v>
      </c>
      <c r="AU268" s="267" t="s">
        <v>86</v>
      </c>
      <c r="AV268" s="14" t="s">
        <v>210</v>
      </c>
      <c r="AW268" s="14" t="s">
        <v>38</v>
      </c>
      <c r="AX268" s="14" t="s">
        <v>77</v>
      </c>
      <c r="AY268" s="267" t="s">
        <v>195</v>
      </c>
    </row>
    <row r="269" s="12" customFormat="1">
      <c r="B269" s="235"/>
      <c r="C269" s="236"/>
      <c r="D269" s="229" t="s">
        <v>299</v>
      </c>
      <c r="E269" s="237" t="s">
        <v>1</v>
      </c>
      <c r="F269" s="238" t="s">
        <v>519</v>
      </c>
      <c r="G269" s="236"/>
      <c r="H269" s="239">
        <v>1.3500000000000001</v>
      </c>
      <c r="I269" s="240"/>
      <c r="J269" s="236"/>
      <c r="K269" s="236"/>
      <c r="L269" s="241"/>
      <c r="M269" s="242"/>
      <c r="N269" s="243"/>
      <c r="O269" s="243"/>
      <c r="P269" s="243"/>
      <c r="Q269" s="243"/>
      <c r="R269" s="243"/>
      <c r="S269" s="243"/>
      <c r="T269" s="244"/>
      <c r="AT269" s="245" t="s">
        <v>299</v>
      </c>
      <c r="AU269" s="245" t="s">
        <v>86</v>
      </c>
      <c r="AV269" s="12" t="s">
        <v>86</v>
      </c>
      <c r="AW269" s="12" t="s">
        <v>38</v>
      </c>
      <c r="AX269" s="12" t="s">
        <v>77</v>
      </c>
      <c r="AY269" s="245" t="s">
        <v>195</v>
      </c>
    </row>
    <row r="270" s="13" customFormat="1">
      <c r="B270" s="246"/>
      <c r="C270" s="247"/>
      <c r="D270" s="229" t="s">
        <v>299</v>
      </c>
      <c r="E270" s="248" t="s">
        <v>1</v>
      </c>
      <c r="F270" s="249" t="s">
        <v>301</v>
      </c>
      <c r="G270" s="247"/>
      <c r="H270" s="250">
        <v>10.352</v>
      </c>
      <c r="I270" s="251"/>
      <c r="J270" s="247"/>
      <c r="K270" s="247"/>
      <c r="L270" s="252"/>
      <c r="M270" s="253"/>
      <c r="N270" s="254"/>
      <c r="O270" s="254"/>
      <c r="P270" s="254"/>
      <c r="Q270" s="254"/>
      <c r="R270" s="254"/>
      <c r="S270" s="254"/>
      <c r="T270" s="255"/>
      <c r="AT270" s="256" t="s">
        <v>299</v>
      </c>
      <c r="AU270" s="256" t="s">
        <v>86</v>
      </c>
      <c r="AV270" s="13" t="s">
        <v>215</v>
      </c>
      <c r="AW270" s="13" t="s">
        <v>38</v>
      </c>
      <c r="AX270" s="13" t="s">
        <v>84</v>
      </c>
      <c r="AY270" s="256" t="s">
        <v>195</v>
      </c>
    </row>
    <row r="271" s="11" customFormat="1" ht="22.8" customHeight="1">
      <c r="B271" s="201"/>
      <c r="C271" s="202"/>
      <c r="D271" s="203" t="s">
        <v>76</v>
      </c>
      <c r="E271" s="215" t="s">
        <v>210</v>
      </c>
      <c r="F271" s="215" t="s">
        <v>520</v>
      </c>
      <c r="G271" s="202"/>
      <c r="H271" s="202"/>
      <c r="I271" s="205"/>
      <c r="J271" s="216">
        <f>BK271</f>
        <v>0</v>
      </c>
      <c r="K271" s="202"/>
      <c r="L271" s="207"/>
      <c r="M271" s="208"/>
      <c r="N271" s="209"/>
      <c r="O271" s="209"/>
      <c r="P271" s="210">
        <f>SUM(P272:P313)</f>
        <v>0</v>
      </c>
      <c r="Q271" s="209"/>
      <c r="R271" s="210">
        <f>SUM(R272:R313)</f>
        <v>293.9870186</v>
      </c>
      <c r="S271" s="209"/>
      <c r="T271" s="211">
        <f>SUM(T272:T313)</f>
        <v>0</v>
      </c>
      <c r="AR271" s="212" t="s">
        <v>84</v>
      </c>
      <c r="AT271" s="213" t="s">
        <v>76</v>
      </c>
      <c r="AU271" s="213" t="s">
        <v>84</v>
      </c>
      <c r="AY271" s="212" t="s">
        <v>195</v>
      </c>
      <c r="BK271" s="214">
        <f>SUM(BK272:BK313)</f>
        <v>0</v>
      </c>
    </row>
    <row r="272" s="1" customFormat="1" ht="16.5" customHeight="1">
      <c r="B272" s="39"/>
      <c r="C272" s="217" t="s">
        <v>521</v>
      </c>
      <c r="D272" s="217" t="s">
        <v>198</v>
      </c>
      <c r="E272" s="218" t="s">
        <v>522</v>
      </c>
      <c r="F272" s="219" t="s">
        <v>523</v>
      </c>
      <c r="G272" s="220" t="s">
        <v>321</v>
      </c>
      <c r="H272" s="221">
        <v>28.5</v>
      </c>
      <c r="I272" s="222"/>
      <c r="J272" s="223">
        <f>ROUND(I272*H272,2)</f>
        <v>0</v>
      </c>
      <c r="K272" s="219" t="s">
        <v>202</v>
      </c>
      <c r="L272" s="44"/>
      <c r="M272" s="224" t="s">
        <v>1</v>
      </c>
      <c r="N272" s="225" t="s">
        <v>48</v>
      </c>
      <c r="O272" s="80"/>
      <c r="P272" s="226">
        <f>O272*H272</f>
        <v>0</v>
      </c>
      <c r="Q272" s="226">
        <v>0.45195000000000002</v>
      </c>
      <c r="R272" s="226">
        <f>Q272*H272</f>
        <v>12.880575</v>
      </c>
      <c r="S272" s="226">
        <v>0</v>
      </c>
      <c r="T272" s="227">
        <f>S272*H272</f>
        <v>0</v>
      </c>
      <c r="AR272" s="17" t="s">
        <v>215</v>
      </c>
      <c r="AT272" s="17" t="s">
        <v>198</v>
      </c>
      <c r="AU272" s="17" t="s">
        <v>86</v>
      </c>
      <c r="AY272" s="17" t="s">
        <v>195</v>
      </c>
      <c r="BE272" s="228">
        <f>IF(N272="základní",J272,0)</f>
        <v>0</v>
      </c>
      <c r="BF272" s="228">
        <f>IF(N272="snížená",J272,0)</f>
        <v>0</v>
      </c>
      <c r="BG272" s="228">
        <f>IF(N272="zákl. přenesená",J272,0)</f>
        <v>0</v>
      </c>
      <c r="BH272" s="228">
        <f>IF(N272="sníž. přenesená",J272,0)</f>
        <v>0</v>
      </c>
      <c r="BI272" s="228">
        <f>IF(N272="nulová",J272,0)</f>
        <v>0</v>
      </c>
      <c r="BJ272" s="17" t="s">
        <v>84</v>
      </c>
      <c r="BK272" s="228">
        <f>ROUND(I272*H272,2)</f>
        <v>0</v>
      </c>
      <c r="BL272" s="17" t="s">
        <v>215</v>
      </c>
      <c r="BM272" s="17" t="s">
        <v>524</v>
      </c>
    </row>
    <row r="273" s="12" customFormat="1">
      <c r="B273" s="235"/>
      <c r="C273" s="236"/>
      <c r="D273" s="229" t="s">
        <v>299</v>
      </c>
      <c r="E273" s="237" t="s">
        <v>1</v>
      </c>
      <c r="F273" s="238" t="s">
        <v>525</v>
      </c>
      <c r="G273" s="236"/>
      <c r="H273" s="239">
        <v>28.5</v>
      </c>
      <c r="I273" s="240"/>
      <c r="J273" s="236"/>
      <c r="K273" s="236"/>
      <c r="L273" s="241"/>
      <c r="M273" s="242"/>
      <c r="N273" s="243"/>
      <c r="O273" s="243"/>
      <c r="P273" s="243"/>
      <c r="Q273" s="243"/>
      <c r="R273" s="243"/>
      <c r="S273" s="243"/>
      <c r="T273" s="244"/>
      <c r="AT273" s="245" t="s">
        <v>299</v>
      </c>
      <c r="AU273" s="245" t="s">
        <v>86</v>
      </c>
      <c r="AV273" s="12" t="s">
        <v>86</v>
      </c>
      <c r="AW273" s="12" t="s">
        <v>38</v>
      </c>
      <c r="AX273" s="12" t="s">
        <v>77</v>
      </c>
      <c r="AY273" s="245" t="s">
        <v>195</v>
      </c>
    </row>
    <row r="274" s="13" customFormat="1">
      <c r="B274" s="246"/>
      <c r="C274" s="247"/>
      <c r="D274" s="229" t="s">
        <v>299</v>
      </c>
      <c r="E274" s="248" t="s">
        <v>1</v>
      </c>
      <c r="F274" s="249" t="s">
        <v>301</v>
      </c>
      <c r="G274" s="247"/>
      <c r="H274" s="250">
        <v>28.5</v>
      </c>
      <c r="I274" s="251"/>
      <c r="J274" s="247"/>
      <c r="K274" s="247"/>
      <c r="L274" s="252"/>
      <c r="M274" s="253"/>
      <c r="N274" s="254"/>
      <c r="O274" s="254"/>
      <c r="P274" s="254"/>
      <c r="Q274" s="254"/>
      <c r="R274" s="254"/>
      <c r="S274" s="254"/>
      <c r="T274" s="255"/>
      <c r="AT274" s="256" t="s">
        <v>299</v>
      </c>
      <c r="AU274" s="256" t="s">
        <v>86</v>
      </c>
      <c r="AV274" s="13" t="s">
        <v>215</v>
      </c>
      <c r="AW274" s="13" t="s">
        <v>38</v>
      </c>
      <c r="AX274" s="13" t="s">
        <v>84</v>
      </c>
      <c r="AY274" s="256" t="s">
        <v>195</v>
      </c>
    </row>
    <row r="275" s="1" customFormat="1" ht="16.5" customHeight="1">
      <c r="B275" s="39"/>
      <c r="C275" s="217" t="s">
        <v>526</v>
      </c>
      <c r="D275" s="217" t="s">
        <v>198</v>
      </c>
      <c r="E275" s="218" t="s">
        <v>527</v>
      </c>
      <c r="F275" s="219" t="s">
        <v>528</v>
      </c>
      <c r="G275" s="220" t="s">
        <v>321</v>
      </c>
      <c r="H275" s="221">
        <v>64.5</v>
      </c>
      <c r="I275" s="222"/>
      <c r="J275" s="223">
        <f>ROUND(I275*H275,2)</f>
        <v>0</v>
      </c>
      <c r="K275" s="219" t="s">
        <v>202</v>
      </c>
      <c r="L275" s="44"/>
      <c r="M275" s="224" t="s">
        <v>1</v>
      </c>
      <c r="N275" s="225" t="s">
        <v>48</v>
      </c>
      <c r="O275" s="80"/>
      <c r="P275" s="226">
        <f>O275*H275</f>
        <v>0</v>
      </c>
      <c r="Q275" s="226">
        <v>0.14560999999999999</v>
      </c>
      <c r="R275" s="226">
        <f>Q275*H275</f>
        <v>9.391845</v>
      </c>
      <c r="S275" s="226">
        <v>0</v>
      </c>
      <c r="T275" s="227">
        <f>S275*H275</f>
        <v>0</v>
      </c>
      <c r="AR275" s="17" t="s">
        <v>215</v>
      </c>
      <c r="AT275" s="17" t="s">
        <v>198</v>
      </c>
      <c r="AU275" s="17" t="s">
        <v>86</v>
      </c>
      <c r="AY275" s="17" t="s">
        <v>195</v>
      </c>
      <c r="BE275" s="228">
        <f>IF(N275="základní",J275,0)</f>
        <v>0</v>
      </c>
      <c r="BF275" s="228">
        <f>IF(N275="snížená",J275,0)</f>
        <v>0</v>
      </c>
      <c r="BG275" s="228">
        <f>IF(N275="zákl. přenesená",J275,0)</f>
        <v>0</v>
      </c>
      <c r="BH275" s="228">
        <f>IF(N275="sníž. přenesená",J275,0)</f>
        <v>0</v>
      </c>
      <c r="BI275" s="228">
        <f>IF(N275="nulová",J275,0)</f>
        <v>0</v>
      </c>
      <c r="BJ275" s="17" t="s">
        <v>84</v>
      </c>
      <c r="BK275" s="228">
        <f>ROUND(I275*H275,2)</f>
        <v>0</v>
      </c>
      <c r="BL275" s="17" t="s">
        <v>215</v>
      </c>
      <c r="BM275" s="17" t="s">
        <v>529</v>
      </c>
    </row>
    <row r="276" s="15" customFormat="1">
      <c r="B276" s="268"/>
      <c r="C276" s="269"/>
      <c r="D276" s="229" t="s">
        <v>299</v>
      </c>
      <c r="E276" s="270" t="s">
        <v>1</v>
      </c>
      <c r="F276" s="271" t="s">
        <v>530</v>
      </c>
      <c r="G276" s="269"/>
      <c r="H276" s="270" t="s">
        <v>1</v>
      </c>
      <c r="I276" s="272"/>
      <c r="J276" s="269"/>
      <c r="K276" s="269"/>
      <c r="L276" s="273"/>
      <c r="M276" s="274"/>
      <c r="N276" s="275"/>
      <c r="O276" s="275"/>
      <c r="P276" s="275"/>
      <c r="Q276" s="275"/>
      <c r="R276" s="275"/>
      <c r="S276" s="275"/>
      <c r="T276" s="276"/>
      <c r="AT276" s="277" t="s">
        <v>299</v>
      </c>
      <c r="AU276" s="277" t="s">
        <v>86</v>
      </c>
      <c r="AV276" s="15" t="s">
        <v>84</v>
      </c>
      <c r="AW276" s="15" t="s">
        <v>38</v>
      </c>
      <c r="AX276" s="15" t="s">
        <v>77</v>
      </c>
      <c r="AY276" s="277" t="s">
        <v>195</v>
      </c>
    </row>
    <row r="277" s="12" customFormat="1">
      <c r="B277" s="235"/>
      <c r="C277" s="236"/>
      <c r="D277" s="229" t="s">
        <v>299</v>
      </c>
      <c r="E277" s="237" t="s">
        <v>1</v>
      </c>
      <c r="F277" s="238" t="s">
        <v>531</v>
      </c>
      <c r="G277" s="236"/>
      <c r="H277" s="239">
        <v>0</v>
      </c>
      <c r="I277" s="240"/>
      <c r="J277" s="236"/>
      <c r="K277" s="236"/>
      <c r="L277" s="241"/>
      <c r="M277" s="242"/>
      <c r="N277" s="243"/>
      <c r="O277" s="243"/>
      <c r="P277" s="243"/>
      <c r="Q277" s="243"/>
      <c r="R277" s="243"/>
      <c r="S277" s="243"/>
      <c r="T277" s="244"/>
      <c r="AT277" s="245" t="s">
        <v>299</v>
      </c>
      <c r="AU277" s="245" t="s">
        <v>86</v>
      </c>
      <c r="AV277" s="12" t="s">
        <v>86</v>
      </c>
      <c r="AW277" s="12" t="s">
        <v>38</v>
      </c>
      <c r="AX277" s="12" t="s">
        <v>77</v>
      </c>
      <c r="AY277" s="245" t="s">
        <v>195</v>
      </c>
    </row>
    <row r="278" s="12" customFormat="1">
      <c r="B278" s="235"/>
      <c r="C278" s="236"/>
      <c r="D278" s="229" t="s">
        <v>299</v>
      </c>
      <c r="E278" s="237" t="s">
        <v>1</v>
      </c>
      <c r="F278" s="238" t="s">
        <v>532</v>
      </c>
      <c r="G278" s="236"/>
      <c r="H278" s="239">
        <v>64.5</v>
      </c>
      <c r="I278" s="240"/>
      <c r="J278" s="236"/>
      <c r="K278" s="236"/>
      <c r="L278" s="241"/>
      <c r="M278" s="242"/>
      <c r="N278" s="243"/>
      <c r="O278" s="243"/>
      <c r="P278" s="243"/>
      <c r="Q278" s="243"/>
      <c r="R278" s="243"/>
      <c r="S278" s="243"/>
      <c r="T278" s="244"/>
      <c r="AT278" s="245" t="s">
        <v>299</v>
      </c>
      <c r="AU278" s="245" t="s">
        <v>86</v>
      </c>
      <c r="AV278" s="12" t="s">
        <v>86</v>
      </c>
      <c r="AW278" s="12" t="s">
        <v>38</v>
      </c>
      <c r="AX278" s="12" t="s">
        <v>77</v>
      </c>
      <c r="AY278" s="245" t="s">
        <v>195</v>
      </c>
    </row>
    <row r="279" s="13" customFormat="1">
      <c r="B279" s="246"/>
      <c r="C279" s="247"/>
      <c r="D279" s="229" t="s">
        <v>299</v>
      </c>
      <c r="E279" s="248" t="s">
        <v>1</v>
      </c>
      <c r="F279" s="249" t="s">
        <v>301</v>
      </c>
      <c r="G279" s="247"/>
      <c r="H279" s="250">
        <v>64.5</v>
      </c>
      <c r="I279" s="251"/>
      <c r="J279" s="247"/>
      <c r="K279" s="247"/>
      <c r="L279" s="252"/>
      <c r="M279" s="253"/>
      <c r="N279" s="254"/>
      <c r="O279" s="254"/>
      <c r="P279" s="254"/>
      <c r="Q279" s="254"/>
      <c r="R279" s="254"/>
      <c r="S279" s="254"/>
      <c r="T279" s="255"/>
      <c r="AT279" s="256" t="s">
        <v>299</v>
      </c>
      <c r="AU279" s="256" t="s">
        <v>86</v>
      </c>
      <c r="AV279" s="13" t="s">
        <v>215</v>
      </c>
      <c r="AW279" s="13" t="s">
        <v>38</v>
      </c>
      <c r="AX279" s="13" t="s">
        <v>84</v>
      </c>
      <c r="AY279" s="256" t="s">
        <v>195</v>
      </c>
    </row>
    <row r="280" s="1" customFormat="1" ht="16.5" customHeight="1">
      <c r="B280" s="39"/>
      <c r="C280" s="217" t="s">
        <v>533</v>
      </c>
      <c r="D280" s="217" t="s">
        <v>198</v>
      </c>
      <c r="E280" s="218" t="s">
        <v>534</v>
      </c>
      <c r="F280" s="219" t="s">
        <v>535</v>
      </c>
      <c r="G280" s="220" t="s">
        <v>321</v>
      </c>
      <c r="H280" s="221">
        <v>43.984999999999999</v>
      </c>
      <c r="I280" s="222"/>
      <c r="J280" s="223">
        <f>ROUND(I280*H280,2)</f>
        <v>0</v>
      </c>
      <c r="K280" s="219" t="s">
        <v>202</v>
      </c>
      <c r="L280" s="44"/>
      <c r="M280" s="224" t="s">
        <v>1</v>
      </c>
      <c r="N280" s="225" t="s">
        <v>48</v>
      </c>
      <c r="O280" s="80"/>
      <c r="P280" s="226">
        <f>O280*H280</f>
        <v>0</v>
      </c>
      <c r="Q280" s="226">
        <v>0.22158</v>
      </c>
      <c r="R280" s="226">
        <f>Q280*H280</f>
        <v>9.7461962999999994</v>
      </c>
      <c r="S280" s="226">
        <v>0</v>
      </c>
      <c r="T280" s="227">
        <f>S280*H280</f>
        <v>0</v>
      </c>
      <c r="AR280" s="17" t="s">
        <v>215</v>
      </c>
      <c r="AT280" s="17" t="s">
        <v>198</v>
      </c>
      <c r="AU280" s="17" t="s">
        <v>86</v>
      </c>
      <c r="AY280" s="17" t="s">
        <v>195</v>
      </c>
      <c r="BE280" s="228">
        <f>IF(N280="základní",J280,0)</f>
        <v>0</v>
      </c>
      <c r="BF280" s="228">
        <f>IF(N280="snížená",J280,0)</f>
        <v>0</v>
      </c>
      <c r="BG280" s="228">
        <f>IF(N280="zákl. přenesená",J280,0)</f>
        <v>0</v>
      </c>
      <c r="BH280" s="228">
        <f>IF(N280="sníž. přenesená",J280,0)</f>
        <v>0</v>
      </c>
      <c r="BI280" s="228">
        <f>IF(N280="nulová",J280,0)</f>
        <v>0</v>
      </c>
      <c r="BJ280" s="17" t="s">
        <v>84</v>
      </c>
      <c r="BK280" s="228">
        <f>ROUND(I280*H280,2)</f>
        <v>0</v>
      </c>
      <c r="BL280" s="17" t="s">
        <v>215</v>
      </c>
      <c r="BM280" s="17" t="s">
        <v>536</v>
      </c>
    </row>
    <row r="281" s="15" customFormat="1">
      <c r="B281" s="268"/>
      <c r="C281" s="269"/>
      <c r="D281" s="229" t="s">
        <v>299</v>
      </c>
      <c r="E281" s="270" t="s">
        <v>1</v>
      </c>
      <c r="F281" s="271" t="s">
        <v>530</v>
      </c>
      <c r="G281" s="269"/>
      <c r="H281" s="270" t="s">
        <v>1</v>
      </c>
      <c r="I281" s="272"/>
      <c r="J281" s="269"/>
      <c r="K281" s="269"/>
      <c r="L281" s="273"/>
      <c r="M281" s="274"/>
      <c r="N281" s="275"/>
      <c r="O281" s="275"/>
      <c r="P281" s="275"/>
      <c r="Q281" s="275"/>
      <c r="R281" s="275"/>
      <c r="S281" s="275"/>
      <c r="T281" s="276"/>
      <c r="AT281" s="277" t="s">
        <v>299</v>
      </c>
      <c r="AU281" s="277" t="s">
        <v>86</v>
      </c>
      <c r="AV281" s="15" t="s">
        <v>84</v>
      </c>
      <c r="AW281" s="15" t="s">
        <v>38</v>
      </c>
      <c r="AX281" s="15" t="s">
        <v>77</v>
      </c>
      <c r="AY281" s="277" t="s">
        <v>195</v>
      </c>
    </row>
    <row r="282" s="12" customFormat="1">
      <c r="B282" s="235"/>
      <c r="C282" s="236"/>
      <c r="D282" s="229" t="s">
        <v>299</v>
      </c>
      <c r="E282" s="237" t="s">
        <v>1</v>
      </c>
      <c r="F282" s="238" t="s">
        <v>537</v>
      </c>
      <c r="G282" s="236"/>
      <c r="H282" s="239">
        <v>43.984999999999999</v>
      </c>
      <c r="I282" s="240"/>
      <c r="J282" s="236"/>
      <c r="K282" s="236"/>
      <c r="L282" s="241"/>
      <c r="M282" s="242"/>
      <c r="N282" s="243"/>
      <c r="O282" s="243"/>
      <c r="P282" s="243"/>
      <c r="Q282" s="243"/>
      <c r="R282" s="243"/>
      <c r="S282" s="243"/>
      <c r="T282" s="244"/>
      <c r="AT282" s="245" t="s">
        <v>299</v>
      </c>
      <c r="AU282" s="245" t="s">
        <v>86</v>
      </c>
      <c r="AV282" s="12" t="s">
        <v>86</v>
      </c>
      <c r="AW282" s="12" t="s">
        <v>38</v>
      </c>
      <c r="AX282" s="12" t="s">
        <v>77</v>
      </c>
      <c r="AY282" s="245" t="s">
        <v>195</v>
      </c>
    </row>
    <row r="283" s="12" customFormat="1">
      <c r="B283" s="235"/>
      <c r="C283" s="236"/>
      <c r="D283" s="229" t="s">
        <v>299</v>
      </c>
      <c r="E283" s="237" t="s">
        <v>1</v>
      </c>
      <c r="F283" s="238" t="s">
        <v>538</v>
      </c>
      <c r="G283" s="236"/>
      <c r="H283" s="239">
        <v>0</v>
      </c>
      <c r="I283" s="240"/>
      <c r="J283" s="236"/>
      <c r="K283" s="236"/>
      <c r="L283" s="241"/>
      <c r="M283" s="242"/>
      <c r="N283" s="243"/>
      <c r="O283" s="243"/>
      <c r="P283" s="243"/>
      <c r="Q283" s="243"/>
      <c r="R283" s="243"/>
      <c r="S283" s="243"/>
      <c r="T283" s="244"/>
      <c r="AT283" s="245" t="s">
        <v>299</v>
      </c>
      <c r="AU283" s="245" t="s">
        <v>86</v>
      </c>
      <c r="AV283" s="12" t="s">
        <v>86</v>
      </c>
      <c r="AW283" s="12" t="s">
        <v>38</v>
      </c>
      <c r="AX283" s="12" t="s">
        <v>77</v>
      </c>
      <c r="AY283" s="245" t="s">
        <v>195</v>
      </c>
    </row>
    <row r="284" s="13" customFormat="1">
      <c r="B284" s="246"/>
      <c r="C284" s="247"/>
      <c r="D284" s="229" t="s">
        <v>299</v>
      </c>
      <c r="E284" s="248" t="s">
        <v>1</v>
      </c>
      <c r="F284" s="249" t="s">
        <v>301</v>
      </c>
      <c r="G284" s="247"/>
      <c r="H284" s="250">
        <v>43.984999999999999</v>
      </c>
      <c r="I284" s="251"/>
      <c r="J284" s="247"/>
      <c r="K284" s="247"/>
      <c r="L284" s="252"/>
      <c r="M284" s="253"/>
      <c r="N284" s="254"/>
      <c r="O284" s="254"/>
      <c r="P284" s="254"/>
      <c r="Q284" s="254"/>
      <c r="R284" s="254"/>
      <c r="S284" s="254"/>
      <c r="T284" s="255"/>
      <c r="AT284" s="256" t="s">
        <v>299</v>
      </c>
      <c r="AU284" s="256" t="s">
        <v>86</v>
      </c>
      <c r="AV284" s="13" t="s">
        <v>215</v>
      </c>
      <c r="AW284" s="13" t="s">
        <v>38</v>
      </c>
      <c r="AX284" s="13" t="s">
        <v>84</v>
      </c>
      <c r="AY284" s="256" t="s">
        <v>195</v>
      </c>
    </row>
    <row r="285" s="1" customFormat="1" ht="16.5" customHeight="1">
      <c r="B285" s="39"/>
      <c r="C285" s="217" t="s">
        <v>539</v>
      </c>
      <c r="D285" s="217" t="s">
        <v>198</v>
      </c>
      <c r="E285" s="218" t="s">
        <v>540</v>
      </c>
      <c r="F285" s="219" t="s">
        <v>541</v>
      </c>
      <c r="G285" s="220" t="s">
        <v>321</v>
      </c>
      <c r="H285" s="221">
        <v>276.84800000000001</v>
      </c>
      <c r="I285" s="222"/>
      <c r="J285" s="223">
        <f>ROUND(I285*H285,2)</f>
        <v>0</v>
      </c>
      <c r="K285" s="219" t="s">
        <v>202</v>
      </c>
      <c r="L285" s="44"/>
      <c r="M285" s="224" t="s">
        <v>1</v>
      </c>
      <c r="N285" s="225" t="s">
        <v>48</v>
      </c>
      <c r="O285" s="80"/>
      <c r="P285" s="226">
        <f>O285*H285</f>
        <v>0</v>
      </c>
      <c r="Q285" s="226">
        <v>0.26032</v>
      </c>
      <c r="R285" s="226">
        <f>Q285*H285</f>
        <v>72.069071359999995</v>
      </c>
      <c r="S285" s="226">
        <v>0</v>
      </c>
      <c r="T285" s="227">
        <f>S285*H285</f>
        <v>0</v>
      </c>
      <c r="AR285" s="17" t="s">
        <v>215</v>
      </c>
      <c r="AT285" s="17" t="s">
        <v>198</v>
      </c>
      <c r="AU285" s="17" t="s">
        <v>86</v>
      </c>
      <c r="AY285" s="17" t="s">
        <v>195</v>
      </c>
      <c r="BE285" s="228">
        <f>IF(N285="základní",J285,0)</f>
        <v>0</v>
      </c>
      <c r="BF285" s="228">
        <f>IF(N285="snížená",J285,0)</f>
        <v>0</v>
      </c>
      <c r="BG285" s="228">
        <f>IF(N285="zákl. přenesená",J285,0)</f>
        <v>0</v>
      </c>
      <c r="BH285" s="228">
        <f>IF(N285="sníž. přenesená",J285,0)</f>
        <v>0</v>
      </c>
      <c r="BI285" s="228">
        <f>IF(N285="nulová",J285,0)</f>
        <v>0</v>
      </c>
      <c r="BJ285" s="17" t="s">
        <v>84</v>
      </c>
      <c r="BK285" s="228">
        <f>ROUND(I285*H285,2)</f>
        <v>0</v>
      </c>
      <c r="BL285" s="17" t="s">
        <v>215</v>
      </c>
      <c r="BM285" s="17" t="s">
        <v>542</v>
      </c>
    </row>
    <row r="286" s="12" customFormat="1">
      <c r="B286" s="235"/>
      <c r="C286" s="236"/>
      <c r="D286" s="229" t="s">
        <v>299</v>
      </c>
      <c r="E286" s="237" t="s">
        <v>1</v>
      </c>
      <c r="F286" s="238" t="s">
        <v>543</v>
      </c>
      <c r="G286" s="236"/>
      <c r="H286" s="239">
        <v>245.13499999999999</v>
      </c>
      <c r="I286" s="240"/>
      <c r="J286" s="236"/>
      <c r="K286" s="236"/>
      <c r="L286" s="241"/>
      <c r="M286" s="242"/>
      <c r="N286" s="243"/>
      <c r="O286" s="243"/>
      <c r="P286" s="243"/>
      <c r="Q286" s="243"/>
      <c r="R286" s="243"/>
      <c r="S286" s="243"/>
      <c r="T286" s="244"/>
      <c r="AT286" s="245" t="s">
        <v>299</v>
      </c>
      <c r="AU286" s="245" t="s">
        <v>86</v>
      </c>
      <c r="AV286" s="12" t="s">
        <v>86</v>
      </c>
      <c r="AW286" s="12" t="s">
        <v>38</v>
      </c>
      <c r="AX286" s="12" t="s">
        <v>77</v>
      </c>
      <c r="AY286" s="245" t="s">
        <v>195</v>
      </c>
    </row>
    <row r="287" s="12" customFormat="1">
      <c r="B287" s="235"/>
      <c r="C287" s="236"/>
      <c r="D287" s="229" t="s">
        <v>299</v>
      </c>
      <c r="E287" s="237" t="s">
        <v>1</v>
      </c>
      <c r="F287" s="238" t="s">
        <v>544</v>
      </c>
      <c r="G287" s="236"/>
      <c r="H287" s="239">
        <v>31.713000000000001</v>
      </c>
      <c r="I287" s="240"/>
      <c r="J287" s="236"/>
      <c r="K287" s="236"/>
      <c r="L287" s="241"/>
      <c r="M287" s="242"/>
      <c r="N287" s="243"/>
      <c r="O287" s="243"/>
      <c r="P287" s="243"/>
      <c r="Q287" s="243"/>
      <c r="R287" s="243"/>
      <c r="S287" s="243"/>
      <c r="T287" s="244"/>
      <c r="AT287" s="245" t="s">
        <v>299</v>
      </c>
      <c r="AU287" s="245" t="s">
        <v>86</v>
      </c>
      <c r="AV287" s="12" t="s">
        <v>86</v>
      </c>
      <c r="AW287" s="12" t="s">
        <v>38</v>
      </c>
      <c r="AX287" s="12" t="s">
        <v>77</v>
      </c>
      <c r="AY287" s="245" t="s">
        <v>195</v>
      </c>
    </row>
    <row r="288" s="13" customFormat="1">
      <c r="B288" s="246"/>
      <c r="C288" s="247"/>
      <c r="D288" s="229" t="s">
        <v>299</v>
      </c>
      <c r="E288" s="248" t="s">
        <v>1</v>
      </c>
      <c r="F288" s="249" t="s">
        <v>301</v>
      </c>
      <c r="G288" s="247"/>
      <c r="H288" s="250">
        <v>276.84800000000001</v>
      </c>
      <c r="I288" s="251"/>
      <c r="J288" s="247"/>
      <c r="K288" s="247"/>
      <c r="L288" s="252"/>
      <c r="M288" s="253"/>
      <c r="N288" s="254"/>
      <c r="O288" s="254"/>
      <c r="P288" s="254"/>
      <c r="Q288" s="254"/>
      <c r="R288" s="254"/>
      <c r="S288" s="254"/>
      <c r="T288" s="255"/>
      <c r="AT288" s="256" t="s">
        <v>299</v>
      </c>
      <c r="AU288" s="256" t="s">
        <v>86</v>
      </c>
      <c r="AV288" s="13" t="s">
        <v>215</v>
      </c>
      <c r="AW288" s="13" t="s">
        <v>38</v>
      </c>
      <c r="AX288" s="13" t="s">
        <v>84</v>
      </c>
      <c r="AY288" s="256" t="s">
        <v>195</v>
      </c>
    </row>
    <row r="289" s="1" customFormat="1" ht="16.5" customHeight="1">
      <c r="B289" s="39"/>
      <c r="C289" s="217" t="s">
        <v>545</v>
      </c>
      <c r="D289" s="217" t="s">
        <v>198</v>
      </c>
      <c r="E289" s="218" t="s">
        <v>546</v>
      </c>
      <c r="F289" s="219" t="s">
        <v>547</v>
      </c>
      <c r="G289" s="220" t="s">
        <v>321</v>
      </c>
      <c r="H289" s="221">
        <v>377.755</v>
      </c>
      <c r="I289" s="222"/>
      <c r="J289" s="223">
        <f>ROUND(I289*H289,2)</f>
        <v>0</v>
      </c>
      <c r="K289" s="219" t="s">
        <v>202</v>
      </c>
      <c r="L289" s="44"/>
      <c r="M289" s="224" t="s">
        <v>1</v>
      </c>
      <c r="N289" s="225" t="s">
        <v>48</v>
      </c>
      <c r="O289" s="80"/>
      <c r="P289" s="226">
        <f>O289*H289</f>
        <v>0</v>
      </c>
      <c r="Q289" s="226">
        <v>0.29424</v>
      </c>
      <c r="R289" s="226">
        <f>Q289*H289</f>
        <v>111.15063119999999</v>
      </c>
      <c r="S289" s="226">
        <v>0</v>
      </c>
      <c r="T289" s="227">
        <f>S289*H289</f>
        <v>0</v>
      </c>
      <c r="AR289" s="17" t="s">
        <v>215</v>
      </c>
      <c r="AT289" s="17" t="s">
        <v>198</v>
      </c>
      <c r="AU289" s="17" t="s">
        <v>86</v>
      </c>
      <c r="AY289" s="17" t="s">
        <v>195</v>
      </c>
      <c r="BE289" s="228">
        <f>IF(N289="základní",J289,0)</f>
        <v>0</v>
      </c>
      <c r="BF289" s="228">
        <f>IF(N289="snížená",J289,0)</f>
        <v>0</v>
      </c>
      <c r="BG289" s="228">
        <f>IF(N289="zákl. přenesená",J289,0)</f>
        <v>0</v>
      </c>
      <c r="BH289" s="228">
        <f>IF(N289="sníž. přenesená",J289,0)</f>
        <v>0</v>
      </c>
      <c r="BI289" s="228">
        <f>IF(N289="nulová",J289,0)</f>
        <v>0</v>
      </c>
      <c r="BJ289" s="17" t="s">
        <v>84</v>
      </c>
      <c r="BK289" s="228">
        <f>ROUND(I289*H289,2)</f>
        <v>0</v>
      </c>
      <c r="BL289" s="17" t="s">
        <v>215</v>
      </c>
      <c r="BM289" s="17" t="s">
        <v>548</v>
      </c>
    </row>
    <row r="290" s="15" customFormat="1">
      <c r="B290" s="268"/>
      <c r="C290" s="269"/>
      <c r="D290" s="229" t="s">
        <v>299</v>
      </c>
      <c r="E290" s="270" t="s">
        <v>1</v>
      </c>
      <c r="F290" s="271" t="s">
        <v>530</v>
      </c>
      <c r="G290" s="269"/>
      <c r="H290" s="270" t="s">
        <v>1</v>
      </c>
      <c r="I290" s="272"/>
      <c r="J290" s="269"/>
      <c r="K290" s="269"/>
      <c r="L290" s="273"/>
      <c r="M290" s="274"/>
      <c r="N290" s="275"/>
      <c r="O290" s="275"/>
      <c r="P290" s="275"/>
      <c r="Q290" s="275"/>
      <c r="R290" s="275"/>
      <c r="S290" s="275"/>
      <c r="T290" s="276"/>
      <c r="AT290" s="277" t="s">
        <v>299</v>
      </c>
      <c r="AU290" s="277" t="s">
        <v>86</v>
      </c>
      <c r="AV290" s="15" t="s">
        <v>84</v>
      </c>
      <c r="AW290" s="15" t="s">
        <v>38</v>
      </c>
      <c r="AX290" s="15" t="s">
        <v>77</v>
      </c>
      <c r="AY290" s="277" t="s">
        <v>195</v>
      </c>
    </row>
    <row r="291" s="12" customFormat="1">
      <c r="B291" s="235"/>
      <c r="C291" s="236"/>
      <c r="D291" s="229" t="s">
        <v>299</v>
      </c>
      <c r="E291" s="237" t="s">
        <v>1</v>
      </c>
      <c r="F291" s="238" t="s">
        <v>549</v>
      </c>
      <c r="G291" s="236"/>
      <c r="H291" s="239">
        <v>377.755</v>
      </c>
      <c r="I291" s="240"/>
      <c r="J291" s="236"/>
      <c r="K291" s="236"/>
      <c r="L291" s="241"/>
      <c r="M291" s="242"/>
      <c r="N291" s="243"/>
      <c r="O291" s="243"/>
      <c r="P291" s="243"/>
      <c r="Q291" s="243"/>
      <c r="R291" s="243"/>
      <c r="S291" s="243"/>
      <c r="T291" s="244"/>
      <c r="AT291" s="245" t="s">
        <v>299</v>
      </c>
      <c r="AU291" s="245" t="s">
        <v>86</v>
      </c>
      <c r="AV291" s="12" t="s">
        <v>86</v>
      </c>
      <c r="AW291" s="12" t="s">
        <v>38</v>
      </c>
      <c r="AX291" s="12" t="s">
        <v>77</v>
      </c>
      <c r="AY291" s="245" t="s">
        <v>195</v>
      </c>
    </row>
    <row r="292" s="13" customFormat="1">
      <c r="B292" s="246"/>
      <c r="C292" s="247"/>
      <c r="D292" s="229" t="s">
        <v>299</v>
      </c>
      <c r="E292" s="248" t="s">
        <v>1</v>
      </c>
      <c r="F292" s="249" t="s">
        <v>301</v>
      </c>
      <c r="G292" s="247"/>
      <c r="H292" s="250">
        <v>377.755</v>
      </c>
      <c r="I292" s="251"/>
      <c r="J292" s="247"/>
      <c r="K292" s="247"/>
      <c r="L292" s="252"/>
      <c r="M292" s="253"/>
      <c r="N292" s="254"/>
      <c r="O292" s="254"/>
      <c r="P292" s="254"/>
      <c r="Q292" s="254"/>
      <c r="R292" s="254"/>
      <c r="S292" s="254"/>
      <c r="T292" s="255"/>
      <c r="AT292" s="256" t="s">
        <v>299</v>
      </c>
      <c r="AU292" s="256" t="s">
        <v>86</v>
      </c>
      <c r="AV292" s="13" t="s">
        <v>215</v>
      </c>
      <c r="AW292" s="13" t="s">
        <v>38</v>
      </c>
      <c r="AX292" s="13" t="s">
        <v>84</v>
      </c>
      <c r="AY292" s="256" t="s">
        <v>195</v>
      </c>
    </row>
    <row r="293" s="1" customFormat="1" ht="16.5" customHeight="1">
      <c r="B293" s="39"/>
      <c r="C293" s="217" t="s">
        <v>550</v>
      </c>
      <c r="D293" s="217" t="s">
        <v>198</v>
      </c>
      <c r="E293" s="218" t="s">
        <v>551</v>
      </c>
      <c r="F293" s="219" t="s">
        <v>552</v>
      </c>
      <c r="G293" s="220" t="s">
        <v>553</v>
      </c>
      <c r="H293" s="221">
        <v>5</v>
      </c>
      <c r="I293" s="222"/>
      <c r="J293" s="223">
        <f>ROUND(I293*H293,2)</f>
        <v>0</v>
      </c>
      <c r="K293" s="219" t="s">
        <v>202</v>
      </c>
      <c r="L293" s="44"/>
      <c r="M293" s="224" t="s">
        <v>1</v>
      </c>
      <c r="N293" s="225" t="s">
        <v>48</v>
      </c>
      <c r="O293" s="80"/>
      <c r="P293" s="226">
        <f>O293*H293</f>
        <v>0</v>
      </c>
      <c r="Q293" s="226">
        <v>0.022780000000000002</v>
      </c>
      <c r="R293" s="226">
        <f>Q293*H293</f>
        <v>0.1139</v>
      </c>
      <c r="S293" s="226">
        <v>0</v>
      </c>
      <c r="T293" s="227">
        <f>S293*H293</f>
        <v>0</v>
      </c>
      <c r="AR293" s="17" t="s">
        <v>215</v>
      </c>
      <c r="AT293" s="17" t="s">
        <v>198</v>
      </c>
      <c r="AU293" s="17" t="s">
        <v>86</v>
      </c>
      <c r="AY293" s="17" t="s">
        <v>195</v>
      </c>
      <c r="BE293" s="228">
        <f>IF(N293="základní",J293,0)</f>
        <v>0</v>
      </c>
      <c r="BF293" s="228">
        <f>IF(N293="snížená",J293,0)</f>
        <v>0</v>
      </c>
      <c r="BG293" s="228">
        <f>IF(N293="zákl. přenesená",J293,0)</f>
        <v>0</v>
      </c>
      <c r="BH293" s="228">
        <f>IF(N293="sníž. přenesená",J293,0)</f>
        <v>0</v>
      </c>
      <c r="BI293" s="228">
        <f>IF(N293="nulová",J293,0)</f>
        <v>0</v>
      </c>
      <c r="BJ293" s="17" t="s">
        <v>84</v>
      </c>
      <c r="BK293" s="228">
        <f>ROUND(I293*H293,2)</f>
        <v>0</v>
      </c>
      <c r="BL293" s="17" t="s">
        <v>215</v>
      </c>
      <c r="BM293" s="17" t="s">
        <v>554</v>
      </c>
    </row>
    <row r="294" s="1" customFormat="1" ht="16.5" customHeight="1">
      <c r="B294" s="39"/>
      <c r="C294" s="217" t="s">
        <v>555</v>
      </c>
      <c r="D294" s="217" t="s">
        <v>198</v>
      </c>
      <c r="E294" s="218" t="s">
        <v>556</v>
      </c>
      <c r="F294" s="219" t="s">
        <v>557</v>
      </c>
      <c r="G294" s="220" t="s">
        <v>553</v>
      </c>
      <c r="H294" s="221">
        <v>24</v>
      </c>
      <c r="I294" s="222"/>
      <c r="J294" s="223">
        <f>ROUND(I294*H294,2)</f>
        <v>0</v>
      </c>
      <c r="K294" s="219" t="s">
        <v>202</v>
      </c>
      <c r="L294" s="44"/>
      <c r="M294" s="224" t="s">
        <v>1</v>
      </c>
      <c r="N294" s="225" t="s">
        <v>48</v>
      </c>
      <c r="O294" s="80"/>
      <c r="P294" s="226">
        <f>O294*H294</f>
        <v>0</v>
      </c>
      <c r="Q294" s="226">
        <v>0.026929999999999999</v>
      </c>
      <c r="R294" s="226">
        <f>Q294*H294</f>
        <v>0.64632000000000001</v>
      </c>
      <c r="S294" s="226">
        <v>0</v>
      </c>
      <c r="T294" s="227">
        <f>S294*H294</f>
        <v>0</v>
      </c>
      <c r="AR294" s="17" t="s">
        <v>215</v>
      </c>
      <c r="AT294" s="17" t="s">
        <v>198</v>
      </c>
      <c r="AU294" s="17" t="s">
        <v>86</v>
      </c>
      <c r="AY294" s="17" t="s">
        <v>195</v>
      </c>
      <c r="BE294" s="228">
        <f>IF(N294="základní",J294,0)</f>
        <v>0</v>
      </c>
      <c r="BF294" s="228">
        <f>IF(N294="snížená",J294,0)</f>
        <v>0</v>
      </c>
      <c r="BG294" s="228">
        <f>IF(N294="zákl. přenesená",J294,0)</f>
        <v>0</v>
      </c>
      <c r="BH294" s="228">
        <f>IF(N294="sníž. přenesená",J294,0)</f>
        <v>0</v>
      </c>
      <c r="BI294" s="228">
        <f>IF(N294="nulová",J294,0)</f>
        <v>0</v>
      </c>
      <c r="BJ294" s="17" t="s">
        <v>84</v>
      </c>
      <c r="BK294" s="228">
        <f>ROUND(I294*H294,2)</f>
        <v>0</v>
      </c>
      <c r="BL294" s="17" t="s">
        <v>215</v>
      </c>
      <c r="BM294" s="17" t="s">
        <v>558</v>
      </c>
    </row>
    <row r="295" s="1" customFormat="1" ht="16.5" customHeight="1">
      <c r="B295" s="39"/>
      <c r="C295" s="217" t="s">
        <v>559</v>
      </c>
      <c r="D295" s="217" t="s">
        <v>198</v>
      </c>
      <c r="E295" s="218" t="s">
        <v>560</v>
      </c>
      <c r="F295" s="219" t="s">
        <v>561</v>
      </c>
      <c r="G295" s="220" t="s">
        <v>553</v>
      </c>
      <c r="H295" s="221">
        <v>1</v>
      </c>
      <c r="I295" s="222"/>
      <c r="J295" s="223">
        <f>ROUND(I295*H295,2)</f>
        <v>0</v>
      </c>
      <c r="K295" s="219" t="s">
        <v>202</v>
      </c>
      <c r="L295" s="44"/>
      <c r="M295" s="224" t="s">
        <v>1</v>
      </c>
      <c r="N295" s="225" t="s">
        <v>48</v>
      </c>
      <c r="O295" s="80"/>
      <c r="P295" s="226">
        <f>O295*H295</f>
        <v>0</v>
      </c>
      <c r="Q295" s="226">
        <v>0.042000000000000003</v>
      </c>
      <c r="R295" s="226">
        <f>Q295*H295</f>
        <v>0.042000000000000003</v>
      </c>
      <c r="S295" s="226">
        <v>0</v>
      </c>
      <c r="T295" s="227">
        <f>S295*H295</f>
        <v>0</v>
      </c>
      <c r="AR295" s="17" t="s">
        <v>215</v>
      </c>
      <c r="AT295" s="17" t="s">
        <v>198</v>
      </c>
      <c r="AU295" s="17" t="s">
        <v>86</v>
      </c>
      <c r="AY295" s="17" t="s">
        <v>195</v>
      </c>
      <c r="BE295" s="228">
        <f>IF(N295="základní",J295,0)</f>
        <v>0</v>
      </c>
      <c r="BF295" s="228">
        <f>IF(N295="snížená",J295,0)</f>
        <v>0</v>
      </c>
      <c r="BG295" s="228">
        <f>IF(N295="zákl. přenesená",J295,0)</f>
        <v>0</v>
      </c>
      <c r="BH295" s="228">
        <f>IF(N295="sníž. přenesená",J295,0)</f>
        <v>0</v>
      </c>
      <c r="BI295" s="228">
        <f>IF(N295="nulová",J295,0)</f>
        <v>0</v>
      </c>
      <c r="BJ295" s="17" t="s">
        <v>84</v>
      </c>
      <c r="BK295" s="228">
        <f>ROUND(I295*H295,2)</f>
        <v>0</v>
      </c>
      <c r="BL295" s="17" t="s">
        <v>215</v>
      </c>
      <c r="BM295" s="17" t="s">
        <v>562</v>
      </c>
    </row>
    <row r="296" s="1" customFormat="1" ht="16.5" customHeight="1">
      <c r="B296" s="39"/>
      <c r="C296" s="217" t="s">
        <v>563</v>
      </c>
      <c r="D296" s="217" t="s">
        <v>198</v>
      </c>
      <c r="E296" s="218" t="s">
        <v>564</v>
      </c>
      <c r="F296" s="219" t="s">
        <v>565</v>
      </c>
      <c r="G296" s="220" t="s">
        <v>553</v>
      </c>
      <c r="H296" s="221">
        <v>4</v>
      </c>
      <c r="I296" s="222"/>
      <c r="J296" s="223">
        <f>ROUND(I296*H296,2)</f>
        <v>0</v>
      </c>
      <c r="K296" s="219" t="s">
        <v>202</v>
      </c>
      <c r="L296" s="44"/>
      <c r="M296" s="224" t="s">
        <v>1</v>
      </c>
      <c r="N296" s="225" t="s">
        <v>48</v>
      </c>
      <c r="O296" s="80"/>
      <c r="P296" s="226">
        <f>O296*H296</f>
        <v>0</v>
      </c>
      <c r="Q296" s="226">
        <v>0.04555</v>
      </c>
      <c r="R296" s="226">
        <f>Q296*H296</f>
        <v>0.1822</v>
      </c>
      <c r="S296" s="226">
        <v>0</v>
      </c>
      <c r="T296" s="227">
        <f>S296*H296</f>
        <v>0</v>
      </c>
      <c r="AR296" s="17" t="s">
        <v>215</v>
      </c>
      <c r="AT296" s="17" t="s">
        <v>198</v>
      </c>
      <c r="AU296" s="17" t="s">
        <v>86</v>
      </c>
      <c r="AY296" s="17" t="s">
        <v>195</v>
      </c>
      <c r="BE296" s="228">
        <f>IF(N296="základní",J296,0)</f>
        <v>0</v>
      </c>
      <c r="BF296" s="228">
        <f>IF(N296="snížená",J296,0)</f>
        <v>0</v>
      </c>
      <c r="BG296" s="228">
        <f>IF(N296="zákl. přenesená",J296,0)</f>
        <v>0</v>
      </c>
      <c r="BH296" s="228">
        <f>IF(N296="sníž. přenesená",J296,0)</f>
        <v>0</v>
      </c>
      <c r="BI296" s="228">
        <f>IF(N296="nulová",J296,0)</f>
        <v>0</v>
      </c>
      <c r="BJ296" s="17" t="s">
        <v>84</v>
      </c>
      <c r="BK296" s="228">
        <f>ROUND(I296*H296,2)</f>
        <v>0</v>
      </c>
      <c r="BL296" s="17" t="s">
        <v>215</v>
      </c>
      <c r="BM296" s="17" t="s">
        <v>566</v>
      </c>
    </row>
    <row r="297" s="1" customFormat="1" ht="16.5" customHeight="1">
      <c r="B297" s="39"/>
      <c r="C297" s="217" t="s">
        <v>567</v>
      </c>
      <c r="D297" s="217" t="s">
        <v>198</v>
      </c>
      <c r="E297" s="218" t="s">
        <v>568</v>
      </c>
      <c r="F297" s="219" t="s">
        <v>569</v>
      </c>
      <c r="G297" s="220" t="s">
        <v>553</v>
      </c>
      <c r="H297" s="221">
        <v>11</v>
      </c>
      <c r="I297" s="222"/>
      <c r="J297" s="223">
        <f>ROUND(I297*H297,2)</f>
        <v>0</v>
      </c>
      <c r="K297" s="219" t="s">
        <v>202</v>
      </c>
      <c r="L297" s="44"/>
      <c r="M297" s="224" t="s">
        <v>1</v>
      </c>
      <c r="N297" s="225" t="s">
        <v>48</v>
      </c>
      <c r="O297" s="80"/>
      <c r="P297" s="226">
        <f>O297*H297</f>
        <v>0</v>
      </c>
      <c r="Q297" s="226">
        <v>0.054550000000000001</v>
      </c>
      <c r="R297" s="226">
        <f>Q297*H297</f>
        <v>0.60004999999999997</v>
      </c>
      <c r="S297" s="226">
        <v>0</v>
      </c>
      <c r="T297" s="227">
        <f>S297*H297</f>
        <v>0</v>
      </c>
      <c r="AR297" s="17" t="s">
        <v>215</v>
      </c>
      <c r="AT297" s="17" t="s">
        <v>198</v>
      </c>
      <c r="AU297" s="17" t="s">
        <v>86</v>
      </c>
      <c r="AY297" s="17" t="s">
        <v>195</v>
      </c>
      <c r="BE297" s="228">
        <f>IF(N297="základní",J297,0)</f>
        <v>0</v>
      </c>
      <c r="BF297" s="228">
        <f>IF(N297="snížená",J297,0)</f>
        <v>0</v>
      </c>
      <c r="BG297" s="228">
        <f>IF(N297="zákl. přenesená",J297,0)</f>
        <v>0</v>
      </c>
      <c r="BH297" s="228">
        <f>IF(N297="sníž. přenesená",J297,0)</f>
        <v>0</v>
      </c>
      <c r="BI297" s="228">
        <f>IF(N297="nulová",J297,0)</f>
        <v>0</v>
      </c>
      <c r="BJ297" s="17" t="s">
        <v>84</v>
      </c>
      <c r="BK297" s="228">
        <f>ROUND(I297*H297,2)</f>
        <v>0</v>
      </c>
      <c r="BL297" s="17" t="s">
        <v>215</v>
      </c>
      <c r="BM297" s="17" t="s">
        <v>570</v>
      </c>
    </row>
    <row r="298" s="1" customFormat="1" ht="16.5" customHeight="1">
      <c r="B298" s="39"/>
      <c r="C298" s="217" t="s">
        <v>571</v>
      </c>
      <c r="D298" s="217" t="s">
        <v>198</v>
      </c>
      <c r="E298" s="218" t="s">
        <v>572</v>
      </c>
      <c r="F298" s="219" t="s">
        <v>573</v>
      </c>
      <c r="G298" s="220" t="s">
        <v>553</v>
      </c>
      <c r="H298" s="221">
        <v>56</v>
      </c>
      <c r="I298" s="222"/>
      <c r="J298" s="223">
        <f>ROUND(I298*H298,2)</f>
        <v>0</v>
      </c>
      <c r="K298" s="219" t="s">
        <v>202</v>
      </c>
      <c r="L298" s="44"/>
      <c r="M298" s="224" t="s">
        <v>1</v>
      </c>
      <c r="N298" s="225" t="s">
        <v>48</v>
      </c>
      <c r="O298" s="80"/>
      <c r="P298" s="226">
        <f>O298*H298</f>
        <v>0</v>
      </c>
      <c r="Q298" s="226">
        <v>0.081850000000000006</v>
      </c>
      <c r="R298" s="226">
        <f>Q298*H298</f>
        <v>4.5836000000000006</v>
      </c>
      <c r="S298" s="226">
        <v>0</v>
      </c>
      <c r="T298" s="227">
        <f>S298*H298</f>
        <v>0</v>
      </c>
      <c r="AR298" s="17" t="s">
        <v>215</v>
      </c>
      <c r="AT298" s="17" t="s">
        <v>198</v>
      </c>
      <c r="AU298" s="17" t="s">
        <v>86</v>
      </c>
      <c r="AY298" s="17" t="s">
        <v>195</v>
      </c>
      <c r="BE298" s="228">
        <f>IF(N298="základní",J298,0)</f>
        <v>0</v>
      </c>
      <c r="BF298" s="228">
        <f>IF(N298="snížená",J298,0)</f>
        <v>0</v>
      </c>
      <c r="BG298" s="228">
        <f>IF(N298="zákl. přenesená",J298,0)</f>
        <v>0</v>
      </c>
      <c r="BH298" s="228">
        <f>IF(N298="sníž. přenesená",J298,0)</f>
        <v>0</v>
      </c>
      <c r="BI298" s="228">
        <f>IF(N298="nulová",J298,0)</f>
        <v>0</v>
      </c>
      <c r="BJ298" s="17" t="s">
        <v>84</v>
      </c>
      <c r="BK298" s="228">
        <f>ROUND(I298*H298,2)</f>
        <v>0</v>
      </c>
      <c r="BL298" s="17" t="s">
        <v>215</v>
      </c>
      <c r="BM298" s="17" t="s">
        <v>574</v>
      </c>
    </row>
    <row r="299" s="1" customFormat="1" ht="16.5" customHeight="1">
      <c r="B299" s="39"/>
      <c r="C299" s="217" t="s">
        <v>575</v>
      </c>
      <c r="D299" s="217" t="s">
        <v>198</v>
      </c>
      <c r="E299" s="218" t="s">
        <v>576</v>
      </c>
      <c r="F299" s="219" t="s">
        <v>577</v>
      </c>
      <c r="G299" s="220" t="s">
        <v>553</v>
      </c>
      <c r="H299" s="221">
        <v>36</v>
      </c>
      <c r="I299" s="222"/>
      <c r="J299" s="223">
        <f>ROUND(I299*H299,2)</f>
        <v>0</v>
      </c>
      <c r="K299" s="219" t="s">
        <v>202</v>
      </c>
      <c r="L299" s="44"/>
      <c r="M299" s="224" t="s">
        <v>1</v>
      </c>
      <c r="N299" s="225" t="s">
        <v>48</v>
      </c>
      <c r="O299" s="80"/>
      <c r="P299" s="226">
        <f>O299*H299</f>
        <v>0</v>
      </c>
      <c r="Q299" s="226">
        <v>0.091050000000000006</v>
      </c>
      <c r="R299" s="226">
        <f>Q299*H299</f>
        <v>3.2778</v>
      </c>
      <c r="S299" s="226">
        <v>0</v>
      </c>
      <c r="T299" s="227">
        <f>S299*H299</f>
        <v>0</v>
      </c>
      <c r="AR299" s="17" t="s">
        <v>215</v>
      </c>
      <c r="AT299" s="17" t="s">
        <v>198</v>
      </c>
      <c r="AU299" s="17" t="s">
        <v>86</v>
      </c>
      <c r="AY299" s="17" t="s">
        <v>195</v>
      </c>
      <c r="BE299" s="228">
        <f>IF(N299="základní",J299,0)</f>
        <v>0</v>
      </c>
      <c r="BF299" s="228">
        <f>IF(N299="snížená",J299,0)</f>
        <v>0</v>
      </c>
      <c r="BG299" s="228">
        <f>IF(N299="zákl. přenesená",J299,0)</f>
        <v>0</v>
      </c>
      <c r="BH299" s="228">
        <f>IF(N299="sníž. přenesená",J299,0)</f>
        <v>0</v>
      </c>
      <c r="BI299" s="228">
        <f>IF(N299="nulová",J299,0)</f>
        <v>0</v>
      </c>
      <c r="BJ299" s="17" t="s">
        <v>84</v>
      </c>
      <c r="BK299" s="228">
        <f>ROUND(I299*H299,2)</f>
        <v>0</v>
      </c>
      <c r="BL299" s="17" t="s">
        <v>215</v>
      </c>
      <c r="BM299" s="17" t="s">
        <v>578</v>
      </c>
    </row>
    <row r="300" s="1" customFormat="1" ht="16.5" customHeight="1">
      <c r="B300" s="39"/>
      <c r="C300" s="217" t="s">
        <v>579</v>
      </c>
      <c r="D300" s="217" t="s">
        <v>198</v>
      </c>
      <c r="E300" s="218" t="s">
        <v>580</v>
      </c>
      <c r="F300" s="219" t="s">
        <v>581</v>
      </c>
      <c r="G300" s="220" t="s">
        <v>553</v>
      </c>
      <c r="H300" s="221">
        <v>15</v>
      </c>
      <c r="I300" s="222"/>
      <c r="J300" s="223">
        <f>ROUND(I300*H300,2)</f>
        <v>0</v>
      </c>
      <c r="K300" s="219" t="s">
        <v>202</v>
      </c>
      <c r="L300" s="44"/>
      <c r="M300" s="224" t="s">
        <v>1</v>
      </c>
      <c r="N300" s="225" t="s">
        <v>48</v>
      </c>
      <c r="O300" s="80"/>
      <c r="P300" s="226">
        <f>O300*H300</f>
        <v>0</v>
      </c>
      <c r="Q300" s="226">
        <v>0.10904999999999999</v>
      </c>
      <c r="R300" s="226">
        <f>Q300*H300</f>
        <v>1.6357499999999998</v>
      </c>
      <c r="S300" s="226">
        <v>0</v>
      </c>
      <c r="T300" s="227">
        <f>S300*H300</f>
        <v>0</v>
      </c>
      <c r="AR300" s="17" t="s">
        <v>215</v>
      </c>
      <c r="AT300" s="17" t="s">
        <v>198</v>
      </c>
      <c r="AU300" s="17" t="s">
        <v>86</v>
      </c>
      <c r="AY300" s="17" t="s">
        <v>195</v>
      </c>
      <c r="BE300" s="228">
        <f>IF(N300="základní",J300,0)</f>
        <v>0</v>
      </c>
      <c r="BF300" s="228">
        <f>IF(N300="snížená",J300,0)</f>
        <v>0</v>
      </c>
      <c r="BG300" s="228">
        <f>IF(N300="zákl. přenesená",J300,0)</f>
        <v>0</v>
      </c>
      <c r="BH300" s="228">
        <f>IF(N300="sníž. přenesená",J300,0)</f>
        <v>0</v>
      </c>
      <c r="BI300" s="228">
        <f>IF(N300="nulová",J300,0)</f>
        <v>0</v>
      </c>
      <c r="BJ300" s="17" t="s">
        <v>84</v>
      </c>
      <c r="BK300" s="228">
        <f>ROUND(I300*H300,2)</f>
        <v>0</v>
      </c>
      <c r="BL300" s="17" t="s">
        <v>215</v>
      </c>
      <c r="BM300" s="17" t="s">
        <v>582</v>
      </c>
    </row>
    <row r="301" s="1" customFormat="1" ht="16.5" customHeight="1">
      <c r="B301" s="39"/>
      <c r="C301" s="217" t="s">
        <v>583</v>
      </c>
      <c r="D301" s="217" t="s">
        <v>198</v>
      </c>
      <c r="E301" s="218" t="s">
        <v>584</v>
      </c>
      <c r="F301" s="219" t="s">
        <v>585</v>
      </c>
      <c r="G301" s="220" t="s">
        <v>350</v>
      </c>
      <c r="H301" s="221">
        <v>0.28499999999999998</v>
      </c>
      <c r="I301" s="222"/>
      <c r="J301" s="223">
        <f>ROUND(I301*H301,2)</f>
        <v>0</v>
      </c>
      <c r="K301" s="219" t="s">
        <v>202</v>
      </c>
      <c r="L301" s="44"/>
      <c r="M301" s="224" t="s">
        <v>1</v>
      </c>
      <c r="N301" s="225" t="s">
        <v>48</v>
      </c>
      <c r="O301" s="80"/>
      <c r="P301" s="226">
        <f>O301*H301</f>
        <v>0</v>
      </c>
      <c r="Q301" s="226">
        <v>1.0461400000000001</v>
      </c>
      <c r="R301" s="226">
        <f>Q301*H301</f>
        <v>0.29814989999999997</v>
      </c>
      <c r="S301" s="226">
        <v>0</v>
      </c>
      <c r="T301" s="227">
        <f>S301*H301</f>
        <v>0</v>
      </c>
      <c r="AR301" s="17" t="s">
        <v>215</v>
      </c>
      <c r="AT301" s="17" t="s">
        <v>198</v>
      </c>
      <c r="AU301" s="17" t="s">
        <v>86</v>
      </c>
      <c r="AY301" s="17" t="s">
        <v>195</v>
      </c>
      <c r="BE301" s="228">
        <f>IF(N301="základní",J301,0)</f>
        <v>0</v>
      </c>
      <c r="BF301" s="228">
        <f>IF(N301="snížená",J301,0)</f>
        <v>0</v>
      </c>
      <c r="BG301" s="228">
        <f>IF(N301="zákl. přenesená",J301,0)</f>
        <v>0</v>
      </c>
      <c r="BH301" s="228">
        <f>IF(N301="sníž. přenesená",J301,0)</f>
        <v>0</v>
      </c>
      <c r="BI301" s="228">
        <f>IF(N301="nulová",J301,0)</f>
        <v>0</v>
      </c>
      <c r="BJ301" s="17" t="s">
        <v>84</v>
      </c>
      <c r="BK301" s="228">
        <f>ROUND(I301*H301,2)</f>
        <v>0</v>
      </c>
      <c r="BL301" s="17" t="s">
        <v>215</v>
      </c>
      <c r="BM301" s="17" t="s">
        <v>586</v>
      </c>
    </row>
    <row r="302" s="12" customFormat="1">
      <c r="B302" s="235"/>
      <c r="C302" s="236"/>
      <c r="D302" s="229" t="s">
        <v>299</v>
      </c>
      <c r="E302" s="237" t="s">
        <v>1</v>
      </c>
      <c r="F302" s="238" t="s">
        <v>587</v>
      </c>
      <c r="G302" s="236"/>
      <c r="H302" s="239">
        <v>0.28499999999999998</v>
      </c>
      <c r="I302" s="240"/>
      <c r="J302" s="236"/>
      <c r="K302" s="236"/>
      <c r="L302" s="241"/>
      <c r="M302" s="242"/>
      <c r="N302" s="243"/>
      <c r="O302" s="243"/>
      <c r="P302" s="243"/>
      <c r="Q302" s="243"/>
      <c r="R302" s="243"/>
      <c r="S302" s="243"/>
      <c r="T302" s="244"/>
      <c r="AT302" s="245" t="s">
        <v>299</v>
      </c>
      <c r="AU302" s="245" t="s">
        <v>86</v>
      </c>
      <c r="AV302" s="12" t="s">
        <v>86</v>
      </c>
      <c r="AW302" s="12" t="s">
        <v>38</v>
      </c>
      <c r="AX302" s="12" t="s">
        <v>77</v>
      </c>
      <c r="AY302" s="245" t="s">
        <v>195</v>
      </c>
    </row>
    <row r="303" s="13" customFormat="1">
      <c r="B303" s="246"/>
      <c r="C303" s="247"/>
      <c r="D303" s="229" t="s">
        <v>299</v>
      </c>
      <c r="E303" s="248" t="s">
        <v>1</v>
      </c>
      <c r="F303" s="249" t="s">
        <v>301</v>
      </c>
      <c r="G303" s="247"/>
      <c r="H303" s="250">
        <v>0.28499999999999998</v>
      </c>
      <c r="I303" s="251"/>
      <c r="J303" s="247"/>
      <c r="K303" s="247"/>
      <c r="L303" s="252"/>
      <c r="M303" s="253"/>
      <c r="N303" s="254"/>
      <c r="O303" s="254"/>
      <c r="P303" s="254"/>
      <c r="Q303" s="254"/>
      <c r="R303" s="254"/>
      <c r="S303" s="254"/>
      <c r="T303" s="255"/>
      <c r="AT303" s="256" t="s">
        <v>299</v>
      </c>
      <c r="AU303" s="256" t="s">
        <v>86</v>
      </c>
      <c r="AV303" s="13" t="s">
        <v>215</v>
      </c>
      <c r="AW303" s="13" t="s">
        <v>38</v>
      </c>
      <c r="AX303" s="13" t="s">
        <v>84</v>
      </c>
      <c r="AY303" s="256" t="s">
        <v>195</v>
      </c>
    </row>
    <row r="304" s="1" customFormat="1" ht="16.5" customHeight="1">
      <c r="B304" s="39"/>
      <c r="C304" s="217" t="s">
        <v>588</v>
      </c>
      <c r="D304" s="217" t="s">
        <v>198</v>
      </c>
      <c r="E304" s="218" t="s">
        <v>589</v>
      </c>
      <c r="F304" s="219" t="s">
        <v>590</v>
      </c>
      <c r="G304" s="220" t="s">
        <v>321</v>
      </c>
      <c r="H304" s="221">
        <v>34.848999999999997</v>
      </c>
      <c r="I304" s="222"/>
      <c r="J304" s="223">
        <f>ROUND(I304*H304,2)</f>
        <v>0</v>
      </c>
      <c r="K304" s="219" t="s">
        <v>202</v>
      </c>
      <c r="L304" s="44"/>
      <c r="M304" s="224" t="s">
        <v>1</v>
      </c>
      <c r="N304" s="225" t="s">
        <v>48</v>
      </c>
      <c r="O304" s="80"/>
      <c r="P304" s="226">
        <f>O304*H304</f>
        <v>0</v>
      </c>
      <c r="Q304" s="226">
        <v>0.087309999999999999</v>
      </c>
      <c r="R304" s="226">
        <f>Q304*H304</f>
        <v>3.0426661899999998</v>
      </c>
      <c r="S304" s="226">
        <v>0</v>
      </c>
      <c r="T304" s="227">
        <f>S304*H304</f>
        <v>0</v>
      </c>
      <c r="AR304" s="17" t="s">
        <v>215</v>
      </c>
      <c r="AT304" s="17" t="s">
        <v>198</v>
      </c>
      <c r="AU304" s="17" t="s">
        <v>86</v>
      </c>
      <c r="AY304" s="17" t="s">
        <v>195</v>
      </c>
      <c r="BE304" s="228">
        <f>IF(N304="základní",J304,0)</f>
        <v>0</v>
      </c>
      <c r="BF304" s="228">
        <f>IF(N304="snížená",J304,0)</f>
        <v>0</v>
      </c>
      <c r="BG304" s="228">
        <f>IF(N304="zákl. přenesená",J304,0)</f>
        <v>0</v>
      </c>
      <c r="BH304" s="228">
        <f>IF(N304="sníž. přenesená",J304,0)</f>
        <v>0</v>
      </c>
      <c r="BI304" s="228">
        <f>IF(N304="nulová",J304,0)</f>
        <v>0</v>
      </c>
      <c r="BJ304" s="17" t="s">
        <v>84</v>
      </c>
      <c r="BK304" s="228">
        <f>ROUND(I304*H304,2)</f>
        <v>0</v>
      </c>
      <c r="BL304" s="17" t="s">
        <v>215</v>
      </c>
      <c r="BM304" s="17" t="s">
        <v>591</v>
      </c>
    </row>
    <row r="305" s="15" customFormat="1">
      <c r="B305" s="268"/>
      <c r="C305" s="269"/>
      <c r="D305" s="229" t="s">
        <v>299</v>
      </c>
      <c r="E305" s="270" t="s">
        <v>1</v>
      </c>
      <c r="F305" s="271" t="s">
        <v>530</v>
      </c>
      <c r="G305" s="269"/>
      <c r="H305" s="270" t="s">
        <v>1</v>
      </c>
      <c r="I305" s="272"/>
      <c r="J305" s="269"/>
      <c r="K305" s="269"/>
      <c r="L305" s="273"/>
      <c r="M305" s="274"/>
      <c r="N305" s="275"/>
      <c r="O305" s="275"/>
      <c r="P305" s="275"/>
      <c r="Q305" s="275"/>
      <c r="R305" s="275"/>
      <c r="S305" s="275"/>
      <c r="T305" s="276"/>
      <c r="AT305" s="277" t="s">
        <v>299</v>
      </c>
      <c r="AU305" s="277" t="s">
        <v>86</v>
      </c>
      <c r="AV305" s="15" t="s">
        <v>84</v>
      </c>
      <c r="AW305" s="15" t="s">
        <v>38</v>
      </c>
      <c r="AX305" s="15" t="s">
        <v>77</v>
      </c>
      <c r="AY305" s="277" t="s">
        <v>195</v>
      </c>
    </row>
    <row r="306" s="12" customFormat="1">
      <c r="B306" s="235"/>
      <c r="C306" s="236"/>
      <c r="D306" s="229" t="s">
        <v>299</v>
      </c>
      <c r="E306" s="237" t="s">
        <v>1</v>
      </c>
      <c r="F306" s="238" t="s">
        <v>592</v>
      </c>
      <c r="G306" s="236"/>
      <c r="H306" s="239">
        <v>25.428999999999998</v>
      </c>
      <c r="I306" s="240"/>
      <c r="J306" s="236"/>
      <c r="K306" s="236"/>
      <c r="L306" s="241"/>
      <c r="M306" s="242"/>
      <c r="N306" s="243"/>
      <c r="O306" s="243"/>
      <c r="P306" s="243"/>
      <c r="Q306" s="243"/>
      <c r="R306" s="243"/>
      <c r="S306" s="243"/>
      <c r="T306" s="244"/>
      <c r="AT306" s="245" t="s">
        <v>299</v>
      </c>
      <c r="AU306" s="245" t="s">
        <v>86</v>
      </c>
      <c r="AV306" s="12" t="s">
        <v>86</v>
      </c>
      <c r="AW306" s="12" t="s">
        <v>38</v>
      </c>
      <c r="AX306" s="12" t="s">
        <v>77</v>
      </c>
      <c r="AY306" s="245" t="s">
        <v>195</v>
      </c>
    </row>
    <row r="307" s="12" customFormat="1">
      <c r="B307" s="235"/>
      <c r="C307" s="236"/>
      <c r="D307" s="229" t="s">
        <v>299</v>
      </c>
      <c r="E307" s="237" t="s">
        <v>1</v>
      </c>
      <c r="F307" s="238" t="s">
        <v>593</v>
      </c>
      <c r="G307" s="236"/>
      <c r="H307" s="239">
        <v>9.4199999999999999</v>
      </c>
      <c r="I307" s="240"/>
      <c r="J307" s="236"/>
      <c r="K307" s="236"/>
      <c r="L307" s="241"/>
      <c r="M307" s="242"/>
      <c r="N307" s="243"/>
      <c r="O307" s="243"/>
      <c r="P307" s="243"/>
      <c r="Q307" s="243"/>
      <c r="R307" s="243"/>
      <c r="S307" s="243"/>
      <c r="T307" s="244"/>
      <c r="AT307" s="245" t="s">
        <v>299</v>
      </c>
      <c r="AU307" s="245" t="s">
        <v>86</v>
      </c>
      <c r="AV307" s="12" t="s">
        <v>86</v>
      </c>
      <c r="AW307" s="12" t="s">
        <v>38</v>
      </c>
      <c r="AX307" s="12" t="s">
        <v>77</v>
      </c>
      <c r="AY307" s="245" t="s">
        <v>195</v>
      </c>
    </row>
    <row r="308" s="13" customFormat="1">
      <c r="B308" s="246"/>
      <c r="C308" s="247"/>
      <c r="D308" s="229" t="s">
        <v>299</v>
      </c>
      <c r="E308" s="248" t="s">
        <v>1</v>
      </c>
      <c r="F308" s="249" t="s">
        <v>301</v>
      </c>
      <c r="G308" s="247"/>
      <c r="H308" s="250">
        <v>34.848999999999997</v>
      </c>
      <c r="I308" s="251"/>
      <c r="J308" s="247"/>
      <c r="K308" s="247"/>
      <c r="L308" s="252"/>
      <c r="M308" s="253"/>
      <c r="N308" s="254"/>
      <c r="O308" s="254"/>
      <c r="P308" s="254"/>
      <c r="Q308" s="254"/>
      <c r="R308" s="254"/>
      <c r="S308" s="254"/>
      <c r="T308" s="255"/>
      <c r="AT308" s="256" t="s">
        <v>299</v>
      </c>
      <c r="AU308" s="256" t="s">
        <v>86</v>
      </c>
      <c r="AV308" s="13" t="s">
        <v>215</v>
      </c>
      <c r="AW308" s="13" t="s">
        <v>38</v>
      </c>
      <c r="AX308" s="13" t="s">
        <v>84</v>
      </c>
      <c r="AY308" s="256" t="s">
        <v>195</v>
      </c>
    </row>
    <row r="309" s="1" customFormat="1" ht="16.5" customHeight="1">
      <c r="B309" s="39"/>
      <c r="C309" s="217" t="s">
        <v>594</v>
      </c>
      <c r="D309" s="217" t="s">
        <v>198</v>
      </c>
      <c r="E309" s="218" t="s">
        <v>595</v>
      </c>
      <c r="F309" s="219" t="s">
        <v>596</v>
      </c>
      <c r="G309" s="220" t="s">
        <v>321</v>
      </c>
      <c r="H309" s="221">
        <v>615.85699999999997</v>
      </c>
      <c r="I309" s="222"/>
      <c r="J309" s="223">
        <f>ROUND(I309*H309,2)</f>
        <v>0</v>
      </c>
      <c r="K309" s="219" t="s">
        <v>202</v>
      </c>
      <c r="L309" s="44"/>
      <c r="M309" s="224" t="s">
        <v>1</v>
      </c>
      <c r="N309" s="225" t="s">
        <v>48</v>
      </c>
      <c r="O309" s="80"/>
      <c r="P309" s="226">
        <f>O309*H309</f>
        <v>0</v>
      </c>
      <c r="Q309" s="226">
        <v>0.10445</v>
      </c>
      <c r="R309" s="226">
        <f>Q309*H309</f>
        <v>64.326263650000001</v>
      </c>
      <c r="S309" s="226">
        <v>0</v>
      </c>
      <c r="T309" s="227">
        <f>S309*H309</f>
        <v>0</v>
      </c>
      <c r="AR309" s="17" t="s">
        <v>215</v>
      </c>
      <c r="AT309" s="17" t="s">
        <v>198</v>
      </c>
      <c r="AU309" s="17" t="s">
        <v>86</v>
      </c>
      <c r="AY309" s="17" t="s">
        <v>195</v>
      </c>
      <c r="BE309" s="228">
        <f>IF(N309="základní",J309,0)</f>
        <v>0</v>
      </c>
      <c r="BF309" s="228">
        <f>IF(N309="snížená",J309,0)</f>
        <v>0</v>
      </c>
      <c r="BG309" s="228">
        <f>IF(N309="zákl. přenesená",J309,0)</f>
        <v>0</v>
      </c>
      <c r="BH309" s="228">
        <f>IF(N309="sníž. přenesená",J309,0)</f>
        <v>0</v>
      </c>
      <c r="BI309" s="228">
        <f>IF(N309="nulová",J309,0)</f>
        <v>0</v>
      </c>
      <c r="BJ309" s="17" t="s">
        <v>84</v>
      </c>
      <c r="BK309" s="228">
        <f>ROUND(I309*H309,2)</f>
        <v>0</v>
      </c>
      <c r="BL309" s="17" t="s">
        <v>215</v>
      </c>
      <c r="BM309" s="17" t="s">
        <v>597</v>
      </c>
    </row>
    <row r="310" s="15" customFormat="1">
      <c r="B310" s="268"/>
      <c r="C310" s="269"/>
      <c r="D310" s="229" t="s">
        <v>299</v>
      </c>
      <c r="E310" s="270" t="s">
        <v>1</v>
      </c>
      <c r="F310" s="271" t="s">
        <v>530</v>
      </c>
      <c r="G310" s="269"/>
      <c r="H310" s="270" t="s">
        <v>1</v>
      </c>
      <c r="I310" s="272"/>
      <c r="J310" s="269"/>
      <c r="K310" s="269"/>
      <c r="L310" s="273"/>
      <c r="M310" s="274"/>
      <c r="N310" s="275"/>
      <c r="O310" s="275"/>
      <c r="P310" s="275"/>
      <c r="Q310" s="275"/>
      <c r="R310" s="275"/>
      <c r="S310" s="275"/>
      <c r="T310" s="276"/>
      <c r="AT310" s="277" t="s">
        <v>299</v>
      </c>
      <c r="AU310" s="277" t="s">
        <v>86</v>
      </c>
      <c r="AV310" s="15" t="s">
        <v>84</v>
      </c>
      <c r="AW310" s="15" t="s">
        <v>38</v>
      </c>
      <c r="AX310" s="15" t="s">
        <v>77</v>
      </c>
      <c r="AY310" s="277" t="s">
        <v>195</v>
      </c>
    </row>
    <row r="311" s="12" customFormat="1">
      <c r="B311" s="235"/>
      <c r="C311" s="236"/>
      <c r="D311" s="229" t="s">
        <v>299</v>
      </c>
      <c r="E311" s="237" t="s">
        <v>1</v>
      </c>
      <c r="F311" s="238" t="s">
        <v>598</v>
      </c>
      <c r="G311" s="236"/>
      <c r="H311" s="239">
        <v>308.74700000000001</v>
      </c>
      <c r="I311" s="240"/>
      <c r="J311" s="236"/>
      <c r="K311" s="236"/>
      <c r="L311" s="241"/>
      <c r="M311" s="242"/>
      <c r="N311" s="243"/>
      <c r="O311" s="243"/>
      <c r="P311" s="243"/>
      <c r="Q311" s="243"/>
      <c r="R311" s="243"/>
      <c r="S311" s="243"/>
      <c r="T311" s="244"/>
      <c r="AT311" s="245" t="s">
        <v>299</v>
      </c>
      <c r="AU311" s="245" t="s">
        <v>86</v>
      </c>
      <c r="AV311" s="12" t="s">
        <v>86</v>
      </c>
      <c r="AW311" s="12" t="s">
        <v>38</v>
      </c>
      <c r="AX311" s="12" t="s">
        <v>77</v>
      </c>
      <c r="AY311" s="245" t="s">
        <v>195</v>
      </c>
    </row>
    <row r="312" s="12" customFormat="1">
      <c r="B312" s="235"/>
      <c r="C312" s="236"/>
      <c r="D312" s="229" t="s">
        <v>299</v>
      </c>
      <c r="E312" s="237" t="s">
        <v>1</v>
      </c>
      <c r="F312" s="238" t="s">
        <v>599</v>
      </c>
      <c r="G312" s="236"/>
      <c r="H312" s="239">
        <v>307.11000000000001</v>
      </c>
      <c r="I312" s="240"/>
      <c r="J312" s="236"/>
      <c r="K312" s="236"/>
      <c r="L312" s="241"/>
      <c r="M312" s="242"/>
      <c r="N312" s="243"/>
      <c r="O312" s="243"/>
      <c r="P312" s="243"/>
      <c r="Q312" s="243"/>
      <c r="R312" s="243"/>
      <c r="S312" s="243"/>
      <c r="T312" s="244"/>
      <c r="AT312" s="245" t="s">
        <v>299</v>
      </c>
      <c r="AU312" s="245" t="s">
        <v>86</v>
      </c>
      <c r="AV312" s="12" t="s">
        <v>86</v>
      </c>
      <c r="AW312" s="12" t="s">
        <v>38</v>
      </c>
      <c r="AX312" s="12" t="s">
        <v>77</v>
      </c>
      <c r="AY312" s="245" t="s">
        <v>195</v>
      </c>
    </row>
    <row r="313" s="13" customFormat="1">
      <c r="B313" s="246"/>
      <c r="C313" s="247"/>
      <c r="D313" s="229" t="s">
        <v>299</v>
      </c>
      <c r="E313" s="248" t="s">
        <v>1</v>
      </c>
      <c r="F313" s="249" t="s">
        <v>301</v>
      </c>
      <c r="G313" s="247"/>
      <c r="H313" s="250">
        <v>615.85699999999997</v>
      </c>
      <c r="I313" s="251"/>
      <c r="J313" s="247"/>
      <c r="K313" s="247"/>
      <c r="L313" s="252"/>
      <c r="M313" s="253"/>
      <c r="N313" s="254"/>
      <c r="O313" s="254"/>
      <c r="P313" s="254"/>
      <c r="Q313" s="254"/>
      <c r="R313" s="254"/>
      <c r="S313" s="254"/>
      <c r="T313" s="255"/>
      <c r="AT313" s="256" t="s">
        <v>299</v>
      </c>
      <c r="AU313" s="256" t="s">
        <v>86</v>
      </c>
      <c r="AV313" s="13" t="s">
        <v>215</v>
      </c>
      <c r="AW313" s="13" t="s">
        <v>38</v>
      </c>
      <c r="AX313" s="13" t="s">
        <v>84</v>
      </c>
      <c r="AY313" s="256" t="s">
        <v>195</v>
      </c>
    </row>
    <row r="314" s="11" customFormat="1" ht="22.8" customHeight="1">
      <c r="B314" s="201"/>
      <c r="C314" s="202"/>
      <c r="D314" s="203" t="s">
        <v>76</v>
      </c>
      <c r="E314" s="215" t="s">
        <v>215</v>
      </c>
      <c r="F314" s="215" t="s">
        <v>600</v>
      </c>
      <c r="G314" s="202"/>
      <c r="H314" s="202"/>
      <c r="I314" s="205"/>
      <c r="J314" s="216">
        <f>BK314</f>
        <v>0</v>
      </c>
      <c r="K314" s="202"/>
      <c r="L314" s="207"/>
      <c r="M314" s="208"/>
      <c r="N314" s="209"/>
      <c r="O314" s="209"/>
      <c r="P314" s="210">
        <f>SUM(P315:P421)</f>
        <v>0</v>
      </c>
      <c r="Q314" s="209"/>
      <c r="R314" s="210">
        <f>SUM(R315:R421)</f>
        <v>1362.9471346399998</v>
      </c>
      <c r="S314" s="209"/>
      <c r="T314" s="211">
        <f>SUM(T315:T421)</f>
        <v>0</v>
      </c>
      <c r="AR314" s="212" t="s">
        <v>84</v>
      </c>
      <c r="AT314" s="213" t="s">
        <v>76</v>
      </c>
      <c r="AU314" s="213" t="s">
        <v>84</v>
      </c>
      <c r="AY314" s="212" t="s">
        <v>195</v>
      </c>
      <c r="BK314" s="214">
        <f>SUM(BK315:BK421)</f>
        <v>0</v>
      </c>
    </row>
    <row r="315" s="1" customFormat="1" ht="16.5" customHeight="1">
      <c r="B315" s="39"/>
      <c r="C315" s="217" t="s">
        <v>601</v>
      </c>
      <c r="D315" s="217" t="s">
        <v>198</v>
      </c>
      <c r="E315" s="218" t="s">
        <v>602</v>
      </c>
      <c r="F315" s="219" t="s">
        <v>603</v>
      </c>
      <c r="G315" s="220" t="s">
        <v>321</v>
      </c>
      <c r="H315" s="221">
        <v>441.947</v>
      </c>
      <c r="I315" s="222"/>
      <c r="J315" s="223">
        <f>ROUND(I315*H315,2)</f>
        <v>0</v>
      </c>
      <c r="K315" s="219" t="s">
        <v>1</v>
      </c>
      <c r="L315" s="44"/>
      <c r="M315" s="224" t="s">
        <v>1</v>
      </c>
      <c r="N315" s="225" t="s">
        <v>48</v>
      </c>
      <c r="O315" s="80"/>
      <c r="P315" s="226">
        <f>O315*H315</f>
        <v>0</v>
      </c>
      <c r="Q315" s="226">
        <v>0.66200000000000003</v>
      </c>
      <c r="R315" s="226">
        <f>Q315*H315</f>
        <v>292.56891400000001</v>
      </c>
      <c r="S315" s="226">
        <v>0</v>
      </c>
      <c r="T315" s="227">
        <f>S315*H315</f>
        <v>0</v>
      </c>
      <c r="AR315" s="17" t="s">
        <v>215</v>
      </c>
      <c r="AT315" s="17" t="s">
        <v>198</v>
      </c>
      <c r="AU315" s="17" t="s">
        <v>86</v>
      </c>
      <c r="AY315" s="17" t="s">
        <v>195</v>
      </c>
      <c r="BE315" s="228">
        <f>IF(N315="základní",J315,0)</f>
        <v>0</v>
      </c>
      <c r="BF315" s="228">
        <f>IF(N315="snížená",J315,0)</f>
        <v>0</v>
      </c>
      <c r="BG315" s="228">
        <f>IF(N315="zákl. přenesená",J315,0)</f>
        <v>0</v>
      </c>
      <c r="BH315" s="228">
        <f>IF(N315="sníž. přenesená",J315,0)</f>
        <v>0</v>
      </c>
      <c r="BI315" s="228">
        <f>IF(N315="nulová",J315,0)</f>
        <v>0</v>
      </c>
      <c r="BJ315" s="17" t="s">
        <v>84</v>
      </c>
      <c r="BK315" s="228">
        <f>ROUND(I315*H315,2)</f>
        <v>0</v>
      </c>
      <c r="BL315" s="17" t="s">
        <v>215</v>
      </c>
      <c r="BM315" s="17" t="s">
        <v>604</v>
      </c>
    </row>
    <row r="316" s="1" customFormat="1">
      <c r="B316" s="39"/>
      <c r="C316" s="40"/>
      <c r="D316" s="229" t="s">
        <v>205</v>
      </c>
      <c r="E316" s="40"/>
      <c r="F316" s="230" t="s">
        <v>605</v>
      </c>
      <c r="G316" s="40"/>
      <c r="H316" s="40"/>
      <c r="I316" s="144"/>
      <c r="J316" s="40"/>
      <c r="K316" s="40"/>
      <c r="L316" s="44"/>
      <c r="M316" s="231"/>
      <c r="N316" s="80"/>
      <c r="O316" s="80"/>
      <c r="P316" s="80"/>
      <c r="Q316" s="80"/>
      <c r="R316" s="80"/>
      <c r="S316" s="80"/>
      <c r="T316" s="81"/>
      <c r="AT316" s="17" t="s">
        <v>205</v>
      </c>
      <c r="AU316" s="17" t="s">
        <v>86</v>
      </c>
    </row>
    <row r="317" s="12" customFormat="1">
      <c r="B317" s="235"/>
      <c r="C317" s="236"/>
      <c r="D317" s="229" t="s">
        <v>299</v>
      </c>
      <c r="E317" s="237" t="s">
        <v>1</v>
      </c>
      <c r="F317" s="238" t="s">
        <v>606</v>
      </c>
      <c r="G317" s="236"/>
      <c r="H317" s="239">
        <v>22.922000000000001</v>
      </c>
      <c r="I317" s="240"/>
      <c r="J317" s="236"/>
      <c r="K317" s="236"/>
      <c r="L317" s="241"/>
      <c r="M317" s="242"/>
      <c r="N317" s="243"/>
      <c r="O317" s="243"/>
      <c r="P317" s="243"/>
      <c r="Q317" s="243"/>
      <c r="R317" s="243"/>
      <c r="S317" s="243"/>
      <c r="T317" s="244"/>
      <c r="AT317" s="245" t="s">
        <v>299</v>
      </c>
      <c r="AU317" s="245" t="s">
        <v>86</v>
      </c>
      <c r="AV317" s="12" t="s">
        <v>86</v>
      </c>
      <c r="AW317" s="12" t="s">
        <v>38</v>
      </c>
      <c r="AX317" s="12" t="s">
        <v>77</v>
      </c>
      <c r="AY317" s="245" t="s">
        <v>195</v>
      </c>
    </row>
    <row r="318" s="12" customFormat="1">
      <c r="B318" s="235"/>
      <c r="C318" s="236"/>
      <c r="D318" s="229" t="s">
        <v>299</v>
      </c>
      <c r="E318" s="237" t="s">
        <v>1</v>
      </c>
      <c r="F318" s="238" t="s">
        <v>607</v>
      </c>
      <c r="G318" s="236"/>
      <c r="H318" s="239">
        <v>419.02499999999998</v>
      </c>
      <c r="I318" s="240"/>
      <c r="J318" s="236"/>
      <c r="K318" s="236"/>
      <c r="L318" s="241"/>
      <c r="M318" s="242"/>
      <c r="N318" s="243"/>
      <c r="O318" s="243"/>
      <c r="P318" s="243"/>
      <c r="Q318" s="243"/>
      <c r="R318" s="243"/>
      <c r="S318" s="243"/>
      <c r="T318" s="244"/>
      <c r="AT318" s="245" t="s">
        <v>299</v>
      </c>
      <c r="AU318" s="245" t="s">
        <v>86</v>
      </c>
      <c r="AV318" s="12" t="s">
        <v>86</v>
      </c>
      <c r="AW318" s="12" t="s">
        <v>38</v>
      </c>
      <c r="AX318" s="12" t="s">
        <v>77</v>
      </c>
      <c r="AY318" s="245" t="s">
        <v>195</v>
      </c>
    </row>
    <row r="319" s="13" customFormat="1">
      <c r="B319" s="246"/>
      <c r="C319" s="247"/>
      <c r="D319" s="229" t="s">
        <v>299</v>
      </c>
      <c r="E319" s="248" t="s">
        <v>1</v>
      </c>
      <c r="F319" s="249" t="s">
        <v>301</v>
      </c>
      <c r="G319" s="247"/>
      <c r="H319" s="250">
        <v>441.947</v>
      </c>
      <c r="I319" s="251"/>
      <c r="J319" s="247"/>
      <c r="K319" s="247"/>
      <c r="L319" s="252"/>
      <c r="M319" s="253"/>
      <c r="N319" s="254"/>
      <c r="O319" s="254"/>
      <c r="P319" s="254"/>
      <c r="Q319" s="254"/>
      <c r="R319" s="254"/>
      <c r="S319" s="254"/>
      <c r="T319" s="255"/>
      <c r="AT319" s="256" t="s">
        <v>299</v>
      </c>
      <c r="AU319" s="256" t="s">
        <v>86</v>
      </c>
      <c r="AV319" s="13" t="s">
        <v>215</v>
      </c>
      <c r="AW319" s="13" t="s">
        <v>38</v>
      </c>
      <c r="AX319" s="13" t="s">
        <v>84</v>
      </c>
      <c r="AY319" s="256" t="s">
        <v>195</v>
      </c>
    </row>
    <row r="320" s="1" customFormat="1" ht="16.5" customHeight="1">
      <c r="B320" s="39"/>
      <c r="C320" s="217" t="s">
        <v>608</v>
      </c>
      <c r="D320" s="217" t="s">
        <v>198</v>
      </c>
      <c r="E320" s="218" t="s">
        <v>609</v>
      </c>
      <c r="F320" s="219" t="s">
        <v>610</v>
      </c>
      <c r="G320" s="220" t="s">
        <v>321</v>
      </c>
      <c r="H320" s="221">
        <v>818.40300000000002</v>
      </c>
      <c r="I320" s="222"/>
      <c r="J320" s="223">
        <f>ROUND(I320*H320,2)</f>
        <v>0</v>
      </c>
      <c r="K320" s="219" t="s">
        <v>1</v>
      </c>
      <c r="L320" s="44"/>
      <c r="M320" s="224" t="s">
        <v>1</v>
      </c>
      <c r="N320" s="225" t="s">
        <v>48</v>
      </c>
      <c r="O320" s="80"/>
      <c r="P320" s="226">
        <f>O320*H320</f>
        <v>0</v>
      </c>
      <c r="Q320" s="226">
        <v>1</v>
      </c>
      <c r="R320" s="226">
        <f>Q320*H320</f>
        <v>818.40300000000002</v>
      </c>
      <c r="S320" s="226">
        <v>0</v>
      </c>
      <c r="T320" s="227">
        <f>S320*H320</f>
        <v>0</v>
      </c>
      <c r="AR320" s="17" t="s">
        <v>215</v>
      </c>
      <c r="AT320" s="17" t="s">
        <v>198</v>
      </c>
      <c r="AU320" s="17" t="s">
        <v>86</v>
      </c>
      <c r="AY320" s="17" t="s">
        <v>195</v>
      </c>
      <c r="BE320" s="228">
        <f>IF(N320="základní",J320,0)</f>
        <v>0</v>
      </c>
      <c r="BF320" s="228">
        <f>IF(N320="snížená",J320,0)</f>
        <v>0</v>
      </c>
      <c r="BG320" s="228">
        <f>IF(N320="zákl. přenesená",J320,0)</f>
        <v>0</v>
      </c>
      <c r="BH320" s="228">
        <f>IF(N320="sníž. přenesená",J320,0)</f>
        <v>0</v>
      </c>
      <c r="BI320" s="228">
        <f>IF(N320="nulová",J320,0)</f>
        <v>0</v>
      </c>
      <c r="BJ320" s="17" t="s">
        <v>84</v>
      </c>
      <c r="BK320" s="228">
        <f>ROUND(I320*H320,2)</f>
        <v>0</v>
      </c>
      <c r="BL320" s="17" t="s">
        <v>215</v>
      </c>
      <c r="BM320" s="17" t="s">
        <v>611</v>
      </c>
    </row>
    <row r="321" s="1" customFormat="1">
      <c r="B321" s="39"/>
      <c r="C321" s="40"/>
      <c r="D321" s="229" t="s">
        <v>205</v>
      </c>
      <c r="E321" s="40"/>
      <c r="F321" s="230" t="s">
        <v>605</v>
      </c>
      <c r="G321" s="40"/>
      <c r="H321" s="40"/>
      <c r="I321" s="144"/>
      <c r="J321" s="40"/>
      <c r="K321" s="40"/>
      <c r="L321" s="44"/>
      <c r="M321" s="231"/>
      <c r="N321" s="80"/>
      <c r="O321" s="80"/>
      <c r="P321" s="80"/>
      <c r="Q321" s="80"/>
      <c r="R321" s="80"/>
      <c r="S321" s="80"/>
      <c r="T321" s="81"/>
      <c r="AT321" s="17" t="s">
        <v>205</v>
      </c>
      <c r="AU321" s="17" t="s">
        <v>86</v>
      </c>
    </row>
    <row r="322" s="12" customFormat="1">
      <c r="B322" s="235"/>
      <c r="C322" s="236"/>
      <c r="D322" s="229" t="s">
        <v>299</v>
      </c>
      <c r="E322" s="237" t="s">
        <v>1</v>
      </c>
      <c r="F322" s="238" t="s">
        <v>612</v>
      </c>
      <c r="G322" s="236"/>
      <c r="H322" s="239">
        <v>397.38</v>
      </c>
      <c r="I322" s="240"/>
      <c r="J322" s="236"/>
      <c r="K322" s="236"/>
      <c r="L322" s="241"/>
      <c r="M322" s="242"/>
      <c r="N322" s="243"/>
      <c r="O322" s="243"/>
      <c r="P322" s="243"/>
      <c r="Q322" s="243"/>
      <c r="R322" s="243"/>
      <c r="S322" s="243"/>
      <c r="T322" s="244"/>
      <c r="AT322" s="245" t="s">
        <v>299</v>
      </c>
      <c r="AU322" s="245" t="s">
        <v>86</v>
      </c>
      <c r="AV322" s="12" t="s">
        <v>86</v>
      </c>
      <c r="AW322" s="12" t="s">
        <v>38</v>
      </c>
      <c r="AX322" s="12" t="s">
        <v>77</v>
      </c>
      <c r="AY322" s="245" t="s">
        <v>195</v>
      </c>
    </row>
    <row r="323" s="12" customFormat="1">
      <c r="B323" s="235"/>
      <c r="C323" s="236"/>
      <c r="D323" s="229" t="s">
        <v>299</v>
      </c>
      <c r="E323" s="237" t="s">
        <v>1</v>
      </c>
      <c r="F323" s="238" t="s">
        <v>613</v>
      </c>
      <c r="G323" s="236"/>
      <c r="H323" s="239">
        <v>421.02300000000002</v>
      </c>
      <c r="I323" s="240"/>
      <c r="J323" s="236"/>
      <c r="K323" s="236"/>
      <c r="L323" s="241"/>
      <c r="M323" s="242"/>
      <c r="N323" s="243"/>
      <c r="O323" s="243"/>
      <c r="P323" s="243"/>
      <c r="Q323" s="243"/>
      <c r="R323" s="243"/>
      <c r="S323" s="243"/>
      <c r="T323" s="244"/>
      <c r="AT323" s="245" t="s">
        <v>299</v>
      </c>
      <c r="AU323" s="245" t="s">
        <v>86</v>
      </c>
      <c r="AV323" s="12" t="s">
        <v>86</v>
      </c>
      <c r="AW323" s="12" t="s">
        <v>38</v>
      </c>
      <c r="AX323" s="12" t="s">
        <v>77</v>
      </c>
      <c r="AY323" s="245" t="s">
        <v>195</v>
      </c>
    </row>
    <row r="324" s="13" customFormat="1">
      <c r="B324" s="246"/>
      <c r="C324" s="247"/>
      <c r="D324" s="229" t="s">
        <v>299</v>
      </c>
      <c r="E324" s="248" t="s">
        <v>1</v>
      </c>
      <c r="F324" s="249" t="s">
        <v>301</v>
      </c>
      <c r="G324" s="247"/>
      <c r="H324" s="250">
        <v>818.40300000000002</v>
      </c>
      <c r="I324" s="251"/>
      <c r="J324" s="247"/>
      <c r="K324" s="247"/>
      <c r="L324" s="252"/>
      <c r="M324" s="253"/>
      <c r="N324" s="254"/>
      <c r="O324" s="254"/>
      <c r="P324" s="254"/>
      <c r="Q324" s="254"/>
      <c r="R324" s="254"/>
      <c r="S324" s="254"/>
      <c r="T324" s="255"/>
      <c r="AT324" s="256" t="s">
        <v>299</v>
      </c>
      <c r="AU324" s="256" t="s">
        <v>86</v>
      </c>
      <c r="AV324" s="13" t="s">
        <v>215</v>
      </c>
      <c r="AW324" s="13" t="s">
        <v>38</v>
      </c>
      <c r="AX324" s="13" t="s">
        <v>84</v>
      </c>
      <c r="AY324" s="256" t="s">
        <v>195</v>
      </c>
    </row>
    <row r="325" s="1" customFormat="1" ht="16.5" customHeight="1">
      <c r="B325" s="39"/>
      <c r="C325" s="217" t="s">
        <v>614</v>
      </c>
      <c r="D325" s="217" t="s">
        <v>198</v>
      </c>
      <c r="E325" s="218" t="s">
        <v>615</v>
      </c>
      <c r="F325" s="219" t="s">
        <v>616</v>
      </c>
      <c r="G325" s="220" t="s">
        <v>309</v>
      </c>
      <c r="H325" s="221">
        <v>8.9009999999999998</v>
      </c>
      <c r="I325" s="222"/>
      <c r="J325" s="223">
        <f>ROUND(I325*H325,2)</f>
        <v>0</v>
      </c>
      <c r="K325" s="219" t="s">
        <v>202</v>
      </c>
      <c r="L325" s="44"/>
      <c r="M325" s="224" t="s">
        <v>1</v>
      </c>
      <c r="N325" s="225" t="s">
        <v>48</v>
      </c>
      <c r="O325" s="80"/>
      <c r="P325" s="226">
        <f>O325*H325</f>
        <v>0</v>
      </c>
      <c r="Q325" s="226">
        <v>2.45336</v>
      </c>
      <c r="R325" s="226">
        <f>Q325*H325</f>
        <v>21.837357359999999</v>
      </c>
      <c r="S325" s="226">
        <v>0</v>
      </c>
      <c r="T325" s="227">
        <f>S325*H325</f>
        <v>0</v>
      </c>
      <c r="AR325" s="17" t="s">
        <v>215</v>
      </c>
      <c r="AT325" s="17" t="s">
        <v>198</v>
      </c>
      <c r="AU325" s="17" t="s">
        <v>86</v>
      </c>
      <c r="AY325" s="17" t="s">
        <v>195</v>
      </c>
      <c r="BE325" s="228">
        <f>IF(N325="základní",J325,0)</f>
        <v>0</v>
      </c>
      <c r="BF325" s="228">
        <f>IF(N325="snížená",J325,0)</f>
        <v>0</v>
      </c>
      <c r="BG325" s="228">
        <f>IF(N325="zákl. přenesená",J325,0)</f>
        <v>0</v>
      </c>
      <c r="BH325" s="228">
        <f>IF(N325="sníž. přenesená",J325,0)</f>
        <v>0</v>
      </c>
      <c r="BI325" s="228">
        <f>IF(N325="nulová",J325,0)</f>
        <v>0</v>
      </c>
      <c r="BJ325" s="17" t="s">
        <v>84</v>
      </c>
      <c r="BK325" s="228">
        <f>ROUND(I325*H325,2)</f>
        <v>0</v>
      </c>
      <c r="BL325" s="17" t="s">
        <v>215</v>
      </c>
      <c r="BM325" s="17" t="s">
        <v>617</v>
      </c>
    </row>
    <row r="326" s="15" customFormat="1">
      <c r="B326" s="268"/>
      <c r="C326" s="269"/>
      <c r="D326" s="229" t="s">
        <v>299</v>
      </c>
      <c r="E326" s="270" t="s">
        <v>1</v>
      </c>
      <c r="F326" s="271" t="s">
        <v>618</v>
      </c>
      <c r="G326" s="269"/>
      <c r="H326" s="270" t="s">
        <v>1</v>
      </c>
      <c r="I326" s="272"/>
      <c r="J326" s="269"/>
      <c r="K326" s="269"/>
      <c r="L326" s="273"/>
      <c r="M326" s="274"/>
      <c r="N326" s="275"/>
      <c r="O326" s="275"/>
      <c r="P326" s="275"/>
      <c r="Q326" s="275"/>
      <c r="R326" s="275"/>
      <c r="S326" s="275"/>
      <c r="T326" s="276"/>
      <c r="AT326" s="277" t="s">
        <v>299</v>
      </c>
      <c r="AU326" s="277" t="s">
        <v>86</v>
      </c>
      <c r="AV326" s="15" t="s">
        <v>84</v>
      </c>
      <c r="AW326" s="15" t="s">
        <v>38</v>
      </c>
      <c r="AX326" s="15" t="s">
        <v>77</v>
      </c>
      <c r="AY326" s="277" t="s">
        <v>195</v>
      </c>
    </row>
    <row r="327" s="15" customFormat="1">
      <c r="B327" s="268"/>
      <c r="C327" s="269"/>
      <c r="D327" s="229" t="s">
        <v>299</v>
      </c>
      <c r="E327" s="270" t="s">
        <v>1</v>
      </c>
      <c r="F327" s="271" t="s">
        <v>619</v>
      </c>
      <c r="G327" s="269"/>
      <c r="H327" s="270" t="s">
        <v>1</v>
      </c>
      <c r="I327" s="272"/>
      <c r="J327" s="269"/>
      <c r="K327" s="269"/>
      <c r="L327" s="273"/>
      <c r="M327" s="274"/>
      <c r="N327" s="275"/>
      <c r="O327" s="275"/>
      <c r="P327" s="275"/>
      <c r="Q327" s="275"/>
      <c r="R327" s="275"/>
      <c r="S327" s="275"/>
      <c r="T327" s="276"/>
      <c r="AT327" s="277" t="s">
        <v>299</v>
      </c>
      <c r="AU327" s="277" t="s">
        <v>86</v>
      </c>
      <c r="AV327" s="15" t="s">
        <v>84</v>
      </c>
      <c r="AW327" s="15" t="s">
        <v>38</v>
      </c>
      <c r="AX327" s="15" t="s">
        <v>77</v>
      </c>
      <c r="AY327" s="277" t="s">
        <v>195</v>
      </c>
    </row>
    <row r="328" s="12" customFormat="1">
      <c r="B328" s="235"/>
      <c r="C328" s="236"/>
      <c r="D328" s="229" t="s">
        <v>299</v>
      </c>
      <c r="E328" s="237" t="s">
        <v>1</v>
      </c>
      <c r="F328" s="238" t="s">
        <v>620</v>
      </c>
      <c r="G328" s="236"/>
      <c r="H328" s="239">
        <v>1.365</v>
      </c>
      <c r="I328" s="240"/>
      <c r="J328" s="236"/>
      <c r="K328" s="236"/>
      <c r="L328" s="241"/>
      <c r="M328" s="242"/>
      <c r="N328" s="243"/>
      <c r="O328" s="243"/>
      <c r="P328" s="243"/>
      <c r="Q328" s="243"/>
      <c r="R328" s="243"/>
      <c r="S328" s="243"/>
      <c r="T328" s="244"/>
      <c r="AT328" s="245" t="s">
        <v>299</v>
      </c>
      <c r="AU328" s="245" t="s">
        <v>86</v>
      </c>
      <c r="AV328" s="12" t="s">
        <v>86</v>
      </c>
      <c r="AW328" s="12" t="s">
        <v>38</v>
      </c>
      <c r="AX328" s="12" t="s">
        <v>77</v>
      </c>
      <c r="AY328" s="245" t="s">
        <v>195</v>
      </c>
    </row>
    <row r="329" s="12" customFormat="1">
      <c r="B329" s="235"/>
      <c r="C329" s="236"/>
      <c r="D329" s="229" t="s">
        <v>299</v>
      </c>
      <c r="E329" s="237" t="s">
        <v>1</v>
      </c>
      <c r="F329" s="238" t="s">
        <v>621</v>
      </c>
      <c r="G329" s="236"/>
      <c r="H329" s="239">
        <v>4.3230000000000004</v>
      </c>
      <c r="I329" s="240"/>
      <c r="J329" s="236"/>
      <c r="K329" s="236"/>
      <c r="L329" s="241"/>
      <c r="M329" s="242"/>
      <c r="N329" s="243"/>
      <c r="O329" s="243"/>
      <c r="P329" s="243"/>
      <c r="Q329" s="243"/>
      <c r="R329" s="243"/>
      <c r="S329" s="243"/>
      <c r="T329" s="244"/>
      <c r="AT329" s="245" t="s">
        <v>299</v>
      </c>
      <c r="AU329" s="245" t="s">
        <v>86</v>
      </c>
      <c r="AV329" s="12" t="s">
        <v>86</v>
      </c>
      <c r="AW329" s="12" t="s">
        <v>38</v>
      </c>
      <c r="AX329" s="12" t="s">
        <v>77</v>
      </c>
      <c r="AY329" s="245" t="s">
        <v>195</v>
      </c>
    </row>
    <row r="330" s="15" customFormat="1">
      <c r="B330" s="268"/>
      <c r="C330" s="269"/>
      <c r="D330" s="229" t="s">
        <v>299</v>
      </c>
      <c r="E330" s="270" t="s">
        <v>1</v>
      </c>
      <c r="F330" s="271" t="s">
        <v>622</v>
      </c>
      <c r="G330" s="269"/>
      <c r="H330" s="270" t="s">
        <v>1</v>
      </c>
      <c r="I330" s="272"/>
      <c r="J330" s="269"/>
      <c r="K330" s="269"/>
      <c r="L330" s="273"/>
      <c r="M330" s="274"/>
      <c r="N330" s="275"/>
      <c r="O330" s="275"/>
      <c r="P330" s="275"/>
      <c r="Q330" s="275"/>
      <c r="R330" s="275"/>
      <c r="S330" s="275"/>
      <c r="T330" s="276"/>
      <c r="AT330" s="277" t="s">
        <v>299</v>
      </c>
      <c r="AU330" s="277" t="s">
        <v>86</v>
      </c>
      <c r="AV330" s="15" t="s">
        <v>84</v>
      </c>
      <c r="AW330" s="15" t="s">
        <v>38</v>
      </c>
      <c r="AX330" s="15" t="s">
        <v>77</v>
      </c>
      <c r="AY330" s="277" t="s">
        <v>195</v>
      </c>
    </row>
    <row r="331" s="12" customFormat="1">
      <c r="B331" s="235"/>
      <c r="C331" s="236"/>
      <c r="D331" s="229" t="s">
        <v>299</v>
      </c>
      <c r="E331" s="237" t="s">
        <v>1</v>
      </c>
      <c r="F331" s="238" t="s">
        <v>623</v>
      </c>
      <c r="G331" s="236"/>
      <c r="H331" s="239">
        <v>1.8740000000000001</v>
      </c>
      <c r="I331" s="240"/>
      <c r="J331" s="236"/>
      <c r="K331" s="236"/>
      <c r="L331" s="241"/>
      <c r="M331" s="242"/>
      <c r="N331" s="243"/>
      <c r="O331" s="243"/>
      <c r="P331" s="243"/>
      <c r="Q331" s="243"/>
      <c r="R331" s="243"/>
      <c r="S331" s="243"/>
      <c r="T331" s="244"/>
      <c r="AT331" s="245" t="s">
        <v>299</v>
      </c>
      <c r="AU331" s="245" t="s">
        <v>86</v>
      </c>
      <c r="AV331" s="12" t="s">
        <v>86</v>
      </c>
      <c r="AW331" s="12" t="s">
        <v>38</v>
      </c>
      <c r="AX331" s="12" t="s">
        <v>77</v>
      </c>
      <c r="AY331" s="245" t="s">
        <v>195</v>
      </c>
    </row>
    <row r="332" s="12" customFormat="1">
      <c r="B332" s="235"/>
      <c r="C332" s="236"/>
      <c r="D332" s="229" t="s">
        <v>299</v>
      </c>
      <c r="E332" s="237" t="s">
        <v>1</v>
      </c>
      <c r="F332" s="238" t="s">
        <v>624</v>
      </c>
      <c r="G332" s="236"/>
      <c r="H332" s="239">
        <v>1.339</v>
      </c>
      <c r="I332" s="240"/>
      <c r="J332" s="236"/>
      <c r="K332" s="236"/>
      <c r="L332" s="241"/>
      <c r="M332" s="242"/>
      <c r="N332" s="243"/>
      <c r="O332" s="243"/>
      <c r="P332" s="243"/>
      <c r="Q332" s="243"/>
      <c r="R332" s="243"/>
      <c r="S332" s="243"/>
      <c r="T332" s="244"/>
      <c r="AT332" s="245" t="s">
        <v>299</v>
      </c>
      <c r="AU332" s="245" t="s">
        <v>86</v>
      </c>
      <c r="AV332" s="12" t="s">
        <v>86</v>
      </c>
      <c r="AW332" s="12" t="s">
        <v>38</v>
      </c>
      <c r="AX332" s="12" t="s">
        <v>77</v>
      </c>
      <c r="AY332" s="245" t="s">
        <v>195</v>
      </c>
    </row>
    <row r="333" s="13" customFormat="1">
      <c r="B333" s="246"/>
      <c r="C333" s="247"/>
      <c r="D333" s="229" t="s">
        <v>299</v>
      </c>
      <c r="E333" s="248" t="s">
        <v>1</v>
      </c>
      <c r="F333" s="249" t="s">
        <v>301</v>
      </c>
      <c r="G333" s="247"/>
      <c r="H333" s="250">
        <v>8.9009999999999998</v>
      </c>
      <c r="I333" s="251"/>
      <c r="J333" s="247"/>
      <c r="K333" s="247"/>
      <c r="L333" s="252"/>
      <c r="M333" s="253"/>
      <c r="N333" s="254"/>
      <c r="O333" s="254"/>
      <c r="P333" s="254"/>
      <c r="Q333" s="254"/>
      <c r="R333" s="254"/>
      <c r="S333" s="254"/>
      <c r="T333" s="255"/>
      <c r="AT333" s="256" t="s">
        <v>299</v>
      </c>
      <c r="AU333" s="256" t="s">
        <v>86</v>
      </c>
      <c r="AV333" s="13" t="s">
        <v>215</v>
      </c>
      <c r="AW333" s="13" t="s">
        <v>38</v>
      </c>
      <c r="AX333" s="13" t="s">
        <v>84</v>
      </c>
      <c r="AY333" s="256" t="s">
        <v>195</v>
      </c>
    </row>
    <row r="334" s="1" customFormat="1" ht="16.5" customHeight="1">
      <c r="B334" s="39"/>
      <c r="C334" s="217" t="s">
        <v>625</v>
      </c>
      <c r="D334" s="217" t="s">
        <v>198</v>
      </c>
      <c r="E334" s="218" t="s">
        <v>626</v>
      </c>
      <c r="F334" s="219" t="s">
        <v>627</v>
      </c>
      <c r="G334" s="220" t="s">
        <v>321</v>
      </c>
      <c r="H334" s="221">
        <v>63.810000000000002</v>
      </c>
      <c r="I334" s="222"/>
      <c r="J334" s="223">
        <f>ROUND(I334*H334,2)</f>
        <v>0</v>
      </c>
      <c r="K334" s="219" t="s">
        <v>202</v>
      </c>
      <c r="L334" s="44"/>
      <c r="M334" s="224" t="s">
        <v>1</v>
      </c>
      <c r="N334" s="225" t="s">
        <v>48</v>
      </c>
      <c r="O334" s="80"/>
      <c r="P334" s="226">
        <f>O334*H334</f>
        <v>0</v>
      </c>
      <c r="Q334" s="226">
        <v>0.0066299999999999996</v>
      </c>
      <c r="R334" s="226">
        <f>Q334*H334</f>
        <v>0.4230603</v>
      </c>
      <c r="S334" s="226">
        <v>0</v>
      </c>
      <c r="T334" s="227">
        <f>S334*H334</f>
        <v>0</v>
      </c>
      <c r="AR334" s="17" t="s">
        <v>215</v>
      </c>
      <c r="AT334" s="17" t="s">
        <v>198</v>
      </c>
      <c r="AU334" s="17" t="s">
        <v>86</v>
      </c>
      <c r="AY334" s="17" t="s">
        <v>195</v>
      </c>
      <c r="BE334" s="228">
        <f>IF(N334="základní",J334,0)</f>
        <v>0</v>
      </c>
      <c r="BF334" s="228">
        <f>IF(N334="snížená",J334,0)</f>
        <v>0</v>
      </c>
      <c r="BG334" s="228">
        <f>IF(N334="zákl. přenesená",J334,0)</f>
        <v>0</v>
      </c>
      <c r="BH334" s="228">
        <f>IF(N334="sníž. přenesená",J334,0)</f>
        <v>0</v>
      </c>
      <c r="BI334" s="228">
        <f>IF(N334="nulová",J334,0)</f>
        <v>0</v>
      </c>
      <c r="BJ334" s="17" t="s">
        <v>84</v>
      </c>
      <c r="BK334" s="228">
        <f>ROUND(I334*H334,2)</f>
        <v>0</v>
      </c>
      <c r="BL334" s="17" t="s">
        <v>215</v>
      </c>
      <c r="BM334" s="17" t="s">
        <v>628</v>
      </c>
    </row>
    <row r="335" s="15" customFormat="1">
      <c r="B335" s="268"/>
      <c r="C335" s="269"/>
      <c r="D335" s="229" t="s">
        <v>299</v>
      </c>
      <c r="E335" s="270" t="s">
        <v>1</v>
      </c>
      <c r="F335" s="271" t="s">
        <v>618</v>
      </c>
      <c r="G335" s="269"/>
      <c r="H335" s="270" t="s">
        <v>1</v>
      </c>
      <c r="I335" s="272"/>
      <c r="J335" s="269"/>
      <c r="K335" s="269"/>
      <c r="L335" s="273"/>
      <c r="M335" s="274"/>
      <c r="N335" s="275"/>
      <c r="O335" s="275"/>
      <c r="P335" s="275"/>
      <c r="Q335" s="275"/>
      <c r="R335" s="275"/>
      <c r="S335" s="275"/>
      <c r="T335" s="276"/>
      <c r="AT335" s="277" t="s">
        <v>299</v>
      </c>
      <c r="AU335" s="277" t="s">
        <v>86</v>
      </c>
      <c r="AV335" s="15" t="s">
        <v>84</v>
      </c>
      <c r="AW335" s="15" t="s">
        <v>38</v>
      </c>
      <c r="AX335" s="15" t="s">
        <v>77</v>
      </c>
      <c r="AY335" s="277" t="s">
        <v>195</v>
      </c>
    </row>
    <row r="336" s="15" customFormat="1">
      <c r="B336" s="268"/>
      <c r="C336" s="269"/>
      <c r="D336" s="229" t="s">
        <v>299</v>
      </c>
      <c r="E336" s="270" t="s">
        <v>1</v>
      </c>
      <c r="F336" s="271" t="s">
        <v>619</v>
      </c>
      <c r="G336" s="269"/>
      <c r="H336" s="270" t="s">
        <v>1</v>
      </c>
      <c r="I336" s="272"/>
      <c r="J336" s="269"/>
      <c r="K336" s="269"/>
      <c r="L336" s="273"/>
      <c r="M336" s="274"/>
      <c r="N336" s="275"/>
      <c r="O336" s="275"/>
      <c r="P336" s="275"/>
      <c r="Q336" s="275"/>
      <c r="R336" s="275"/>
      <c r="S336" s="275"/>
      <c r="T336" s="276"/>
      <c r="AT336" s="277" t="s">
        <v>299</v>
      </c>
      <c r="AU336" s="277" t="s">
        <v>86</v>
      </c>
      <c r="AV336" s="15" t="s">
        <v>84</v>
      </c>
      <c r="AW336" s="15" t="s">
        <v>38</v>
      </c>
      <c r="AX336" s="15" t="s">
        <v>77</v>
      </c>
      <c r="AY336" s="277" t="s">
        <v>195</v>
      </c>
    </row>
    <row r="337" s="12" customFormat="1">
      <c r="B337" s="235"/>
      <c r="C337" s="236"/>
      <c r="D337" s="229" t="s">
        <v>299</v>
      </c>
      <c r="E337" s="237" t="s">
        <v>1</v>
      </c>
      <c r="F337" s="238" t="s">
        <v>629</v>
      </c>
      <c r="G337" s="236"/>
      <c r="H337" s="239">
        <v>9.9000000000000004</v>
      </c>
      <c r="I337" s="240"/>
      <c r="J337" s="236"/>
      <c r="K337" s="236"/>
      <c r="L337" s="241"/>
      <c r="M337" s="242"/>
      <c r="N337" s="243"/>
      <c r="O337" s="243"/>
      <c r="P337" s="243"/>
      <c r="Q337" s="243"/>
      <c r="R337" s="243"/>
      <c r="S337" s="243"/>
      <c r="T337" s="244"/>
      <c r="AT337" s="245" t="s">
        <v>299</v>
      </c>
      <c r="AU337" s="245" t="s">
        <v>86</v>
      </c>
      <c r="AV337" s="12" t="s">
        <v>86</v>
      </c>
      <c r="AW337" s="12" t="s">
        <v>38</v>
      </c>
      <c r="AX337" s="12" t="s">
        <v>77</v>
      </c>
      <c r="AY337" s="245" t="s">
        <v>195</v>
      </c>
    </row>
    <row r="338" s="12" customFormat="1">
      <c r="B338" s="235"/>
      <c r="C338" s="236"/>
      <c r="D338" s="229" t="s">
        <v>299</v>
      </c>
      <c r="E338" s="237" t="s">
        <v>1</v>
      </c>
      <c r="F338" s="238" t="s">
        <v>630</v>
      </c>
      <c r="G338" s="236"/>
      <c r="H338" s="239">
        <v>31.350000000000001</v>
      </c>
      <c r="I338" s="240"/>
      <c r="J338" s="236"/>
      <c r="K338" s="236"/>
      <c r="L338" s="241"/>
      <c r="M338" s="242"/>
      <c r="N338" s="243"/>
      <c r="O338" s="243"/>
      <c r="P338" s="243"/>
      <c r="Q338" s="243"/>
      <c r="R338" s="243"/>
      <c r="S338" s="243"/>
      <c r="T338" s="244"/>
      <c r="AT338" s="245" t="s">
        <v>299</v>
      </c>
      <c r="AU338" s="245" t="s">
        <v>86</v>
      </c>
      <c r="AV338" s="12" t="s">
        <v>86</v>
      </c>
      <c r="AW338" s="12" t="s">
        <v>38</v>
      </c>
      <c r="AX338" s="12" t="s">
        <v>77</v>
      </c>
      <c r="AY338" s="245" t="s">
        <v>195</v>
      </c>
    </row>
    <row r="339" s="15" customFormat="1">
      <c r="B339" s="268"/>
      <c r="C339" s="269"/>
      <c r="D339" s="229" t="s">
        <v>299</v>
      </c>
      <c r="E339" s="270" t="s">
        <v>1</v>
      </c>
      <c r="F339" s="271" t="s">
        <v>622</v>
      </c>
      <c r="G339" s="269"/>
      <c r="H339" s="270" t="s">
        <v>1</v>
      </c>
      <c r="I339" s="272"/>
      <c r="J339" s="269"/>
      <c r="K339" s="269"/>
      <c r="L339" s="273"/>
      <c r="M339" s="274"/>
      <c r="N339" s="275"/>
      <c r="O339" s="275"/>
      <c r="P339" s="275"/>
      <c r="Q339" s="275"/>
      <c r="R339" s="275"/>
      <c r="S339" s="275"/>
      <c r="T339" s="276"/>
      <c r="AT339" s="277" t="s">
        <v>299</v>
      </c>
      <c r="AU339" s="277" t="s">
        <v>86</v>
      </c>
      <c r="AV339" s="15" t="s">
        <v>84</v>
      </c>
      <c r="AW339" s="15" t="s">
        <v>38</v>
      </c>
      <c r="AX339" s="15" t="s">
        <v>77</v>
      </c>
      <c r="AY339" s="277" t="s">
        <v>195</v>
      </c>
    </row>
    <row r="340" s="12" customFormat="1">
      <c r="B340" s="235"/>
      <c r="C340" s="236"/>
      <c r="D340" s="229" t="s">
        <v>299</v>
      </c>
      <c r="E340" s="237" t="s">
        <v>1</v>
      </c>
      <c r="F340" s="238" t="s">
        <v>631</v>
      </c>
      <c r="G340" s="236"/>
      <c r="H340" s="239">
        <v>13.16</v>
      </c>
      <c r="I340" s="240"/>
      <c r="J340" s="236"/>
      <c r="K340" s="236"/>
      <c r="L340" s="241"/>
      <c r="M340" s="242"/>
      <c r="N340" s="243"/>
      <c r="O340" s="243"/>
      <c r="P340" s="243"/>
      <c r="Q340" s="243"/>
      <c r="R340" s="243"/>
      <c r="S340" s="243"/>
      <c r="T340" s="244"/>
      <c r="AT340" s="245" t="s">
        <v>299</v>
      </c>
      <c r="AU340" s="245" t="s">
        <v>86</v>
      </c>
      <c r="AV340" s="12" t="s">
        <v>86</v>
      </c>
      <c r="AW340" s="12" t="s">
        <v>38</v>
      </c>
      <c r="AX340" s="12" t="s">
        <v>77</v>
      </c>
      <c r="AY340" s="245" t="s">
        <v>195</v>
      </c>
    </row>
    <row r="341" s="12" customFormat="1">
      <c r="B341" s="235"/>
      <c r="C341" s="236"/>
      <c r="D341" s="229" t="s">
        <v>299</v>
      </c>
      <c r="E341" s="237" t="s">
        <v>1</v>
      </c>
      <c r="F341" s="238" t="s">
        <v>632</v>
      </c>
      <c r="G341" s="236"/>
      <c r="H341" s="239">
        <v>9.4000000000000004</v>
      </c>
      <c r="I341" s="240"/>
      <c r="J341" s="236"/>
      <c r="K341" s="236"/>
      <c r="L341" s="241"/>
      <c r="M341" s="242"/>
      <c r="N341" s="243"/>
      <c r="O341" s="243"/>
      <c r="P341" s="243"/>
      <c r="Q341" s="243"/>
      <c r="R341" s="243"/>
      <c r="S341" s="243"/>
      <c r="T341" s="244"/>
      <c r="AT341" s="245" t="s">
        <v>299</v>
      </c>
      <c r="AU341" s="245" t="s">
        <v>86</v>
      </c>
      <c r="AV341" s="12" t="s">
        <v>86</v>
      </c>
      <c r="AW341" s="12" t="s">
        <v>38</v>
      </c>
      <c r="AX341" s="12" t="s">
        <v>77</v>
      </c>
      <c r="AY341" s="245" t="s">
        <v>195</v>
      </c>
    </row>
    <row r="342" s="13" customFormat="1">
      <c r="B342" s="246"/>
      <c r="C342" s="247"/>
      <c r="D342" s="229" t="s">
        <v>299</v>
      </c>
      <c r="E342" s="248" t="s">
        <v>1</v>
      </c>
      <c r="F342" s="249" t="s">
        <v>301</v>
      </c>
      <c r="G342" s="247"/>
      <c r="H342" s="250">
        <v>63.810000000000002</v>
      </c>
      <c r="I342" s="251"/>
      <c r="J342" s="247"/>
      <c r="K342" s="247"/>
      <c r="L342" s="252"/>
      <c r="M342" s="253"/>
      <c r="N342" s="254"/>
      <c r="O342" s="254"/>
      <c r="P342" s="254"/>
      <c r="Q342" s="254"/>
      <c r="R342" s="254"/>
      <c r="S342" s="254"/>
      <c r="T342" s="255"/>
      <c r="AT342" s="256" t="s">
        <v>299</v>
      </c>
      <c r="AU342" s="256" t="s">
        <v>86</v>
      </c>
      <c r="AV342" s="13" t="s">
        <v>215</v>
      </c>
      <c r="AW342" s="13" t="s">
        <v>38</v>
      </c>
      <c r="AX342" s="13" t="s">
        <v>84</v>
      </c>
      <c r="AY342" s="256" t="s">
        <v>195</v>
      </c>
    </row>
    <row r="343" s="1" customFormat="1" ht="16.5" customHeight="1">
      <c r="B343" s="39"/>
      <c r="C343" s="217" t="s">
        <v>633</v>
      </c>
      <c r="D343" s="217" t="s">
        <v>198</v>
      </c>
      <c r="E343" s="218" t="s">
        <v>634</v>
      </c>
      <c r="F343" s="219" t="s">
        <v>635</v>
      </c>
      <c r="G343" s="220" t="s">
        <v>321</v>
      </c>
      <c r="H343" s="221">
        <v>63.810000000000002</v>
      </c>
      <c r="I343" s="222"/>
      <c r="J343" s="223">
        <f>ROUND(I343*H343,2)</f>
        <v>0</v>
      </c>
      <c r="K343" s="219" t="s">
        <v>202</v>
      </c>
      <c r="L343" s="44"/>
      <c r="M343" s="224" t="s">
        <v>1</v>
      </c>
      <c r="N343" s="225" t="s">
        <v>48</v>
      </c>
      <c r="O343" s="80"/>
      <c r="P343" s="226">
        <f>O343*H343</f>
        <v>0</v>
      </c>
      <c r="Q343" s="226">
        <v>0</v>
      </c>
      <c r="R343" s="226">
        <f>Q343*H343</f>
        <v>0</v>
      </c>
      <c r="S343" s="226">
        <v>0</v>
      </c>
      <c r="T343" s="227">
        <f>S343*H343</f>
        <v>0</v>
      </c>
      <c r="AR343" s="17" t="s">
        <v>215</v>
      </c>
      <c r="AT343" s="17" t="s">
        <v>198</v>
      </c>
      <c r="AU343" s="17" t="s">
        <v>86</v>
      </c>
      <c r="AY343" s="17" t="s">
        <v>195</v>
      </c>
      <c r="BE343" s="228">
        <f>IF(N343="základní",J343,0)</f>
        <v>0</v>
      </c>
      <c r="BF343" s="228">
        <f>IF(N343="snížená",J343,0)</f>
        <v>0</v>
      </c>
      <c r="BG343" s="228">
        <f>IF(N343="zákl. přenesená",J343,0)</f>
        <v>0</v>
      </c>
      <c r="BH343" s="228">
        <f>IF(N343="sníž. přenesená",J343,0)</f>
        <v>0</v>
      </c>
      <c r="BI343" s="228">
        <f>IF(N343="nulová",J343,0)</f>
        <v>0</v>
      </c>
      <c r="BJ343" s="17" t="s">
        <v>84</v>
      </c>
      <c r="BK343" s="228">
        <f>ROUND(I343*H343,2)</f>
        <v>0</v>
      </c>
      <c r="BL343" s="17" t="s">
        <v>215</v>
      </c>
      <c r="BM343" s="17" t="s">
        <v>636</v>
      </c>
    </row>
    <row r="344" s="1" customFormat="1" ht="16.5" customHeight="1">
      <c r="B344" s="39"/>
      <c r="C344" s="217" t="s">
        <v>637</v>
      </c>
      <c r="D344" s="217" t="s">
        <v>198</v>
      </c>
      <c r="E344" s="218" t="s">
        <v>638</v>
      </c>
      <c r="F344" s="219" t="s">
        <v>639</v>
      </c>
      <c r="G344" s="220" t="s">
        <v>321</v>
      </c>
      <c r="H344" s="221">
        <v>12.949999999999999</v>
      </c>
      <c r="I344" s="222"/>
      <c r="J344" s="223">
        <f>ROUND(I344*H344,2)</f>
        <v>0</v>
      </c>
      <c r="K344" s="219" t="s">
        <v>202</v>
      </c>
      <c r="L344" s="44"/>
      <c r="M344" s="224" t="s">
        <v>1</v>
      </c>
      <c r="N344" s="225" t="s">
        <v>48</v>
      </c>
      <c r="O344" s="80"/>
      <c r="P344" s="226">
        <f>O344*H344</f>
        <v>0</v>
      </c>
      <c r="Q344" s="226">
        <v>0.0013400000000000001</v>
      </c>
      <c r="R344" s="226">
        <f>Q344*H344</f>
        <v>0.017353</v>
      </c>
      <c r="S344" s="226">
        <v>0</v>
      </c>
      <c r="T344" s="227">
        <f>S344*H344</f>
        <v>0</v>
      </c>
      <c r="AR344" s="17" t="s">
        <v>215</v>
      </c>
      <c r="AT344" s="17" t="s">
        <v>198</v>
      </c>
      <c r="AU344" s="17" t="s">
        <v>86</v>
      </c>
      <c r="AY344" s="17" t="s">
        <v>195</v>
      </c>
      <c r="BE344" s="228">
        <f>IF(N344="základní",J344,0)</f>
        <v>0</v>
      </c>
      <c r="BF344" s="228">
        <f>IF(N344="snížená",J344,0)</f>
        <v>0</v>
      </c>
      <c r="BG344" s="228">
        <f>IF(N344="zákl. přenesená",J344,0)</f>
        <v>0</v>
      </c>
      <c r="BH344" s="228">
        <f>IF(N344="sníž. přenesená",J344,0)</f>
        <v>0</v>
      </c>
      <c r="BI344" s="228">
        <f>IF(N344="nulová",J344,0)</f>
        <v>0</v>
      </c>
      <c r="BJ344" s="17" t="s">
        <v>84</v>
      </c>
      <c r="BK344" s="228">
        <f>ROUND(I344*H344,2)</f>
        <v>0</v>
      </c>
      <c r="BL344" s="17" t="s">
        <v>215</v>
      </c>
      <c r="BM344" s="17" t="s">
        <v>640</v>
      </c>
    </row>
    <row r="345" s="15" customFormat="1">
      <c r="B345" s="268"/>
      <c r="C345" s="269"/>
      <c r="D345" s="229" t="s">
        <v>299</v>
      </c>
      <c r="E345" s="270" t="s">
        <v>1</v>
      </c>
      <c r="F345" s="271" t="s">
        <v>618</v>
      </c>
      <c r="G345" s="269"/>
      <c r="H345" s="270" t="s">
        <v>1</v>
      </c>
      <c r="I345" s="272"/>
      <c r="J345" s="269"/>
      <c r="K345" s="269"/>
      <c r="L345" s="273"/>
      <c r="M345" s="274"/>
      <c r="N345" s="275"/>
      <c r="O345" s="275"/>
      <c r="P345" s="275"/>
      <c r="Q345" s="275"/>
      <c r="R345" s="275"/>
      <c r="S345" s="275"/>
      <c r="T345" s="276"/>
      <c r="AT345" s="277" t="s">
        <v>299</v>
      </c>
      <c r="AU345" s="277" t="s">
        <v>86</v>
      </c>
      <c r="AV345" s="15" t="s">
        <v>84</v>
      </c>
      <c r="AW345" s="15" t="s">
        <v>38</v>
      </c>
      <c r="AX345" s="15" t="s">
        <v>77</v>
      </c>
      <c r="AY345" s="277" t="s">
        <v>195</v>
      </c>
    </row>
    <row r="346" s="15" customFormat="1">
      <c r="B346" s="268"/>
      <c r="C346" s="269"/>
      <c r="D346" s="229" t="s">
        <v>299</v>
      </c>
      <c r="E346" s="270" t="s">
        <v>1</v>
      </c>
      <c r="F346" s="271" t="s">
        <v>619</v>
      </c>
      <c r="G346" s="269"/>
      <c r="H346" s="270" t="s">
        <v>1</v>
      </c>
      <c r="I346" s="272"/>
      <c r="J346" s="269"/>
      <c r="K346" s="269"/>
      <c r="L346" s="273"/>
      <c r="M346" s="274"/>
      <c r="N346" s="275"/>
      <c r="O346" s="275"/>
      <c r="P346" s="275"/>
      <c r="Q346" s="275"/>
      <c r="R346" s="275"/>
      <c r="S346" s="275"/>
      <c r="T346" s="276"/>
      <c r="AT346" s="277" t="s">
        <v>299</v>
      </c>
      <c r="AU346" s="277" t="s">
        <v>86</v>
      </c>
      <c r="AV346" s="15" t="s">
        <v>84</v>
      </c>
      <c r="AW346" s="15" t="s">
        <v>38</v>
      </c>
      <c r="AX346" s="15" t="s">
        <v>77</v>
      </c>
      <c r="AY346" s="277" t="s">
        <v>195</v>
      </c>
    </row>
    <row r="347" s="12" customFormat="1">
      <c r="B347" s="235"/>
      <c r="C347" s="236"/>
      <c r="D347" s="229" t="s">
        <v>299</v>
      </c>
      <c r="E347" s="237" t="s">
        <v>1</v>
      </c>
      <c r="F347" s="238" t="s">
        <v>641</v>
      </c>
      <c r="G347" s="236"/>
      <c r="H347" s="239">
        <v>2.1000000000000001</v>
      </c>
      <c r="I347" s="240"/>
      <c r="J347" s="236"/>
      <c r="K347" s="236"/>
      <c r="L347" s="241"/>
      <c r="M347" s="242"/>
      <c r="N347" s="243"/>
      <c r="O347" s="243"/>
      <c r="P347" s="243"/>
      <c r="Q347" s="243"/>
      <c r="R347" s="243"/>
      <c r="S347" s="243"/>
      <c r="T347" s="244"/>
      <c r="AT347" s="245" t="s">
        <v>299</v>
      </c>
      <c r="AU347" s="245" t="s">
        <v>86</v>
      </c>
      <c r="AV347" s="12" t="s">
        <v>86</v>
      </c>
      <c r="AW347" s="12" t="s">
        <v>38</v>
      </c>
      <c r="AX347" s="12" t="s">
        <v>77</v>
      </c>
      <c r="AY347" s="245" t="s">
        <v>195</v>
      </c>
    </row>
    <row r="348" s="12" customFormat="1">
      <c r="B348" s="235"/>
      <c r="C348" s="236"/>
      <c r="D348" s="229" t="s">
        <v>299</v>
      </c>
      <c r="E348" s="237" t="s">
        <v>1</v>
      </c>
      <c r="F348" s="238" t="s">
        <v>642</v>
      </c>
      <c r="G348" s="236"/>
      <c r="H348" s="239">
        <v>6.6500000000000004</v>
      </c>
      <c r="I348" s="240"/>
      <c r="J348" s="236"/>
      <c r="K348" s="236"/>
      <c r="L348" s="241"/>
      <c r="M348" s="242"/>
      <c r="N348" s="243"/>
      <c r="O348" s="243"/>
      <c r="P348" s="243"/>
      <c r="Q348" s="243"/>
      <c r="R348" s="243"/>
      <c r="S348" s="243"/>
      <c r="T348" s="244"/>
      <c r="AT348" s="245" t="s">
        <v>299</v>
      </c>
      <c r="AU348" s="245" t="s">
        <v>86</v>
      </c>
      <c r="AV348" s="12" t="s">
        <v>86</v>
      </c>
      <c r="AW348" s="12" t="s">
        <v>38</v>
      </c>
      <c r="AX348" s="12" t="s">
        <v>77</v>
      </c>
      <c r="AY348" s="245" t="s">
        <v>195</v>
      </c>
    </row>
    <row r="349" s="15" customFormat="1">
      <c r="B349" s="268"/>
      <c r="C349" s="269"/>
      <c r="D349" s="229" t="s">
        <v>299</v>
      </c>
      <c r="E349" s="270" t="s">
        <v>1</v>
      </c>
      <c r="F349" s="271" t="s">
        <v>622</v>
      </c>
      <c r="G349" s="269"/>
      <c r="H349" s="270" t="s">
        <v>1</v>
      </c>
      <c r="I349" s="272"/>
      <c r="J349" s="269"/>
      <c r="K349" s="269"/>
      <c r="L349" s="273"/>
      <c r="M349" s="274"/>
      <c r="N349" s="275"/>
      <c r="O349" s="275"/>
      <c r="P349" s="275"/>
      <c r="Q349" s="275"/>
      <c r="R349" s="275"/>
      <c r="S349" s="275"/>
      <c r="T349" s="276"/>
      <c r="AT349" s="277" t="s">
        <v>299</v>
      </c>
      <c r="AU349" s="277" t="s">
        <v>86</v>
      </c>
      <c r="AV349" s="15" t="s">
        <v>84</v>
      </c>
      <c r="AW349" s="15" t="s">
        <v>38</v>
      </c>
      <c r="AX349" s="15" t="s">
        <v>77</v>
      </c>
      <c r="AY349" s="277" t="s">
        <v>195</v>
      </c>
    </row>
    <row r="350" s="12" customFormat="1">
      <c r="B350" s="235"/>
      <c r="C350" s="236"/>
      <c r="D350" s="229" t="s">
        <v>299</v>
      </c>
      <c r="E350" s="237" t="s">
        <v>1</v>
      </c>
      <c r="F350" s="238" t="s">
        <v>643</v>
      </c>
      <c r="G350" s="236"/>
      <c r="H350" s="239">
        <v>2.4500000000000002</v>
      </c>
      <c r="I350" s="240"/>
      <c r="J350" s="236"/>
      <c r="K350" s="236"/>
      <c r="L350" s="241"/>
      <c r="M350" s="242"/>
      <c r="N350" s="243"/>
      <c r="O350" s="243"/>
      <c r="P350" s="243"/>
      <c r="Q350" s="243"/>
      <c r="R350" s="243"/>
      <c r="S350" s="243"/>
      <c r="T350" s="244"/>
      <c r="AT350" s="245" t="s">
        <v>299</v>
      </c>
      <c r="AU350" s="245" t="s">
        <v>86</v>
      </c>
      <c r="AV350" s="12" t="s">
        <v>86</v>
      </c>
      <c r="AW350" s="12" t="s">
        <v>38</v>
      </c>
      <c r="AX350" s="12" t="s">
        <v>77</v>
      </c>
      <c r="AY350" s="245" t="s">
        <v>195</v>
      </c>
    </row>
    <row r="351" s="12" customFormat="1">
      <c r="B351" s="235"/>
      <c r="C351" s="236"/>
      <c r="D351" s="229" t="s">
        <v>299</v>
      </c>
      <c r="E351" s="237" t="s">
        <v>1</v>
      </c>
      <c r="F351" s="238" t="s">
        <v>644</v>
      </c>
      <c r="G351" s="236"/>
      <c r="H351" s="239">
        <v>1.75</v>
      </c>
      <c r="I351" s="240"/>
      <c r="J351" s="236"/>
      <c r="K351" s="236"/>
      <c r="L351" s="241"/>
      <c r="M351" s="242"/>
      <c r="N351" s="243"/>
      <c r="O351" s="243"/>
      <c r="P351" s="243"/>
      <c r="Q351" s="243"/>
      <c r="R351" s="243"/>
      <c r="S351" s="243"/>
      <c r="T351" s="244"/>
      <c r="AT351" s="245" t="s">
        <v>299</v>
      </c>
      <c r="AU351" s="245" t="s">
        <v>86</v>
      </c>
      <c r="AV351" s="12" t="s">
        <v>86</v>
      </c>
      <c r="AW351" s="12" t="s">
        <v>38</v>
      </c>
      <c r="AX351" s="12" t="s">
        <v>77</v>
      </c>
      <c r="AY351" s="245" t="s">
        <v>195</v>
      </c>
    </row>
    <row r="352" s="13" customFormat="1">
      <c r="B352" s="246"/>
      <c r="C352" s="247"/>
      <c r="D352" s="229" t="s">
        <v>299</v>
      </c>
      <c r="E352" s="248" t="s">
        <v>1</v>
      </c>
      <c r="F352" s="249" t="s">
        <v>301</v>
      </c>
      <c r="G352" s="247"/>
      <c r="H352" s="250">
        <v>12.949999999999999</v>
      </c>
      <c r="I352" s="251"/>
      <c r="J352" s="247"/>
      <c r="K352" s="247"/>
      <c r="L352" s="252"/>
      <c r="M352" s="253"/>
      <c r="N352" s="254"/>
      <c r="O352" s="254"/>
      <c r="P352" s="254"/>
      <c r="Q352" s="254"/>
      <c r="R352" s="254"/>
      <c r="S352" s="254"/>
      <c r="T352" s="255"/>
      <c r="AT352" s="256" t="s">
        <v>299</v>
      </c>
      <c r="AU352" s="256" t="s">
        <v>86</v>
      </c>
      <c r="AV352" s="13" t="s">
        <v>215</v>
      </c>
      <c r="AW352" s="13" t="s">
        <v>38</v>
      </c>
      <c r="AX352" s="13" t="s">
        <v>84</v>
      </c>
      <c r="AY352" s="256" t="s">
        <v>195</v>
      </c>
    </row>
    <row r="353" s="1" customFormat="1" ht="16.5" customHeight="1">
      <c r="B353" s="39"/>
      <c r="C353" s="217" t="s">
        <v>399</v>
      </c>
      <c r="D353" s="217" t="s">
        <v>198</v>
      </c>
      <c r="E353" s="218" t="s">
        <v>645</v>
      </c>
      <c r="F353" s="219" t="s">
        <v>646</v>
      </c>
      <c r="G353" s="220" t="s">
        <v>321</v>
      </c>
      <c r="H353" s="221">
        <v>12.949999999999999</v>
      </c>
      <c r="I353" s="222"/>
      <c r="J353" s="223">
        <f>ROUND(I353*H353,2)</f>
        <v>0</v>
      </c>
      <c r="K353" s="219" t="s">
        <v>202</v>
      </c>
      <c r="L353" s="44"/>
      <c r="M353" s="224" t="s">
        <v>1</v>
      </c>
      <c r="N353" s="225" t="s">
        <v>48</v>
      </c>
      <c r="O353" s="80"/>
      <c r="P353" s="226">
        <f>O353*H353</f>
        <v>0</v>
      </c>
      <c r="Q353" s="226">
        <v>0</v>
      </c>
      <c r="R353" s="226">
        <f>Q353*H353</f>
        <v>0</v>
      </c>
      <c r="S353" s="226">
        <v>0</v>
      </c>
      <c r="T353" s="227">
        <f>S353*H353</f>
        <v>0</v>
      </c>
      <c r="AR353" s="17" t="s">
        <v>215</v>
      </c>
      <c r="AT353" s="17" t="s">
        <v>198</v>
      </c>
      <c r="AU353" s="17" t="s">
        <v>86</v>
      </c>
      <c r="AY353" s="17" t="s">
        <v>195</v>
      </c>
      <c r="BE353" s="228">
        <f>IF(N353="základní",J353,0)</f>
        <v>0</v>
      </c>
      <c r="BF353" s="228">
        <f>IF(N353="snížená",J353,0)</f>
        <v>0</v>
      </c>
      <c r="BG353" s="228">
        <f>IF(N353="zákl. přenesená",J353,0)</f>
        <v>0</v>
      </c>
      <c r="BH353" s="228">
        <f>IF(N353="sníž. přenesená",J353,0)</f>
        <v>0</v>
      </c>
      <c r="BI353" s="228">
        <f>IF(N353="nulová",J353,0)</f>
        <v>0</v>
      </c>
      <c r="BJ353" s="17" t="s">
        <v>84</v>
      </c>
      <c r="BK353" s="228">
        <f>ROUND(I353*H353,2)</f>
        <v>0</v>
      </c>
      <c r="BL353" s="17" t="s">
        <v>215</v>
      </c>
      <c r="BM353" s="17" t="s">
        <v>647</v>
      </c>
    </row>
    <row r="354" s="1" customFormat="1" ht="16.5" customHeight="1">
      <c r="B354" s="39"/>
      <c r="C354" s="217" t="s">
        <v>648</v>
      </c>
      <c r="D354" s="217" t="s">
        <v>198</v>
      </c>
      <c r="E354" s="218" t="s">
        <v>649</v>
      </c>
      <c r="F354" s="219" t="s">
        <v>650</v>
      </c>
      <c r="G354" s="220" t="s">
        <v>309</v>
      </c>
      <c r="H354" s="221">
        <v>9.1370000000000005</v>
      </c>
      <c r="I354" s="222"/>
      <c r="J354" s="223">
        <f>ROUND(I354*H354,2)</f>
        <v>0</v>
      </c>
      <c r="K354" s="219" t="s">
        <v>202</v>
      </c>
      <c r="L354" s="44"/>
      <c r="M354" s="224" t="s">
        <v>1</v>
      </c>
      <c r="N354" s="225" t="s">
        <v>48</v>
      </c>
      <c r="O354" s="80"/>
      <c r="P354" s="226">
        <f>O354*H354</f>
        <v>0</v>
      </c>
      <c r="Q354" s="226">
        <v>2.4533999999999998</v>
      </c>
      <c r="R354" s="226">
        <f>Q354*H354</f>
        <v>22.416715799999999</v>
      </c>
      <c r="S354" s="226">
        <v>0</v>
      </c>
      <c r="T354" s="227">
        <f>S354*H354</f>
        <v>0</v>
      </c>
      <c r="AR354" s="17" t="s">
        <v>215</v>
      </c>
      <c r="AT354" s="17" t="s">
        <v>198</v>
      </c>
      <c r="AU354" s="17" t="s">
        <v>86</v>
      </c>
      <c r="AY354" s="17" t="s">
        <v>195</v>
      </c>
      <c r="BE354" s="228">
        <f>IF(N354="základní",J354,0)</f>
        <v>0</v>
      </c>
      <c r="BF354" s="228">
        <f>IF(N354="snížená",J354,0)</f>
        <v>0</v>
      </c>
      <c r="BG354" s="228">
        <f>IF(N354="zákl. přenesená",J354,0)</f>
        <v>0</v>
      </c>
      <c r="BH354" s="228">
        <f>IF(N354="sníž. přenesená",J354,0)</f>
        <v>0</v>
      </c>
      <c r="BI354" s="228">
        <f>IF(N354="nulová",J354,0)</f>
        <v>0</v>
      </c>
      <c r="BJ354" s="17" t="s">
        <v>84</v>
      </c>
      <c r="BK354" s="228">
        <f>ROUND(I354*H354,2)</f>
        <v>0</v>
      </c>
      <c r="BL354" s="17" t="s">
        <v>215</v>
      </c>
      <c r="BM354" s="17" t="s">
        <v>651</v>
      </c>
    </row>
    <row r="355" s="15" customFormat="1">
      <c r="B355" s="268"/>
      <c r="C355" s="269"/>
      <c r="D355" s="229" t="s">
        <v>299</v>
      </c>
      <c r="E355" s="270" t="s">
        <v>1</v>
      </c>
      <c r="F355" s="271" t="s">
        <v>652</v>
      </c>
      <c r="G355" s="269"/>
      <c r="H355" s="270" t="s">
        <v>1</v>
      </c>
      <c r="I355" s="272"/>
      <c r="J355" s="269"/>
      <c r="K355" s="269"/>
      <c r="L355" s="273"/>
      <c r="M355" s="274"/>
      <c r="N355" s="275"/>
      <c r="O355" s="275"/>
      <c r="P355" s="275"/>
      <c r="Q355" s="275"/>
      <c r="R355" s="275"/>
      <c r="S355" s="275"/>
      <c r="T355" s="276"/>
      <c r="AT355" s="277" t="s">
        <v>299</v>
      </c>
      <c r="AU355" s="277" t="s">
        <v>86</v>
      </c>
      <c r="AV355" s="15" t="s">
        <v>84</v>
      </c>
      <c r="AW355" s="15" t="s">
        <v>38</v>
      </c>
      <c r="AX355" s="15" t="s">
        <v>77</v>
      </c>
      <c r="AY355" s="277" t="s">
        <v>195</v>
      </c>
    </row>
    <row r="356" s="12" customFormat="1">
      <c r="B356" s="235"/>
      <c r="C356" s="236"/>
      <c r="D356" s="229" t="s">
        <v>299</v>
      </c>
      <c r="E356" s="237" t="s">
        <v>1</v>
      </c>
      <c r="F356" s="238" t="s">
        <v>653</v>
      </c>
      <c r="G356" s="236"/>
      <c r="H356" s="239">
        <v>2.048</v>
      </c>
      <c r="I356" s="240"/>
      <c r="J356" s="236"/>
      <c r="K356" s="236"/>
      <c r="L356" s="241"/>
      <c r="M356" s="242"/>
      <c r="N356" s="243"/>
      <c r="O356" s="243"/>
      <c r="P356" s="243"/>
      <c r="Q356" s="243"/>
      <c r="R356" s="243"/>
      <c r="S356" s="243"/>
      <c r="T356" s="244"/>
      <c r="AT356" s="245" t="s">
        <v>299</v>
      </c>
      <c r="AU356" s="245" t="s">
        <v>86</v>
      </c>
      <c r="AV356" s="12" t="s">
        <v>86</v>
      </c>
      <c r="AW356" s="12" t="s">
        <v>38</v>
      </c>
      <c r="AX356" s="12" t="s">
        <v>77</v>
      </c>
      <c r="AY356" s="245" t="s">
        <v>195</v>
      </c>
    </row>
    <row r="357" s="12" customFormat="1">
      <c r="B357" s="235"/>
      <c r="C357" s="236"/>
      <c r="D357" s="229" t="s">
        <v>299</v>
      </c>
      <c r="E357" s="237" t="s">
        <v>1</v>
      </c>
      <c r="F357" s="238" t="s">
        <v>654</v>
      </c>
      <c r="G357" s="236"/>
      <c r="H357" s="239">
        <v>0.084000000000000005</v>
      </c>
      <c r="I357" s="240"/>
      <c r="J357" s="236"/>
      <c r="K357" s="236"/>
      <c r="L357" s="241"/>
      <c r="M357" s="242"/>
      <c r="N357" s="243"/>
      <c r="O357" s="243"/>
      <c r="P357" s="243"/>
      <c r="Q357" s="243"/>
      <c r="R357" s="243"/>
      <c r="S357" s="243"/>
      <c r="T357" s="244"/>
      <c r="AT357" s="245" t="s">
        <v>299</v>
      </c>
      <c r="AU357" s="245" t="s">
        <v>86</v>
      </c>
      <c r="AV357" s="12" t="s">
        <v>86</v>
      </c>
      <c r="AW357" s="12" t="s">
        <v>38</v>
      </c>
      <c r="AX357" s="12" t="s">
        <v>77</v>
      </c>
      <c r="AY357" s="245" t="s">
        <v>195</v>
      </c>
    </row>
    <row r="358" s="12" customFormat="1">
      <c r="B358" s="235"/>
      <c r="C358" s="236"/>
      <c r="D358" s="229" t="s">
        <v>299</v>
      </c>
      <c r="E358" s="237" t="s">
        <v>1</v>
      </c>
      <c r="F358" s="238" t="s">
        <v>655</v>
      </c>
      <c r="G358" s="236"/>
      <c r="H358" s="239">
        <v>0.184</v>
      </c>
      <c r="I358" s="240"/>
      <c r="J358" s="236"/>
      <c r="K358" s="236"/>
      <c r="L358" s="241"/>
      <c r="M358" s="242"/>
      <c r="N358" s="243"/>
      <c r="O358" s="243"/>
      <c r="P358" s="243"/>
      <c r="Q358" s="243"/>
      <c r="R358" s="243"/>
      <c r="S358" s="243"/>
      <c r="T358" s="244"/>
      <c r="AT358" s="245" t="s">
        <v>299</v>
      </c>
      <c r="AU358" s="245" t="s">
        <v>86</v>
      </c>
      <c r="AV358" s="12" t="s">
        <v>86</v>
      </c>
      <c r="AW358" s="12" t="s">
        <v>38</v>
      </c>
      <c r="AX358" s="12" t="s">
        <v>77</v>
      </c>
      <c r="AY358" s="245" t="s">
        <v>195</v>
      </c>
    </row>
    <row r="359" s="12" customFormat="1">
      <c r="B359" s="235"/>
      <c r="C359" s="236"/>
      <c r="D359" s="229" t="s">
        <v>299</v>
      </c>
      <c r="E359" s="237" t="s">
        <v>1</v>
      </c>
      <c r="F359" s="238" t="s">
        <v>656</v>
      </c>
      <c r="G359" s="236"/>
      <c r="H359" s="239">
        <v>4.9729999999999999</v>
      </c>
      <c r="I359" s="240"/>
      <c r="J359" s="236"/>
      <c r="K359" s="236"/>
      <c r="L359" s="241"/>
      <c r="M359" s="242"/>
      <c r="N359" s="243"/>
      <c r="O359" s="243"/>
      <c r="P359" s="243"/>
      <c r="Q359" s="243"/>
      <c r="R359" s="243"/>
      <c r="S359" s="243"/>
      <c r="T359" s="244"/>
      <c r="AT359" s="245" t="s">
        <v>299</v>
      </c>
      <c r="AU359" s="245" t="s">
        <v>86</v>
      </c>
      <c r="AV359" s="12" t="s">
        <v>86</v>
      </c>
      <c r="AW359" s="12" t="s">
        <v>38</v>
      </c>
      <c r="AX359" s="12" t="s">
        <v>77</v>
      </c>
      <c r="AY359" s="245" t="s">
        <v>195</v>
      </c>
    </row>
    <row r="360" s="12" customFormat="1">
      <c r="B360" s="235"/>
      <c r="C360" s="236"/>
      <c r="D360" s="229" t="s">
        <v>299</v>
      </c>
      <c r="E360" s="237" t="s">
        <v>1</v>
      </c>
      <c r="F360" s="238" t="s">
        <v>657</v>
      </c>
      <c r="G360" s="236"/>
      <c r="H360" s="239">
        <v>1.8480000000000001</v>
      </c>
      <c r="I360" s="240"/>
      <c r="J360" s="236"/>
      <c r="K360" s="236"/>
      <c r="L360" s="241"/>
      <c r="M360" s="242"/>
      <c r="N360" s="243"/>
      <c r="O360" s="243"/>
      <c r="P360" s="243"/>
      <c r="Q360" s="243"/>
      <c r="R360" s="243"/>
      <c r="S360" s="243"/>
      <c r="T360" s="244"/>
      <c r="AT360" s="245" t="s">
        <v>299</v>
      </c>
      <c r="AU360" s="245" t="s">
        <v>86</v>
      </c>
      <c r="AV360" s="12" t="s">
        <v>86</v>
      </c>
      <c r="AW360" s="12" t="s">
        <v>38</v>
      </c>
      <c r="AX360" s="12" t="s">
        <v>77</v>
      </c>
      <c r="AY360" s="245" t="s">
        <v>195</v>
      </c>
    </row>
    <row r="361" s="13" customFormat="1">
      <c r="B361" s="246"/>
      <c r="C361" s="247"/>
      <c r="D361" s="229" t="s">
        <v>299</v>
      </c>
      <c r="E361" s="248" t="s">
        <v>1</v>
      </c>
      <c r="F361" s="249" t="s">
        <v>301</v>
      </c>
      <c r="G361" s="247"/>
      <c r="H361" s="250">
        <v>9.1370000000000005</v>
      </c>
      <c r="I361" s="251"/>
      <c r="J361" s="247"/>
      <c r="K361" s="247"/>
      <c r="L361" s="252"/>
      <c r="M361" s="253"/>
      <c r="N361" s="254"/>
      <c r="O361" s="254"/>
      <c r="P361" s="254"/>
      <c r="Q361" s="254"/>
      <c r="R361" s="254"/>
      <c r="S361" s="254"/>
      <c r="T361" s="255"/>
      <c r="AT361" s="256" t="s">
        <v>299</v>
      </c>
      <c r="AU361" s="256" t="s">
        <v>86</v>
      </c>
      <c r="AV361" s="13" t="s">
        <v>215</v>
      </c>
      <c r="AW361" s="13" t="s">
        <v>38</v>
      </c>
      <c r="AX361" s="13" t="s">
        <v>84</v>
      </c>
      <c r="AY361" s="256" t="s">
        <v>195</v>
      </c>
    </row>
    <row r="362" s="1" customFormat="1" ht="16.5" customHeight="1">
      <c r="B362" s="39"/>
      <c r="C362" s="217" t="s">
        <v>658</v>
      </c>
      <c r="D362" s="217" t="s">
        <v>198</v>
      </c>
      <c r="E362" s="218" t="s">
        <v>659</v>
      </c>
      <c r="F362" s="219" t="s">
        <v>660</v>
      </c>
      <c r="G362" s="220" t="s">
        <v>309</v>
      </c>
      <c r="H362" s="221">
        <v>31.501000000000001</v>
      </c>
      <c r="I362" s="222"/>
      <c r="J362" s="223">
        <f>ROUND(I362*H362,2)</f>
        <v>0</v>
      </c>
      <c r="K362" s="219" t="s">
        <v>202</v>
      </c>
      <c r="L362" s="44"/>
      <c r="M362" s="224" t="s">
        <v>1</v>
      </c>
      <c r="N362" s="225" t="s">
        <v>48</v>
      </c>
      <c r="O362" s="80"/>
      <c r="P362" s="226">
        <f>O362*H362</f>
        <v>0</v>
      </c>
      <c r="Q362" s="226">
        <v>2.4533999999999998</v>
      </c>
      <c r="R362" s="226">
        <f>Q362*H362</f>
        <v>77.284553399999993</v>
      </c>
      <c r="S362" s="226">
        <v>0</v>
      </c>
      <c r="T362" s="227">
        <f>S362*H362</f>
        <v>0</v>
      </c>
      <c r="AR362" s="17" t="s">
        <v>215</v>
      </c>
      <c r="AT362" s="17" t="s">
        <v>198</v>
      </c>
      <c r="AU362" s="17" t="s">
        <v>86</v>
      </c>
      <c r="AY362" s="17" t="s">
        <v>195</v>
      </c>
      <c r="BE362" s="228">
        <f>IF(N362="základní",J362,0)</f>
        <v>0</v>
      </c>
      <c r="BF362" s="228">
        <f>IF(N362="snížená",J362,0)</f>
        <v>0</v>
      </c>
      <c r="BG362" s="228">
        <f>IF(N362="zákl. přenesená",J362,0)</f>
        <v>0</v>
      </c>
      <c r="BH362" s="228">
        <f>IF(N362="sníž. přenesená",J362,0)</f>
        <v>0</v>
      </c>
      <c r="BI362" s="228">
        <f>IF(N362="nulová",J362,0)</f>
        <v>0</v>
      </c>
      <c r="BJ362" s="17" t="s">
        <v>84</v>
      </c>
      <c r="BK362" s="228">
        <f>ROUND(I362*H362,2)</f>
        <v>0</v>
      </c>
      <c r="BL362" s="17" t="s">
        <v>215</v>
      </c>
      <c r="BM362" s="17" t="s">
        <v>661</v>
      </c>
    </row>
    <row r="363" s="15" customFormat="1">
      <c r="B363" s="268"/>
      <c r="C363" s="269"/>
      <c r="D363" s="229" t="s">
        <v>299</v>
      </c>
      <c r="E363" s="270" t="s">
        <v>1</v>
      </c>
      <c r="F363" s="271" t="s">
        <v>618</v>
      </c>
      <c r="G363" s="269"/>
      <c r="H363" s="270" t="s">
        <v>1</v>
      </c>
      <c r="I363" s="272"/>
      <c r="J363" s="269"/>
      <c r="K363" s="269"/>
      <c r="L363" s="273"/>
      <c r="M363" s="274"/>
      <c r="N363" s="275"/>
      <c r="O363" s="275"/>
      <c r="P363" s="275"/>
      <c r="Q363" s="275"/>
      <c r="R363" s="275"/>
      <c r="S363" s="275"/>
      <c r="T363" s="276"/>
      <c r="AT363" s="277" t="s">
        <v>299</v>
      </c>
      <c r="AU363" s="277" t="s">
        <v>86</v>
      </c>
      <c r="AV363" s="15" t="s">
        <v>84</v>
      </c>
      <c r="AW363" s="15" t="s">
        <v>38</v>
      </c>
      <c r="AX363" s="15" t="s">
        <v>77</v>
      </c>
      <c r="AY363" s="277" t="s">
        <v>195</v>
      </c>
    </row>
    <row r="364" s="15" customFormat="1">
      <c r="B364" s="268"/>
      <c r="C364" s="269"/>
      <c r="D364" s="229" t="s">
        <v>299</v>
      </c>
      <c r="E364" s="270" t="s">
        <v>1</v>
      </c>
      <c r="F364" s="271" t="s">
        <v>619</v>
      </c>
      <c r="G364" s="269"/>
      <c r="H364" s="270" t="s">
        <v>1</v>
      </c>
      <c r="I364" s="272"/>
      <c r="J364" s="269"/>
      <c r="K364" s="269"/>
      <c r="L364" s="273"/>
      <c r="M364" s="274"/>
      <c r="N364" s="275"/>
      <c r="O364" s="275"/>
      <c r="P364" s="275"/>
      <c r="Q364" s="275"/>
      <c r="R364" s="275"/>
      <c r="S364" s="275"/>
      <c r="T364" s="276"/>
      <c r="AT364" s="277" t="s">
        <v>299</v>
      </c>
      <c r="AU364" s="277" t="s">
        <v>86</v>
      </c>
      <c r="AV364" s="15" t="s">
        <v>84</v>
      </c>
      <c r="AW364" s="15" t="s">
        <v>38</v>
      </c>
      <c r="AX364" s="15" t="s">
        <v>77</v>
      </c>
      <c r="AY364" s="277" t="s">
        <v>195</v>
      </c>
    </row>
    <row r="365" s="12" customFormat="1">
      <c r="B365" s="235"/>
      <c r="C365" s="236"/>
      <c r="D365" s="229" t="s">
        <v>299</v>
      </c>
      <c r="E365" s="237" t="s">
        <v>1</v>
      </c>
      <c r="F365" s="238" t="s">
        <v>662</v>
      </c>
      <c r="G365" s="236"/>
      <c r="H365" s="239">
        <v>2.73</v>
      </c>
      <c r="I365" s="240"/>
      <c r="J365" s="236"/>
      <c r="K365" s="236"/>
      <c r="L365" s="241"/>
      <c r="M365" s="242"/>
      <c r="N365" s="243"/>
      <c r="O365" s="243"/>
      <c r="P365" s="243"/>
      <c r="Q365" s="243"/>
      <c r="R365" s="243"/>
      <c r="S365" s="243"/>
      <c r="T365" s="244"/>
      <c r="AT365" s="245" t="s">
        <v>299</v>
      </c>
      <c r="AU365" s="245" t="s">
        <v>86</v>
      </c>
      <c r="AV365" s="12" t="s">
        <v>86</v>
      </c>
      <c r="AW365" s="12" t="s">
        <v>38</v>
      </c>
      <c r="AX365" s="12" t="s">
        <v>77</v>
      </c>
      <c r="AY365" s="245" t="s">
        <v>195</v>
      </c>
    </row>
    <row r="366" s="12" customFormat="1">
      <c r="B366" s="235"/>
      <c r="C366" s="236"/>
      <c r="D366" s="229" t="s">
        <v>299</v>
      </c>
      <c r="E366" s="237" t="s">
        <v>1</v>
      </c>
      <c r="F366" s="238" t="s">
        <v>663</v>
      </c>
      <c r="G366" s="236"/>
      <c r="H366" s="239">
        <v>6.3380000000000001</v>
      </c>
      <c r="I366" s="240"/>
      <c r="J366" s="236"/>
      <c r="K366" s="236"/>
      <c r="L366" s="241"/>
      <c r="M366" s="242"/>
      <c r="N366" s="243"/>
      <c r="O366" s="243"/>
      <c r="P366" s="243"/>
      <c r="Q366" s="243"/>
      <c r="R366" s="243"/>
      <c r="S366" s="243"/>
      <c r="T366" s="244"/>
      <c r="AT366" s="245" t="s">
        <v>299</v>
      </c>
      <c r="AU366" s="245" t="s">
        <v>86</v>
      </c>
      <c r="AV366" s="12" t="s">
        <v>86</v>
      </c>
      <c r="AW366" s="12" t="s">
        <v>38</v>
      </c>
      <c r="AX366" s="12" t="s">
        <v>77</v>
      </c>
      <c r="AY366" s="245" t="s">
        <v>195</v>
      </c>
    </row>
    <row r="367" s="12" customFormat="1">
      <c r="B367" s="235"/>
      <c r="C367" s="236"/>
      <c r="D367" s="229" t="s">
        <v>299</v>
      </c>
      <c r="E367" s="237" t="s">
        <v>1</v>
      </c>
      <c r="F367" s="238" t="s">
        <v>664</v>
      </c>
      <c r="G367" s="236"/>
      <c r="H367" s="239">
        <v>2.73</v>
      </c>
      <c r="I367" s="240"/>
      <c r="J367" s="236"/>
      <c r="K367" s="236"/>
      <c r="L367" s="241"/>
      <c r="M367" s="242"/>
      <c r="N367" s="243"/>
      <c r="O367" s="243"/>
      <c r="P367" s="243"/>
      <c r="Q367" s="243"/>
      <c r="R367" s="243"/>
      <c r="S367" s="243"/>
      <c r="T367" s="244"/>
      <c r="AT367" s="245" t="s">
        <v>299</v>
      </c>
      <c r="AU367" s="245" t="s">
        <v>86</v>
      </c>
      <c r="AV367" s="12" t="s">
        <v>86</v>
      </c>
      <c r="AW367" s="12" t="s">
        <v>38</v>
      </c>
      <c r="AX367" s="12" t="s">
        <v>77</v>
      </c>
      <c r="AY367" s="245" t="s">
        <v>195</v>
      </c>
    </row>
    <row r="368" s="12" customFormat="1">
      <c r="B368" s="235"/>
      <c r="C368" s="236"/>
      <c r="D368" s="229" t="s">
        <v>299</v>
      </c>
      <c r="E368" s="237" t="s">
        <v>1</v>
      </c>
      <c r="F368" s="238" t="s">
        <v>665</v>
      </c>
      <c r="G368" s="236"/>
      <c r="H368" s="239">
        <v>2.73</v>
      </c>
      <c r="I368" s="240"/>
      <c r="J368" s="236"/>
      <c r="K368" s="236"/>
      <c r="L368" s="241"/>
      <c r="M368" s="242"/>
      <c r="N368" s="243"/>
      <c r="O368" s="243"/>
      <c r="P368" s="243"/>
      <c r="Q368" s="243"/>
      <c r="R368" s="243"/>
      <c r="S368" s="243"/>
      <c r="T368" s="244"/>
      <c r="AT368" s="245" t="s">
        <v>299</v>
      </c>
      <c r="AU368" s="245" t="s">
        <v>86</v>
      </c>
      <c r="AV368" s="12" t="s">
        <v>86</v>
      </c>
      <c r="AW368" s="12" t="s">
        <v>38</v>
      </c>
      <c r="AX368" s="12" t="s">
        <v>77</v>
      </c>
      <c r="AY368" s="245" t="s">
        <v>195</v>
      </c>
    </row>
    <row r="369" s="12" customFormat="1">
      <c r="B369" s="235"/>
      <c r="C369" s="236"/>
      <c r="D369" s="229" t="s">
        <v>299</v>
      </c>
      <c r="E369" s="237" t="s">
        <v>1</v>
      </c>
      <c r="F369" s="238" t="s">
        <v>666</v>
      </c>
      <c r="G369" s="236"/>
      <c r="H369" s="239">
        <v>0.71999999999999997</v>
      </c>
      <c r="I369" s="240"/>
      <c r="J369" s="236"/>
      <c r="K369" s="236"/>
      <c r="L369" s="241"/>
      <c r="M369" s="242"/>
      <c r="N369" s="243"/>
      <c r="O369" s="243"/>
      <c r="P369" s="243"/>
      <c r="Q369" s="243"/>
      <c r="R369" s="243"/>
      <c r="S369" s="243"/>
      <c r="T369" s="244"/>
      <c r="AT369" s="245" t="s">
        <v>299</v>
      </c>
      <c r="AU369" s="245" t="s">
        <v>86</v>
      </c>
      <c r="AV369" s="12" t="s">
        <v>86</v>
      </c>
      <c r="AW369" s="12" t="s">
        <v>38</v>
      </c>
      <c r="AX369" s="12" t="s">
        <v>77</v>
      </c>
      <c r="AY369" s="245" t="s">
        <v>195</v>
      </c>
    </row>
    <row r="370" s="12" customFormat="1">
      <c r="B370" s="235"/>
      <c r="C370" s="236"/>
      <c r="D370" s="229" t="s">
        <v>299</v>
      </c>
      <c r="E370" s="237" t="s">
        <v>1</v>
      </c>
      <c r="F370" s="238" t="s">
        <v>667</v>
      </c>
      <c r="G370" s="236"/>
      <c r="H370" s="239">
        <v>0.82499999999999996</v>
      </c>
      <c r="I370" s="240"/>
      <c r="J370" s="236"/>
      <c r="K370" s="236"/>
      <c r="L370" s="241"/>
      <c r="M370" s="242"/>
      <c r="N370" s="243"/>
      <c r="O370" s="243"/>
      <c r="P370" s="243"/>
      <c r="Q370" s="243"/>
      <c r="R370" s="243"/>
      <c r="S370" s="243"/>
      <c r="T370" s="244"/>
      <c r="AT370" s="245" t="s">
        <v>299</v>
      </c>
      <c r="AU370" s="245" t="s">
        <v>86</v>
      </c>
      <c r="AV370" s="12" t="s">
        <v>86</v>
      </c>
      <c r="AW370" s="12" t="s">
        <v>38</v>
      </c>
      <c r="AX370" s="12" t="s">
        <v>77</v>
      </c>
      <c r="AY370" s="245" t="s">
        <v>195</v>
      </c>
    </row>
    <row r="371" s="12" customFormat="1">
      <c r="B371" s="235"/>
      <c r="C371" s="236"/>
      <c r="D371" s="229" t="s">
        <v>299</v>
      </c>
      <c r="E371" s="237" t="s">
        <v>1</v>
      </c>
      <c r="F371" s="238" t="s">
        <v>668</v>
      </c>
      <c r="G371" s="236"/>
      <c r="H371" s="239">
        <v>0.26300000000000001</v>
      </c>
      <c r="I371" s="240"/>
      <c r="J371" s="236"/>
      <c r="K371" s="236"/>
      <c r="L371" s="241"/>
      <c r="M371" s="242"/>
      <c r="N371" s="243"/>
      <c r="O371" s="243"/>
      <c r="P371" s="243"/>
      <c r="Q371" s="243"/>
      <c r="R371" s="243"/>
      <c r="S371" s="243"/>
      <c r="T371" s="244"/>
      <c r="AT371" s="245" t="s">
        <v>299</v>
      </c>
      <c r="AU371" s="245" t="s">
        <v>86</v>
      </c>
      <c r="AV371" s="12" t="s">
        <v>86</v>
      </c>
      <c r="AW371" s="12" t="s">
        <v>38</v>
      </c>
      <c r="AX371" s="12" t="s">
        <v>77</v>
      </c>
      <c r="AY371" s="245" t="s">
        <v>195</v>
      </c>
    </row>
    <row r="372" s="15" customFormat="1">
      <c r="B372" s="268"/>
      <c r="C372" s="269"/>
      <c r="D372" s="229" t="s">
        <v>299</v>
      </c>
      <c r="E372" s="270" t="s">
        <v>1</v>
      </c>
      <c r="F372" s="271" t="s">
        <v>622</v>
      </c>
      <c r="G372" s="269"/>
      <c r="H372" s="270" t="s">
        <v>1</v>
      </c>
      <c r="I372" s="272"/>
      <c r="J372" s="269"/>
      <c r="K372" s="269"/>
      <c r="L372" s="273"/>
      <c r="M372" s="274"/>
      <c r="N372" s="275"/>
      <c r="O372" s="275"/>
      <c r="P372" s="275"/>
      <c r="Q372" s="275"/>
      <c r="R372" s="275"/>
      <c r="S372" s="275"/>
      <c r="T372" s="276"/>
      <c r="AT372" s="277" t="s">
        <v>299</v>
      </c>
      <c r="AU372" s="277" t="s">
        <v>86</v>
      </c>
      <c r="AV372" s="15" t="s">
        <v>84</v>
      </c>
      <c r="AW372" s="15" t="s">
        <v>38</v>
      </c>
      <c r="AX372" s="15" t="s">
        <v>77</v>
      </c>
      <c r="AY372" s="277" t="s">
        <v>195</v>
      </c>
    </row>
    <row r="373" s="12" customFormat="1">
      <c r="B373" s="235"/>
      <c r="C373" s="236"/>
      <c r="D373" s="229" t="s">
        <v>299</v>
      </c>
      <c r="E373" s="237" t="s">
        <v>1</v>
      </c>
      <c r="F373" s="238" t="s">
        <v>669</v>
      </c>
      <c r="G373" s="236"/>
      <c r="H373" s="239">
        <v>3.2450000000000001</v>
      </c>
      <c r="I373" s="240"/>
      <c r="J373" s="236"/>
      <c r="K373" s="236"/>
      <c r="L373" s="241"/>
      <c r="M373" s="242"/>
      <c r="N373" s="243"/>
      <c r="O373" s="243"/>
      <c r="P373" s="243"/>
      <c r="Q373" s="243"/>
      <c r="R373" s="243"/>
      <c r="S373" s="243"/>
      <c r="T373" s="244"/>
      <c r="AT373" s="245" t="s">
        <v>299</v>
      </c>
      <c r="AU373" s="245" t="s">
        <v>86</v>
      </c>
      <c r="AV373" s="12" t="s">
        <v>86</v>
      </c>
      <c r="AW373" s="12" t="s">
        <v>38</v>
      </c>
      <c r="AX373" s="12" t="s">
        <v>77</v>
      </c>
      <c r="AY373" s="245" t="s">
        <v>195</v>
      </c>
    </row>
    <row r="374" s="12" customFormat="1">
      <c r="B374" s="235"/>
      <c r="C374" s="236"/>
      <c r="D374" s="229" t="s">
        <v>299</v>
      </c>
      <c r="E374" s="237" t="s">
        <v>1</v>
      </c>
      <c r="F374" s="238" t="s">
        <v>670</v>
      </c>
      <c r="G374" s="236"/>
      <c r="H374" s="239">
        <v>5.0209999999999999</v>
      </c>
      <c r="I374" s="240"/>
      <c r="J374" s="236"/>
      <c r="K374" s="236"/>
      <c r="L374" s="241"/>
      <c r="M374" s="242"/>
      <c r="N374" s="243"/>
      <c r="O374" s="243"/>
      <c r="P374" s="243"/>
      <c r="Q374" s="243"/>
      <c r="R374" s="243"/>
      <c r="S374" s="243"/>
      <c r="T374" s="244"/>
      <c r="AT374" s="245" t="s">
        <v>299</v>
      </c>
      <c r="AU374" s="245" t="s">
        <v>86</v>
      </c>
      <c r="AV374" s="12" t="s">
        <v>86</v>
      </c>
      <c r="AW374" s="12" t="s">
        <v>38</v>
      </c>
      <c r="AX374" s="12" t="s">
        <v>77</v>
      </c>
      <c r="AY374" s="245" t="s">
        <v>195</v>
      </c>
    </row>
    <row r="375" s="12" customFormat="1">
      <c r="B375" s="235"/>
      <c r="C375" s="236"/>
      <c r="D375" s="229" t="s">
        <v>299</v>
      </c>
      <c r="E375" s="237" t="s">
        <v>1</v>
      </c>
      <c r="F375" s="238" t="s">
        <v>671</v>
      </c>
      <c r="G375" s="236"/>
      <c r="H375" s="239">
        <v>6.1289999999999996</v>
      </c>
      <c r="I375" s="240"/>
      <c r="J375" s="236"/>
      <c r="K375" s="236"/>
      <c r="L375" s="241"/>
      <c r="M375" s="242"/>
      <c r="N375" s="243"/>
      <c r="O375" s="243"/>
      <c r="P375" s="243"/>
      <c r="Q375" s="243"/>
      <c r="R375" s="243"/>
      <c r="S375" s="243"/>
      <c r="T375" s="244"/>
      <c r="AT375" s="245" t="s">
        <v>299</v>
      </c>
      <c r="AU375" s="245" t="s">
        <v>86</v>
      </c>
      <c r="AV375" s="12" t="s">
        <v>86</v>
      </c>
      <c r="AW375" s="12" t="s">
        <v>38</v>
      </c>
      <c r="AX375" s="12" t="s">
        <v>77</v>
      </c>
      <c r="AY375" s="245" t="s">
        <v>195</v>
      </c>
    </row>
    <row r="376" s="12" customFormat="1">
      <c r="B376" s="235"/>
      <c r="C376" s="236"/>
      <c r="D376" s="229" t="s">
        <v>299</v>
      </c>
      <c r="E376" s="237" t="s">
        <v>1</v>
      </c>
      <c r="F376" s="238" t="s">
        <v>672</v>
      </c>
      <c r="G376" s="236"/>
      <c r="H376" s="239">
        <v>0.77000000000000002</v>
      </c>
      <c r="I376" s="240"/>
      <c r="J376" s="236"/>
      <c r="K376" s="236"/>
      <c r="L376" s="241"/>
      <c r="M376" s="242"/>
      <c r="N376" s="243"/>
      <c r="O376" s="243"/>
      <c r="P376" s="243"/>
      <c r="Q376" s="243"/>
      <c r="R376" s="243"/>
      <c r="S376" s="243"/>
      <c r="T376" s="244"/>
      <c r="AT376" s="245" t="s">
        <v>299</v>
      </c>
      <c r="AU376" s="245" t="s">
        <v>86</v>
      </c>
      <c r="AV376" s="12" t="s">
        <v>86</v>
      </c>
      <c r="AW376" s="12" t="s">
        <v>38</v>
      </c>
      <c r="AX376" s="12" t="s">
        <v>77</v>
      </c>
      <c r="AY376" s="245" t="s">
        <v>195</v>
      </c>
    </row>
    <row r="377" s="13" customFormat="1">
      <c r="B377" s="246"/>
      <c r="C377" s="247"/>
      <c r="D377" s="229" t="s">
        <v>299</v>
      </c>
      <c r="E377" s="248" t="s">
        <v>1</v>
      </c>
      <c r="F377" s="249" t="s">
        <v>301</v>
      </c>
      <c r="G377" s="247"/>
      <c r="H377" s="250">
        <v>31.501000000000001</v>
      </c>
      <c r="I377" s="251"/>
      <c r="J377" s="247"/>
      <c r="K377" s="247"/>
      <c r="L377" s="252"/>
      <c r="M377" s="253"/>
      <c r="N377" s="254"/>
      <c r="O377" s="254"/>
      <c r="P377" s="254"/>
      <c r="Q377" s="254"/>
      <c r="R377" s="254"/>
      <c r="S377" s="254"/>
      <c r="T377" s="255"/>
      <c r="AT377" s="256" t="s">
        <v>299</v>
      </c>
      <c r="AU377" s="256" t="s">
        <v>86</v>
      </c>
      <c r="AV377" s="13" t="s">
        <v>215</v>
      </c>
      <c r="AW377" s="13" t="s">
        <v>38</v>
      </c>
      <c r="AX377" s="13" t="s">
        <v>84</v>
      </c>
      <c r="AY377" s="256" t="s">
        <v>195</v>
      </c>
    </row>
    <row r="378" s="1" customFormat="1" ht="16.5" customHeight="1">
      <c r="B378" s="39"/>
      <c r="C378" s="217" t="s">
        <v>673</v>
      </c>
      <c r="D378" s="217" t="s">
        <v>198</v>
      </c>
      <c r="E378" s="218" t="s">
        <v>674</v>
      </c>
      <c r="F378" s="219" t="s">
        <v>675</v>
      </c>
      <c r="G378" s="220" t="s">
        <v>321</v>
      </c>
      <c r="H378" s="221">
        <v>275.25999999999999</v>
      </c>
      <c r="I378" s="222"/>
      <c r="J378" s="223">
        <f>ROUND(I378*H378,2)</f>
        <v>0</v>
      </c>
      <c r="K378" s="219" t="s">
        <v>202</v>
      </c>
      <c r="L378" s="44"/>
      <c r="M378" s="224" t="s">
        <v>1</v>
      </c>
      <c r="N378" s="225" t="s">
        <v>48</v>
      </c>
      <c r="O378" s="80"/>
      <c r="P378" s="226">
        <f>O378*H378</f>
        <v>0</v>
      </c>
      <c r="Q378" s="226">
        <v>0.0051900000000000002</v>
      </c>
      <c r="R378" s="226">
        <f>Q378*H378</f>
        <v>1.4285994</v>
      </c>
      <c r="S378" s="226">
        <v>0</v>
      </c>
      <c r="T378" s="227">
        <f>S378*H378</f>
        <v>0</v>
      </c>
      <c r="AR378" s="17" t="s">
        <v>215</v>
      </c>
      <c r="AT378" s="17" t="s">
        <v>198</v>
      </c>
      <c r="AU378" s="17" t="s">
        <v>86</v>
      </c>
      <c r="AY378" s="17" t="s">
        <v>195</v>
      </c>
      <c r="BE378" s="228">
        <f>IF(N378="základní",J378,0)</f>
        <v>0</v>
      </c>
      <c r="BF378" s="228">
        <f>IF(N378="snížená",J378,0)</f>
        <v>0</v>
      </c>
      <c r="BG378" s="228">
        <f>IF(N378="zákl. přenesená",J378,0)</f>
        <v>0</v>
      </c>
      <c r="BH378" s="228">
        <f>IF(N378="sníž. přenesená",J378,0)</f>
        <v>0</v>
      </c>
      <c r="BI378" s="228">
        <f>IF(N378="nulová",J378,0)</f>
        <v>0</v>
      </c>
      <c r="BJ378" s="17" t="s">
        <v>84</v>
      </c>
      <c r="BK378" s="228">
        <f>ROUND(I378*H378,2)</f>
        <v>0</v>
      </c>
      <c r="BL378" s="17" t="s">
        <v>215</v>
      </c>
      <c r="BM378" s="17" t="s">
        <v>676</v>
      </c>
    </row>
    <row r="379" s="15" customFormat="1">
      <c r="B379" s="268"/>
      <c r="C379" s="269"/>
      <c r="D379" s="229" t="s">
        <v>299</v>
      </c>
      <c r="E379" s="270" t="s">
        <v>1</v>
      </c>
      <c r="F379" s="271" t="s">
        <v>618</v>
      </c>
      <c r="G379" s="269"/>
      <c r="H379" s="270" t="s">
        <v>1</v>
      </c>
      <c r="I379" s="272"/>
      <c r="J379" s="269"/>
      <c r="K379" s="269"/>
      <c r="L379" s="273"/>
      <c r="M379" s="274"/>
      <c r="N379" s="275"/>
      <c r="O379" s="275"/>
      <c r="P379" s="275"/>
      <c r="Q379" s="275"/>
      <c r="R379" s="275"/>
      <c r="S379" s="275"/>
      <c r="T379" s="276"/>
      <c r="AT379" s="277" t="s">
        <v>299</v>
      </c>
      <c r="AU379" s="277" t="s">
        <v>86</v>
      </c>
      <c r="AV379" s="15" t="s">
        <v>84</v>
      </c>
      <c r="AW379" s="15" t="s">
        <v>38</v>
      </c>
      <c r="AX379" s="15" t="s">
        <v>77</v>
      </c>
      <c r="AY379" s="277" t="s">
        <v>195</v>
      </c>
    </row>
    <row r="380" s="15" customFormat="1">
      <c r="B380" s="268"/>
      <c r="C380" s="269"/>
      <c r="D380" s="229" t="s">
        <v>299</v>
      </c>
      <c r="E380" s="270" t="s">
        <v>1</v>
      </c>
      <c r="F380" s="271" t="s">
        <v>619</v>
      </c>
      <c r="G380" s="269"/>
      <c r="H380" s="270" t="s">
        <v>1</v>
      </c>
      <c r="I380" s="272"/>
      <c r="J380" s="269"/>
      <c r="K380" s="269"/>
      <c r="L380" s="273"/>
      <c r="M380" s="274"/>
      <c r="N380" s="275"/>
      <c r="O380" s="275"/>
      <c r="P380" s="275"/>
      <c r="Q380" s="275"/>
      <c r="R380" s="275"/>
      <c r="S380" s="275"/>
      <c r="T380" s="276"/>
      <c r="AT380" s="277" t="s">
        <v>299</v>
      </c>
      <c r="AU380" s="277" t="s">
        <v>86</v>
      </c>
      <c r="AV380" s="15" t="s">
        <v>84</v>
      </c>
      <c r="AW380" s="15" t="s">
        <v>38</v>
      </c>
      <c r="AX380" s="15" t="s">
        <v>77</v>
      </c>
      <c r="AY380" s="277" t="s">
        <v>195</v>
      </c>
    </row>
    <row r="381" s="12" customFormat="1">
      <c r="B381" s="235"/>
      <c r="C381" s="236"/>
      <c r="D381" s="229" t="s">
        <v>299</v>
      </c>
      <c r="E381" s="237" t="s">
        <v>1</v>
      </c>
      <c r="F381" s="238" t="s">
        <v>677</v>
      </c>
      <c r="G381" s="236"/>
      <c r="H381" s="239">
        <v>15.6</v>
      </c>
      <c r="I381" s="240"/>
      <c r="J381" s="236"/>
      <c r="K381" s="236"/>
      <c r="L381" s="241"/>
      <c r="M381" s="242"/>
      <c r="N381" s="243"/>
      <c r="O381" s="243"/>
      <c r="P381" s="243"/>
      <c r="Q381" s="243"/>
      <c r="R381" s="243"/>
      <c r="S381" s="243"/>
      <c r="T381" s="244"/>
      <c r="AT381" s="245" t="s">
        <v>299</v>
      </c>
      <c r="AU381" s="245" t="s">
        <v>86</v>
      </c>
      <c r="AV381" s="12" t="s">
        <v>86</v>
      </c>
      <c r="AW381" s="12" t="s">
        <v>38</v>
      </c>
      <c r="AX381" s="12" t="s">
        <v>77</v>
      </c>
      <c r="AY381" s="245" t="s">
        <v>195</v>
      </c>
    </row>
    <row r="382" s="12" customFormat="1">
      <c r="B382" s="235"/>
      <c r="C382" s="236"/>
      <c r="D382" s="229" t="s">
        <v>299</v>
      </c>
      <c r="E382" s="237" t="s">
        <v>1</v>
      </c>
      <c r="F382" s="238" t="s">
        <v>678</v>
      </c>
      <c r="G382" s="236"/>
      <c r="H382" s="239">
        <v>50.700000000000003</v>
      </c>
      <c r="I382" s="240"/>
      <c r="J382" s="236"/>
      <c r="K382" s="236"/>
      <c r="L382" s="241"/>
      <c r="M382" s="242"/>
      <c r="N382" s="243"/>
      <c r="O382" s="243"/>
      <c r="P382" s="243"/>
      <c r="Q382" s="243"/>
      <c r="R382" s="243"/>
      <c r="S382" s="243"/>
      <c r="T382" s="244"/>
      <c r="AT382" s="245" t="s">
        <v>299</v>
      </c>
      <c r="AU382" s="245" t="s">
        <v>86</v>
      </c>
      <c r="AV382" s="12" t="s">
        <v>86</v>
      </c>
      <c r="AW382" s="12" t="s">
        <v>38</v>
      </c>
      <c r="AX382" s="12" t="s">
        <v>77</v>
      </c>
      <c r="AY382" s="245" t="s">
        <v>195</v>
      </c>
    </row>
    <row r="383" s="12" customFormat="1">
      <c r="B383" s="235"/>
      <c r="C383" s="236"/>
      <c r="D383" s="229" t="s">
        <v>299</v>
      </c>
      <c r="E383" s="237" t="s">
        <v>1</v>
      </c>
      <c r="F383" s="238" t="s">
        <v>679</v>
      </c>
      <c r="G383" s="236"/>
      <c r="H383" s="239">
        <v>15.6</v>
      </c>
      <c r="I383" s="240"/>
      <c r="J383" s="236"/>
      <c r="K383" s="236"/>
      <c r="L383" s="241"/>
      <c r="M383" s="242"/>
      <c r="N383" s="243"/>
      <c r="O383" s="243"/>
      <c r="P383" s="243"/>
      <c r="Q383" s="243"/>
      <c r="R383" s="243"/>
      <c r="S383" s="243"/>
      <c r="T383" s="244"/>
      <c r="AT383" s="245" t="s">
        <v>299</v>
      </c>
      <c r="AU383" s="245" t="s">
        <v>86</v>
      </c>
      <c r="AV383" s="12" t="s">
        <v>86</v>
      </c>
      <c r="AW383" s="12" t="s">
        <v>38</v>
      </c>
      <c r="AX383" s="12" t="s">
        <v>77</v>
      </c>
      <c r="AY383" s="245" t="s">
        <v>195</v>
      </c>
    </row>
    <row r="384" s="12" customFormat="1">
      <c r="B384" s="235"/>
      <c r="C384" s="236"/>
      <c r="D384" s="229" t="s">
        <v>299</v>
      </c>
      <c r="E384" s="237" t="s">
        <v>1</v>
      </c>
      <c r="F384" s="238" t="s">
        <v>680</v>
      </c>
      <c r="G384" s="236"/>
      <c r="H384" s="239">
        <v>15.6</v>
      </c>
      <c r="I384" s="240"/>
      <c r="J384" s="236"/>
      <c r="K384" s="236"/>
      <c r="L384" s="241"/>
      <c r="M384" s="242"/>
      <c r="N384" s="243"/>
      <c r="O384" s="243"/>
      <c r="P384" s="243"/>
      <c r="Q384" s="243"/>
      <c r="R384" s="243"/>
      <c r="S384" s="243"/>
      <c r="T384" s="244"/>
      <c r="AT384" s="245" t="s">
        <v>299</v>
      </c>
      <c r="AU384" s="245" t="s">
        <v>86</v>
      </c>
      <c r="AV384" s="12" t="s">
        <v>86</v>
      </c>
      <c r="AW384" s="12" t="s">
        <v>38</v>
      </c>
      <c r="AX384" s="12" t="s">
        <v>77</v>
      </c>
      <c r="AY384" s="245" t="s">
        <v>195</v>
      </c>
    </row>
    <row r="385" s="12" customFormat="1">
      <c r="B385" s="235"/>
      <c r="C385" s="236"/>
      <c r="D385" s="229" t="s">
        <v>299</v>
      </c>
      <c r="E385" s="237" t="s">
        <v>1</v>
      </c>
      <c r="F385" s="238" t="s">
        <v>681</v>
      </c>
      <c r="G385" s="236"/>
      <c r="H385" s="239">
        <v>6</v>
      </c>
      <c r="I385" s="240"/>
      <c r="J385" s="236"/>
      <c r="K385" s="236"/>
      <c r="L385" s="241"/>
      <c r="M385" s="242"/>
      <c r="N385" s="243"/>
      <c r="O385" s="243"/>
      <c r="P385" s="243"/>
      <c r="Q385" s="243"/>
      <c r="R385" s="243"/>
      <c r="S385" s="243"/>
      <c r="T385" s="244"/>
      <c r="AT385" s="245" t="s">
        <v>299</v>
      </c>
      <c r="AU385" s="245" t="s">
        <v>86</v>
      </c>
      <c r="AV385" s="12" t="s">
        <v>86</v>
      </c>
      <c r="AW385" s="12" t="s">
        <v>38</v>
      </c>
      <c r="AX385" s="12" t="s">
        <v>77</v>
      </c>
      <c r="AY385" s="245" t="s">
        <v>195</v>
      </c>
    </row>
    <row r="386" s="12" customFormat="1">
      <c r="B386" s="235"/>
      <c r="C386" s="236"/>
      <c r="D386" s="229" t="s">
        <v>299</v>
      </c>
      <c r="E386" s="237" t="s">
        <v>1</v>
      </c>
      <c r="F386" s="238" t="s">
        <v>682</v>
      </c>
      <c r="G386" s="236"/>
      <c r="H386" s="239">
        <v>5.5</v>
      </c>
      <c r="I386" s="240"/>
      <c r="J386" s="236"/>
      <c r="K386" s="236"/>
      <c r="L386" s="241"/>
      <c r="M386" s="242"/>
      <c r="N386" s="243"/>
      <c r="O386" s="243"/>
      <c r="P386" s="243"/>
      <c r="Q386" s="243"/>
      <c r="R386" s="243"/>
      <c r="S386" s="243"/>
      <c r="T386" s="244"/>
      <c r="AT386" s="245" t="s">
        <v>299</v>
      </c>
      <c r="AU386" s="245" t="s">
        <v>86</v>
      </c>
      <c r="AV386" s="12" t="s">
        <v>86</v>
      </c>
      <c r="AW386" s="12" t="s">
        <v>38</v>
      </c>
      <c r="AX386" s="12" t="s">
        <v>77</v>
      </c>
      <c r="AY386" s="245" t="s">
        <v>195</v>
      </c>
    </row>
    <row r="387" s="12" customFormat="1">
      <c r="B387" s="235"/>
      <c r="C387" s="236"/>
      <c r="D387" s="229" t="s">
        <v>299</v>
      </c>
      <c r="E387" s="237" t="s">
        <v>1</v>
      </c>
      <c r="F387" s="238" t="s">
        <v>683</v>
      </c>
      <c r="G387" s="236"/>
      <c r="H387" s="239">
        <v>1.5</v>
      </c>
      <c r="I387" s="240"/>
      <c r="J387" s="236"/>
      <c r="K387" s="236"/>
      <c r="L387" s="241"/>
      <c r="M387" s="242"/>
      <c r="N387" s="243"/>
      <c r="O387" s="243"/>
      <c r="P387" s="243"/>
      <c r="Q387" s="243"/>
      <c r="R387" s="243"/>
      <c r="S387" s="243"/>
      <c r="T387" s="244"/>
      <c r="AT387" s="245" t="s">
        <v>299</v>
      </c>
      <c r="AU387" s="245" t="s">
        <v>86</v>
      </c>
      <c r="AV387" s="12" t="s">
        <v>86</v>
      </c>
      <c r="AW387" s="12" t="s">
        <v>38</v>
      </c>
      <c r="AX387" s="12" t="s">
        <v>77</v>
      </c>
      <c r="AY387" s="245" t="s">
        <v>195</v>
      </c>
    </row>
    <row r="388" s="15" customFormat="1">
      <c r="B388" s="268"/>
      <c r="C388" s="269"/>
      <c r="D388" s="229" t="s">
        <v>299</v>
      </c>
      <c r="E388" s="270" t="s">
        <v>1</v>
      </c>
      <c r="F388" s="271" t="s">
        <v>622</v>
      </c>
      <c r="G388" s="269"/>
      <c r="H388" s="270" t="s">
        <v>1</v>
      </c>
      <c r="I388" s="272"/>
      <c r="J388" s="269"/>
      <c r="K388" s="269"/>
      <c r="L388" s="273"/>
      <c r="M388" s="274"/>
      <c r="N388" s="275"/>
      <c r="O388" s="275"/>
      <c r="P388" s="275"/>
      <c r="Q388" s="275"/>
      <c r="R388" s="275"/>
      <c r="S388" s="275"/>
      <c r="T388" s="276"/>
      <c r="AT388" s="277" t="s">
        <v>299</v>
      </c>
      <c r="AU388" s="277" t="s">
        <v>86</v>
      </c>
      <c r="AV388" s="15" t="s">
        <v>84</v>
      </c>
      <c r="AW388" s="15" t="s">
        <v>38</v>
      </c>
      <c r="AX388" s="15" t="s">
        <v>77</v>
      </c>
      <c r="AY388" s="277" t="s">
        <v>195</v>
      </c>
    </row>
    <row r="389" s="12" customFormat="1">
      <c r="B389" s="235"/>
      <c r="C389" s="236"/>
      <c r="D389" s="229" t="s">
        <v>299</v>
      </c>
      <c r="E389" s="237" t="s">
        <v>1</v>
      </c>
      <c r="F389" s="238" t="s">
        <v>684</v>
      </c>
      <c r="G389" s="236"/>
      <c r="H389" s="239">
        <v>18.539999999999999</v>
      </c>
      <c r="I389" s="240"/>
      <c r="J389" s="236"/>
      <c r="K389" s="236"/>
      <c r="L389" s="241"/>
      <c r="M389" s="242"/>
      <c r="N389" s="243"/>
      <c r="O389" s="243"/>
      <c r="P389" s="243"/>
      <c r="Q389" s="243"/>
      <c r="R389" s="243"/>
      <c r="S389" s="243"/>
      <c r="T389" s="244"/>
      <c r="AT389" s="245" t="s">
        <v>299</v>
      </c>
      <c r="AU389" s="245" t="s">
        <v>86</v>
      </c>
      <c r="AV389" s="12" t="s">
        <v>86</v>
      </c>
      <c r="AW389" s="12" t="s">
        <v>38</v>
      </c>
      <c r="AX389" s="12" t="s">
        <v>77</v>
      </c>
      <c r="AY389" s="245" t="s">
        <v>195</v>
      </c>
    </row>
    <row r="390" s="12" customFormat="1">
      <c r="B390" s="235"/>
      <c r="C390" s="236"/>
      <c r="D390" s="229" t="s">
        <v>299</v>
      </c>
      <c r="E390" s="237" t="s">
        <v>1</v>
      </c>
      <c r="F390" s="238" t="s">
        <v>685</v>
      </c>
      <c r="G390" s="236"/>
      <c r="H390" s="239">
        <v>40.170000000000002</v>
      </c>
      <c r="I390" s="240"/>
      <c r="J390" s="236"/>
      <c r="K390" s="236"/>
      <c r="L390" s="241"/>
      <c r="M390" s="242"/>
      <c r="N390" s="243"/>
      <c r="O390" s="243"/>
      <c r="P390" s="243"/>
      <c r="Q390" s="243"/>
      <c r="R390" s="243"/>
      <c r="S390" s="243"/>
      <c r="T390" s="244"/>
      <c r="AT390" s="245" t="s">
        <v>299</v>
      </c>
      <c r="AU390" s="245" t="s">
        <v>86</v>
      </c>
      <c r="AV390" s="12" t="s">
        <v>86</v>
      </c>
      <c r="AW390" s="12" t="s">
        <v>38</v>
      </c>
      <c r="AX390" s="12" t="s">
        <v>77</v>
      </c>
      <c r="AY390" s="245" t="s">
        <v>195</v>
      </c>
    </row>
    <row r="391" s="12" customFormat="1">
      <c r="B391" s="235"/>
      <c r="C391" s="236"/>
      <c r="D391" s="229" t="s">
        <v>299</v>
      </c>
      <c r="E391" s="237" t="s">
        <v>1</v>
      </c>
      <c r="F391" s="238" t="s">
        <v>686</v>
      </c>
      <c r="G391" s="236"/>
      <c r="H391" s="239">
        <v>35.020000000000003</v>
      </c>
      <c r="I391" s="240"/>
      <c r="J391" s="236"/>
      <c r="K391" s="236"/>
      <c r="L391" s="241"/>
      <c r="M391" s="242"/>
      <c r="N391" s="243"/>
      <c r="O391" s="243"/>
      <c r="P391" s="243"/>
      <c r="Q391" s="243"/>
      <c r="R391" s="243"/>
      <c r="S391" s="243"/>
      <c r="T391" s="244"/>
      <c r="AT391" s="245" t="s">
        <v>299</v>
      </c>
      <c r="AU391" s="245" t="s">
        <v>86</v>
      </c>
      <c r="AV391" s="12" t="s">
        <v>86</v>
      </c>
      <c r="AW391" s="12" t="s">
        <v>38</v>
      </c>
      <c r="AX391" s="12" t="s">
        <v>77</v>
      </c>
      <c r="AY391" s="245" t="s">
        <v>195</v>
      </c>
    </row>
    <row r="392" s="12" customFormat="1">
      <c r="B392" s="235"/>
      <c r="C392" s="236"/>
      <c r="D392" s="229" t="s">
        <v>299</v>
      </c>
      <c r="E392" s="237" t="s">
        <v>1</v>
      </c>
      <c r="F392" s="238" t="s">
        <v>687</v>
      </c>
      <c r="G392" s="236"/>
      <c r="H392" s="239">
        <v>8.8000000000000007</v>
      </c>
      <c r="I392" s="240"/>
      <c r="J392" s="236"/>
      <c r="K392" s="236"/>
      <c r="L392" s="241"/>
      <c r="M392" s="242"/>
      <c r="N392" s="243"/>
      <c r="O392" s="243"/>
      <c r="P392" s="243"/>
      <c r="Q392" s="243"/>
      <c r="R392" s="243"/>
      <c r="S392" s="243"/>
      <c r="T392" s="244"/>
      <c r="AT392" s="245" t="s">
        <v>299</v>
      </c>
      <c r="AU392" s="245" t="s">
        <v>86</v>
      </c>
      <c r="AV392" s="12" t="s">
        <v>86</v>
      </c>
      <c r="AW392" s="12" t="s">
        <v>38</v>
      </c>
      <c r="AX392" s="12" t="s">
        <v>77</v>
      </c>
      <c r="AY392" s="245" t="s">
        <v>195</v>
      </c>
    </row>
    <row r="393" s="14" customFormat="1">
      <c r="B393" s="257"/>
      <c r="C393" s="258"/>
      <c r="D393" s="229" t="s">
        <v>299</v>
      </c>
      <c r="E393" s="259" t="s">
        <v>1</v>
      </c>
      <c r="F393" s="260" t="s">
        <v>317</v>
      </c>
      <c r="G393" s="258"/>
      <c r="H393" s="261">
        <v>213.03</v>
      </c>
      <c r="I393" s="262"/>
      <c r="J393" s="258"/>
      <c r="K393" s="258"/>
      <c r="L393" s="263"/>
      <c r="M393" s="264"/>
      <c r="N393" s="265"/>
      <c r="O393" s="265"/>
      <c r="P393" s="265"/>
      <c r="Q393" s="265"/>
      <c r="R393" s="265"/>
      <c r="S393" s="265"/>
      <c r="T393" s="266"/>
      <c r="AT393" s="267" t="s">
        <v>299</v>
      </c>
      <c r="AU393" s="267" t="s">
        <v>86</v>
      </c>
      <c r="AV393" s="14" t="s">
        <v>210</v>
      </c>
      <c r="AW393" s="14" t="s">
        <v>38</v>
      </c>
      <c r="AX393" s="14" t="s">
        <v>77</v>
      </c>
      <c r="AY393" s="267" t="s">
        <v>195</v>
      </c>
    </row>
    <row r="394" s="15" customFormat="1">
      <c r="B394" s="268"/>
      <c r="C394" s="269"/>
      <c r="D394" s="229" t="s">
        <v>299</v>
      </c>
      <c r="E394" s="270" t="s">
        <v>1</v>
      </c>
      <c r="F394" s="271" t="s">
        <v>652</v>
      </c>
      <c r="G394" s="269"/>
      <c r="H394" s="270" t="s">
        <v>1</v>
      </c>
      <c r="I394" s="272"/>
      <c r="J394" s="269"/>
      <c r="K394" s="269"/>
      <c r="L394" s="273"/>
      <c r="M394" s="274"/>
      <c r="N394" s="275"/>
      <c r="O394" s="275"/>
      <c r="P394" s="275"/>
      <c r="Q394" s="275"/>
      <c r="R394" s="275"/>
      <c r="S394" s="275"/>
      <c r="T394" s="276"/>
      <c r="AT394" s="277" t="s">
        <v>299</v>
      </c>
      <c r="AU394" s="277" t="s">
        <v>86</v>
      </c>
      <c r="AV394" s="15" t="s">
        <v>84</v>
      </c>
      <c r="AW394" s="15" t="s">
        <v>38</v>
      </c>
      <c r="AX394" s="15" t="s">
        <v>77</v>
      </c>
      <c r="AY394" s="277" t="s">
        <v>195</v>
      </c>
    </row>
    <row r="395" s="12" customFormat="1">
      <c r="B395" s="235"/>
      <c r="C395" s="236"/>
      <c r="D395" s="229" t="s">
        <v>299</v>
      </c>
      <c r="E395" s="237" t="s">
        <v>1</v>
      </c>
      <c r="F395" s="238" t="s">
        <v>688</v>
      </c>
      <c r="G395" s="236"/>
      <c r="H395" s="239">
        <v>16.379999999999999</v>
      </c>
      <c r="I395" s="240"/>
      <c r="J395" s="236"/>
      <c r="K395" s="236"/>
      <c r="L395" s="241"/>
      <c r="M395" s="242"/>
      <c r="N395" s="243"/>
      <c r="O395" s="243"/>
      <c r="P395" s="243"/>
      <c r="Q395" s="243"/>
      <c r="R395" s="243"/>
      <c r="S395" s="243"/>
      <c r="T395" s="244"/>
      <c r="AT395" s="245" t="s">
        <v>299</v>
      </c>
      <c r="AU395" s="245" t="s">
        <v>86</v>
      </c>
      <c r="AV395" s="12" t="s">
        <v>86</v>
      </c>
      <c r="AW395" s="12" t="s">
        <v>38</v>
      </c>
      <c r="AX395" s="12" t="s">
        <v>77</v>
      </c>
      <c r="AY395" s="245" t="s">
        <v>195</v>
      </c>
    </row>
    <row r="396" s="12" customFormat="1">
      <c r="B396" s="235"/>
      <c r="C396" s="236"/>
      <c r="D396" s="229" t="s">
        <v>299</v>
      </c>
      <c r="E396" s="237" t="s">
        <v>1</v>
      </c>
      <c r="F396" s="238" t="s">
        <v>689</v>
      </c>
      <c r="G396" s="236"/>
      <c r="H396" s="239">
        <v>1.1200000000000001</v>
      </c>
      <c r="I396" s="240"/>
      <c r="J396" s="236"/>
      <c r="K396" s="236"/>
      <c r="L396" s="241"/>
      <c r="M396" s="242"/>
      <c r="N396" s="243"/>
      <c r="O396" s="243"/>
      <c r="P396" s="243"/>
      <c r="Q396" s="243"/>
      <c r="R396" s="243"/>
      <c r="S396" s="243"/>
      <c r="T396" s="244"/>
      <c r="AT396" s="245" t="s">
        <v>299</v>
      </c>
      <c r="AU396" s="245" t="s">
        <v>86</v>
      </c>
      <c r="AV396" s="12" t="s">
        <v>86</v>
      </c>
      <c r="AW396" s="12" t="s">
        <v>38</v>
      </c>
      <c r="AX396" s="12" t="s">
        <v>77</v>
      </c>
      <c r="AY396" s="245" t="s">
        <v>195</v>
      </c>
    </row>
    <row r="397" s="12" customFormat="1">
      <c r="B397" s="235"/>
      <c r="C397" s="236"/>
      <c r="D397" s="229" t="s">
        <v>299</v>
      </c>
      <c r="E397" s="237" t="s">
        <v>1</v>
      </c>
      <c r="F397" s="238" t="s">
        <v>690</v>
      </c>
      <c r="G397" s="236"/>
      <c r="H397" s="239">
        <v>1.05</v>
      </c>
      <c r="I397" s="240"/>
      <c r="J397" s="236"/>
      <c r="K397" s="236"/>
      <c r="L397" s="241"/>
      <c r="M397" s="242"/>
      <c r="N397" s="243"/>
      <c r="O397" s="243"/>
      <c r="P397" s="243"/>
      <c r="Q397" s="243"/>
      <c r="R397" s="243"/>
      <c r="S397" s="243"/>
      <c r="T397" s="244"/>
      <c r="AT397" s="245" t="s">
        <v>299</v>
      </c>
      <c r="AU397" s="245" t="s">
        <v>86</v>
      </c>
      <c r="AV397" s="12" t="s">
        <v>86</v>
      </c>
      <c r="AW397" s="12" t="s">
        <v>38</v>
      </c>
      <c r="AX397" s="12" t="s">
        <v>77</v>
      </c>
      <c r="AY397" s="245" t="s">
        <v>195</v>
      </c>
    </row>
    <row r="398" s="12" customFormat="1">
      <c r="B398" s="235"/>
      <c r="C398" s="236"/>
      <c r="D398" s="229" t="s">
        <v>299</v>
      </c>
      <c r="E398" s="237" t="s">
        <v>1</v>
      </c>
      <c r="F398" s="238" t="s">
        <v>691</v>
      </c>
      <c r="G398" s="236"/>
      <c r="H398" s="239">
        <v>26.879999999999999</v>
      </c>
      <c r="I398" s="240"/>
      <c r="J398" s="236"/>
      <c r="K398" s="236"/>
      <c r="L398" s="241"/>
      <c r="M398" s="242"/>
      <c r="N398" s="243"/>
      <c r="O398" s="243"/>
      <c r="P398" s="243"/>
      <c r="Q398" s="243"/>
      <c r="R398" s="243"/>
      <c r="S398" s="243"/>
      <c r="T398" s="244"/>
      <c r="AT398" s="245" t="s">
        <v>299</v>
      </c>
      <c r="AU398" s="245" t="s">
        <v>86</v>
      </c>
      <c r="AV398" s="12" t="s">
        <v>86</v>
      </c>
      <c r="AW398" s="12" t="s">
        <v>38</v>
      </c>
      <c r="AX398" s="12" t="s">
        <v>77</v>
      </c>
      <c r="AY398" s="245" t="s">
        <v>195</v>
      </c>
    </row>
    <row r="399" s="12" customFormat="1">
      <c r="B399" s="235"/>
      <c r="C399" s="236"/>
      <c r="D399" s="229" t="s">
        <v>299</v>
      </c>
      <c r="E399" s="237" t="s">
        <v>1</v>
      </c>
      <c r="F399" s="238" t="s">
        <v>692</v>
      </c>
      <c r="G399" s="236"/>
      <c r="H399" s="239">
        <v>16.800000000000001</v>
      </c>
      <c r="I399" s="240"/>
      <c r="J399" s="236"/>
      <c r="K399" s="236"/>
      <c r="L399" s="241"/>
      <c r="M399" s="242"/>
      <c r="N399" s="243"/>
      <c r="O399" s="243"/>
      <c r="P399" s="243"/>
      <c r="Q399" s="243"/>
      <c r="R399" s="243"/>
      <c r="S399" s="243"/>
      <c r="T399" s="244"/>
      <c r="AT399" s="245" t="s">
        <v>299</v>
      </c>
      <c r="AU399" s="245" t="s">
        <v>86</v>
      </c>
      <c r="AV399" s="12" t="s">
        <v>86</v>
      </c>
      <c r="AW399" s="12" t="s">
        <v>38</v>
      </c>
      <c r="AX399" s="12" t="s">
        <v>77</v>
      </c>
      <c r="AY399" s="245" t="s">
        <v>195</v>
      </c>
    </row>
    <row r="400" s="14" customFormat="1">
      <c r="B400" s="257"/>
      <c r="C400" s="258"/>
      <c r="D400" s="229" t="s">
        <v>299</v>
      </c>
      <c r="E400" s="259" t="s">
        <v>1</v>
      </c>
      <c r="F400" s="260" t="s">
        <v>317</v>
      </c>
      <c r="G400" s="258"/>
      <c r="H400" s="261">
        <v>62.229999999999997</v>
      </c>
      <c r="I400" s="262"/>
      <c r="J400" s="258"/>
      <c r="K400" s="258"/>
      <c r="L400" s="263"/>
      <c r="M400" s="264"/>
      <c r="N400" s="265"/>
      <c r="O400" s="265"/>
      <c r="P400" s="265"/>
      <c r="Q400" s="265"/>
      <c r="R400" s="265"/>
      <c r="S400" s="265"/>
      <c r="T400" s="266"/>
      <c r="AT400" s="267" t="s">
        <v>299</v>
      </c>
      <c r="AU400" s="267" t="s">
        <v>86</v>
      </c>
      <c r="AV400" s="14" t="s">
        <v>210</v>
      </c>
      <c r="AW400" s="14" t="s">
        <v>38</v>
      </c>
      <c r="AX400" s="14" t="s">
        <v>77</v>
      </c>
      <c r="AY400" s="267" t="s">
        <v>195</v>
      </c>
    </row>
    <row r="401" s="13" customFormat="1">
      <c r="B401" s="246"/>
      <c r="C401" s="247"/>
      <c r="D401" s="229" t="s">
        <v>299</v>
      </c>
      <c r="E401" s="248" t="s">
        <v>1</v>
      </c>
      <c r="F401" s="249" t="s">
        <v>301</v>
      </c>
      <c r="G401" s="247"/>
      <c r="H401" s="250">
        <v>275.25999999999999</v>
      </c>
      <c r="I401" s="251"/>
      <c r="J401" s="247"/>
      <c r="K401" s="247"/>
      <c r="L401" s="252"/>
      <c r="M401" s="253"/>
      <c r="N401" s="254"/>
      <c r="O401" s="254"/>
      <c r="P401" s="254"/>
      <c r="Q401" s="254"/>
      <c r="R401" s="254"/>
      <c r="S401" s="254"/>
      <c r="T401" s="255"/>
      <c r="AT401" s="256" t="s">
        <v>299</v>
      </c>
      <c r="AU401" s="256" t="s">
        <v>86</v>
      </c>
      <c r="AV401" s="13" t="s">
        <v>215</v>
      </c>
      <c r="AW401" s="13" t="s">
        <v>38</v>
      </c>
      <c r="AX401" s="13" t="s">
        <v>84</v>
      </c>
      <c r="AY401" s="256" t="s">
        <v>195</v>
      </c>
    </row>
    <row r="402" s="1" customFormat="1" ht="16.5" customHeight="1">
      <c r="B402" s="39"/>
      <c r="C402" s="217" t="s">
        <v>693</v>
      </c>
      <c r="D402" s="217" t="s">
        <v>198</v>
      </c>
      <c r="E402" s="218" t="s">
        <v>694</v>
      </c>
      <c r="F402" s="219" t="s">
        <v>695</v>
      </c>
      <c r="G402" s="220" t="s">
        <v>321</v>
      </c>
      <c r="H402" s="221">
        <v>275.25999999999999</v>
      </c>
      <c r="I402" s="222"/>
      <c r="J402" s="223">
        <f>ROUND(I402*H402,2)</f>
        <v>0</v>
      </c>
      <c r="K402" s="219" t="s">
        <v>202</v>
      </c>
      <c r="L402" s="44"/>
      <c r="M402" s="224" t="s">
        <v>1</v>
      </c>
      <c r="N402" s="225" t="s">
        <v>48</v>
      </c>
      <c r="O402" s="80"/>
      <c r="P402" s="226">
        <f>O402*H402</f>
        <v>0</v>
      </c>
      <c r="Q402" s="226">
        <v>0</v>
      </c>
      <c r="R402" s="226">
        <f>Q402*H402</f>
        <v>0</v>
      </c>
      <c r="S402" s="226">
        <v>0</v>
      </c>
      <c r="T402" s="227">
        <f>S402*H402</f>
        <v>0</v>
      </c>
      <c r="AR402" s="17" t="s">
        <v>215</v>
      </c>
      <c r="AT402" s="17" t="s">
        <v>198</v>
      </c>
      <c r="AU402" s="17" t="s">
        <v>86</v>
      </c>
      <c r="AY402" s="17" t="s">
        <v>195</v>
      </c>
      <c r="BE402" s="228">
        <f>IF(N402="základní",J402,0)</f>
        <v>0</v>
      </c>
      <c r="BF402" s="228">
        <f>IF(N402="snížená",J402,0)</f>
        <v>0</v>
      </c>
      <c r="BG402" s="228">
        <f>IF(N402="zákl. přenesená",J402,0)</f>
        <v>0</v>
      </c>
      <c r="BH402" s="228">
        <f>IF(N402="sníž. přenesená",J402,0)</f>
        <v>0</v>
      </c>
      <c r="BI402" s="228">
        <f>IF(N402="nulová",J402,0)</f>
        <v>0</v>
      </c>
      <c r="BJ402" s="17" t="s">
        <v>84</v>
      </c>
      <c r="BK402" s="228">
        <f>ROUND(I402*H402,2)</f>
        <v>0</v>
      </c>
      <c r="BL402" s="17" t="s">
        <v>215</v>
      </c>
      <c r="BM402" s="17" t="s">
        <v>696</v>
      </c>
    </row>
    <row r="403" s="1" customFormat="1" ht="16.5" customHeight="1">
      <c r="B403" s="39"/>
      <c r="C403" s="217" t="s">
        <v>697</v>
      </c>
      <c r="D403" s="217" t="s">
        <v>198</v>
      </c>
      <c r="E403" s="218" t="s">
        <v>698</v>
      </c>
      <c r="F403" s="219" t="s">
        <v>699</v>
      </c>
      <c r="G403" s="220" t="s">
        <v>350</v>
      </c>
      <c r="H403" s="221">
        <v>4.5380000000000003</v>
      </c>
      <c r="I403" s="222"/>
      <c r="J403" s="223">
        <f>ROUND(I403*H403,2)</f>
        <v>0</v>
      </c>
      <c r="K403" s="219" t="s">
        <v>202</v>
      </c>
      <c r="L403" s="44"/>
      <c r="M403" s="224" t="s">
        <v>1</v>
      </c>
      <c r="N403" s="225" t="s">
        <v>48</v>
      </c>
      <c r="O403" s="80"/>
      <c r="P403" s="226">
        <f>O403*H403</f>
        <v>0</v>
      </c>
      <c r="Q403" s="226">
        <v>1.0525599999999999</v>
      </c>
      <c r="R403" s="226">
        <f>Q403*H403</f>
        <v>4.7765172800000002</v>
      </c>
      <c r="S403" s="226">
        <v>0</v>
      </c>
      <c r="T403" s="227">
        <f>S403*H403</f>
        <v>0</v>
      </c>
      <c r="AR403" s="17" t="s">
        <v>215</v>
      </c>
      <c r="AT403" s="17" t="s">
        <v>198</v>
      </c>
      <c r="AU403" s="17" t="s">
        <v>86</v>
      </c>
      <c r="AY403" s="17" t="s">
        <v>195</v>
      </c>
      <c r="BE403" s="228">
        <f>IF(N403="základní",J403,0)</f>
        <v>0</v>
      </c>
      <c r="BF403" s="228">
        <f>IF(N403="snížená",J403,0)</f>
        <v>0</v>
      </c>
      <c r="BG403" s="228">
        <f>IF(N403="zákl. přenesená",J403,0)</f>
        <v>0</v>
      </c>
      <c r="BH403" s="228">
        <f>IF(N403="sníž. přenesená",J403,0)</f>
        <v>0</v>
      </c>
      <c r="BI403" s="228">
        <f>IF(N403="nulová",J403,0)</f>
        <v>0</v>
      </c>
      <c r="BJ403" s="17" t="s">
        <v>84</v>
      </c>
      <c r="BK403" s="228">
        <f>ROUND(I403*H403,2)</f>
        <v>0</v>
      </c>
      <c r="BL403" s="17" t="s">
        <v>215</v>
      </c>
      <c r="BM403" s="17" t="s">
        <v>700</v>
      </c>
    </row>
    <row r="404" s="15" customFormat="1">
      <c r="B404" s="268"/>
      <c r="C404" s="269"/>
      <c r="D404" s="229" t="s">
        <v>299</v>
      </c>
      <c r="E404" s="270" t="s">
        <v>1</v>
      </c>
      <c r="F404" s="271" t="s">
        <v>701</v>
      </c>
      <c r="G404" s="269"/>
      <c r="H404" s="270" t="s">
        <v>1</v>
      </c>
      <c r="I404" s="272"/>
      <c r="J404" s="269"/>
      <c r="K404" s="269"/>
      <c r="L404" s="273"/>
      <c r="M404" s="274"/>
      <c r="N404" s="275"/>
      <c r="O404" s="275"/>
      <c r="P404" s="275"/>
      <c r="Q404" s="275"/>
      <c r="R404" s="275"/>
      <c r="S404" s="275"/>
      <c r="T404" s="276"/>
      <c r="AT404" s="277" t="s">
        <v>299</v>
      </c>
      <c r="AU404" s="277" t="s">
        <v>86</v>
      </c>
      <c r="AV404" s="15" t="s">
        <v>84</v>
      </c>
      <c r="AW404" s="15" t="s">
        <v>38</v>
      </c>
      <c r="AX404" s="15" t="s">
        <v>77</v>
      </c>
      <c r="AY404" s="277" t="s">
        <v>195</v>
      </c>
    </row>
    <row r="405" s="12" customFormat="1">
      <c r="B405" s="235"/>
      <c r="C405" s="236"/>
      <c r="D405" s="229" t="s">
        <v>299</v>
      </c>
      <c r="E405" s="237" t="s">
        <v>1</v>
      </c>
      <c r="F405" s="238" t="s">
        <v>702</v>
      </c>
      <c r="G405" s="236"/>
      <c r="H405" s="239">
        <v>3.218</v>
      </c>
      <c r="I405" s="240"/>
      <c r="J405" s="236"/>
      <c r="K405" s="236"/>
      <c r="L405" s="241"/>
      <c r="M405" s="242"/>
      <c r="N405" s="243"/>
      <c r="O405" s="243"/>
      <c r="P405" s="243"/>
      <c r="Q405" s="243"/>
      <c r="R405" s="243"/>
      <c r="S405" s="243"/>
      <c r="T405" s="244"/>
      <c r="AT405" s="245" t="s">
        <v>299</v>
      </c>
      <c r="AU405" s="245" t="s">
        <v>86</v>
      </c>
      <c r="AV405" s="12" t="s">
        <v>86</v>
      </c>
      <c r="AW405" s="12" t="s">
        <v>38</v>
      </c>
      <c r="AX405" s="12" t="s">
        <v>77</v>
      </c>
      <c r="AY405" s="245" t="s">
        <v>195</v>
      </c>
    </row>
    <row r="406" s="12" customFormat="1">
      <c r="B406" s="235"/>
      <c r="C406" s="236"/>
      <c r="D406" s="229" t="s">
        <v>299</v>
      </c>
      <c r="E406" s="237" t="s">
        <v>1</v>
      </c>
      <c r="F406" s="238" t="s">
        <v>703</v>
      </c>
      <c r="G406" s="236"/>
      <c r="H406" s="239">
        <v>0.72799999999999998</v>
      </c>
      <c r="I406" s="240"/>
      <c r="J406" s="236"/>
      <c r="K406" s="236"/>
      <c r="L406" s="241"/>
      <c r="M406" s="242"/>
      <c r="N406" s="243"/>
      <c r="O406" s="243"/>
      <c r="P406" s="243"/>
      <c r="Q406" s="243"/>
      <c r="R406" s="243"/>
      <c r="S406" s="243"/>
      <c r="T406" s="244"/>
      <c r="AT406" s="245" t="s">
        <v>299</v>
      </c>
      <c r="AU406" s="245" t="s">
        <v>86</v>
      </c>
      <c r="AV406" s="12" t="s">
        <v>86</v>
      </c>
      <c r="AW406" s="12" t="s">
        <v>38</v>
      </c>
      <c r="AX406" s="12" t="s">
        <v>77</v>
      </c>
      <c r="AY406" s="245" t="s">
        <v>195</v>
      </c>
    </row>
    <row r="407" s="14" customFormat="1">
      <c r="B407" s="257"/>
      <c r="C407" s="258"/>
      <c r="D407" s="229" t="s">
        <v>299</v>
      </c>
      <c r="E407" s="259" t="s">
        <v>1</v>
      </c>
      <c r="F407" s="260" t="s">
        <v>317</v>
      </c>
      <c r="G407" s="258"/>
      <c r="H407" s="261">
        <v>3.9460000000000002</v>
      </c>
      <c r="I407" s="262"/>
      <c r="J407" s="258"/>
      <c r="K407" s="258"/>
      <c r="L407" s="263"/>
      <c r="M407" s="264"/>
      <c r="N407" s="265"/>
      <c r="O407" s="265"/>
      <c r="P407" s="265"/>
      <c r="Q407" s="265"/>
      <c r="R407" s="265"/>
      <c r="S407" s="265"/>
      <c r="T407" s="266"/>
      <c r="AT407" s="267" t="s">
        <v>299</v>
      </c>
      <c r="AU407" s="267" t="s">
        <v>86</v>
      </c>
      <c r="AV407" s="14" t="s">
        <v>210</v>
      </c>
      <c r="AW407" s="14" t="s">
        <v>38</v>
      </c>
      <c r="AX407" s="14" t="s">
        <v>77</v>
      </c>
      <c r="AY407" s="267" t="s">
        <v>195</v>
      </c>
    </row>
    <row r="408" s="12" customFormat="1">
      <c r="B408" s="235"/>
      <c r="C408" s="236"/>
      <c r="D408" s="229" t="s">
        <v>299</v>
      </c>
      <c r="E408" s="237" t="s">
        <v>1</v>
      </c>
      <c r="F408" s="238" t="s">
        <v>704</v>
      </c>
      <c r="G408" s="236"/>
      <c r="H408" s="239">
        <v>0.59199999999999997</v>
      </c>
      <c r="I408" s="240"/>
      <c r="J408" s="236"/>
      <c r="K408" s="236"/>
      <c r="L408" s="241"/>
      <c r="M408" s="242"/>
      <c r="N408" s="243"/>
      <c r="O408" s="243"/>
      <c r="P408" s="243"/>
      <c r="Q408" s="243"/>
      <c r="R408" s="243"/>
      <c r="S408" s="243"/>
      <c r="T408" s="244"/>
      <c r="AT408" s="245" t="s">
        <v>299</v>
      </c>
      <c r="AU408" s="245" t="s">
        <v>86</v>
      </c>
      <c r="AV408" s="12" t="s">
        <v>86</v>
      </c>
      <c r="AW408" s="12" t="s">
        <v>38</v>
      </c>
      <c r="AX408" s="12" t="s">
        <v>77</v>
      </c>
      <c r="AY408" s="245" t="s">
        <v>195</v>
      </c>
    </row>
    <row r="409" s="13" customFormat="1">
      <c r="B409" s="246"/>
      <c r="C409" s="247"/>
      <c r="D409" s="229" t="s">
        <v>299</v>
      </c>
      <c r="E409" s="248" t="s">
        <v>1</v>
      </c>
      <c r="F409" s="249" t="s">
        <v>301</v>
      </c>
      <c r="G409" s="247"/>
      <c r="H409" s="250">
        <v>4.5380000000000003</v>
      </c>
      <c r="I409" s="251"/>
      <c r="J409" s="247"/>
      <c r="K409" s="247"/>
      <c r="L409" s="252"/>
      <c r="M409" s="253"/>
      <c r="N409" s="254"/>
      <c r="O409" s="254"/>
      <c r="P409" s="254"/>
      <c r="Q409" s="254"/>
      <c r="R409" s="254"/>
      <c r="S409" s="254"/>
      <c r="T409" s="255"/>
      <c r="AT409" s="256" t="s">
        <v>299</v>
      </c>
      <c r="AU409" s="256" t="s">
        <v>86</v>
      </c>
      <c r="AV409" s="13" t="s">
        <v>215</v>
      </c>
      <c r="AW409" s="13" t="s">
        <v>38</v>
      </c>
      <c r="AX409" s="13" t="s">
        <v>84</v>
      </c>
      <c r="AY409" s="256" t="s">
        <v>195</v>
      </c>
    </row>
    <row r="410" s="1" customFormat="1" ht="16.5" customHeight="1">
      <c r="B410" s="39"/>
      <c r="C410" s="217" t="s">
        <v>705</v>
      </c>
      <c r="D410" s="217" t="s">
        <v>198</v>
      </c>
      <c r="E410" s="218" t="s">
        <v>706</v>
      </c>
      <c r="F410" s="219" t="s">
        <v>707</v>
      </c>
      <c r="G410" s="220" t="s">
        <v>201</v>
      </c>
      <c r="H410" s="221">
        <v>1</v>
      </c>
      <c r="I410" s="222"/>
      <c r="J410" s="223">
        <f>ROUND(I410*H410,2)</f>
        <v>0</v>
      </c>
      <c r="K410" s="219" t="s">
        <v>1</v>
      </c>
      <c r="L410" s="44"/>
      <c r="M410" s="224" t="s">
        <v>1</v>
      </c>
      <c r="N410" s="225" t="s">
        <v>48</v>
      </c>
      <c r="O410" s="80"/>
      <c r="P410" s="226">
        <f>O410*H410</f>
        <v>0</v>
      </c>
      <c r="Q410" s="226">
        <v>2.4533700000000001</v>
      </c>
      <c r="R410" s="226">
        <f>Q410*H410</f>
        <v>2.4533700000000001</v>
      </c>
      <c r="S410" s="226">
        <v>0</v>
      </c>
      <c r="T410" s="227">
        <f>S410*H410</f>
        <v>0</v>
      </c>
      <c r="AR410" s="17" t="s">
        <v>215</v>
      </c>
      <c r="AT410" s="17" t="s">
        <v>198</v>
      </c>
      <c r="AU410" s="17" t="s">
        <v>86</v>
      </c>
      <c r="AY410" s="17" t="s">
        <v>195</v>
      </c>
      <c r="BE410" s="228">
        <f>IF(N410="základní",J410,0)</f>
        <v>0</v>
      </c>
      <c r="BF410" s="228">
        <f>IF(N410="snížená",J410,0)</f>
        <v>0</v>
      </c>
      <c r="BG410" s="228">
        <f>IF(N410="zákl. přenesená",J410,0)</f>
        <v>0</v>
      </c>
      <c r="BH410" s="228">
        <f>IF(N410="sníž. přenesená",J410,0)</f>
        <v>0</v>
      </c>
      <c r="BI410" s="228">
        <f>IF(N410="nulová",J410,0)</f>
        <v>0</v>
      </c>
      <c r="BJ410" s="17" t="s">
        <v>84</v>
      </c>
      <c r="BK410" s="228">
        <f>ROUND(I410*H410,2)</f>
        <v>0</v>
      </c>
      <c r="BL410" s="17" t="s">
        <v>215</v>
      </c>
      <c r="BM410" s="17" t="s">
        <v>708</v>
      </c>
    </row>
    <row r="411" s="1" customFormat="1">
      <c r="B411" s="39"/>
      <c r="C411" s="40"/>
      <c r="D411" s="229" t="s">
        <v>205</v>
      </c>
      <c r="E411" s="40"/>
      <c r="F411" s="230" t="s">
        <v>709</v>
      </c>
      <c r="G411" s="40"/>
      <c r="H411" s="40"/>
      <c r="I411" s="144"/>
      <c r="J411" s="40"/>
      <c r="K411" s="40"/>
      <c r="L411" s="44"/>
      <c r="M411" s="231"/>
      <c r="N411" s="80"/>
      <c r="O411" s="80"/>
      <c r="P411" s="80"/>
      <c r="Q411" s="80"/>
      <c r="R411" s="80"/>
      <c r="S411" s="80"/>
      <c r="T411" s="81"/>
      <c r="AT411" s="17" t="s">
        <v>205</v>
      </c>
      <c r="AU411" s="17" t="s">
        <v>86</v>
      </c>
    </row>
    <row r="412" s="12" customFormat="1">
      <c r="B412" s="235"/>
      <c r="C412" s="236"/>
      <c r="D412" s="229" t="s">
        <v>299</v>
      </c>
      <c r="E412" s="237" t="s">
        <v>1</v>
      </c>
      <c r="F412" s="238" t="s">
        <v>710</v>
      </c>
      <c r="G412" s="236"/>
      <c r="H412" s="239">
        <v>1</v>
      </c>
      <c r="I412" s="240"/>
      <c r="J412" s="236"/>
      <c r="K412" s="236"/>
      <c r="L412" s="241"/>
      <c r="M412" s="242"/>
      <c r="N412" s="243"/>
      <c r="O412" s="243"/>
      <c r="P412" s="243"/>
      <c r="Q412" s="243"/>
      <c r="R412" s="243"/>
      <c r="S412" s="243"/>
      <c r="T412" s="244"/>
      <c r="AT412" s="245" t="s">
        <v>299</v>
      </c>
      <c r="AU412" s="245" t="s">
        <v>86</v>
      </c>
      <c r="AV412" s="12" t="s">
        <v>86</v>
      </c>
      <c r="AW412" s="12" t="s">
        <v>38</v>
      </c>
      <c r="AX412" s="12" t="s">
        <v>77</v>
      </c>
      <c r="AY412" s="245" t="s">
        <v>195</v>
      </c>
    </row>
    <row r="413" s="13" customFormat="1">
      <c r="B413" s="246"/>
      <c r="C413" s="247"/>
      <c r="D413" s="229" t="s">
        <v>299</v>
      </c>
      <c r="E413" s="248" t="s">
        <v>1</v>
      </c>
      <c r="F413" s="249" t="s">
        <v>301</v>
      </c>
      <c r="G413" s="247"/>
      <c r="H413" s="250">
        <v>1</v>
      </c>
      <c r="I413" s="251"/>
      <c r="J413" s="247"/>
      <c r="K413" s="247"/>
      <c r="L413" s="252"/>
      <c r="M413" s="253"/>
      <c r="N413" s="254"/>
      <c r="O413" s="254"/>
      <c r="P413" s="254"/>
      <c r="Q413" s="254"/>
      <c r="R413" s="254"/>
      <c r="S413" s="254"/>
      <c r="T413" s="255"/>
      <c r="AT413" s="256" t="s">
        <v>299</v>
      </c>
      <c r="AU413" s="256" t="s">
        <v>86</v>
      </c>
      <c r="AV413" s="13" t="s">
        <v>215</v>
      </c>
      <c r="AW413" s="13" t="s">
        <v>38</v>
      </c>
      <c r="AX413" s="13" t="s">
        <v>84</v>
      </c>
      <c r="AY413" s="256" t="s">
        <v>195</v>
      </c>
    </row>
    <row r="414" s="1" customFormat="1" ht="16.5" customHeight="1">
      <c r="B414" s="39"/>
      <c r="C414" s="217" t="s">
        <v>711</v>
      </c>
      <c r="D414" s="217" t="s">
        <v>198</v>
      </c>
      <c r="E414" s="218" t="s">
        <v>712</v>
      </c>
      <c r="F414" s="219" t="s">
        <v>713</v>
      </c>
      <c r="G414" s="220" t="s">
        <v>309</v>
      </c>
      <c r="H414" s="221">
        <v>35.729999999999997</v>
      </c>
      <c r="I414" s="222"/>
      <c r="J414" s="223">
        <f>ROUND(I414*H414,2)</f>
        <v>0</v>
      </c>
      <c r="K414" s="219" t="s">
        <v>202</v>
      </c>
      <c r="L414" s="44"/>
      <c r="M414" s="224" t="s">
        <v>1</v>
      </c>
      <c r="N414" s="225" t="s">
        <v>48</v>
      </c>
      <c r="O414" s="80"/>
      <c r="P414" s="226">
        <f>O414*H414</f>
        <v>0</v>
      </c>
      <c r="Q414" s="226">
        <v>1.8907700000000001</v>
      </c>
      <c r="R414" s="226">
        <f>Q414*H414</f>
        <v>67.557212100000001</v>
      </c>
      <c r="S414" s="226">
        <v>0</v>
      </c>
      <c r="T414" s="227">
        <f>S414*H414</f>
        <v>0</v>
      </c>
      <c r="AR414" s="17" t="s">
        <v>84</v>
      </c>
      <c r="AT414" s="17" t="s">
        <v>198</v>
      </c>
      <c r="AU414" s="17" t="s">
        <v>86</v>
      </c>
      <c r="AY414" s="17" t="s">
        <v>195</v>
      </c>
      <c r="BE414" s="228">
        <f>IF(N414="základní",J414,0)</f>
        <v>0</v>
      </c>
      <c r="BF414" s="228">
        <f>IF(N414="snížená",J414,0)</f>
        <v>0</v>
      </c>
      <c r="BG414" s="228">
        <f>IF(N414="zákl. přenesená",J414,0)</f>
        <v>0</v>
      </c>
      <c r="BH414" s="228">
        <f>IF(N414="sníž. přenesená",J414,0)</f>
        <v>0</v>
      </c>
      <c r="BI414" s="228">
        <f>IF(N414="nulová",J414,0)</f>
        <v>0</v>
      </c>
      <c r="BJ414" s="17" t="s">
        <v>84</v>
      </c>
      <c r="BK414" s="228">
        <f>ROUND(I414*H414,2)</f>
        <v>0</v>
      </c>
      <c r="BL414" s="17" t="s">
        <v>84</v>
      </c>
      <c r="BM414" s="17" t="s">
        <v>714</v>
      </c>
    </row>
    <row r="415" s="12" customFormat="1">
      <c r="B415" s="235"/>
      <c r="C415" s="236"/>
      <c r="D415" s="229" t="s">
        <v>299</v>
      </c>
      <c r="E415" s="237" t="s">
        <v>1</v>
      </c>
      <c r="F415" s="238" t="s">
        <v>715</v>
      </c>
      <c r="G415" s="236"/>
      <c r="H415" s="239">
        <v>35.729999999999997</v>
      </c>
      <c r="I415" s="240"/>
      <c r="J415" s="236"/>
      <c r="K415" s="236"/>
      <c r="L415" s="241"/>
      <c r="M415" s="242"/>
      <c r="N415" s="243"/>
      <c r="O415" s="243"/>
      <c r="P415" s="243"/>
      <c r="Q415" s="243"/>
      <c r="R415" s="243"/>
      <c r="S415" s="243"/>
      <c r="T415" s="244"/>
      <c r="AT415" s="245" t="s">
        <v>299</v>
      </c>
      <c r="AU415" s="245" t="s">
        <v>86</v>
      </c>
      <c r="AV415" s="12" t="s">
        <v>86</v>
      </c>
      <c r="AW415" s="12" t="s">
        <v>38</v>
      </c>
      <c r="AX415" s="12" t="s">
        <v>77</v>
      </c>
      <c r="AY415" s="245" t="s">
        <v>195</v>
      </c>
    </row>
    <row r="416" s="13" customFormat="1">
      <c r="B416" s="246"/>
      <c r="C416" s="247"/>
      <c r="D416" s="229" t="s">
        <v>299</v>
      </c>
      <c r="E416" s="248" t="s">
        <v>1</v>
      </c>
      <c r="F416" s="249" t="s">
        <v>301</v>
      </c>
      <c r="G416" s="247"/>
      <c r="H416" s="250">
        <v>35.729999999999997</v>
      </c>
      <c r="I416" s="251"/>
      <c r="J416" s="247"/>
      <c r="K416" s="247"/>
      <c r="L416" s="252"/>
      <c r="M416" s="253"/>
      <c r="N416" s="254"/>
      <c r="O416" s="254"/>
      <c r="P416" s="254"/>
      <c r="Q416" s="254"/>
      <c r="R416" s="254"/>
      <c r="S416" s="254"/>
      <c r="T416" s="255"/>
      <c r="AT416" s="256" t="s">
        <v>299</v>
      </c>
      <c r="AU416" s="256" t="s">
        <v>86</v>
      </c>
      <c r="AV416" s="13" t="s">
        <v>215</v>
      </c>
      <c r="AW416" s="13" t="s">
        <v>38</v>
      </c>
      <c r="AX416" s="13" t="s">
        <v>84</v>
      </c>
      <c r="AY416" s="256" t="s">
        <v>195</v>
      </c>
    </row>
    <row r="417" s="1" customFormat="1" ht="16.5" customHeight="1">
      <c r="B417" s="39"/>
      <c r="C417" s="217" t="s">
        <v>716</v>
      </c>
      <c r="D417" s="217" t="s">
        <v>198</v>
      </c>
      <c r="E417" s="218" t="s">
        <v>717</v>
      </c>
      <c r="F417" s="219" t="s">
        <v>718</v>
      </c>
      <c r="G417" s="220" t="s">
        <v>321</v>
      </c>
      <c r="H417" s="221">
        <v>235.90000000000001</v>
      </c>
      <c r="I417" s="222"/>
      <c r="J417" s="223">
        <f>ROUND(I417*H417,2)</f>
        <v>0</v>
      </c>
      <c r="K417" s="219" t="s">
        <v>202</v>
      </c>
      <c r="L417" s="44"/>
      <c r="M417" s="224" t="s">
        <v>1</v>
      </c>
      <c r="N417" s="225" t="s">
        <v>48</v>
      </c>
      <c r="O417" s="80"/>
      <c r="P417" s="226">
        <f>O417*H417</f>
        <v>0</v>
      </c>
      <c r="Q417" s="226">
        <v>0.22797999999999999</v>
      </c>
      <c r="R417" s="226">
        <f>Q417*H417</f>
        <v>53.780481999999999</v>
      </c>
      <c r="S417" s="226">
        <v>0</v>
      </c>
      <c r="T417" s="227">
        <f>S417*H417</f>
        <v>0</v>
      </c>
      <c r="AR417" s="17" t="s">
        <v>215</v>
      </c>
      <c r="AT417" s="17" t="s">
        <v>198</v>
      </c>
      <c r="AU417" s="17" t="s">
        <v>86</v>
      </c>
      <c r="AY417" s="17" t="s">
        <v>195</v>
      </c>
      <c r="BE417" s="228">
        <f>IF(N417="základní",J417,0)</f>
        <v>0</v>
      </c>
      <c r="BF417" s="228">
        <f>IF(N417="snížená",J417,0)</f>
        <v>0</v>
      </c>
      <c r="BG417" s="228">
        <f>IF(N417="zákl. přenesená",J417,0)</f>
        <v>0</v>
      </c>
      <c r="BH417" s="228">
        <f>IF(N417="sníž. přenesená",J417,0)</f>
        <v>0</v>
      </c>
      <c r="BI417" s="228">
        <f>IF(N417="nulová",J417,0)</f>
        <v>0</v>
      </c>
      <c r="BJ417" s="17" t="s">
        <v>84</v>
      </c>
      <c r="BK417" s="228">
        <f>ROUND(I417*H417,2)</f>
        <v>0</v>
      </c>
      <c r="BL417" s="17" t="s">
        <v>215</v>
      </c>
      <c r="BM417" s="17" t="s">
        <v>719</v>
      </c>
    </row>
    <row r="418" s="15" customFormat="1">
      <c r="B418" s="268"/>
      <c r="C418" s="269"/>
      <c r="D418" s="229" t="s">
        <v>299</v>
      </c>
      <c r="E418" s="270" t="s">
        <v>1</v>
      </c>
      <c r="F418" s="271" t="s">
        <v>362</v>
      </c>
      <c r="G418" s="269"/>
      <c r="H418" s="270" t="s">
        <v>1</v>
      </c>
      <c r="I418" s="272"/>
      <c r="J418" s="269"/>
      <c r="K418" s="269"/>
      <c r="L418" s="273"/>
      <c r="M418" s="274"/>
      <c r="N418" s="275"/>
      <c r="O418" s="275"/>
      <c r="P418" s="275"/>
      <c r="Q418" s="275"/>
      <c r="R418" s="275"/>
      <c r="S418" s="275"/>
      <c r="T418" s="276"/>
      <c r="AT418" s="277" t="s">
        <v>299</v>
      </c>
      <c r="AU418" s="277" t="s">
        <v>86</v>
      </c>
      <c r="AV418" s="15" t="s">
        <v>84</v>
      </c>
      <c r="AW418" s="15" t="s">
        <v>38</v>
      </c>
      <c r="AX418" s="15" t="s">
        <v>77</v>
      </c>
      <c r="AY418" s="277" t="s">
        <v>195</v>
      </c>
    </row>
    <row r="419" s="12" customFormat="1">
      <c r="B419" s="235"/>
      <c r="C419" s="236"/>
      <c r="D419" s="229" t="s">
        <v>299</v>
      </c>
      <c r="E419" s="237" t="s">
        <v>1</v>
      </c>
      <c r="F419" s="238" t="s">
        <v>720</v>
      </c>
      <c r="G419" s="236"/>
      <c r="H419" s="239">
        <v>83.519999999999996</v>
      </c>
      <c r="I419" s="240"/>
      <c r="J419" s="236"/>
      <c r="K419" s="236"/>
      <c r="L419" s="241"/>
      <c r="M419" s="242"/>
      <c r="N419" s="243"/>
      <c r="O419" s="243"/>
      <c r="P419" s="243"/>
      <c r="Q419" s="243"/>
      <c r="R419" s="243"/>
      <c r="S419" s="243"/>
      <c r="T419" s="244"/>
      <c r="AT419" s="245" t="s">
        <v>299</v>
      </c>
      <c r="AU419" s="245" t="s">
        <v>86</v>
      </c>
      <c r="AV419" s="12" t="s">
        <v>86</v>
      </c>
      <c r="AW419" s="12" t="s">
        <v>38</v>
      </c>
      <c r="AX419" s="12" t="s">
        <v>77</v>
      </c>
      <c r="AY419" s="245" t="s">
        <v>195</v>
      </c>
    </row>
    <row r="420" s="12" customFormat="1">
      <c r="B420" s="235"/>
      <c r="C420" s="236"/>
      <c r="D420" s="229" t="s">
        <v>299</v>
      </c>
      <c r="E420" s="237" t="s">
        <v>1</v>
      </c>
      <c r="F420" s="238" t="s">
        <v>721</v>
      </c>
      <c r="G420" s="236"/>
      <c r="H420" s="239">
        <v>152.38</v>
      </c>
      <c r="I420" s="240"/>
      <c r="J420" s="236"/>
      <c r="K420" s="236"/>
      <c r="L420" s="241"/>
      <c r="M420" s="242"/>
      <c r="N420" s="243"/>
      <c r="O420" s="243"/>
      <c r="P420" s="243"/>
      <c r="Q420" s="243"/>
      <c r="R420" s="243"/>
      <c r="S420" s="243"/>
      <c r="T420" s="244"/>
      <c r="AT420" s="245" t="s">
        <v>299</v>
      </c>
      <c r="AU420" s="245" t="s">
        <v>86</v>
      </c>
      <c r="AV420" s="12" t="s">
        <v>86</v>
      </c>
      <c r="AW420" s="12" t="s">
        <v>38</v>
      </c>
      <c r="AX420" s="12" t="s">
        <v>77</v>
      </c>
      <c r="AY420" s="245" t="s">
        <v>195</v>
      </c>
    </row>
    <row r="421" s="13" customFormat="1">
      <c r="B421" s="246"/>
      <c r="C421" s="247"/>
      <c r="D421" s="229" t="s">
        <v>299</v>
      </c>
      <c r="E421" s="248" t="s">
        <v>1</v>
      </c>
      <c r="F421" s="249" t="s">
        <v>301</v>
      </c>
      <c r="G421" s="247"/>
      <c r="H421" s="250">
        <v>235.90000000000001</v>
      </c>
      <c r="I421" s="251"/>
      <c r="J421" s="247"/>
      <c r="K421" s="247"/>
      <c r="L421" s="252"/>
      <c r="M421" s="253"/>
      <c r="N421" s="254"/>
      <c r="O421" s="254"/>
      <c r="P421" s="254"/>
      <c r="Q421" s="254"/>
      <c r="R421" s="254"/>
      <c r="S421" s="254"/>
      <c r="T421" s="255"/>
      <c r="AT421" s="256" t="s">
        <v>299</v>
      </c>
      <c r="AU421" s="256" t="s">
        <v>86</v>
      </c>
      <c r="AV421" s="13" t="s">
        <v>215</v>
      </c>
      <c r="AW421" s="13" t="s">
        <v>38</v>
      </c>
      <c r="AX421" s="13" t="s">
        <v>84</v>
      </c>
      <c r="AY421" s="256" t="s">
        <v>195</v>
      </c>
    </row>
    <row r="422" s="11" customFormat="1" ht="22.8" customHeight="1">
      <c r="B422" s="201"/>
      <c r="C422" s="202"/>
      <c r="D422" s="203" t="s">
        <v>76</v>
      </c>
      <c r="E422" s="215" t="s">
        <v>228</v>
      </c>
      <c r="F422" s="215" t="s">
        <v>722</v>
      </c>
      <c r="G422" s="202"/>
      <c r="H422" s="202"/>
      <c r="I422" s="205"/>
      <c r="J422" s="216">
        <f>BK422</f>
        <v>0</v>
      </c>
      <c r="K422" s="202"/>
      <c r="L422" s="207"/>
      <c r="M422" s="208"/>
      <c r="N422" s="209"/>
      <c r="O422" s="209"/>
      <c r="P422" s="210">
        <f>SUM(P423:P512)</f>
        <v>0</v>
      </c>
      <c r="Q422" s="209"/>
      <c r="R422" s="210">
        <f>SUM(R423:R512)</f>
        <v>1041.14397044</v>
      </c>
      <c r="S422" s="209"/>
      <c r="T422" s="211">
        <f>SUM(T423:T512)</f>
        <v>0</v>
      </c>
      <c r="AR422" s="212" t="s">
        <v>84</v>
      </c>
      <c r="AT422" s="213" t="s">
        <v>76</v>
      </c>
      <c r="AU422" s="213" t="s">
        <v>84</v>
      </c>
      <c r="AY422" s="212" t="s">
        <v>195</v>
      </c>
      <c r="BK422" s="214">
        <f>SUM(BK423:BK512)</f>
        <v>0</v>
      </c>
    </row>
    <row r="423" s="1" customFormat="1" ht="16.5" customHeight="1">
      <c r="B423" s="39"/>
      <c r="C423" s="217" t="s">
        <v>723</v>
      </c>
      <c r="D423" s="217" t="s">
        <v>198</v>
      </c>
      <c r="E423" s="218" t="s">
        <v>724</v>
      </c>
      <c r="F423" s="219" t="s">
        <v>725</v>
      </c>
      <c r="G423" s="220" t="s">
        <v>321</v>
      </c>
      <c r="H423" s="221">
        <v>2449.8330000000001</v>
      </c>
      <c r="I423" s="222"/>
      <c r="J423" s="223">
        <f>ROUND(I423*H423,2)</f>
        <v>0</v>
      </c>
      <c r="K423" s="219" t="s">
        <v>202</v>
      </c>
      <c r="L423" s="44"/>
      <c r="M423" s="224" t="s">
        <v>1</v>
      </c>
      <c r="N423" s="225" t="s">
        <v>48</v>
      </c>
      <c r="O423" s="80"/>
      <c r="P423" s="226">
        <f>O423*H423</f>
        <v>0</v>
      </c>
      <c r="Q423" s="226">
        <v>0.0073499999999999998</v>
      </c>
      <c r="R423" s="226">
        <f>Q423*H423</f>
        <v>18.006272549999998</v>
      </c>
      <c r="S423" s="226">
        <v>0</v>
      </c>
      <c r="T423" s="227">
        <f>S423*H423</f>
        <v>0</v>
      </c>
      <c r="AR423" s="17" t="s">
        <v>215</v>
      </c>
      <c r="AT423" s="17" t="s">
        <v>198</v>
      </c>
      <c r="AU423" s="17" t="s">
        <v>86</v>
      </c>
      <c r="AY423" s="17" t="s">
        <v>195</v>
      </c>
      <c r="BE423" s="228">
        <f>IF(N423="základní",J423,0)</f>
        <v>0</v>
      </c>
      <c r="BF423" s="228">
        <f>IF(N423="snížená",J423,0)</f>
        <v>0</v>
      </c>
      <c r="BG423" s="228">
        <f>IF(N423="zákl. přenesená",J423,0)</f>
        <v>0</v>
      </c>
      <c r="BH423" s="228">
        <f>IF(N423="sníž. přenesená",J423,0)</f>
        <v>0</v>
      </c>
      <c r="BI423" s="228">
        <f>IF(N423="nulová",J423,0)</f>
        <v>0</v>
      </c>
      <c r="BJ423" s="17" t="s">
        <v>84</v>
      </c>
      <c r="BK423" s="228">
        <f>ROUND(I423*H423,2)</f>
        <v>0</v>
      </c>
      <c r="BL423" s="17" t="s">
        <v>215</v>
      </c>
      <c r="BM423" s="17" t="s">
        <v>726</v>
      </c>
    </row>
    <row r="424" s="12" customFormat="1">
      <c r="B424" s="235"/>
      <c r="C424" s="236"/>
      <c r="D424" s="229" t="s">
        <v>299</v>
      </c>
      <c r="E424" s="237" t="s">
        <v>1</v>
      </c>
      <c r="F424" s="238" t="s">
        <v>727</v>
      </c>
      <c r="G424" s="236"/>
      <c r="H424" s="239">
        <v>2449.8330000000001</v>
      </c>
      <c r="I424" s="240"/>
      <c r="J424" s="236"/>
      <c r="K424" s="236"/>
      <c r="L424" s="241"/>
      <c r="M424" s="242"/>
      <c r="N424" s="243"/>
      <c r="O424" s="243"/>
      <c r="P424" s="243"/>
      <c r="Q424" s="243"/>
      <c r="R424" s="243"/>
      <c r="S424" s="243"/>
      <c r="T424" s="244"/>
      <c r="AT424" s="245" t="s">
        <v>299</v>
      </c>
      <c r="AU424" s="245" t="s">
        <v>86</v>
      </c>
      <c r="AV424" s="12" t="s">
        <v>86</v>
      </c>
      <c r="AW424" s="12" t="s">
        <v>38</v>
      </c>
      <c r="AX424" s="12" t="s">
        <v>77</v>
      </c>
      <c r="AY424" s="245" t="s">
        <v>195</v>
      </c>
    </row>
    <row r="425" s="13" customFormat="1">
      <c r="B425" s="246"/>
      <c r="C425" s="247"/>
      <c r="D425" s="229" t="s">
        <v>299</v>
      </c>
      <c r="E425" s="248" t="s">
        <v>1</v>
      </c>
      <c r="F425" s="249" t="s">
        <v>301</v>
      </c>
      <c r="G425" s="247"/>
      <c r="H425" s="250">
        <v>2449.8330000000001</v>
      </c>
      <c r="I425" s="251"/>
      <c r="J425" s="247"/>
      <c r="K425" s="247"/>
      <c r="L425" s="252"/>
      <c r="M425" s="253"/>
      <c r="N425" s="254"/>
      <c r="O425" s="254"/>
      <c r="P425" s="254"/>
      <c r="Q425" s="254"/>
      <c r="R425" s="254"/>
      <c r="S425" s="254"/>
      <c r="T425" s="255"/>
      <c r="AT425" s="256" t="s">
        <v>299</v>
      </c>
      <c r="AU425" s="256" t="s">
        <v>86</v>
      </c>
      <c r="AV425" s="13" t="s">
        <v>215</v>
      </c>
      <c r="AW425" s="13" t="s">
        <v>38</v>
      </c>
      <c r="AX425" s="13" t="s">
        <v>84</v>
      </c>
      <c r="AY425" s="256" t="s">
        <v>195</v>
      </c>
    </row>
    <row r="426" s="1" customFormat="1" ht="16.5" customHeight="1">
      <c r="B426" s="39"/>
      <c r="C426" s="217" t="s">
        <v>728</v>
      </c>
      <c r="D426" s="217" t="s">
        <v>198</v>
      </c>
      <c r="E426" s="218" t="s">
        <v>729</v>
      </c>
      <c r="F426" s="219" t="s">
        <v>730</v>
      </c>
      <c r="G426" s="220" t="s">
        <v>321</v>
      </c>
      <c r="H426" s="221">
        <v>2105.0479999999998</v>
      </c>
      <c r="I426" s="222"/>
      <c r="J426" s="223">
        <f>ROUND(I426*H426,2)</f>
        <v>0</v>
      </c>
      <c r="K426" s="219" t="s">
        <v>202</v>
      </c>
      <c r="L426" s="44"/>
      <c r="M426" s="224" t="s">
        <v>1</v>
      </c>
      <c r="N426" s="225" t="s">
        <v>48</v>
      </c>
      <c r="O426" s="80"/>
      <c r="P426" s="226">
        <f>O426*H426</f>
        <v>0</v>
      </c>
      <c r="Q426" s="226">
        <v>0.00025999999999999998</v>
      </c>
      <c r="R426" s="226">
        <f>Q426*H426</f>
        <v>0.54731247999999988</v>
      </c>
      <c r="S426" s="226">
        <v>0</v>
      </c>
      <c r="T426" s="227">
        <f>S426*H426</f>
        <v>0</v>
      </c>
      <c r="AR426" s="17" t="s">
        <v>215</v>
      </c>
      <c r="AT426" s="17" t="s">
        <v>198</v>
      </c>
      <c r="AU426" s="17" t="s">
        <v>86</v>
      </c>
      <c r="AY426" s="17" t="s">
        <v>195</v>
      </c>
      <c r="BE426" s="228">
        <f>IF(N426="základní",J426,0)</f>
        <v>0</v>
      </c>
      <c r="BF426" s="228">
        <f>IF(N426="snížená",J426,0)</f>
        <v>0</v>
      </c>
      <c r="BG426" s="228">
        <f>IF(N426="zákl. přenesená",J426,0)</f>
        <v>0</v>
      </c>
      <c r="BH426" s="228">
        <f>IF(N426="sníž. přenesená",J426,0)</f>
        <v>0</v>
      </c>
      <c r="BI426" s="228">
        <f>IF(N426="nulová",J426,0)</f>
        <v>0</v>
      </c>
      <c r="BJ426" s="17" t="s">
        <v>84</v>
      </c>
      <c r="BK426" s="228">
        <f>ROUND(I426*H426,2)</f>
        <v>0</v>
      </c>
      <c r="BL426" s="17" t="s">
        <v>215</v>
      </c>
      <c r="BM426" s="17" t="s">
        <v>731</v>
      </c>
    </row>
    <row r="427" s="12" customFormat="1">
      <c r="B427" s="235"/>
      <c r="C427" s="236"/>
      <c r="D427" s="229" t="s">
        <v>299</v>
      </c>
      <c r="E427" s="237" t="s">
        <v>1</v>
      </c>
      <c r="F427" s="238" t="s">
        <v>727</v>
      </c>
      <c r="G427" s="236"/>
      <c r="H427" s="239">
        <v>2449.8330000000001</v>
      </c>
      <c r="I427" s="240"/>
      <c r="J427" s="236"/>
      <c r="K427" s="236"/>
      <c r="L427" s="241"/>
      <c r="M427" s="242"/>
      <c r="N427" s="243"/>
      <c r="O427" s="243"/>
      <c r="P427" s="243"/>
      <c r="Q427" s="243"/>
      <c r="R427" s="243"/>
      <c r="S427" s="243"/>
      <c r="T427" s="244"/>
      <c r="AT427" s="245" t="s">
        <v>299</v>
      </c>
      <c r="AU427" s="245" t="s">
        <v>86</v>
      </c>
      <c r="AV427" s="12" t="s">
        <v>86</v>
      </c>
      <c r="AW427" s="12" t="s">
        <v>38</v>
      </c>
      <c r="AX427" s="12" t="s">
        <v>77</v>
      </c>
      <c r="AY427" s="245" t="s">
        <v>195</v>
      </c>
    </row>
    <row r="428" s="12" customFormat="1">
      <c r="B428" s="235"/>
      <c r="C428" s="236"/>
      <c r="D428" s="229" t="s">
        <v>299</v>
      </c>
      <c r="E428" s="237" t="s">
        <v>1</v>
      </c>
      <c r="F428" s="238" t="s">
        <v>732</v>
      </c>
      <c r="G428" s="236"/>
      <c r="H428" s="239">
        <v>-344.78500000000003</v>
      </c>
      <c r="I428" s="240"/>
      <c r="J428" s="236"/>
      <c r="K428" s="236"/>
      <c r="L428" s="241"/>
      <c r="M428" s="242"/>
      <c r="N428" s="243"/>
      <c r="O428" s="243"/>
      <c r="P428" s="243"/>
      <c r="Q428" s="243"/>
      <c r="R428" s="243"/>
      <c r="S428" s="243"/>
      <c r="T428" s="244"/>
      <c r="AT428" s="245" t="s">
        <v>299</v>
      </c>
      <c r="AU428" s="245" t="s">
        <v>86</v>
      </c>
      <c r="AV428" s="12" t="s">
        <v>86</v>
      </c>
      <c r="AW428" s="12" t="s">
        <v>38</v>
      </c>
      <c r="AX428" s="12" t="s">
        <v>77</v>
      </c>
      <c r="AY428" s="245" t="s">
        <v>195</v>
      </c>
    </row>
    <row r="429" s="13" customFormat="1">
      <c r="B429" s="246"/>
      <c r="C429" s="247"/>
      <c r="D429" s="229" t="s">
        <v>299</v>
      </c>
      <c r="E429" s="248" t="s">
        <v>1</v>
      </c>
      <c r="F429" s="249" t="s">
        <v>301</v>
      </c>
      <c r="G429" s="247"/>
      <c r="H429" s="250">
        <v>2105.0479999999998</v>
      </c>
      <c r="I429" s="251"/>
      <c r="J429" s="247"/>
      <c r="K429" s="247"/>
      <c r="L429" s="252"/>
      <c r="M429" s="253"/>
      <c r="N429" s="254"/>
      <c r="O429" s="254"/>
      <c r="P429" s="254"/>
      <c r="Q429" s="254"/>
      <c r="R429" s="254"/>
      <c r="S429" s="254"/>
      <c r="T429" s="255"/>
      <c r="AT429" s="256" t="s">
        <v>299</v>
      </c>
      <c r="AU429" s="256" t="s">
        <v>86</v>
      </c>
      <c r="AV429" s="13" t="s">
        <v>215</v>
      </c>
      <c r="AW429" s="13" t="s">
        <v>38</v>
      </c>
      <c r="AX429" s="13" t="s">
        <v>84</v>
      </c>
      <c r="AY429" s="256" t="s">
        <v>195</v>
      </c>
    </row>
    <row r="430" s="1" customFormat="1" ht="16.5" customHeight="1">
      <c r="B430" s="39"/>
      <c r="C430" s="217" t="s">
        <v>733</v>
      </c>
      <c r="D430" s="217" t="s">
        <v>198</v>
      </c>
      <c r="E430" s="218" t="s">
        <v>734</v>
      </c>
      <c r="F430" s="219" t="s">
        <v>735</v>
      </c>
      <c r="G430" s="220" t="s">
        <v>321</v>
      </c>
      <c r="H430" s="221">
        <v>244.97999999999999</v>
      </c>
      <c r="I430" s="222"/>
      <c r="J430" s="223">
        <f>ROUND(I430*H430,2)</f>
        <v>0</v>
      </c>
      <c r="K430" s="219" t="s">
        <v>202</v>
      </c>
      <c r="L430" s="44"/>
      <c r="M430" s="224" t="s">
        <v>1</v>
      </c>
      <c r="N430" s="225" t="s">
        <v>48</v>
      </c>
      <c r="O430" s="80"/>
      <c r="P430" s="226">
        <f>O430*H430</f>
        <v>0</v>
      </c>
      <c r="Q430" s="226">
        <v>0.040000000000000001</v>
      </c>
      <c r="R430" s="226">
        <f>Q430*H430</f>
        <v>9.799199999999999</v>
      </c>
      <c r="S430" s="226">
        <v>0</v>
      </c>
      <c r="T430" s="227">
        <f>S430*H430</f>
        <v>0</v>
      </c>
      <c r="AR430" s="17" t="s">
        <v>215</v>
      </c>
      <c r="AT430" s="17" t="s">
        <v>198</v>
      </c>
      <c r="AU430" s="17" t="s">
        <v>86</v>
      </c>
      <c r="AY430" s="17" t="s">
        <v>195</v>
      </c>
      <c r="BE430" s="228">
        <f>IF(N430="základní",J430,0)</f>
        <v>0</v>
      </c>
      <c r="BF430" s="228">
        <f>IF(N430="snížená",J430,0)</f>
        <v>0</v>
      </c>
      <c r="BG430" s="228">
        <f>IF(N430="zákl. přenesená",J430,0)</f>
        <v>0</v>
      </c>
      <c r="BH430" s="228">
        <f>IF(N430="sníž. přenesená",J430,0)</f>
        <v>0</v>
      </c>
      <c r="BI430" s="228">
        <f>IF(N430="nulová",J430,0)</f>
        <v>0</v>
      </c>
      <c r="BJ430" s="17" t="s">
        <v>84</v>
      </c>
      <c r="BK430" s="228">
        <f>ROUND(I430*H430,2)</f>
        <v>0</v>
      </c>
      <c r="BL430" s="17" t="s">
        <v>215</v>
      </c>
      <c r="BM430" s="17" t="s">
        <v>736</v>
      </c>
    </row>
    <row r="431" s="1" customFormat="1" ht="16.5" customHeight="1">
      <c r="B431" s="39"/>
      <c r="C431" s="217" t="s">
        <v>737</v>
      </c>
      <c r="D431" s="217" t="s">
        <v>198</v>
      </c>
      <c r="E431" s="218" t="s">
        <v>738</v>
      </c>
      <c r="F431" s="219" t="s">
        <v>739</v>
      </c>
      <c r="G431" s="220" t="s">
        <v>321</v>
      </c>
      <c r="H431" s="221">
        <v>2449.8330000000001</v>
      </c>
      <c r="I431" s="222"/>
      <c r="J431" s="223">
        <f>ROUND(I431*H431,2)</f>
        <v>0</v>
      </c>
      <c r="K431" s="219" t="s">
        <v>202</v>
      </c>
      <c r="L431" s="44"/>
      <c r="M431" s="224" t="s">
        <v>1</v>
      </c>
      <c r="N431" s="225" t="s">
        <v>48</v>
      </c>
      <c r="O431" s="80"/>
      <c r="P431" s="226">
        <f>O431*H431</f>
        <v>0</v>
      </c>
      <c r="Q431" s="226">
        <v>0.0043800000000000002</v>
      </c>
      <c r="R431" s="226">
        <f>Q431*H431</f>
        <v>10.730268540000001</v>
      </c>
      <c r="S431" s="226">
        <v>0</v>
      </c>
      <c r="T431" s="227">
        <f>S431*H431</f>
        <v>0</v>
      </c>
      <c r="AR431" s="17" t="s">
        <v>215</v>
      </c>
      <c r="AT431" s="17" t="s">
        <v>198</v>
      </c>
      <c r="AU431" s="17" t="s">
        <v>86</v>
      </c>
      <c r="AY431" s="17" t="s">
        <v>195</v>
      </c>
      <c r="BE431" s="228">
        <f>IF(N431="základní",J431,0)</f>
        <v>0</v>
      </c>
      <c r="BF431" s="228">
        <f>IF(N431="snížená",J431,0)</f>
        <v>0</v>
      </c>
      <c r="BG431" s="228">
        <f>IF(N431="zákl. přenesená",J431,0)</f>
        <v>0</v>
      </c>
      <c r="BH431" s="228">
        <f>IF(N431="sníž. přenesená",J431,0)</f>
        <v>0</v>
      </c>
      <c r="BI431" s="228">
        <f>IF(N431="nulová",J431,0)</f>
        <v>0</v>
      </c>
      <c r="BJ431" s="17" t="s">
        <v>84</v>
      </c>
      <c r="BK431" s="228">
        <f>ROUND(I431*H431,2)</f>
        <v>0</v>
      </c>
      <c r="BL431" s="17" t="s">
        <v>215</v>
      </c>
      <c r="BM431" s="17" t="s">
        <v>740</v>
      </c>
    </row>
    <row r="432" s="12" customFormat="1">
      <c r="B432" s="235"/>
      <c r="C432" s="236"/>
      <c r="D432" s="229" t="s">
        <v>299</v>
      </c>
      <c r="E432" s="237" t="s">
        <v>1</v>
      </c>
      <c r="F432" s="238" t="s">
        <v>727</v>
      </c>
      <c r="G432" s="236"/>
      <c r="H432" s="239">
        <v>2449.8330000000001</v>
      </c>
      <c r="I432" s="240"/>
      <c r="J432" s="236"/>
      <c r="K432" s="236"/>
      <c r="L432" s="241"/>
      <c r="M432" s="242"/>
      <c r="N432" s="243"/>
      <c r="O432" s="243"/>
      <c r="P432" s="243"/>
      <c r="Q432" s="243"/>
      <c r="R432" s="243"/>
      <c r="S432" s="243"/>
      <c r="T432" s="244"/>
      <c r="AT432" s="245" t="s">
        <v>299</v>
      </c>
      <c r="AU432" s="245" t="s">
        <v>86</v>
      </c>
      <c r="AV432" s="12" t="s">
        <v>86</v>
      </c>
      <c r="AW432" s="12" t="s">
        <v>38</v>
      </c>
      <c r="AX432" s="12" t="s">
        <v>77</v>
      </c>
      <c r="AY432" s="245" t="s">
        <v>195</v>
      </c>
    </row>
    <row r="433" s="13" customFormat="1">
      <c r="B433" s="246"/>
      <c r="C433" s="247"/>
      <c r="D433" s="229" t="s">
        <v>299</v>
      </c>
      <c r="E433" s="248" t="s">
        <v>1</v>
      </c>
      <c r="F433" s="249" t="s">
        <v>301</v>
      </c>
      <c r="G433" s="247"/>
      <c r="H433" s="250">
        <v>2449.8330000000001</v>
      </c>
      <c r="I433" s="251"/>
      <c r="J433" s="247"/>
      <c r="K433" s="247"/>
      <c r="L433" s="252"/>
      <c r="M433" s="253"/>
      <c r="N433" s="254"/>
      <c r="O433" s="254"/>
      <c r="P433" s="254"/>
      <c r="Q433" s="254"/>
      <c r="R433" s="254"/>
      <c r="S433" s="254"/>
      <c r="T433" s="255"/>
      <c r="AT433" s="256" t="s">
        <v>299</v>
      </c>
      <c r="AU433" s="256" t="s">
        <v>86</v>
      </c>
      <c r="AV433" s="13" t="s">
        <v>215</v>
      </c>
      <c r="AW433" s="13" t="s">
        <v>38</v>
      </c>
      <c r="AX433" s="13" t="s">
        <v>84</v>
      </c>
      <c r="AY433" s="256" t="s">
        <v>195</v>
      </c>
    </row>
    <row r="434" s="1" customFormat="1" ht="22.5" customHeight="1">
      <c r="B434" s="39"/>
      <c r="C434" s="217" t="s">
        <v>741</v>
      </c>
      <c r="D434" s="217" t="s">
        <v>198</v>
      </c>
      <c r="E434" s="218" t="s">
        <v>742</v>
      </c>
      <c r="F434" s="219" t="s">
        <v>743</v>
      </c>
      <c r="G434" s="220" t="s">
        <v>321</v>
      </c>
      <c r="H434" s="221">
        <v>2181.9349999999999</v>
      </c>
      <c r="I434" s="222"/>
      <c r="J434" s="223">
        <f>ROUND(I434*H434,2)</f>
        <v>0</v>
      </c>
      <c r="K434" s="219" t="s">
        <v>1</v>
      </c>
      <c r="L434" s="44"/>
      <c r="M434" s="224" t="s">
        <v>1</v>
      </c>
      <c r="N434" s="225" t="s">
        <v>48</v>
      </c>
      <c r="O434" s="80"/>
      <c r="P434" s="226">
        <f>O434*H434</f>
        <v>0</v>
      </c>
      <c r="Q434" s="226">
        <v>0</v>
      </c>
      <c r="R434" s="226">
        <f>Q434*H434</f>
        <v>0</v>
      </c>
      <c r="S434" s="226">
        <v>0</v>
      </c>
      <c r="T434" s="227">
        <f>S434*H434</f>
        <v>0</v>
      </c>
      <c r="AR434" s="17" t="s">
        <v>215</v>
      </c>
      <c r="AT434" s="17" t="s">
        <v>198</v>
      </c>
      <c r="AU434" s="17" t="s">
        <v>86</v>
      </c>
      <c r="AY434" s="17" t="s">
        <v>195</v>
      </c>
      <c r="BE434" s="228">
        <f>IF(N434="základní",J434,0)</f>
        <v>0</v>
      </c>
      <c r="BF434" s="228">
        <f>IF(N434="snížená",J434,0)</f>
        <v>0</v>
      </c>
      <c r="BG434" s="228">
        <f>IF(N434="zákl. přenesená",J434,0)</f>
        <v>0</v>
      </c>
      <c r="BH434" s="228">
        <f>IF(N434="sníž. přenesená",J434,0)</f>
        <v>0</v>
      </c>
      <c r="BI434" s="228">
        <f>IF(N434="nulová",J434,0)</f>
        <v>0</v>
      </c>
      <c r="BJ434" s="17" t="s">
        <v>84</v>
      </c>
      <c r="BK434" s="228">
        <f>ROUND(I434*H434,2)</f>
        <v>0</v>
      </c>
      <c r="BL434" s="17" t="s">
        <v>215</v>
      </c>
      <c r="BM434" s="17" t="s">
        <v>744</v>
      </c>
    </row>
    <row r="435" s="15" customFormat="1">
      <c r="B435" s="268"/>
      <c r="C435" s="269"/>
      <c r="D435" s="229" t="s">
        <v>299</v>
      </c>
      <c r="E435" s="270" t="s">
        <v>1</v>
      </c>
      <c r="F435" s="271" t="s">
        <v>745</v>
      </c>
      <c r="G435" s="269"/>
      <c r="H435" s="270" t="s">
        <v>1</v>
      </c>
      <c r="I435" s="272"/>
      <c r="J435" s="269"/>
      <c r="K435" s="269"/>
      <c r="L435" s="273"/>
      <c r="M435" s="274"/>
      <c r="N435" s="275"/>
      <c r="O435" s="275"/>
      <c r="P435" s="275"/>
      <c r="Q435" s="275"/>
      <c r="R435" s="275"/>
      <c r="S435" s="275"/>
      <c r="T435" s="276"/>
      <c r="AT435" s="277" t="s">
        <v>299</v>
      </c>
      <c r="AU435" s="277" t="s">
        <v>86</v>
      </c>
      <c r="AV435" s="15" t="s">
        <v>84</v>
      </c>
      <c r="AW435" s="15" t="s">
        <v>38</v>
      </c>
      <c r="AX435" s="15" t="s">
        <v>77</v>
      </c>
      <c r="AY435" s="277" t="s">
        <v>195</v>
      </c>
    </row>
    <row r="436" s="12" customFormat="1">
      <c r="B436" s="235"/>
      <c r="C436" s="236"/>
      <c r="D436" s="229" t="s">
        <v>299</v>
      </c>
      <c r="E436" s="237" t="s">
        <v>1</v>
      </c>
      <c r="F436" s="238" t="s">
        <v>746</v>
      </c>
      <c r="G436" s="236"/>
      <c r="H436" s="239">
        <v>2181.9349999999999</v>
      </c>
      <c r="I436" s="240"/>
      <c r="J436" s="236"/>
      <c r="K436" s="236"/>
      <c r="L436" s="241"/>
      <c r="M436" s="242"/>
      <c r="N436" s="243"/>
      <c r="O436" s="243"/>
      <c r="P436" s="243"/>
      <c r="Q436" s="243"/>
      <c r="R436" s="243"/>
      <c r="S436" s="243"/>
      <c r="T436" s="244"/>
      <c r="AT436" s="245" t="s">
        <v>299</v>
      </c>
      <c r="AU436" s="245" t="s">
        <v>86</v>
      </c>
      <c r="AV436" s="12" t="s">
        <v>86</v>
      </c>
      <c r="AW436" s="12" t="s">
        <v>38</v>
      </c>
      <c r="AX436" s="12" t="s">
        <v>77</v>
      </c>
      <c r="AY436" s="245" t="s">
        <v>195</v>
      </c>
    </row>
    <row r="437" s="13" customFormat="1">
      <c r="B437" s="246"/>
      <c r="C437" s="247"/>
      <c r="D437" s="229" t="s">
        <v>299</v>
      </c>
      <c r="E437" s="248" t="s">
        <v>1</v>
      </c>
      <c r="F437" s="249" t="s">
        <v>301</v>
      </c>
      <c r="G437" s="247"/>
      <c r="H437" s="250">
        <v>2181.9349999999999</v>
      </c>
      <c r="I437" s="251"/>
      <c r="J437" s="247"/>
      <c r="K437" s="247"/>
      <c r="L437" s="252"/>
      <c r="M437" s="253"/>
      <c r="N437" s="254"/>
      <c r="O437" s="254"/>
      <c r="P437" s="254"/>
      <c r="Q437" s="254"/>
      <c r="R437" s="254"/>
      <c r="S437" s="254"/>
      <c r="T437" s="255"/>
      <c r="AT437" s="256" t="s">
        <v>299</v>
      </c>
      <c r="AU437" s="256" t="s">
        <v>86</v>
      </c>
      <c r="AV437" s="13" t="s">
        <v>215</v>
      </c>
      <c r="AW437" s="13" t="s">
        <v>38</v>
      </c>
      <c r="AX437" s="13" t="s">
        <v>84</v>
      </c>
      <c r="AY437" s="256" t="s">
        <v>195</v>
      </c>
    </row>
    <row r="438" s="1" customFormat="1" ht="16.5" customHeight="1">
      <c r="B438" s="39"/>
      <c r="C438" s="217" t="s">
        <v>747</v>
      </c>
      <c r="D438" s="217" t="s">
        <v>198</v>
      </c>
      <c r="E438" s="218" t="s">
        <v>748</v>
      </c>
      <c r="F438" s="219" t="s">
        <v>749</v>
      </c>
      <c r="G438" s="220" t="s">
        <v>321</v>
      </c>
      <c r="H438" s="221">
        <v>2105.0479999999998</v>
      </c>
      <c r="I438" s="222"/>
      <c r="J438" s="223">
        <f>ROUND(I438*H438,2)</f>
        <v>0</v>
      </c>
      <c r="K438" s="219" t="s">
        <v>202</v>
      </c>
      <c r="L438" s="44"/>
      <c r="M438" s="224" t="s">
        <v>1</v>
      </c>
      <c r="N438" s="225" t="s">
        <v>48</v>
      </c>
      <c r="O438" s="80"/>
      <c r="P438" s="226">
        <f>O438*H438</f>
        <v>0</v>
      </c>
      <c r="Q438" s="226">
        <v>0.0030000000000000001</v>
      </c>
      <c r="R438" s="226">
        <f>Q438*H438</f>
        <v>6.3151439999999992</v>
      </c>
      <c r="S438" s="226">
        <v>0</v>
      </c>
      <c r="T438" s="227">
        <f>S438*H438</f>
        <v>0</v>
      </c>
      <c r="AR438" s="17" t="s">
        <v>215</v>
      </c>
      <c r="AT438" s="17" t="s">
        <v>198</v>
      </c>
      <c r="AU438" s="17" t="s">
        <v>86</v>
      </c>
      <c r="AY438" s="17" t="s">
        <v>195</v>
      </c>
      <c r="BE438" s="228">
        <f>IF(N438="základní",J438,0)</f>
        <v>0</v>
      </c>
      <c r="BF438" s="228">
        <f>IF(N438="snížená",J438,0)</f>
        <v>0</v>
      </c>
      <c r="BG438" s="228">
        <f>IF(N438="zákl. přenesená",J438,0)</f>
        <v>0</v>
      </c>
      <c r="BH438" s="228">
        <f>IF(N438="sníž. přenesená",J438,0)</f>
        <v>0</v>
      </c>
      <c r="BI438" s="228">
        <f>IF(N438="nulová",J438,0)</f>
        <v>0</v>
      </c>
      <c r="BJ438" s="17" t="s">
        <v>84</v>
      </c>
      <c r="BK438" s="228">
        <f>ROUND(I438*H438,2)</f>
        <v>0</v>
      </c>
      <c r="BL438" s="17" t="s">
        <v>215</v>
      </c>
      <c r="BM438" s="17" t="s">
        <v>750</v>
      </c>
    </row>
    <row r="439" s="1" customFormat="1" ht="16.5" customHeight="1">
      <c r="B439" s="39"/>
      <c r="C439" s="217" t="s">
        <v>751</v>
      </c>
      <c r="D439" s="217" t="s">
        <v>198</v>
      </c>
      <c r="E439" s="218" t="s">
        <v>752</v>
      </c>
      <c r="F439" s="219" t="s">
        <v>753</v>
      </c>
      <c r="G439" s="220" t="s">
        <v>321</v>
      </c>
      <c r="H439" s="221">
        <v>2449.8330000000001</v>
      </c>
      <c r="I439" s="222"/>
      <c r="J439" s="223">
        <f>ROUND(I439*H439,2)</f>
        <v>0</v>
      </c>
      <c r="K439" s="219" t="s">
        <v>202</v>
      </c>
      <c r="L439" s="44"/>
      <c r="M439" s="224" t="s">
        <v>1</v>
      </c>
      <c r="N439" s="225" t="s">
        <v>48</v>
      </c>
      <c r="O439" s="80"/>
      <c r="P439" s="226">
        <f>O439*H439</f>
        <v>0</v>
      </c>
      <c r="Q439" s="226">
        <v>0.010500000000000001</v>
      </c>
      <c r="R439" s="226">
        <f>Q439*H439</f>
        <v>25.723246500000002</v>
      </c>
      <c r="S439" s="226">
        <v>0</v>
      </c>
      <c r="T439" s="227">
        <f>S439*H439</f>
        <v>0</v>
      </c>
      <c r="AR439" s="17" t="s">
        <v>215</v>
      </c>
      <c r="AT439" s="17" t="s">
        <v>198</v>
      </c>
      <c r="AU439" s="17" t="s">
        <v>86</v>
      </c>
      <c r="AY439" s="17" t="s">
        <v>195</v>
      </c>
      <c r="BE439" s="228">
        <f>IF(N439="základní",J439,0)</f>
        <v>0</v>
      </c>
      <c r="BF439" s="228">
        <f>IF(N439="snížená",J439,0)</f>
        <v>0</v>
      </c>
      <c r="BG439" s="228">
        <f>IF(N439="zákl. přenesená",J439,0)</f>
        <v>0</v>
      </c>
      <c r="BH439" s="228">
        <f>IF(N439="sníž. přenesená",J439,0)</f>
        <v>0</v>
      </c>
      <c r="BI439" s="228">
        <f>IF(N439="nulová",J439,0)</f>
        <v>0</v>
      </c>
      <c r="BJ439" s="17" t="s">
        <v>84</v>
      </c>
      <c r="BK439" s="228">
        <f>ROUND(I439*H439,2)</f>
        <v>0</v>
      </c>
      <c r="BL439" s="17" t="s">
        <v>215</v>
      </c>
      <c r="BM439" s="17" t="s">
        <v>754</v>
      </c>
    </row>
    <row r="440" s="12" customFormat="1">
      <c r="B440" s="235"/>
      <c r="C440" s="236"/>
      <c r="D440" s="229" t="s">
        <v>299</v>
      </c>
      <c r="E440" s="237" t="s">
        <v>1</v>
      </c>
      <c r="F440" s="238" t="s">
        <v>727</v>
      </c>
      <c r="G440" s="236"/>
      <c r="H440" s="239">
        <v>2449.8330000000001</v>
      </c>
      <c r="I440" s="240"/>
      <c r="J440" s="236"/>
      <c r="K440" s="236"/>
      <c r="L440" s="241"/>
      <c r="M440" s="242"/>
      <c r="N440" s="243"/>
      <c r="O440" s="243"/>
      <c r="P440" s="243"/>
      <c r="Q440" s="243"/>
      <c r="R440" s="243"/>
      <c r="S440" s="243"/>
      <c r="T440" s="244"/>
      <c r="AT440" s="245" t="s">
        <v>299</v>
      </c>
      <c r="AU440" s="245" t="s">
        <v>86</v>
      </c>
      <c r="AV440" s="12" t="s">
        <v>86</v>
      </c>
      <c r="AW440" s="12" t="s">
        <v>38</v>
      </c>
      <c r="AX440" s="12" t="s">
        <v>77</v>
      </c>
      <c r="AY440" s="245" t="s">
        <v>195</v>
      </c>
    </row>
    <row r="441" s="13" customFormat="1">
      <c r="B441" s="246"/>
      <c r="C441" s="247"/>
      <c r="D441" s="229" t="s">
        <v>299</v>
      </c>
      <c r="E441" s="248" t="s">
        <v>1</v>
      </c>
      <c r="F441" s="249" t="s">
        <v>301</v>
      </c>
      <c r="G441" s="247"/>
      <c r="H441" s="250">
        <v>2449.8330000000001</v>
      </c>
      <c r="I441" s="251"/>
      <c r="J441" s="247"/>
      <c r="K441" s="247"/>
      <c r="L441" s="252"/>
      <c r="M441" s="253"/>
      <c r="N441" s="254"/>
      <c r="O441" s="254"/>
      <c r="P441" s="254"/>
      <c r="Q441" s="254"/>
      <c r="R441" s="254"/>
      <c r="S441" s="254"/>
      <c r="T441" s="255"/>
      <c r="AT441" s="256" t="s">
        <v>299</v>
      </c>
      <c r="AU441" s="256" t="s">
        <v>86</v>
      </c>
      <c r="AV441" s="13" t="s">
        <v>215</v>
      </c>
      <c r="AW441" s="13" t="s">
        <v>38</v>
      </c>
      <c r="AX441" s="13" t="s">
        <v>84</v>
      </c>
      <c r="AY441" s="256" t="s">
        <v>195</v>
      </c>
    </row>
    <row r="442" s="1" customFormat="1" ht="16.5" customHeight="1">
      <c r="B442" s="39"/>
      <c r="C442" s="217" t="s">
        <v>755</v>
      </c>
      <c r="D442" s="217" t="s">
        <v>198</v>
      </c>
      <c r="E442" s="218" t="s">
        <v>756</v>
      </c>
      <c r="F442" s="219" t="s">
        <v>757</v>
      </c>
      <c r="G442" s="220" t="s">
        <v>321</v>
      </c>
      <c r="H442" s="221">
        <v>2449.8330000000001</v>
      </c>
      <c r="I442" s="222"/>
      <c r="J442" s="223">
        <f>ROUND(I442*H442,2)</f>
        <v>0</v>
      </c>
      <c r="K442" s="219" t="s">
        <v>202</v>
      </c>
      <c r="L442" s="44"/>
      <c r="M442" s="224" t="s">
        <v>1</v>
      </c>
      <c r="N442" s="225" t="s">
        <v>48</v>
      </c>
      <c r="O442" s="80"/>
      <c r="P442" s="226">
        <f>O442*H442</f>
        <v>0</v>
      </c>
      <c r="Q442" s="226">
        <v>0.0052500000000000003</v>
      </c>
      <c r="R442" s="226">
        <f>Q442*H442</f>
        <v>12.861623250000001</v>
      </c>
      <c r="S442" s="226">
        <v>0</v>
      </c>
      <c r="T442" s="227">
        <f>S442*H442</f>
        <v>0</v>
      </c>
      <c r="AR442" s="17" t="s">
        <v>215</v>
      </c>
      <c r="AT442" s="17" t="s">
        <v>198</v>
      </c>
      <c r="AU442" s="17" t="s">
        <v>86</v>
      </c>
      <c r="AY442" s="17" t="s">
        <v>195</v>
      </c>
      <c r="BE442" s="228">
        <f>IF(N442="základní",J442,0)</f>
        <v>0</v>
      </c>
      <c r="BF442" s="228">
        <f>IF(N442="snížená",J442,0)</f>
        <v>0</v>
      </c>
      <c r="BG442" s="228">
        <f>IF(N442="zákl. přenesená",J442,0)</f>
        <v>0</v>
      </c>
      <c r="BH442" s="228">
        <f>IF(N442="sníž. přenesená",J442,0)</f>
        <v>0</v>
      </c>
      <c r="BI442" s="228">
        <f>IF(N442="nulová",J442,0)</f>
        <v>0</v>
      </c>
      <c r="BJ442" s="17" t="s">
        <v>84</v>
      </c>
      <c r="BK442" s="228">
        <f>ROUND(I442*H442,2)</f>
        <v>0</v>
      </c>
      <c r="BL442" s="17" t="s">
        <v>215</v>
      </c>
      <c r="BM442" s="17" t="s">
        <v>758</v>
      </c>
    </row>
    <row r="443" s="1" customFormat="1" ht="16.5" customHeight="1">
      <c r="B443" s="39"/>
      <c r="C443" s="217" t="s">
        <v>759</v>
      </c>
      <c r="D443" s="217" t="s">
        <v>198</v>
      </c>
      <c r="E443" s="218" t="s">
        <v>760</v>
      </c>
      <c r="F443" s="219" t="s">
        <v>761</v>
      </c>
      <c r="G443" s="220" t="s">
        <v>321</v>
      </c>
      <c r="H443" s="221">
        <v>76.887</v>
      </c>
      <c r="I443" s="222"/>
      <c r="J443" s="223">
        <f>ROUND(I443*H443,2)</f>
        <v>0</v>
      </c>
      <c r="K443" s="219" t="s">
        <v>202</v>
      </c>
      <c r="L443" s="44"/>
      <c r="M443" s="224" t="s">
        <v>1</v>
      </c>
      <c r="N443" s="225" t="s">
        <v>48</v>
      </c>
      <c r="O443" s="80"/>
      <c r="P443" s="226">
        <f>O443*H443</f>
        <v>0</v>
      </c>
      <c r="Q443" s="226">
        <v>0.033579999999999999</v>
      </c>
      <c r="R443" s="226">
        <f>Q443*H443</f>
        <v>2.5818654599999999</v>
      </c>
      <c r="S443" s="226">
        <v>0</v>
      </c>
      <c r="T443" s="227">
        <f>S443*H443</f>
        <v>0</v>
      </c>
      <c r="AR443" s="17" t="s">
        <v>215</v>
      </c>
      <c r="AT443" s="17" t="s">
        <v>198</v>
      </c>
      <c r="AU443" s="17" t="s">
        <v>86</v>
      </c>
      <c r="AY443" s="17" t="s">
        <v>195</v>
      </c>
      <c r="BE443" s="228">
        <f>IF(N443="základní",J443,0)</f>
        <v>0</v>
      </c>
      <c r="BF443" s="228">
        <f>IF(N443="snížená",J443,0)</f>
        <v>0</v>
      </c>
      <c r="BG443" s="228">
        <f>IF(N443="zákl. přenesená",J443,0)</f>
        <v>0</v>
      </c>
      <c r="BH443" s="228">
        <f>IF(N443="sníž. přenesená",J443,0)</f>
        <v>0</v>
      </c>
      <c r="BI443" s="228">
        <f>IF(N443="nulová",J443,0)</f>
        <v>0</v>
      </c>
      <c r="BJ443" s="17" t="s">
        <v>84</v>
      </c>
      <c r="BK443" s="228">
        <f>ROUND(I443*H443,2)</f>
        <v>0</v>
      </c>
      <c r="BL443" s="17" t="s">
        <v>215</v>
      </c>
      <c r="BM443" s="17" t="s">
        <v>762</v>
      </c>
    </row>
    <row r="444" s="12" customFormat="1">
      <c r="B444" s="235"/>
      <c r="C444" s="236"/>
      <c r="D444" s="229" t="s">
        <v>299</v>
      </c>
      <c r="E444" s="237" t="s">
        <v>1</v>
      </c>
      <c r="F444" s="238" t="s">
        <v>763</v>
      </c>
      <c r="G444" s="236"/>
      <c r="H444" s="239">
        <v>76.887</v>
      </c>
      <c r="I444" s="240"/>
      <c r="J444" s="236"/>
      <c r="K444" s="236"/>
      <c r="L444" s="241"/>
      <c r="M444" s="242"/>
      <c r="N444" s="243"/>
      <c r="O444" s="243"/>
      <c r="P444" s="243"/>
      <c r="Q444" s="243"/>
      <c r="R444" s="243"/>
      <c r="S444" s="243"/>
      <c r="T444" s="244"/>
      <c r="AT444" s="245" t="s">
        <v>299</v>
      </c>
      <c r="AU444" s="245" t="s">
        <v>86</v>
      </c>
      <c r="AV444" s="12" t="s">
        <v>86</v>
      </c>
      <c r="AW444" s="12" t="s">
        <v>38</v>
      </c>
      <c r="AX444" s="12" t="s">
        <v>77</v>
      </c>
      <c r="AY444" s="245" t="s">
        <v>195</v>
      </c>
    </row>
    <row r="445" s="13" customFormat="1">
      <c r="B445" s="246"/>
      <c r="C445" s="247"/>
      <c r="D445" s="229" t="s">
        <v>299</v>
      </c>
      <c r="E445" s="248" t="s">
        <v>1</v>
      </c>
      <c r="F445" s="249" t="s">
        <v>301</v>
      </c>
      <c r="G445" s="247"/>
      <c r="H445" s="250">
        <v>76.887</v>
      </c>
      <c r="I445" s="251"/>
      <c r="J445" s="247"/>
      <c r="K445" s="247"/>
      <c r="L445" s="252"/>
      <c r="M445" s="253"/>
      <c r="N445" s="254"/>
      <c r="O445" s="254"/>
      <c r="P445" s="254"/>
      <c r="Q445" s="254"/>
      <c r="R445" s="254"/>
      <c r="S445" s="254"/>
      <c r="T445" s="255"/>
      <c r="AT445" s="256" t="s">
        <v>299</v>
      </c>
      <c r="AU445" s="256" t="s">
        <v>86</v>
      </c>
      <c r="AV445" s="13" t="s">
        <v>215</v>
      </c>
      <c r="AW445" s="13" t="s">
        <v>38</v>
      </c>
      <c r="AX445" s="13" t="s">
        <v>84</v>
      </c>
      <c r="AY445" s="256" t="s">
        <v>195</v>
      </c>
    </row>
    <row r="446" s="1" customFormat="1" ht="16.5" customHeight="1">
      <c r="B446" s="39"/>
      <c r="C446" s="217" t="s">
        <v>764</v>
      </c>
      <c r="D446" s="217" t="s">
        <v>198</v>
      </c>
      <c r="E446" s="218" t="s">
        <v>765</v>
      </c>
      <c r="F446" s="219" t="s">
        <v>766</v>
      </c>
      <c r="G446" s="220" t="s">
        <v>321</v>
      </c>
      <c r="H446" s="221">
        <v>440.868</v>
      </c>
      <c r="I446" s="222"/>
      <c r="J446" s="223">
        <f>ROUND(I446*H446,2)</f>
        <v>0</v>
      </c>
      <c r="K446" s="219" t="s">
        <v>202</v>
      </c>
      <c r="L446" s="44"/>
      <c r="M446" s="224" t="s">
        <v>1</v>
      </c>
      <c r="N446" s="225" t="s">
        <v>48</v>
      </c>
      <c r="O446" s="80"/>
      <c r="P446" s="226">
        <f>O446*H446</f>
        <v>0</v>
      </c>
      <c r="Q446" s="226">
        <v>0.0073499999999999998</v>
      </c>
      <c r="R446" s="226">
        <f>Q446*H446</f>
        <v>3.2403797999999999</v>
      </c>
      <c r="S446" s="226">
        <v>0</v>
      </c>
      <c r="T446" s="227">
        <f>S446*H446</f>
        <v>0</v>
      </c>
      <c r="AR446" s="17" t="s">
        <v>215</v>
      </c>
      <c r="AT446" s="17" t="s">
        <v>198</v>
      </c>
      <c r="AU446" s="17" t="s">
        <v>86</v>
      </c>
      <c r="AY446" s="17" t="s">
        <v>195</v>
      </c>
      <c r="BE446" s="228">
        <f>IF(N446="základní",J446,0)</f>
        <v>0</v>
      </c>
      <c r="BF446" s="228">
        <f>IF(N446="snížená",J446,0)</f>
        <v>0</v>
      </c>
      <c r="BG446" s="228">
        <f>IF(N446="zákl. přenesená",J446,0)</f>
        <v>0</v>
      </c>
      <c r="BH446" s="228">
        <f>IF(N446="sníž. přenesená",J446,0)</f>
        <v>0</v>
      </c>
      <c r="BI446" s="228">
        <f>IF(N446="nulová",J446,0)</f>
        <v>0</v>
      </c>
      <c r="BJ446" s="17" t="s">
        <v>84</v>
      </c>
      <c r="BK446" s="228">
        <f>ROUND(I446*H446,2)</f>
        <v>0</v>
      </c>
      <c r="BL446" s="17" t="s">
        <v>215</v>
      </c>
      <c r="BM446" s="17" t="s">
        <v>767</v>
      </c>
    </row>
    <row r="447" s="12" customFormat="1">
      <c r="B447" s="235"/>
      <c r="C447" s="236"/>
      <c r="D447" s="229" t="s">
        <v>299</v>
      </c>
      <c r="E447" s="237" t="s">
        <v>1</v>
      </c>
      <c r="F447" s="238" t="s">
        <v>768</v>
      </c>
      <c r="G447" s="236"/>
      <c r="H447" s="239">
        <v>440.868</v>
      </c>
      <c r="I447" s="240"/>
      <c r="J447" s="236"/>
      <c r="K447" s="236"/>
      <c r="L447" s="241"/>
      <c r="M447" s="242"/>
      <c r="N447" s="243"/>
      <c r="O447" s="243"/>
      <c r="P447" s="243"/>
      <c r="Q447" s="243"/>
      <c r="R447" s="243"/>
      <c r="S447" s="243"/>
      <c r="T447" s="244"/>
      <c r="AT447" s="245" t="s">
        <v>299</v>
      </c>
      <c r="AU447" s="245" t="s">
        <v>86</v>
      </c>
      <c r="AV447" s="12" t="s">
        <v>86</v>
      </c>
      <c r="AW447" s="12" t="s">
        <v>38</v>
      </c>
      <c r="AX447" s="12" t="s">
        <v>77</v>
      </c>
      <c r="AY447" s="245" t="s">
        <v>195</v>
      </c>
    </row>
    <row r="448" s="13" customFormat="1">
      <c r="B448" s="246"/>
      <c r="C448" s="247"/>
      <c r="D448" s="229" t="s">
        <v>299</v>
      </c>
      <c r="E448" s="248" t="s">
        <v>1</v>
      </c>
      <c r="F448" s="249" t="s">
        <v>301</v>
      </c>
      <c r="G448" s="247"/>
      <c r="H448" s="250">
        <v>440.868</v>
      </c>
      <c r="I448" s="251"/>
      <c r="J448" s="247"/>
      <c r="K448" s="247"/>
      <c r="L448" s="252"/>
      <c r="M448" s="253"/>
      <c r="N448" s="254"/>
      <c r="O448" s="254"/>
      <c r="P448" s="254"/>
      <c r="Q448" s="254"/>
      <c r="R448" s="254"/>
      <c r="S448" s="254"/>
      <c r="T448" s="255"/>
      <c r="AT448" s="256" t="s">
        <v>299</v>
      </c>
      <c r="AU448" s="256" t="s">
        <v>86</v>
      </c>
      <c r="AV448" s="13" t="s">
        <v>215</v>
      </c>
      <c r="AW448" s="13" t="s">
        <v>38</v>
      </c>
      <c r="AX448" s="13" t="s">
        <v>84</v>
      </c>
      <c r="AY448" s="256" t="s">
        <v>195</v>
      </c>
    </row>
    <row r="449" s="1" customFormat="1" ht="16.5" customHeight="1">
      <c r="B449" s="39"/>
      <c r="C449" s="217" t="s">
        <v>769</v>
      </c>
      <c r="D449" s="217" t="s">
        <v>198</v>
      </c>
      <c r="E449" s="218" t="s">
        <v>770</v>
      </c>
      <c r="F449" s="219" t="s">
        <v>771</v>
      </c>
      <c r="G449" s="220" t="s">
        <v>321</v>
      </c>
      <c r="H449" s="221">
        <v>440.868</v>
      </c>
      <c r="I449" s="222"/>
      <c r="J449" s="223">
        <f>ROUND(I449*H449,2)</f>
        <v>0</v>
      </c>
      <c r="K449" s="219" t="s">
        <v>202</v>
      </c>
      <c r="L449" s="44"/>
      <c r="M449" s="224" t="s">
        <v>1</v>
      </c>
      <c r="N449" s="225" t="s">
        <v>48</v>
      </c>
      <c r="O449" s="80"/>
      <c r="P449" s="226">
        <f>O449*H449</f>
        <v>0</v>
      </c>
      <c r="Q449" s="226">
        <v>0.0043800000000000002</v>
      </c>
      <c r="R449" s="226">
        <f>Q449*H449</f>
        <v>1.93100184</v>
      </c>
      <c r="S449" s="226">
        <v>0</v>
      </c>
      <c r="T449" s="227">
        <f>S449*H449</f>
        <v>0</v>
      </c>
      <c r="AR449" s="17" t="s">
        <v>215</v>
      </c>
      <c r="AT449" s="17" t="s">
        <v>198</v>
      </c>
      <c r="AU449" s="17" t="s">
        <v>86</v>
      </c>
      <c r="AY449" s="17" t="s">
        <v>195</v>
      </c>
      <c r="BE449" s="228">
        <f>IF(N449="základní",J449,0)</f>
        <v>0</v>
      </c>
      <c r="BF449" s="228">
        <f>IF(N449="snížená",J449,0)</f>
        <v>0</v>
      </c>
      <c r="BG449" s="228">
        <f>IF(N449="zákl. přenesená",J449,0)</f>
        <v>0</v>
      </c>
      <c r="BH449" s="228">
        <f>IF(N449="sníž. přenesená",J449,0)</f>
        <v>0</v>
      </c>
      <c r="BI449" s="228">
        <f>IF(N449="nulová",J449,0)</f>
        <v>0</v>
      </c>
      <c r="BJ449" s="17" t="s">
        <v>84</v>
      </c>
      <c r="BK449" s="228">
        <f>ROUND(I449*H449,2)</f>
        <v>0</v>
      </c>
      <c r="BL449" s="17" t="s">
        <v>215</v>
      </c>
      <c r="BM449" s="17" t="s">
        <v>772</v>
      </c>
    </row>
    <row r="450" s="12" customFormat="1">
      <c r="B450" s="235"/>
      <c r="C450" s="236"/>
      <c r="D450" s="229" t="s">
        <v>299</v>
      </c>
      <c r="E450" s="237" t="s">
        <v>1</v>
      </c>
      <c r="F450" s="238" t="s">
        <v>768</v>
      </c>
      <c r="G450" s="236"/>
      <c r="H450" s="239">
        <v>440.868</v>
      </c>
      <c r="I450" s="240"/>
      <c r="J450" s="236"/>
      <c r="K450" s="236"/>
      <c r="L450" s="241"/>
      <c r="M450" s="242"/>
      <c r="N450" s="243"/>
      <c r="O450" s="243"/>
      <c r="P450" s="243"/>
      <c r="Q450" s="243"/>
      <c r="R450" s="243"/>
      <c r="S450" s="243"/>
      <c r="T450" s="244"/>
      <c r="AT450" s="245" t="s">
        <v>299</v>
      </c>
      <c r="AU450" s="245" t="s">
        <v>86</v>
      </c>
      <c r="AV450" s="12" t="s">
        <v>86</v>
      </c>
      <c r="AW450" s="12" t="s">
        <v>38</v>
      </c>
      <c r="AX450" s="12" t="s">
        <v>77</v>
      </c>
      <c r="AY450" s="245" t="s">
        <v>195</v>
      </c>
    </row>
    <row r="451" s="13" customFormat="1">
      <c r="B451" s="246"/>
      <c r="C451" s="247"/>
      <c r="D451" s="229" t="s">
        <v>299</v>
      </c>
      <c r="E451" s="248" t="s">
        <v>1</v>
      </c>
      <c r="F451" s="249" t="s">
        <v>301</v>
      </c>
      <c r="G451" s="247"/>
      <c r="H451" s="250">
        <v>440.868</v>
      </c>
      <c r="I451" s="251"/>
      <c r="J451" s="247"/>
      <c r="K451" s="247"/>
      <c r="L451" s="252"/>
      <c r="M451" s="253"/>
      <c r="N451" s="254"/>
      <c r="O451" s="254"/>
      <c r="P451" s="254"/>
      <c r="Q451" s="254"/>
      <c r="R451" s="254"/>
      <c r="S451" s="254"/>
      <c r="T451" s="255"/>
      <c r="AT451" s="256" t="s">
        <v>299</v>
      </c>
      <c r="AU451" s="256" t="s">
        <v>86</v>
      </c>
      <c r="AV451" s="13" t="s">
        <v>215</v>
      </c>
      <c r="AW451" s="13" t="s">
        <v>38</v>
      </c>
      <c r="AX451" s="13" t="s">
        <v>84</v>
      </c>
      <c r="AY451" s="256" t="s">
        <v>195</v>
      </c>
    </row>
    <row r="452" s="1" customFormat="1" ht="16.5" customHeight="1">
      <c r="B452" s="39"/>
      <c r="C452" s="217" t="s">
        <v>773</v>
      </c>
      <c r="D452" s="217" t="s">
        <v>198</v>
      </c>
      <c r="E452" s="218" t="s">
        <v>774</v>
      </c>
      <c r="F452" s="219" t="s">
        <v>775</v>
      </c>
      <c r="G452" s="220" t="s">
        <v>321</v>
      </c>
      <c r="H452" s="221">
        <v>31.472999999999999</v>
      </c>
      <c r="I452" s="222"/>
      <c r="J452" s="223">
        <f>ROUND(I452*H452,2)</f>
        <v>0</v>
      </c>
      <c r="K452" s="219" t="s">
        <v>202</v>
      </c>
      <c r="L452" s="44"/>
      <c r="M452" s="224" t="s">
        <v>1</v>
      </c>
      <c r="N452" s="225" t="s">
        <v>48</v>
      </c>
      <c r="O452" s="80"/>
      <c r="P452" s="226">
        <f>O452*H452</f>
        <v>0</v>
      </c>
      <c r="Q452" s="226">
        <v>0.0083199999999999993</v>
      </c>
      <c r="R452" s="226">
        <f>Q452*H452</f>
        <v>0.26185535999999998</v>
      </c>
      <c r="S452" s="226">
        <v>0</v>
      </c>
      <c r="T452" s="227">
        <f>S452*H452</f>
        <v>0</v>
      </c>
      <c r="AR452" s="17" t="s">
        <v>215</v>
      </c>
      <c r="AT452" s="17" t="s">
        <v>198</v>
      </c>
      <c r="AU452" s="17" t="s">
        <v>86</v>
      </c>
      <c r="AY452" s="17" t="s">
        <v>195</v>
      </c>
      <c r="BE452" s="228">
        <f>IF(N452="základní",J452,0)</f>
        <v>0</v>
      </c>
      <c r="BF452" s="228">
        <f>IF(N452="snížená",J452,0)</f>
        <v>0</v>
      </c>
      <c r="BG452" s="228">
        <f>IF(N452="zákl. přenesená",J452,0)</f>
        <v>0</v>
      </c>
      <c r="BH452" s="228">
        <f>IF(N452="sníž. přenesená",J452,0)</f>
        <v>0</v>
      </c>
      <c r="BI452" s="228">
        <f>IF(N452="nulová",J452,0)</f>
        <v>0</v>
      </c>
      <c r="BJ452" s="17" t="s">
        <v>84</v>
      </c>
      <c r="BK452" s="228">
        <f>ROUND(I452*H452,2)</f>
        <v>0</v>
      </c>
      <c r="BL452" s="17" t="s">
        <v>215</v>
      </c>
      <c r="BM452" s="17" t="s">
        <v>776</v>
      </c>
    </row>
    <row r="453" s="12" customFormat="1">
      <c r="B453" s="235"/>
      <c r="C453" s="236"/>
      <c r="D453" s="229" t="s">
        <v>299</v>
      </c>
      <c r="E453" s="237" t="s">
        <v>1</v>
      </c>
      <c r="F453" s="238" t="s">
        <v>777</v>
      </c>
      <c r="G453" s="236"/>
      <c r="H453" s="239">
        <v>31.472999999999999</v>
      </c>
      <c r="I453" s="240"/>
      <c r="J453" s="236"/>
      <c r="K453" s="236"/>
      <c r="L453" s="241"/>
      <c r="M453" s="242"/>
      <c r="N453" s="243"/>
      <c r="O453" s="243"/>
      <c r="P453" s="243"/>
      <c r="Q453" s="243"/>
      <c r="R453" s="243"/>
      <c r="S453" s="243"/>
      <c r="T453" s="244"/>
      <c r="AT453" s="245" t="s">
        <v>299</v>
      </c>
      <c r="AU453" s="245" t="s">
        <v>86</v>
      </c>
      <c r="AV453" s="12" t="s">
        <v>86</v>
      </c>
      <c r="AW453" s="12" t="s">
        <v>38</v>
      </c>
      <c r="AX453" s="12" t="s">
        <v>77</v>
      </c>
      <c r="AY453" s="245" t="s">
        <v>195</v>
      </c>
    </row>
    <row r="454" s="13" customFormat="1">
      <c r="B454" s="246"/>
      <c r="C454" s="247"/>
      <c r="D454" s="229" t="s">
        <v>299</v>
      </c>
      <c r="E454" s="248" t="s">
        <v>1</v>
      </c>
      <c r="F454" s="249" t="s">
        <v>301</v>
      </c>
      <c r="G454" s="247"/>
      <c r="H454" s="250">
        <v>31.472999999999999</v>
      </c>
      <c r="I454" s="251"/>
      <c r="J454" s="247"/>
      <c r="K454" s="247"/>
      <c r="L454" s="252"/>
      <c r="M454" s="253"/>
      <c r="N454" s="254"/>
      <c r="O454" s="254"/>
      <c r="P454" s="254"/>
      <c r="Q454" s="254"/>
      <c r="R454" s="254"/>
      <c r="S454" s="254"/>
      <c r="T454" s="255"/>
      <c r="AT454" s="256" t="s">
        <v>299</v>
      </c>
      <c r="AU454" s="256" t="s">
        <v>86</v>
      </c>
      <c r="AV454" s="13" t="s">
        <v>215</v>
      </c>
      <c r="AW454" s="13" t="s">
        <v>38</v>
      </c>
      <c r="AX454" s="13" t="s">
        <v>84</v>
      </c>
      <c r="AY454" s="256" t="s">
        <v>195</v>
      </c>
    </row>
    <row r="455" s="1" customFormat="1" ht="16.5" customHeight="1">
      <c r="B455" s="39"/>
      <c r="C455" s="278" t="s">
        <v>778</v>
      </c>
      <c r="D455" s="278" t="s">
        <v>366</v>
      </c>
      <c r="E455" s="279" t="s">
        <v>779</v>
      </c>
      <c r="F455" s="280" t="s">
        <v>780</v>
      </c>
      <c r="G455" s="281" t="s">
        <v>309</v>
      </c>
      <c r="H455" s="282">
        <v>3.4620000000000002</v>
      </c>
      <c r="I455" s="283"/>
      <c r="J455" s="284">
        <f>ROUND(I455*H455,2)</f>
        <v>0</v>
      </c>
      <c r="K455" s="280" t="s">
        <v>202</v>
      </c>
      <c r="L455" s="285"/>
      <c r="M455" s="286" t="s">
        <v>1</v>
      </c>
      <c r="N455" s="287" t="s">
        <v>48</v>
      </c>
      <c r="O455" s="80"/>
      <c r="P455" s="226">
        <f>O455*H455</f>
        <v>0</v>
      </c>
      <c r="Q455" s="226">
        <v>0.032000000000000001</v>
      </c>
      <c r="R455" s="226">
        <f>Q455*H455</f>
        <v>0.11078400000000001</v>
      </c>
      <c r="S455" s="226">
        <v>0</v>
      </c>
      <c r="T455" s="227">
        <f>S455*H455</f>
        <v>0</v>
      </c>
      <c r="AR455" s="17" t="s">
        <v>238</v>
      </c>
      <c r="AT455" s="17" t="s">
        <v>366</v>
      </c>
      <c r="AU455" s="17" t="s">
        <v>86</v>
      </c>
      <c r="AY455" s="17" t="s">
        <v>195</v>
      </c>
      <c r="BE455" s="228">
        <f>IF(N455="základní",J455,0)</f>
        <v>0</v>
      </c>
      <c r="BF455" s="228">
        <f>IF(N455="snížená",J455,0)</f>
        <v>0</v>
      </c>
      <c r="BG455" s="228">
        <f>IF(N455="zákl. přenesená",J455,0)</f>
        <v>0</v>
      </c>
      <c r="BH455" s="228">
        <f>IF(N455="sníž. přenesená",J455,0)</f>
        <v>0</v>
      </c>
      <c r="BI455" s="228">
        <f>IF(N455="nulová",J455,0)</f>
        <v>0</v>
      </c>
      <c r="BJ455" s="17" t="s">
        <v>84</v>
      </c>
      <c r="BK455" s="228">
        <f>ROUND(I455*H455,2)</f>
        <v>0</v>
      </c>
      <c r="BL455" s="17" t="s">
        <v>215</v>
      </c>
      <c r="BM455" s="17" t="s">
        <v>781</v>
      </c>
    </row>
    <row r="456" s="12" customFormat="1">
      <c r="B456" s="235"/>
      <c r="C456" s="236"/>
      <c r="D456" s="229" t="s">
        <v>299</v>
      </c>
      <c r="E456" s="236"/>
      <c r="F456" s="238" t="s">
        <v>782</v>
      </c>
      <c r="G456" s="236"/>
      <c r="H456" s="239">
        <v>3.4620000000000002</v>
      </c>
      <c r="I456" s="240"/>
      <c r="J456" s="236"/>
      <c r="K456" s="236"/>
      <c r="L456" s="241"/>
      <c r="M456" s="242"/>
      <c r="N456" s="243"/>
      <c r="O456" s="243"/>
      <c r="P456" s="243"/>
      <c r="Q456" s="243"/>
      <c r="R456" s="243"/>
      <c r="S456" s="243"/>
      <c r="T456" s="244"/>
      <c r="AT456" s="245" t="s">
        <v>299</v>
      </c>
      <c r="AU456" s="245" t="s">
        <v>86</v>
      </c>
      <c r="AV456" s="12" t="s">
        <v>86</v>
      </c>
      <c r="AW456" s="12" t="s">
        <v>4</v>
      </c>
      <c r="AX456" s="12" t="s">
        <v>84</v>
      </c>
      <c r="AY456" s="245" t="s">
        <v>195</v>
      </c>
    </row>
    <row r="457" s="1" customFormat="1" ht="16.5" customHeight="1">
      <c r="B457" s="39"/>
      <c r="C457" s="217" t="s">
        <v>783</v>
      </c>
      <c r="D457" s="217" t="s">
        <v>198</v>
      </c>
      <c r="E457" s="218" t="s">
        <v>784</v>
      </c>
      <c r="F457" s="219" t="s">
        <v>775</v>
      </c>
      <c r="G457" s="220" t="s">
        <v>321</v>
      </c>
      <c r="H457" s="221">
        <v>76.260000000000005</v>
      </c>
      <c r="I457" s="222"/>
      <c r="J457" s="223">
        <f>ROUND(I457*H457,2)</f>
        <v>0</v>
      </c>
      <c r="K457" s="219" t="s">
        <v>202</v>
      </c>
      <c r="L457" s="44"/>
      <c r="M457" s="224" t="s">
        <v>1</v>
      </c>
      <c r="N457" s="225" t="s">
        <v>48</v>
      </c>
      <c r="O457" s="80"/>
      <c r="P457" s="226">
        <f>O457*H457</f>
        <v>0</v>
      </c>
      <c r="Q457" s="226">
        <v>0.0085000000000000006</v>
      </c>
      <c r="R457" s="226">
        <f>Q457*H457</f>
        <v>0.64821000000000006</v>
      </c>
      <c r="S457" s="226">
        <v>0</v>
      </c>
      <c r="T457" s="227">
        <f>S457*H457</f>
        <v>0</v>
      </c>
      <c r="AR457" s="17" t="s">
        <v>215</v>
      </c>
      <c r="AT457" s="17" t="s">
        <v>198</v>
      </c>
      <c r="AU457" s="17" t="s">
        <v>86</v>
      </c>
      <c r="AY457" s="17" t="s">
        <v>195</v>
      </c>
      <c r="BE457" s="228">
        <f>IF(N457="základní",J457,0)</f>
        <v>0</v>
      </c>
      <c r="BF457" s="228">
        <f>IF(N457="snížená",J457,0)</f>
        <v>0</v>
      </c>
      <c r="BG457" s="228">
        <f>IF(N457="zákl. přenesená",J457,0)</f>
        <v>0</v>
      </c>
      <c r="BH457" s="228">
        <f>IF(N457="sníž. přenesená",J457,0)</f>
        <v>0</v>
      </c>
      <c r="BI457" s="228">
        <f>IF(N457="nulová",J457,0)</f>
        <v>0</v>
      </c>
      <c r="BJ457" s="17" t="s">
        <v>84</v>
      </c>
      <c r="BK457" s="228">
        <f>ROUND(I457*H457,2)</f>
        <v>0</v>
      </c>
      <c r="BL457" s="17" t="s">
        <v>215</v>
      </c>
      <c r="BM457" s="17" t="s">
        <v>785</v>
      </c>
    </row>
    <row r="458" s="12" customFormat="1">
      <c r="B458" s="235"/>
      <c r="C458" s="236"/>
      <c r="D458" s="229" t="s">
        <v>299</v>
      </c>
      <c r="E458" s="237" t="s">
        <v>1</v>
      </c>
      <c r="F458" s="238" t="s">
        <v>786</v>
      </c>
      <c r="G458" s="236"/>
      <c r="H458" s="239">
        <v>76.260000000000005</v>
      </c>
      <c r="I458" s="240"/>
      <c r="J458" s="236"/>
      <c r="K458" s="236"/>
      <c r="L458" s="241"/>
      <c r="M458" s="242"/>
      <c r="N458" s="243"/>
      <c r="O458" s="243"/>
      <c r="P458" s="243"/>
      <c r="Q458" s="243"/>
      <c r="R458" s="243"/>
      <c r="S458" s="243"/>
      <c r="T458" s="244"/>
      <c r="AT458" s="245" t="s">
        <v>299</v>
      </c>
      <c r="AU458" s="245" t="s">
        <v>86</v>
      </c>
      <c r="AV458" s="12" t="s">
        <v>86</v>
      </c>
      <c r="AW458" s="12" t="s">
        <v>38</v>
      </c>
      <c r="AX458" s="12" t="s">
        <v>77</v>
      </c>
      <c r="AY458" s="245" t="s">
        <v>195</v>
      </c>
    </row>
    <row r="459" s="13" customFormat="1">
      <c r="B459" s="246"/>
      <c r="C459" s="247"/>
      <c r="D459" s="229" t="s">
        <v>299</v>
      </c>
      <c r="E459" s="248" t="s">
        <v>1</v>
      </c>
      <c r="F459" s="249" t="s">
        <v>301</v>
      </c>
      <c r="G459" s="247"/>
      <c r="H459" s="250">
        <v>76.260000000000005</v>
      </c>
      <c r="I459" s="251"/>
      <c r="J459" s="247"/>
      <c r="K459" s="247"/>
      <c r="L459" s="252"/>
      <c r="M459" s="253"/>
      <c r="N459" s="254"/>
      <c r="O459" s="254"/>
      <c r="P459" s="254"/>
      <c r="Q459" s="254"/>
      <c r="R459" s="254"/>
      <c r="S459" s="254"/>
      <c r="T459" s="255"/>
      <c r="AT459" s="256" t="s">
        <v>299</v>
      </c>
      <c r="AU459" s="256" t="s">
        <v>86</v>
      </c>
      <c r="AV459" s="13" t="s">
        <v>215</v>
      </c>
      <c r="AW459" s="13" t="s">
        <v>38</v>
      </c>
      <c r="AX459" s="13" t="s">
        <v>84</v>
      </c>
      <c r="AY459" s="256" t="s">
        <v>195</v>
      </c>
    </row>
    <row r="460" s="1" customFormat="1" ht="16.5" customHeight="1">
      <c r="B460" s="39"/>
      <c r="C460" s="278" t="s">
        <v>787</v>
      </c>
      <c r="D460" s="278" t="s">
        <v>366</v>
      </c>
      <c r="E460" s="279" t="s">
        <v>779</v>
      </c>
      <c r="F460" s="280" t="s">
        <v>780</v>
      </c>
      <c r="G460" s="281" t="s">
        <v>309</v>
      </c>
      <c r="H460" s="282">
        <v>10.904999999999999</v>
      </c>
      <c r="I460" s="283"/>
      <c r="J460" s="284">
        <f>ROUND(I460*H460,2)</f>
        <v>0</v>
      </c>
      <c r="K460" s="280" t="s">
        <v>202</v>
      </c>
      <c r="L460" s="285"/>
      <c r="M460" s="286" t="s">
        <v>1</v>
      </c>
      <c r="N460" s="287" t="s">
        <v>48</v>
      </c>
      <c r="O460" s="80"/>
      <c r="P460" s="226">
        <f>O460*H460</f>
        <v>0</v>
      </c>
      <c r="Q460" s="226">
        <v>0.032000000000000001</v>
      </c>
      <c r="R460" s="226">
        <f>Q460*H460</f>
        <v>0.34895999999999999</v>
      </c>
      <c r="S460" s="226">
        <v>0</v>
      </c>
      <c r="T460" s="227">
        <f>S460*H460</f>
        <v>0</v>
      </c>
      <c r="AR460" s="17" t="s">
        <v>238</v>
      </c>
      <c r="AT460" s="17" t="s">
        <v>366</v>
      </c>
      <c r="AU460" s="17" t="s">
        <v>86</v>
      </c>
      <c r="AY460" s="17" t="s">
        <v>195</v>
      </c>
      <c r="BE460" s="228">
        <f>IF(N460="základní",J460,0)</f>
        <v>0</v>
      </c>
      <c r="BF460" s="228">
        <f>IF(N460="snížená",J460,0)</f>
        <v>0</v>
      </c>
      <c r="BG460" s="228">
        <f>IF(N460="zákl. přenesená",J460,0)</f>
        <v>0</v>
      </c>
      <c r="BH460" s="228">
        <f>IF(N460="sníž. přenesená",J460,0)</f>
        <v>0</v>
      </c>
      <c r="BI460" s="228">
        <f>IF(N460="nulová",J460,0)</f>
        <v>0</v>
      </c>
      <c r="BJ460" s="17" t="s">
        <v>84</v>
      </c>
      <c r="BK460" s="228">
        <f>ROUND(I460*H460,2)</f>
        <v>0</v>
      </c>
      <c r="BL460" s="17" t="s">
        <v>215</v>
      </c>
      <c r="BM460" s="17" t="s">
        <v>788</v>
      </c>
    </row>
    <row r="461" s="12" customFormat="1">
      <c r="B461" s="235"/>
      <c r="C461" s="236"/>
      <c r="D461" s="229" t="s">
        <v>299</v>
      </c>
      <c r="E461" s="236"/>
      <c r="F461" s="238" t="s">
        <v>789</v>
      </c>
      <c r="G461" s="236"/>
      <c r="H461" s="239">
        <v>10.904999999999999</v>
      </c>
      <c r="I461" s="240"/>
      <c r="J461" s="236"/>
      <c r="K461" s="236"/>
      <c r="L461" s="241"/>
      <c r="M461" s="242"/>
      <c r="N461" s="243"/>
      <c r="O461" s="243"/>
      <c r="P461" s="243"/>
      <c r="Q461" s="243"/>
      <c r="R461" s="243"/>
      <c r="S461" s="243"/>
      <c r="T461" s="244"/>
      <c r="AT461" s="245" t="s">
        <v>299</v>
      </c>
      <c r="AU461" s="245" t="s">
        <v>86</v>
      </c>
      <c r="AV461" s="12" t="s">
        <v>86</v>
      </c>
      <c r="AW461" s="12" t="s">
        <v>4</v>
      </c>
      <c r="AX461" s="12" t="s">
        <v>84</v>
      </c>
      <c r="AY461" s="245" t="s">
        <v>195</v>
      </c>
    </row>
    <row r="462" s="1" customFormat="1" ht="16.5" customHeight="1">
      <c r="B462" s="39"/>
      <c r="C462" s="217" t="s">
        <v>790</v>
      </c>
      <c r="D462" s="217" t="s">
        <v>198</v>
      </c>
      <c r="E462" s="218" t="s">
        <v>791</v>
      </c>
      <c r="F462" s="219" t="s">
        <v>792</v>
      </c>
      <c r="G462" s="220" t="s">
        <v>404</v>
      </c>
      <c r="H462" s="221">
        <v>410.87</v>
      </c>
      <c r="I462" s="222"/>
      <c r="J462" s="223">
        <f>ROUND(I462*H462,2)</f>
        <v>0</v>
      </c>
      <c r="K462" s="219" t="s">
        <v>202</v>
      </c>
      <c r="L462" s="44"/>
      <c r="M462" s="224" t="s">
        <v>1</v>
      </c>
      <c r="N462" s="225" t="s">
        <v>48</v>
      </c>
      <c r="O462" s="80"/>
      <c r="P462" s="226">
        <f>O462*H462</f>
        <v>0</v>
      </c>
      <c r="Q462" s="226">
        <v>0.00025000000000000001</v>
      </c>
      <c r="R462" s="226">
        <f>Q462*H462</f>
        <v>0.1027175</v>
      </c>
      <c r="S462" s="226">
        <v>0</v>
      </c>
      <c r="T462" s="227">
        <f>S462*H462</f>
        <v>0</v>
      </c>
      <c r="AR462" s="17" t="s">
        <v>215</v>
      </c>
      <c r="AT462" s="17" t="s">
        <v>198</v>
      </c>
      <c r="AU462" s="17" t="s">
        <v>86</v>
      </c>
      <c r="AY462" s="17" t="s">
        <v>195</v>
      </c>
      <c r="BE462" s="228">
        <f>IF(N462="základní",J462,0)</f>
        <v>0</v>
      </c>
      <c r="BF462" s="228">
        <f>IF(N462="snížená",J462,0)</f>
        <v>0</v>
      </c>
      <c r="BG462" s="228">
        <f>IF(N462="zákl. přenesená",J462,0)</f>
        <v>0</v>
      </c>
      <c r="BH462" s="228">
        <f>IF(N462="sníž. přenesená",J462,0)</f>
        <v>0</v>
      </c>
      <c r="BI462" s="228">
        <f>IF(N462="nulová",J462,0)</f>
        <v>0</v>
      </c>
      <c r="BJ462" s="17" t="s">
        <v>84</v>
      </c>
      <c r="BK462" s="228">
        <f>ROUND(I462*H462,2)</f>
        <v>0</v>
      </c>
      <c r="BL462" s="17" t="s">
        <v>215</v>
      </c>
      <c r="BM462" s="17" t="s">
        <v>793</v>
      </c>
    </row>
    <row r="463" s="1" customFormat="1" ht="16.5" customHeight="1">
      <c r="B463" s="39"/>
      <c r="C463" s="278" t="s">
        <v>794</v>
      </c>
      <c r="D463" s="278" t="s">
        <v>366</v>
      </c>
      <c r="E463" s="279" t="s">
        <v>795</v>
      </c>
      <c r="F463" s="280" t="s">
        <v>796</v>
      </c>
      <c r="G463" s="281" t="s">
        <v>404</v>
      </c>
      <c r="H463" s="282">
        <v>255.63999999999999</v>
      </c>
      <c r="I463" s="283"/>
      <c r="J463" s="284">
        <f>ROUND(I463*H463,2)</f>
        <v>0</v>
      </c>
      <c r="K463" s="280" t="s">
        <v>202</v>
      </c>
      <c r="L463" s="285"/>
      <c r="M463" s="286" t="s">
        <v>1</v>
      </c>
      <c r="N463" s="287" t="s">
        <v>48</v>
      </c>
      <c r="O463" s="80"/>
      <c r="P463" s="226">
        <f>O463*H463</f>
        <v>0</v>
      </c>
      <c r="Q463" s="226">
        <v>3.0000000000000001E-05</v>
      </c>
      <c r="R463" s="226">
        <f>Q463*H463</f>
        <v>0.0076692000000000001</v>
      </c>
      <c r="S463" s="226">
        <v>0</v>
      </c>
      <c r="T463" s="227">
        <f>S463*H463</f>
        <v>0</v>
      </c>
      <c r="AR463" s="17" t="s">
        <v>238</v>
      </c>
      <c r="AT463" s="17" t="s">
        <v>366</v>
      </c>
      <c r="AU463" s="17" t="s">
        <v>86</v>
      </c>
      <c r="AY463" s="17" t="s">
        <v>195</v>
      </c>
      <c r="BE463" s="228">
        <f>IF(N463="základní",J463,0)</f>
        <v>0</v>
      </c>
      <c r="BF463" s="228">
        <f>IF(N463="snížená",J463,0)</f>
        <v>0</v>
      </c>
      <c r="BG463" s="228">
        <f>IF(N463="zákl. přenesená",J463,0)</f>
        <v>0</v>
      </c>
      <c r="BH463" s="228">
        <f>IF(N463="sníž. přenesená",J463,0)</f>
        <v>0</v>
      </c>
      <c r="BI463" s="228">
        <f>IF(N463="nulová",J463,0)</f>
        <v>0</v>
      </c>
      <c r="BJ463" s="17" t="s">
        <v>84</v>
      </c>
      <c r="BK463" s="228">
        <f>ROUND(I463*H463,2)</f>
        <v>0</v>
      </c>
      <c r="BL463" s="17" t="s">
        <v>215</v>
      </c>
      <c r="BM463" s="17" t="s">
        <v>797</v>
      </c>
    </row>
    <row r="464" s="1" customFormat="1">
      <c r="B464" s="39"/>
      <c r="C464" s="40"/>
      <c r="D464" s="229" t="s">
        <v>205</v>
      </c>
      <c r="E464" s="40"/>
      <c r="F464" s="230" t="s">
        <v>798</v>
      </c>
      <c r="G464" s="40"/>
      <c r="H464" s="40"/>
      <c r="I464" s="144"/>
      <c r="J464" s="40"/>
      <c r="K464" s="40"/>
      <c r="L464" s="44"/>
      <c r="M464" s="231"/>
      <c r="N464" s="80"/>
      <c r="O464" s="80"/>
      <c r="P464" s="80"/>
      <c r="Q464" s="80"/>
      <c r="R464" s="80"/>
      <c r="S464" s="80"/>
      <c r="T464" s="81"/>
      <c r="AT464" s="17" t="s">
        <v>205</v>
      </c>
      <c r="AU464" s="17" t="s">
        <v>86</v>
      </c>
    </row>
    <row r="465" s="1" customFormat="1" ht="16.5" customHeight="1">
      <c r="B465" s="39"/>
      <c r="C465" s="278" t="s">
        <v>799</v>
      </c>
      <c r="D465" s="278" t="s">
        <v>366</v>
      </c>
      <c r="E465" s="279" t="s">
        <v>800</v>
      </c>
      <c r="F465" s="280" t="s">
        <v>801</v>
      </c>
      <c r="G465" s="281" t="s">
        <v>404</v>
      </c>
      <c r="H465" s="282">
        <v>138.18199999999999</v>
      </c>
      <c r="I465" s="283"/>
      <c r="J465" s="284">
        <f>ROUND(I465*H465,2)</f>
        <v>0</v>
      </c>
      <c r="K465" s="280" t="s">
        <v>202</v>
      </c>
      <c r="L465" s="285"/>
      <c r="M465" s="286" t="s">
        <v>1</v>
      </c>
      <c r="N465" s="287" t="s">
        <v>48</v>
      </c>
      <c r="O465" s="80"/>
      <c r="P465" s="226">
        <f>O465*H465</f>
        <v>0</v>
      </c>
      <c r="Q465" s="226">
        <v>4.0000000000000003E-05</v>
      </c>
      <c r="R465" s="226">
        <f>Q465*H465</f>
        <v>0.0055272799999999999</v>
      </c>
      <c r="S465" s="226">
        <v>0</v>
      </c>
      <c r="T465" s="227">
        <f>S465*H465</f>
        <v>0</v>
      </c>
      <c r="AR465" s="17" t="s">
        <v>238</v>
      </c>
      <c r="AT465" s="17" t="s">
        <v>366</v>
      </c>
      <c r="AU465" s="17" t="s">
        <v>86</v>
      </c>
      <c r="AY465" s="17" t="s">
        <v>195</v>
      </c>
      <c r="BE465" s="228">
        <f>IF(N465="základní",J465,0)</f>
        <v>0</v>
      </c>
      <c r="BF465" s="228">
        <f>IF(N465="snížená",J465,0)</f>
        <v>0</v>
      </c>
      <c r="BG465" s="228">
        <f>IF(N465="zákl. přenesená",J465,0)</f>
        <v>0</v>
      </c>
      <c r="BH465" s="228">
        <f>IF(N465="sníž. přenesená",J465,0)</f>
        <v>0</v>
      </c>
      <c r="BI465" s="228">
        <f>IF(N465="nulová",J465,0)</f>
        <v>0</v>
      </c>
      <c r="BJ465" s="17" t="s">
        <v>84</v>
      </c>
      <c r="BK465" s="228">
        <f>ROUND(I465*H465,2)</f>
        <v>0</v>
      </c>
      <c r="BL465" s="17" t="s">
        <v>215</v>
      </c>
      <c r="BM465" s="17" t="s">
        <v>802</v>
      </c>
    </row>
    <row r="466" s="12" customFormat="1">
      <c r="B466" s="235"/>
      <c r="C466" s="236"/>
      <c r="D466" s="229" t="s">
        <v>299</v>
      </c>
      <c r="E466" s="236"/>
      <c r="F466" s="238" t="s">
        <v>803</v>
      </c>
      <c r="G466" s="236"/>
      <c r="H466" s="239">
        <v>138.18199999999999</v>
      </c>
      <c r="I466" s="240"/>
      <c r="J466" s="236"/>
      <c r="K466" s="236"/>
      <c r="L466" s="241"/>
      <c r="M466" s="242"/>
      <c r="N466" s="243"/>
      <c r="O466" s="243"/>
      <c r="P466" s="243"/>
      <c r="Q466" s="243"/>
      <c r="R466" s="243"/>
      <c r="S466" s="243"/>
      <c r="T466" s="244"/>
      <c r="AT466" s="245" t="s">
        <v>299</v>
      </c>
      <c r="AU466" s="245" t="s">
        <v>86</v>
      </c>
      <c r="AV466" s="12" t="s">
        <v>86</v>
      </c>
      <c r="AW466" s="12" t="s">
        <v>4</v>
      </c>
      <c r="AX466" s="12" t="s">
        <v>84</v>
      </c>
      <c r="AY466" s="245" t="s">
        <v>195</v>
      </c>
    </row>
    <row r="467" s="1" customFormat="1" ht="16.5" customHeight="1">
      <c r="B467" s="39"/>
      <c r="C467" s="278" t="s">
        <v>804</v>
      </c>
      <c r="D467" s="278" t="s">
        <v>366</v>
      </c>
      <c r="E467" s="279" t="s">
        <v>805</v>
      </c>
      <c r="F467" s="280" t="s">
        <v>806</v>
      </c>
      <c r="G467" s="281" t="s">
        <v>404</v>
      </c>
      <c r="H467" s="282">
        <v>55.439999999999998</v>
      </c>
      <c r="I467" s="283"/>
      <c r="J467" s="284">
        <f>ROUND(I467*H467,2)</f>
        <v>0</v>
      </c>
      <c r="K467" s="280" t="s">
        <v>202</v>
      </c>
      <c r="L467" s="285"/>
      <c r="M467" s="286" t="s">
        <v>1</v>
      </c>
      <c r="N467" s="287" t="s">
        <v>48</v>
      </c>
      <c r="O467" s="80"/>
      <c r="P467" s="226">
        <f>O467*H467</f>
        <v>0</v>
      </c>
      <c r="Q467" s="226">
        <v>0.00020000000000000001</v>
      </c>
      <c r="R467" s="226">
        <f>Q467*H467</f>
        <v>0.011088000000000001</v>
      </c>
      <c r="S467" s="226">
        <v>0</v>
      </c>
      <c r="T467" s="227">
        <f>S467*H467</f>
        <v>0</v>
      </c>
      <c r="AR467" s="17" t="s">
        <v>238</v>
      </c>
      <c r="AT467" s="17" t="s">
        <v>366</v>
      </c>
      <c r="AU467" s="17" t="s">
        <v>86</v>
      </c>
      <c r="AY467" s="17" t="s">
        <v>195</v>
      </c>
      <c r="BE467" s="228">
        <f>IF(N467="základní",J467,0)</f>
        <v>0</v>
      </c>
      <c r="BF467" s="228">
        <f>IF(N467="snížená",J467,0)</f>
        <v>0</v>
      </c>
      <c r="BG467" s="228">
        <f>IF(N467="zákl. přenesená",J467,0)</f>
        <v>0</v>
      </c>
      <c r="BH467" s="228">
        <f>IF(N467="sníž. přenesená",J467,0)</f>
        <v>0</v>
      </c>
      <c r="BI467" s="228">
        <f>IF(N467="nulová",J467,0)</f>
        <v>0</v>
      </c>
      <c r="BJ467" s="17" t="s">
        <v>84</v>
      </c>
      <c r="BK467" s="228">
        <f>ROUND(I467*H467,2)</f>
        <v>0</v>
      </c>
      <c r="BL467" s="17" t="s">
        <v>215</v>
      </c>
      <c r="BM467" s="17" t="s">
        <v>807</v>
      </c>
    </row>
    <row r="468" s="1" customFormat="1" ht="16.5" customHeight="1">
      <c r="B468" s="39"/>
      <c r="C468" s="217" t="s">
        <v>808</v>
      </c>
      <c r="D468" s="217" t="s">
        <v>198</v>
      </c>
      <c r="E468" s="218" t="s">
        <v>809</v>
      </c>
      <c r="F468" s="219" t="s">
        <v>810</v>
      </c>
      <c r="G468" s="220" t="s">
        <v>321</v>
      </c>
      <c r="H468" s="221">
        <v>107.733</v>
      </c>
      <c r="I468" s="222"/>
      <c r="J468" s="223">
        <f>ROUND(I468*H468,2)</f>
        <v>0</v>
      </c>
      <c r="K468" s="219" t="s">
        <v>202</v>
      </c>
      <c r="L468" s="44"/>
      <c r="M468" s="224" t="s">
        <v>1</v>
      </c>
      <c r="N468" s="225" t="s">
        <v>48</v>
      </c>
      <c r="O468" s="80"/>
      <c r="P468" s="226">
        <f>O468*H468</f>
        <v>0</v>
      </c>
      <c r="Q468" s="226">
        <v>0.00628</v>
      </c>
      <c r="R468" s="226">
        <f>Q468*H468</f>
        <v>0.67656324000000001</v>
      </c>
      <c r="S468" s="226">
        <v>0</v>
      </c>
      <c r="T468" s="227">
        <f>S468*H468</f>
        <v>0</v>
      </c>
      <c r="AR468" s="17" t="s">
        <v>215</v>
      </c>
      <c r="AT468" s="17" t="s">
        <v>198</v>
      </c>
      <c r="AU468" s="17" t="s">
        <v>86</v>
      </c>
      <c r="AY468" s="17" t="s">
        <v>195</v>
      </c>
      <c r="BE468" s="228">
        <f>IF(N468="základní",J468,0)</f>
        <v>0</v>
      </c>
      <c r="BF468" s="228">
        <f>IF(N468="snížená",J468,0)</f>
        <v>0</v>
      </c>
      <c r="BG468" s="228">
        <f>IF(N468="zákl. přenesená",J468,0)</f>
        <v>0</v>
      </c>
      <c r="BH468" s="228">
        <f>IF(N468="sníž. přenesená",J468,0)</f>
        <v>0</v>
      </c>
      <c r="BI468" s="228">
        <f>IF(N468="nulová",J468,0)</f>
        <v>0</v>
      </c>
      <c r="BJ468" s="17" t="s">
        <v>84</v>
      </c>
      <c r="BK468" s="228">
        <f>ROUND(I468*H468,2)</f>
        <v>0</v>
      </c>
      <c r="BL468" s="17" t="s">
        <v>215</v>
      </c>
      <c r="BM468" s="17" t="s">
        <v>811</v>
      </c>
    </row>
    <row r="469" s="12" customFormat="1">
      <c r="B469" s="235"/>
      <c r="C469" s="236"/>
      <c r="D469" s="229" t="s">
        <v>299</v>
      </c>
      <c r="E469" s="237" t="s">
        <v>1</v>
      </c>
      <c r="F469" s="238" t="s">
        <v>786</v>
      </c>
      <c r="G469" s="236"/>
      <c r="H469" s="239">
        <v>76.260000000000005</v>
      </c>
      <c r="I469" s="240"/>
      <c r="J469" s="236"/>
      <c r="K469" s="236"/>
      <c r="L469" s="241"/>
      <c r="M469" s="242"/>
      <c r="N469" s="243"/>
      <c r="O469" s="243"/>
      <c r="P469" s="243"/>
      <c r="Q469" s="243"/>
      <c r="R469" s="243"/>
      <c r="S469" s="243"/>
      <c r="T469" s="244"/>
      <c r="AT469" s="245" t="s">
        <v>299</v>
      </c>
      <c r="AU469" s="245" t="s">
        <v>86</v>
      </c>
      <c r="AV469" s="12" t="s">
        <v>86</v>
      </c>
      <c r="AW469" s="12" t="s">
        <v>38</v>
      </c>
      <c r="AX469" s="12" t="s">
        <v>77</v>
      </c>
      <c r="AY469" s="245" t="s">
        <v>195</v>
      </c>
    </row>
    <row r="470" s="12" customFormat="1">
      <c r="B470" s="235"/>
      <c r="C470" s="236"/>
      <c r="D470" s="229" t="s">
        <v>299</v>
      </c>
      <c r="E470" s="237" t="s">
        <v>1</v>
      </c>
      <c r="F470" s="238" t="s">
        <v>777</v>
      </c>
      <c r="G470" s="236"/>
      <c r="H470" s="239">
        <v>31.472999999999999</v>
      </c>
      <c r="I470" s="240"/>
      <c r="J470" s="236"/>
      <c r="K470" s="236"/>
      <c r="L470" s="241"/>
      <c r="M470" s="242"/>
      <c r="N470" s="243"/>
      <c r="O470" s="243"/>
      <c r="P470" s="243"/>
      <c r="Q470" s="243"/>
      <c r="R470" s="243"/>
      <c r="S470" s="243"/>
      <c r="T470" s="244"/>
      <c r="AT470" s="245" t="s">
        <v>299</v>
      </c>
      <c r="AU470" s="245" t="s">
        <v>86</v>
      </c>
      <c r="AV470" s="12" t="s">
        <v>86</v>
      </c>
      <c r="AW470" s="12" t="s">
        <v>38</v>
      </c>
      <c r="AX470" s="12" t="s">
        <v>77</v>
      </c>
      <c r="AY470" s="245" t="s">
        <v>195</v>
      </c>
    </row>
    <row r="471" s="13" customFormat="1">
      <c r="B471" s="246"/>
      <c r="C471" s="247"/>
      <c r="D471" s="229" t="s">
        <v>299</v>
      </c>
      <c r="E471" s="248" t="s">
        <v>1</v>
      </c>
      <c r="F471" s="249" t="s">
        <v>301</v>
      </c>
      <c r="G471" s="247"/>
      <c r="H471" s="250">
        <v>107.733</v>
      </c>
      <c r="I471" s="251"/>
      <c r="J471" s="247"/>
      <c r="K471" s="247"/>
      <c r="L471" s="252"/>
      <c r="M471" s="253"/>
      <c r="N471" s="254"/>
      <c r="O471" s="254"/>
      <c r="P471" s="254"/>
      <c r="Q471" s="254"/>
      <c r="R471" s="254"/>
      <c r="S471" s="254"/>
      <c r="T471" s="255"/>
      <c r="AT471" s="256" t="s">
        <v>299</v>
      </c>
      <c r="AU471" s="256" t="s">
        <v>86</v>
      </c>
      <c r="AV471" s="13" t="s">
        <v>215</v>
      </c>
      <c r="AW471" s="13" t="s">
        <v>38</v>
      </c>
      <c r="AX471" s="13" t="s">
        <v>84</v>
      </c>
      <c r="AY471" s="256" t="s">
        <v>195</v>
      </c>
    </row>
    <row r="472" s="1" customFormat="1" ht="16.5" customHeight="1">
      <c r="B472" s="39"/>
      <c r="C472" s="217" t="s">
        <v>812</v>
      </c>
      <c r="D472" s="217" t="s">
        <v>198</v>
      </c>
      <c r="E472" s="218" t="s">
        <v>813</v>
      </c>
      <c r="F472" s="219" t="s">
        <v>814</v>
      </c>
      <c r="G472" s="220" t="s">
        <v>321</v>
      </c>
      <c r="H472" s="221">
        <v>440.868</v>
      </c>
      <c r="I472" s="222"/>
      <c r="J472" s="223">
        <f>ROUND(I472*H472,2)</f>
        <v>0</v>
      </c>
      <c r="K472" s="219" t="s">
        <v>202</v>
      </c>
      <c r="L472" s="44"/>
      <c r="M472" s="224" t="s">
        <v>1</v>
      </c>
      <c r="N472" s="225" t="s">
        <v>48</v>
      </c>
      <c r="O472" s="80"/>
      <c r="P472" s="226">
        <f>O472*H472</f>
        <v>0</v>
      </c>
      <c r="Q472" s="226">
        <v>0.0038800000000000002</v>
      </c>
      <c r="R472" s="226">
        <f>Q472*H472</f>
        <v>1.7105678400000002</v>
      </c>
      <c r="S472" s="226">
        <v>0</v>
      </c>
      <c r="T472" s="227">
        <f>S472*H472</f>
        <v>0</v>
      </c>
      <c r="AR472" s="17" t="s">
        <v>215</v>
      </c>
      <c r="AT472" s="17" t="s">
        <v>198</v>
      </c>
      <c r="AU472" s="17" t="s">
        <v>86</v>
      </c>
      <c r="AY472" s="17" t="s">
        <v>195</v>
      </c>
      <c r="BE472" s="228">
        <f>IF(N472="základní",J472,0)</f>
        <v>0</v>
      </c>
      <c r="BF472" s="228">
        <f>IF(N472="snížená",J472,0)</f>
        <v>0</v>
      </c>
      <c r="BG472" s="228">
        <f>IF(N472="zákl. přenesená",J472,0)</f>
        <v>0</v>
      </c>
      <c r="BH472" s="228">
        <f>IF(N472="sníž. přenesená",J472,0)</f>
        <v>0</v>
      </c>
      <c r="BI472" s="228">
        <f>IF(N472="nulová",J472,0)</f>
        <v>0</v>
      </c>
      <c r="BJ472" s="17" t="s">
        <v>84</v>
      </c>
      <c r="BK472" s="228">
        <f>ROUND(I472*H472,2)</f>
        <v>0</v>
      </c>
      <c r="BL472" s="17" t="s">
        <v>215</v>
      </c>
      <c r="BM472" s="17" t="s">
        <v>815</v>
      </c>
    </row>
    <row r="473" s="12" customFormat="1">
      <c r="B473" s="235"/>
      <c r="C473" s="236"/>
      <c r="D473" s="229" t="s">
        <v>299</v>
      </c>
      <c r="E473" s="237" t="s">
        <v>1</v>
      </c>
      <c r="F473" s="238" t="s">
        <v>768</v>
      </c>
      <c r="G473" s="236"/>
      <c r="H473" s="239">
        <v>440.868</v>
      </c>
      <c r="I473" s="240"/>
      <c r="J473" s="236"/>
      <c r="K473" s="236"/>
      <c r="L473" s="241"/>
      <c r="M473" s="242"/>
      <c r="N473" s="243"/>
      <c r="O473" s="243"/>
      <c r="P473" s="243"/>
      <c r="Q473" s="243"/>
      <c r="R473" s="243"/>
      <c r="S473" s="243"/>
      <c r="T473" s="244"/>
      <c r="AT473" s="245" t="s">
        <v>299</v>
      </c>
      <c r="AU473" s="245" t="s">
        <v>86</v>
      </c>
      <c r="AV473" s="12" t="s">
        <v>86</v>
      </c>
      <c r="AW473" s="12" t="s">
        <v>38</v>
      </c>
      <c r="AX473" s="12" t="s">
        <v>77</v>
      </c>
      <c r="AY473" s="245" t="s">
        <v>195</v>
      </c>
    </row>
    <row r="474" s="13" customFormat="1">
      <c r="B474" s="246"/>
      <c r="C474" s="247"/>
      <c r="D474" s="229" t="s">
        <v>299</v>
      </c>
      <c r="E474" s="248" t="s">
        <v>1</v>
      </c>
      <c r="F474" s="249" t="s">
        <v>301</v>
      </c>
      <c r="G474" s="247"/>
      <c r="H474" s="250">
        <v>440.868</v>
      </c>
      <c r="I474" s="251"/>
      <c r="J474" s="247"/>
      <c r="K474" s="247"/>
      <c r="L474" s="252"/>
      <c r="M474" s="253"/>
      <c r="N474" s="254"/>
      <c r="O474" s="254"/>
      <c r="P474" s="254"/>
      <c r="Q474" s="254"/>
      <c r="R474" s="254"/>
      <c r="S474" s="254"/>
      <c r="T474" s="255"/>
      <c r="AT474" s="256" t="s">
        <v>299</v>
      </c>
      <c r="AU474" s="256" t="s">
        <v>86</v>
      </c>
      <c r="AV474" s="13" t="s">
        <v>215</v>
      </c>
      <c r="AW474" s="13" t="s">
        <v>38</v>
      </c>
      <c r="AX474" s="13" t="s">
        <v>84</v>
      </c>
      <c r="AY474" s="256" t="s">
        <v>195</v>
      </c>
    </row>
    <row r="475" s="1" customFormat="1" ht="16.5" customHeight="1">
      <c r="B475" s="39"/>
      <c r="C475" s="217" t="s">
        <v>816</v>
      </c>
      <c r="D475" s="217" t="s">
        <v>198</v>
      </c>
      <c r="E475" s="218" t="s">
        <v>817</v>
      </c>
      <c r="F475" s="219" t="s">
        <v>818</v>
      </c>
      <c r="G475" s="220" t="s">
        <v>321</v>
      </c>
      <c r="H475" s="221">
        <v>440.868</v>
      </c>
      <c r="I475" s="222"/>
      <c r="J475" s="223">
        <f>ROUND(I475*H475,2)</f>
        <v>0</v>
      </c>
      <c r="K475" s="219" t="s">
        <v>202</v>
      </c>
      <c r="L475" s="44"/>
      <c r="M475" s="224" t="s">
        <v>1</v>
      </c>
      <c r="N475" s="225" t="s">
        <v>48</v>
      </c>
      <c r="O475" s="80"/>
      <c r="P475" s="226">
        <f>O475*H475</f>
        <v>0</v>
      </c>
      <c r="Q475" s="226">
        <v>0.014999999999999999</v>
      </c>
      <c r="R475" s="226">
        <f>Q475*H475</f>
        <v>6.6130199999999997</v>
      </c>
      <c r="S475" s="226">
        <v>0</v>
      </c>
      <c r="T475" s="227">
        <f>S475*H475</f>
        <v>0</v>
      </c>
      <c r="AR475" s="17" t="s">
        <v>215</v>
      </c>
      <c r="AT475" s="17" t="s">
        <v>198</v>
      </c>
      <c r="AU475" s="17" t="s">
        <v>86</v>
      </c>
      <c r="AY475" s="17" t="s">
        <v>195</v>
      </c>
      <c r="BE475" s="228">
        <f>IF(N475="základní",J475,0)</f>
        <v>0</v>
      </c>
      <c r="BF475" s="228">
        <f>IF(N475="snížená",J475,0)</f>
        <v>0</v>
      </c>
      <c r="BG475" s="228">
        <f>IF(N475="zákl. přenesená",J475,0)</f>
        <v>0</v>
      </c>
      <c r="BH475" s="228">
        <f>IF(N475="sníž. přenesená",J475,0)</f>
        <v>0</v>
      </c>
      <c r="BI475" s="228">
        <f>IF(N475="nulová",J475,0)</f>
        <v>0</v>
      </c>
      <c r="BJ475" s="17" t="s">
        <v>84</v>
      </c>
      <c r="BK475" s="228">
        <f>ROUND(I475*H475,2)</f>
        <v>0</v>
      </c>
      <c r="BL475" s="17" t="s">
        <v>215</v>
      </c>
      <c r="BM475" s="17" t="s">
        <v>819</v>
      </c>
    </row>
    <row r="476" s="12" customFormat="1">
      <c r="B476" s="235"/>
      <c r="C476" s="236"/>
      <c r="D476" s="229" t="s">
        <v>299</v>
      </c>
      <c r="E476" s="237" t="s">
        <v>1</v>
      </c>
      <c r="F476" s="238" t="s">
        <v>768</v>
      </c>
      <c r="G476" s="236"/>
      <c r="H476" s="239">
        <v>440.868</v>
      </c>
      <c r="I476" s="240"/>
      <c r="J476" s="236"/>
      <c r="K476" s="236"/>
      <c r="L476" s="241"/>
      <c r="M476" s="242"/>
      <c r="N476" s="243"/>
      <c r="O476" s="243"/>
      <c r="P476" s="243"/>
      <c r="Q476" s="243"/>
      <c r="R476" s="243"/>
      <c r="S476" s="243"/>
      <c r="T476" s="244"/>
      <c r="AT476" s="245" t="s">
        <v>299</v>
      </c>
      <c r="AU476" s="245" t="s">
        <v>86</v>
      </c>
      <c r="AV476" s="12" t="s">
        <v>86</v>
      </c>
      <c r="AW476" s="12" t="s">
        <v>38</v>
      </c>
      <c r="AX476" s="12" t="s">
        <v>77</v>
      </c>
      <c r="AY476" s="245" t="s">
        <v>195</v>
      </c>
    </row>
    <row r="477" s="13" customFormat="1">
      <c r="B477" s="246"/>
      <c r="C477" s="247"/>
      <c r="D477" s="229" t="s">
        <v>299</v>
      </c>
      <c r="E477" s="248" t="s">
        <v>1</v>
      </c>
      <c r="F477" s="249" t="s">
        <v>301</v>
      </c>
      <c r="G477" s="247"/>
      <c r="H477" s="250">
        <v>440.868</v>
      </c>
      <c r="I477" s="251"/>
      <c r="J477" s="247"/>
      <c r="K477" s="247"/>
      <c r="L477" s="252"/>
      <c r="M477" s="253"/>
      <c r="N477" s="254"/>
      <c r="O477" s="254"/>
      <c r="P477" s="254"/>
      <c r="Q477" s="254"/>
      <c r="R477" s="254"/>
      <c r="S477" s="254"/>
      <c r="T477" s="255"/>
      <c r="AT477" s="256" t="s">
        <v>299</v>
      </c>
      <c r="AU477" s="256" t="s">
        <v>86</v>
      </c>
      <c r="AV477" s="13" t="s">
        <v>215</v>
      </c>
      <c r="AW477" s="13" t="s">
        <v>38</v>
      </c>
      <c r="AX477" s="13" t="s">
        <v>84</v>
      </c>
      <c r="AY477" s="256" t="s">
        <v>195</v>
      </c>
    </row>
    <row r="478" s="1" customFormat="1" ht="16.5" customHeight="1">
      <c r="B478" s="39"/>
      <c r="C478" s="217" t="s">
        <v>820</v>
      </c>
      <c r="D478" s="217" t="s">
        <v>198</v>
      </c>
      <c r="E478" s="218" t="s">
        <v>821</v>
      </c>
      <c r="F478" s="219" t="s">
        <v>822</v>
      </c>
      <c r="G478" s="220" t="s">
        <v>321</v>
      </c>
      <c r="H478" s="221">
        <v>102.74</v>
      </c>
      <c r="I478" s="222"/>
      <c r="J478" s="223">
        <f>ROUND(I478*H478,2)</f>
        <v>0</v>
      </c>
      <c r="K478" s="219" t="s">
        <v>202</v>
      </c>
      <c r="L478" s="44"/>
      <c r="M478" s="224" t="s">
        <v>1</v>
      </c>
      <c r="N478" s="225" t="s">
        <v>48</v>
      </c>
      <c r="O478" s="80"/>
      <c r="P478" s="226">
        <f>O478*H478</f>
        <v>0</v>
      </c>
      <c r="Q478" s="226">
        <v>0</v>
      </c>
      <c r="R478" s="226">
        <f>Q478*H478</f>
        <v>0</v>
      </c>
      <c r="S478" s="226">
        <v>0</v>
      </c>
      <c r="T478" s="227">
        <f>S478*H478</f>
        <v>0</v>
      </c>
      <c r="AR478" s="17" t="s">
        <v>215</v>
      </c>
      <c r="AT478" s="17" t="s">
        <v>198</v>
      </c>
      <c r="AU478" s="17" t="s">
        <v>86</v>
      </c>
      <c r="AY478" s="17" t="s">
        <v>195</v>
      </c>
      <c r="BE478" s="228">
        <f>IF(N478="základní",J478,0)</f>
        <v>0</v>
      </c>
      <c r="BF478" s="228">
        <f>IF(N478="snížená",J478,0)</f>
        <v>0</v>
      </c>
      <c r="BG478" s="228">
        <f>IF(N478="zákl. přenesená",J478,0)</f>
        <v>0</v>
      </c>
      <c r="BH478" s="228">
        <f>IF(N478="sníž. přenesená",J478,0)</f>
        <v>0</v>
      </c>
      <c r="BI478" s="228">
        <f>IF(N478="nulová",J478,0)</f>
        <v>0</v>
      </c>
      <c r="BJ478" s="17" t="s">
        <v>84</v>
      </c>
      <c r="BK478" s="228">
        <f>ROUND(I478*H478,2)</f>
        <v>0</v>
      </c>
      <c r="BL478" s="17" t="s">
        <v>215</v>
      </c>
      <c r="BM478" s="17" t="s">
        <v>823</v>
      </c>
    </row>
    <row r="479" s="1" customFormat="1" ht="16.5" customHeight="1">
      <c r="B479" s="39"/>
      <c r="C479" s="217" t="s">
        <v>824</v>
      </c>
      <c r="D479" s="217" t="s">
        <v>198</v>
      </c>
      <c r="E479" s="218" t="s">
        <v>825</v>
      </c>
      <c r="F479" s="219" t="s">
        <v>826</v>
      </c>
      <c r="G479" s="220" t="s">
        <v>309</v>
      </c>
      <c r="H479" s="221">
        <v>22.010999999999999</v>
      </c>
      <c r="I479" s="222"/>
      <c r="J479" s="223">
        <f>ROUND(I479*H479,2)</f>
        <v>0</v>
      </c>
      <c r="K479" s="219" t="s">
        <v>202</v>
      </c>
      <c r="L479" s="44"/>
      <c r="M479" s="224" t="s">
        <v>1</v>
      </c>
      <c r="N479" s="225" t="s">
        <v>48</v>
      </c>
      <c r="O479" s="80"/>
      <c r="P479" s="226">
        <f>O479*H479</f>
        <v>0</v>
      </c>
      <c r="Q479" s="226">
        <v>2.2563399999999998</v>
      </c>
      <c r="R479" s="226">
        <f>Q479*H479</f>
        <v>49.664299739999997</v>
      </c>
      <c r="S479" s="226">
        <v>0</v>
      </c>
      <c r="T479" s="227">
        <f>S479*H479</f>
        <v>0</v>
      </c>
      <c r="AR479" s="17" t="s">
        <v>215</v>
      </c>
      <c r="AT479" s="17" t="s">
        <v>198</v>
      </c>
      <c r="AU479" s="17" t="s">
        <v>86</v>
      </c>
      <c r="AY479" s="17" t="s">
        <v>195</v>
      </c>
      <c r="BE479" s="228">
        <f>IF(N479="základní",J479,0)</f>
        <v>0</v>
      </c>
      <c r="BF479" s="228">
        <f>IF(N479="snížená",J479,0)</f>
        <v>0</v>
      </c>
      <c r="BG479" s="228">
        <f>IF(N479="zákl. přenesená",J479,0)</f>
        <v>0</v>
      </c>
      <c r="BH479" s="228">
        <f>IF(N479="sníž. přenesená",J479,0)</f>
        <v>0</v>
      </c>
      <c r="BI479" s="228">
        <f>IF(N479="nulová",J479,0)</f>
        <v>0</v>
      </c>
      <c r="BJ479" s="17" t="s">
        <v>84</v>
      </c>
      <c r="BK479" s="228">
        <f>ROUND(I479*H479,2)</f>
        <v>0</v>
      </c>
      <c r="BL479" s="17" t="s">
        <v>215</v>
      </c>
      <c r="BM479" s="17" t="s">
        <v>827</v>
      </c>
    </row>
    <row r="480" s="12" customFormat="1">
      <c r="B480" s="235"/>
      <c r="C480" s="236"/>
      <c r="D480" s="229" t="s">
        <v>299</v>
      </c>
      <c r="E480" s="237" t="s">
        <v>1</v>
      </c>
      <c r="F480" s="238" t="s">
        <v>828</v>
      </c>
      <c r="G480" s="236"/>
      <c r="H480" s="239">
        <v>22.010999999999999</v>
      </c>
      <c r="I480" s="240"/>
      <c r="J480" s="236"/>
      <c r="K480" s="236"/>
      <c r="L480" s="241"/>
      <c r="M480" s="242"/>
      <c r="N480" s="243"/>
      <c r="O480" s="243"/>
      <c r="P480" s="243"/>
      <c r="Q480" s="243"/>
      <c r="R480" s="243"/>
      <c r="S480" s="243"/>
      <c r="T480" s="244"/>
      <c r="AT480" s="245" t="s">
        <v>299</v>
      </c>
      <c r="AU480" s="245" t="s">
        <v>86</v>
      </c>
      <c r="AV480" s="12" t="s">
        <v>86</v>
      </c>
      <c r="AW480" s="12" t="s">
        <v>38</v>
      </c>
      <c r="AX480" s="12" t="s">
        <v>77</v>
      </c>
      <c r="AY480" s="245" t="s">
        <v>195</v>
      </c>
    </row>
    <row r="481" s="13" customFormat="1">
      <c r="B481" s="246"/>
      <c r="C481" s="247"/>
      <c r="D481" s="229" t="s">
        <v>299</v>
      </c>
      <c r="E481" s="248" t="s">
        <v>1</v>
      </c>
      <c r="F481" s="249" t="s">
        <v>301</v>
      </c>
      <c r="G481" s="247"/>
      <c r="H481" s="250">
        <v>22.010999999999999</v>
      </c>
      <c r="I481" s="251"/>
      <c r="J481" s="247"/>
      <c r="K481" s="247"/>
      <c r="L481" s="252"/>
      <c r="M481" s="253"/>
      <c r="N481" s="254"/>
      <c r="O481" s="254"/>
      <c r="P481" s="254"/>
      <c r="Q481" s="254"/>
      <c r="R481" s="254"/>
      <c r="S481" s="254"/>
      <c r="T481" s="255"/>
      <c r="AT481" s="256" t="s">
        <v>299</v>
      </c>
      <c r="AU481" s="256" t="s">
        <v>86</v>
      </c>
      <c r="AV481" s="13" t="s">
        <v>215</v>
      </c>
      <c r="AW481" s="13" t="s">
        <v>38</v>
      </c>
      <c r="AX481" s="13" t="s">
        <v>84</v>
      </c>
      <c r="AY481" s="256" t="s">
        <v>195</v>
      </c>
    </row>
    <row r="482" s="1" customFormat="1" ht="16.5" customHeight="1">
      <c r="B482" s="39"/>
      <c r="C482" s="217" t="s">
        <v>829</v>
      </c>
      <c r="D482" s="217" t="s">
        <v>198</v>
      </c>
      <c r="E482" s="218" t="s">
        <v>830</v>
      </c>
      <c r="F482" s="219" t="s">
        <v>831</v>
      </c>
      <c r="G482" s="220" t="s">
        <v>309</v>
      </c>
      <c r="H482" s="221">
        <v>247.10300000000001</v>
      </c>
      <c r="I482" s="222"/>
      <c r="J482" s="223">
        <f>ROUND(I482*H482,2)</f>
        <v>0</v>
      </c>
      <c r="K482" s="219" t="s">
        <v>202</v>
      </c>
      <c r="L482" s="44"/>
      <c r="M482" s="224" t="s">
        <v>1</v>
      </c>
      <c r="N482" s="225" t="s">
        <v>48</v>
      </c>
      <c r="O482" s="80"/>
      <c r="P482" s="226">
        <f>O482*H482</f>
        <v>0</v>
      </c>
      <c r="Q482" s="226">
        <v>2.45329</v>
      </c>
      <c r="R482" s="226">
        <f>Q482*H482</f>
        <v>606.21531887000003</v>
      </c>
      <c r="S482" s="226">
        <v>0</v>
      </c>
      <c r="T482" s="227">
        <f>S482*H482</f>
        <v>0</v>
      </c>
      <c r="AR482" s="17" t="s">
        <v>215</v>
      </c>
      <c r="AT482" s="17" t="s">
        <v>198</v>
      </c>
      <c r="AU482" s="17" t="s">
        <v>86</v>
      </c>
      <c r="AY482" s="17" t="s">
        <v>195</v>
      </c>
      <c r="BE482" s="228">
        <f>IF(N482="základní",J482,0)</f>
        <v>0</v>
      </c>
      <c r="BF482" s="228">
        <f>IF(N482="snížená",J482,0)</f>
        <v>0</v>
      </c>
      <c r="BG482" s="228">
        <f>IF(N482="zákl. přenesená",J482,0)</f>
        <v>0</v>
      </c>
      <c r="BH482" s="228">
        <f>IF(N482="sníž. přenesená",J482,0)</f>
        <v>0</v>
      </c>
      <c r="BI482" s="228">
        <f>IF(N482="nulová",J482,0)</f>
        <v>0</v>
      </c>
      <c r="BJ482" s="17" t="s">
        <v>84</v>
      </c>
      <c r="BK482" s="228">
        <f>ROUND(I482*H482,2)</f>
        <v>0</v>
      </c>
      <c r="BL482" s="17" t="s">
        <v>215</v>
      </c>
      <c r="BM482" s="17" t="s">
        <v>832</v>
      </c>
    </row>
    <row r="483" s="1" customFormat="1">
      <c r="B483" s="39"/>
      <c r="C483" s="40"/>
      <c r="D483" s="229" t="s">
        <v>205</v>
      </c>
      <c r="E483" s="40"/>
      <c r="F483" s="230" t="s">
        <v>833</v>
      </c>
      <c r="G483" s="40"/>
      <c r="H483" s="40"/>
      <c r="I483" s="144"/>
      <c r="J483" s="40"/>
      <c r="K483" s="40"/>
      <c r="L483" s="44"/>
      <c r="M483" s="231"/>
      <c r="N483" s="80"/>
      <c r="O483" s="80"/>
      <c r="P483" s="80"/>
      <c r="Q483" s="80"/>
      <c r="R483" s="80"/>
      <c r="S483" s="80"/>
      <c r="T483" s="81"/>
      <c r="AT483" s="17" t="s">
        <v>205</v>
      </c>
      <c r="AU483" s="17" t="s">
        <v>86</v>
      </c>
    </row>
    <row r="484" s="12" customFormat="1">
      <c r="B484" s="235"/>
      <c r="C484" s="236"/>
      <c r="D484" s="229" t="s">
        <v>299</v>
      </c>
      <c r="E484" s="237" t="s">
        <v>1</v>
      </c>
      <c r="F484" s="238" t="s">
        <v>834</v>
      </c>
      <c r="G484" s="236"/>
      <c r="H484" s="239">
        <v>247.10300000000001</v>
      </c>
      <c r="I484" s="240"/>
      <c r="J484" s="236"/>
      <c r="K484" s="236"/>
      <c r="L484" s="241"/>
      <c r="M484" s="242"/>
      <c r="N484" s="243"/>
      <c r="O484" s="243"/>
      <c r="P484" s="243"/>
      <c r="Q484" s="243"/>
      <c r="R484" s="243"/>
      <c r="S484" s="243"/>
      <c r="T484" s="244"/>
      <c r="AT484" s="245" t="s">
        <v>299</v>
      </c>
      <c r="AU484" s="245" t="s">
        <v>86</v>
      </c>
      <c r="AV484" s="12" t="s">
        <v>86</v>
      </c>
      <c r="AW484" s="12" t="s">
        <v>38</v>
      </c>
      <c r="AX484" s="12" t="s">
        <v>77</v>
      </c>
      <c r="AY484" s="245" t="s">
        <v>195</v>
      </c>
    </row>
    <row r="485" s="13" customFormat="1">
      <c r="B485" s="246"/>
      <c r="C485" s="247"/>
      <c r="D485" s="229" t="s">
        <v>299</v>
      </c>
      <c r="E485" s="248" t="s">
        <v>1</v>
      </c>
      <c r="F485" s="249" t="s">
        <v>301</v>
      </c>
      <c r="G485" s="247"/>
      <c r="H485" s="250">
        <v>247.10300000000001</v>
      </c>
      <c r="I485" s="251"/>
      <c r="J485" s="247"/>
      <c r="K485" s="247"/>
      <c r="L485" s="252"/>
      <c r="M485" s="253"/>
      <c r="N485" s="254"/>
      <c r="O485" s="254"/>
      <c r="P485" s="254"/>
      <c r="Q485" s="254"/>
      <c r="R485" s="254"/>
      <c r="S485" s="254"/>
      <c r="T485" s="255"/>
      <c r="AT485" s="256" t="s">
        <v>299</v>
      </c>
      <c r="AU485" s="256" t="s">
        <v>86</v>
      </c>
      <c r="AV485" s="13" t="s">
        <v>215</v>
      </c>
      <c r="AW485" s="13" t="s">
        <v>38</v>
      </c>
      <c r="AX485" s="13" t="s">
        <v>84</v>
      </c>
      <c r="AY485" s="256" t="s">
        <v>195</v>
      </c>
    </row>
    <row r="486" s="1" customFormat="1" ht="16.5" customHeight="1">
      <c r="B486" s="39"/>
      <c r="C486" s="217" t="s">
        <v>835</v>
      </c>
      <c r="D486" s="217" t="s">
        <v>198</v>
      </c>
      <c r="E486" s="218" t="s">
        <v>836</v>
      </c>
      <c r="F486" s="219" t="s">
        <v>837</v>
      </c>
      <c r="G486" s="220" t="s">
        <v>309</v>
      </c>
      <c r="H486" s="221">
        <v>22.010999999999999</v>
      </c>
      <c r="I486" s="222"/>
      <c r="J486" s="223">
        <f>ROUND(I486*H486,2)</f>
        <v>0</v>
      </c>
      <c r="K486" s="219" t="s">
        <v>202</v>
      </c>
      <c r="L486" s="44"/>
      <c r="M486" s="224" t="s">
        <v>1</v>
      </c>
      <c r="N486" s="225" t="s">
        <v>48</v>
      </c>
      <c r="O486" s="80"/>
      <c r="P486" s="226">
        <f>O486*H486</f>
        <v>0</v>
      </c>
      <c r="Q486" s="226">
        <v>0</v>
      </c>
      <c r="R486" s="226">
        <f>Q486*H486</f>
        <v>0</v>
      </c>
      <c r="S486" s="226">
        <v>0</v>
      </c>
      <c r="T486" s="227">
        <f>S486*H486</f>
        <v>0</v>
      </c>
      <c r="AR486" s="17" t="s">
        <v>215</v>
      </c>
      <c r="AT486" s="17" t="s">
        <v>198</v>
      </c>
      <c r="AU486" s="17" t="s">
        <v>86</v>
      </c>
      <c r="AY486" s="17" t="s">
        <v>195</v>
      </c>
      <c r="BE486" s="228">
        <f>IF(N486="základní",J486,0)</f>
        <v>0</v>
      </c>
      <c r="BF486" s="228">
        <f>IF(N486="snížená",J486,0)</f>
        <v>0</v>
      </c>
      <c r="BG486" s="228">
        <f>IF(N486="zákl. přenesená",J486,0)</f>
        <v>0</v>
      </c>
      <c r="BH486" s="228">
        <f>IF(N486="sníž. přenesená",J486,0)</f>
        <v>0</v>
      </c>
      <c r="BI486" s="228">
        <f>IF(N486="nulová",J486,0)</f>
        <v>0</v>
      </c>
      <c r="BJ486" s="17" t="s">
        <v>84</v>
      </c>
      <c r="BK486" s="228">
        <f>ROUND(I486*H486,2)</f>
        <v>0</v>
      </c>
      <c r="BL486" s="17" t="s">
        <v>215</v>
      </c>
      <c r="BM486" s="17" t="s">
        <v>838</v>
      </c>
    </row>
    <row r="487" s="1" customFormat="1" ht="16.5" customHeight="1">
      <c r="B487" s="39"/>
      <c r="C487" s="217" t="s">
        <v>839</v>
      </c>
      <c r="D487" s="217" t="s">
        <v>198</v>
      </c>
      <c r="E487" s="218" t="s">
        <v>840</v>
      </c>
      <c r="F487" s="219" t="s">
        <v>841</v>
      </c>
      <c r="G487" s="220" t="s">
        <v>309</v>
      </c>
      <c r="H487" s="221">
        <v>247.10300000000001</v>
      </c>
      <c r="I487" s="222"/>
      <c r="J487" s="223">
        <f>ROUND(I487*H487,2)</f>
        <v>0</v>
      </c>
      <c r="K487" s="219" t="s">
        <v>202</v>
      </c>
      <c r="L487" s="44"/>
      <c r="M487" s="224" t="s">
        <v>1</v>
      </c>
      <c r="N487" s="225" t="s">
        <v>48</v>
      </c>
      <c r="O487" s="80"/>
      <c r="P487" s="226">
        <f>O487*H487</f>
        <v>0</v>
      </c>
      <c r="Q487" s="226">
        <v>0.020199999999999999</v>
      </c>
      <c r="R487" s="226">
        <f>Q487*H487</f>
        <v>4.9914806</v>
      </c>
      <c r="S487" s="226">
        <v>0</v>
      </c>
      <c r="T487" s="227">
        <f>S487*H487</f>
        <v>0</v>
      </c>
      <c r="AR487" s="17" t="s">
        <v>215</v>
      </c>
      <c r="AT487" s="17" t="s">
        <v>198</v>
      </c>
      <c r="AU487" s="17" t="s">
        <v>86</v>
      </c>
      <c r="AY487" s="17" t="s">
        <v>195</v>
      </c>
      <c r="BE487" s="228">
        <f>IF(N487="základní",J487,0)</f>
        <v>0</v>
      </c>
      <c r="BF487" s="228">
        <f>IF(N487="snížená",J487,0)</f>
        <v>0</v>
      </c>
      <c r="BG487" s="228">
        <f>IF(N487="zákl. přenesená",J487,0)</f>
        <v>0</v>
      </c>
      <c r="BH487" s="228">
        <f>IF(N487="sníž. přenesená",J487,0)</f>
        <v>0</v>
      </c>
      <c r="BI487" s="228">
        <f>IF(N487="nulová",J487,0)</f>
        <v>0</v>
      </c>
      <c r="BJ487" s="17" t="s">
        <v>84</v>
      </c>
      <c r="BK487" s="228">
        <f>ROUND(I487*H487,2)</f>
        <v>0</v>
      </c>
      <c r="BL487" s="17" t="s">
        <v>215</v>
      </c>
      <c r="BM487" s="17" t="s">
        <v>842</v>
      </c>
    </row>
    <row r="488" s="12" customFormat="1">
      <c r="B488" s="235"/>
      <c r="C488" s="236"/>
      <c r="D488" s="229" t="s">
        <v>299</v>
      </c>
      <c r="E488" s="237" t="s">
        <v>1</v>
      </c>
      <c r="F488" s="238" t="s">
        <v>834</v>
      </c>
      <c r="G488" s="236"/>
      <c r="H488" s="239">
        <v>247.10300000000001</v>
      </c>
      <c r="I488" s="240"/>
      <c r="J488" s="236"/>
      <c r="K488" s="236"/>
      <c r="L488" s="241"/>
      <c r="M488" s="242"/>
      <c r="N488" s="243"/>
      <c r="O488" s="243"/>
      <c r="P488" s="243"/>
      <c r="Q488" s="243"/>
      <c r="R488" s="243"/>
      <c r="S488" s="243"/>
      <c r="T488" s="244"/>
      <c r="AT488" s="245" t="s">
        <v>299</v>
      </c>
      <c r="AU488" s="245" t="s">
        <v>86</v>
      </c>
      <c r="AV488" s="12" t="s">
        <v>86</v>
      </c>
      <c r="AW488" s="12" t="s">
        <v>38</v>
      </c>
      <c r="AX488" s="12" t="s">
        <v>77</v>
      </c>
      <c r="AY488" s="245" t="s">
        <v>195</v>
      </c>
    </row>
    <row r="489" s="13" customFormat="1">
      <c r="B489" s="246"/>
      <c r="C489" s="247"/>
      <c r="D489" s="229" t="s">
        <v>299</v>
      </c>
      <c r="E489" s="248" t="s">
        <v>1</v>
      </c>
      <c r="F489" s="249" t="s">
        <v>301</v>
      </c>
      <c r="G489" s="247"/>
      <c r="H489" s="250">
        <v>247.10300000000001</v>
      </c>
      <c r="I489" s="251"/>
      <c r="J489" s="247"/>
      <c r="K489" s="247"/>
      <c r="L489" s="252"/>
      <c r="M489" s="253"/>
      <c r="N489" s="254"/>
      <c r="O489" s="254"/>
      <c r="P489" s="254"/>
      <c r="Q489" s="254"/>
      <c r="R489" s="254"/>
      <c r="S489" s="254"/>
      <c r="T489" s="255"/>
      <c r="AT489" s="256" t="s">
        <v>299</v>
      </c>
      <c r="AU489" s="256" t="s">
        <v>86</v>
      </c>
      <c r="AV489" s="13" t="s">
        <v>215</v>
      </c>
      <c r="AW489" s="13" t="s">
        <v>38</v>
      </c>
      <c r="AX489" s="13" t="s">
        <v>84</v>
      </c>
      <c r="AY489" s="256" t="s">
        <v>195</v>
      </c>
    </row>
    <row r="490" s="1" customFormat="1" ht="16.5" customHeight="1">
      <c r="B490" s="39"/>
      <c r="C490" s="217" t="s">
        <v>843</v>
      </c>
      <c r="D490" s="217" t="s">
        <v>198</v>
      </c>
      <c r="E490" s="218" t="s">
        <v>844</v>
      </c>
      <c r="F490" s="219" t="s">
        <v>845</v>
      </c>
      <c r="G490" s="220" t="s">
        <v>321</v>
      </c>
      <c r="H490" s="221">
        <v>1453.5450000000001</v>
      </c>
      <c r="I490" s="222"/>
      <c r="J490" s="223">
        <f>ROUND(I490*H490,2)</f>
        <v>0</v>
      </c>
      <c r="K490" s="219" t="s">
        <v>1</v>
      </c>
      <c r="L490" s="44"/>
      <c r="M490" s="224" t="s">
        <v>1</v>
      </c>
      <c r="N490" s="225" t="s">
        <v>48</v>
      </c>
      <c r="O490" s="80"/>
      <c r="P490" s="226">
        <f>O490*H490</f>
        <v>0</v>
      </c>
      <c r="Q490" s="226">
        <v>0</v>
      </c>
      <c r="R490" s="226">
        <f>Q490*H490</f>
        <v>0</v>
      </c>
      <c r="S490" s="226">
        <v>0</v>
      </c>
      <c r="T490" s="227">
        <f>S490*H490</f>
        <v>0</v>
      </c>
      <c r="AR490" s="17" t="s">
        <v>215</v>
      </c>
      <c r="AT490" s="17" t="s">
        <v>198</v>
      </c>
      <c r="AU490" s="17" t="s">
        <v>86</v>
      </c>
      <c r="AY490" s="17" t="s">
        <v>195</v>
      </c>
      <c r="BE490" s="228">
        <f>IF(N490="základní",J490,0)</f>
        <v>0</v>
      </c>
      <c r="BF490" s="228">
        <f>IF(N490="snížená",J490,0)</f>
        <v>0</v>
      </c>
      <c r="BG490" s="228">
        <f>IF(N490="zákl. přenesená",J490,0)</f>
        <v>0</v>
      </c>
      <c r="BH490" s="228">
        <f>IF(N490="sníž. přenesená",J490,0)</f>
        <v>0</v>
      </c>
      <c r="BI490" s="228">
        <f>IF(N490="nulová",J490,0)</f>
        <v>0</v>
      </c>
      <c r="BJ490" s="17" t="s">
        <v>84</v>
      </c>
      <c r="BK490" s="228">
        <f>ROUND(I490*H490,2)</f>
        <v>0</v>
      </c>
      <c r="BL490" s="17" t="s">
        <v>215</v>
      </c>
      <c r="BM490" s="17" t="s">
        <v>846</v>
      </c>
    </row>
    <row r="491" s="1" customFormat="1">
      <c r="B491" s="39"/>
      <c r="C491" s="40"/>
      <c r="D491" s="229" t="s">
        <v>205</v>
      </c>
      <c r="E491" s="40"/>
      <c r="F491" s="230" t="s">
        <v>847</v>
      </c>
      <c r="G491" s="40"/>
      <c r="H491" s="40"/>
      <c r="I491" s="144"/>
      <c r="J491" s="40"/>
      <c r="K491" s="40"/>
      <c r="L491" s="44"/>
      <c r="M491" s="231"/>
      <c r="N491" s="80"/>
      <c r="O491" s="80"/>
      <c r="P491" s="80"/>
      <c r="Q491" s="80"/>
      <c r="R491" s="80"/>
      <c r="S491" s="80"/>
      <c r="T491" s="81"/>
      <c r="AT491" s="17" t="s">
        <v>205</v>
      </c>
      <c r="AU491" s="17" t="s">
        <v>86</v>
      </c>
    </row>
    <row r="492" s="15" customFormat="1">
      <c r="B492" s="268"/>
      <c r="C492" s="269"/>
      <c r="D492" s="229" t="s">
        <v>299</v>
      </c>
      <c r="E492" s="270" t="s">
        <v>1</v>
      </c>
      <c r="F492" s="271" t="s">
        <v>848</v>
      </c>
      <c r="G492" s="269"/>
      <c r="H492" s="270" t="s">
        <v>1</v>
      </c>
      <c r="I492" s="272"/>
      <c r="J492" s="269"/>
      <c r="K492" s="269"/>
      <c r="L492" s="273"/>
      <c r="M492" s="274"/>
      <c r="N492" s="275"/>
      <c r="O492" s="275"/>
      <c r="P492" s="275"/>
      <c r="Q492" s="275"/>
      <c r="R492" s="275"/>
      <c r="S492" s="275"/>
      <c r="T492" s="276"/>
      <c r="AT492" s="277" t="s">
        <v>299</v>
      </c>
      <c r="AU492" s="277" t="s">
        <v>86</v>
      </c>
      <c r="AV492" s="15" t="s">
        <v>84</v>
      </c>
      <c r="AW492" s="15" t="s">
        <v>38</v>
      </c>
      <c r="AX492" s="15" t="s">
        <v>77</v>
      </c>
      <c r="AY492" s="277" t="s">
        <v>195</v>
      </c>
    </row>
    <row r="493" s="15" customFormat="1">
      <c r="B493" s="268"/>
      <c r="C493" s="269"/>
      <c r="D493" s="229" t="s">
        <v>299</v>
      </c>
      <c r="E493" s="270" t="s">
        <v>1</v>
      </c>
      <c r="F493" s="271" t="s">
        <v>849</v>
      </c>
      <c r="G493" s="269"/>
      <c r="H493" s="270" t="s">
        <v>1</v>
      </c>
      <c r="I493" s="272"/>
      <c r="J493" s="269"/>
      <c r="K493" s="269"/>
      <c r="L493" s="273"/>
      <c r="M493" s="274"/>
      <c r="N493" s="275"/>
      <c r="O493" s="275"/>
      <c r="P493" s="275"/>
      <c r="Q493" s="275"/>
      <c r="R493" s="275"/>
      <c r="S493" s="275"/>
      <c r="T493" s="276"/>
      <c r="AT493" s="277" t="s">
        <v>299</v>
      </c>
      <c r="AU493" s="277" t="s">
        <v>86</v>
      </c>
      <c r="AV493" s="15" t="s">
        <v>84</v>
      </c>
      <c r="AW493" s="15" t="s">
        <v>38</v>
      </c>
      <c r="AX493" s="15" t="s">
        <v>77</v>
      </c>
      <c r="AY493" s="277" t="s">
        <v>195</v>
      </c>
    </row>
    <row r="494" s="15" customFormat="1">
      <c r="B494" s="268"/>
      <c r="C494" s="269"/>
      <c r="D494" s="229" t="s">
        <v>299</v>
      </c>
      <c r="E494" s="270" t="s">
        <v>1</v>
      </c>
      <c r="F494" s="271" t="s">
        <v>850</v>
      </c>
      <c r="G494" s="269"/>
      <c r="H494" s="270" t="s">
        <v>1</v>
      </c>
      <c r="I494" s="272"/>
      <c r="J494" s="269"/>
      <c r="K494" s="269"/>
      <c r="L494" s="273"/>
      <c r="M494" s="274"/>
      <c r="N494" s="275"/>
      <c r="O494" s="275"/>
      <c r="P494" s="275"/>
      <c r="Q494" s="275"/>
      <c r="R494" s="275"/>
      <c r="S494" s="275"/>
      <c r="T494" s="276"/>
      <c r="AT494" s="277" t="s">
        <v>299</v>
      </c>
      <c r="AU494" s="277" t="s">
        <v>86</v>
      </c>
      <c r="AV494" s="15" t="s">
        <v>84</v>
      </c>
      <c r="AW494" s="15" t="s">
        <v>38</v>
      </c>
      <c r="AX494" s="15" t="s">
        <v>77</v>
      </c>
      <c r="AY494" s="277" t="s">
        <v>195</v>
      </c>
    </row>
    <row r="495" s="15" customFormat="1">
      <c r="B495" s="268"/>
      <c r="C495" s="269"/>
      <c r="D495" s="229" t="s">
        <v>299</v>
      </c>
      <c r="E495" s="270" t="s">
        <v>1</v>
      </c>
      <c r="F495" s="271" t="s">
        <v>851</v>
      </c>
      <c r="G495" s="269"/>
      <c r="H495" s="270" t="s">
        <v>1</v>
      </c>
      <c r="I495" s="272"/>
      <c r="J495" s="269"/>
      <c r="K495" s="269"/>
      <c r="L495" s="273"/>
      <c r="M495" s="274"/>
      <c r="N495" s="275"/>
      <c r="O495" s="275"/>
      <c r="P495" s="275"/>
      <c r="Q495" s="275"/>
      <c r="R495" s="275"/>
      <c r="S495" s="275"/>
      <c r="T495" s="276"/>
      <c r="AT495" s="277" t="s">
        <v>299</v>
      </c>
      <c r="AU495" s="277" t="s">
        <v>86</v>
      </c>
      <c r="AV495" s="15" t="s">
        <v>84</v>
      </c>
      <c r="AW495" s="15" t="s">
        <v>38</v>
      </c>
      <c r="AX495" s="15" t="s">
        <v>77</v>
      </c>
      <c r="AY495" s="277" t="s">
        <v>195</v>
      </c>
    </row>
    <row r="496" s="12" customFormat="1">
      <c r="B496" s="235"/>
      <c r="C496" s="236"/>
      <c r="D496" s="229" t="s">
        <v>299</v>
      </c>
      <c r="E496" s="237" t="s">
        <v>1</v>
      </c>
      <c r="F496" s="238" t="s">
        <v>852</v>
      </c>
      <c r="G496" s="236"/>
      <c r="H496" s="239">
        <v>1453.5450000000001</v>
      </c>
      <c r="I496" s="240"/>
      <c r="J496" s="236"/>
      <c r="K496" s="236"/>
      <c r="L496" s="241"/>
      <c r="M496" s="242"/>
      <c r="N496" s="243"/>
      <c r="O496" s="243"/>
      <c r="P496" s="243"/>
      <c r="Q496" s="243"/>
      <c r="R496" s="243"/>
      <c r="S496" s="243"/>
      <c r="T496" s="244"/>
      <c r="AT496" s="245" t="s">
        <v>299</v>
      </c>
      <c r="AU496" s="245" t="s">
        <v>86</v>
      </c>
      <c r="AV496" s="12" t="s">
        <v>86</v>
      </c>
      <c r="AW496" s="12" t="s">
        <v>38</v>
      </c>
      <c r="AX496" s="12" t="s">
        <v>77</v>
      </c>
      <c r="AY496" s="245" t="s">
        <v>195</v>
      </c>
    </row>
    <row r="497" s="13" customFormat="1">
      <c r="B497" s="246"/>
      <c r="C497" s="247"/>
      <c r="D497" s="229" t="s">
        <v>299</v>
      </c>
      <c r="E497" s="248" t="s">
        <v>1</v>
      </c>
      <c r="F497" s="249" t="s">
        <v>301</v>
      </c>
      <c r="G497" s="247"/>
      <c r="H497" s="250">
        <v>1453.5450000000001</v>
      </c>
      <c r="I497" s="251"/>
      <c r="J497" s="247"/>
      <c r="K497" s="247"/>
      <c r="L497" s="252"/>
      <c r="M497" s="253"/>
      <c r="N497" s="254"/>
      <c r="O497" s="254"/>
      <c r="P497" s="254"/>
      <c r="Q497" s="254"/>
      <c r="R497" s="254"/>
      <c r="S497" s="254"/>
      <c r="T497" s="255"/>
      <c r="AT497" s="256" t="s">
        <v>299</v>
      </c>
      <c r="AU497" s="256" t="s">
        <v>86</v>
      </c>
      <c r="AV497" s="13" t="s">
        <v>215</v>
      </c>
      <c r="AW497" s="13" t="s">
        <v>38</v>
      </c>
      <c r="AX497" s="13" t="s">
        <v>84</v>
      </c>
      <c r="AY497" s="256" t="s">
        <v>195</v>
      </c>
    </row>
    <row r="498" s="1" customFormat="1" ht="16.5" customHeight="1">
      <c r="B498" s="39"/>
      <c r="C498" s="217" t="s">
        <v>853</v>
      </c>
      <c r="D498" s="217" t="s">
        <v>198</v>
      </c>
      <c r="E498" s="218" t="s">
        <v>854</v>
      </c>
      <c r="F498" s="219" t="s">
        <v>855</v>
      </c>
      <c r="G498" s="220" t="s">
        <v>350</v>
      </c>
      <c r="H498" s="221">
        <v>7.8070000000000004</v>
      </c>
      <c r="I498" s="222"/>
      <c r="J498" s="223">
        <f>ROUND(I498*H498,2)</f>
        <v>0</v>
      </c>
      <c r="K498" s="219" t="s">
        <v>202</v>
      </c>
      <c r="L498" s="44"/>
      <c r="M498" s="224" t="s">
        <v>1</v>
      </c>
      <c r="N498" s="225" t="s">
        <v>48</v>
      </c>
      <c r="O498" s="80"/>
      <c r="P498" s="226">
        <f>O498*H498</f>
        <v>0</v>
      </c>
      <c r="Q498" s="226">
        <v>1.06277</v>
      </c>
      <c r="R498" s="226">
        <f>Q498*H498</f>
        <v>8.297045390000001</v>
      </c>
      <c r="S498" s="226">
        <v>0</v>
      </c>
      <c r="T498" s="227">
        <f>S498*H498</f>
        <v>0</v>
      </c>
      <c r="AR498" s="17" t="s">
        <v>215</v>
      </c>
      <c r="AT498" s="17" t="s">
        <v>198</v>
      </c>
      <c r="AU498" s="17" t="s">
        <v>86</v>
      </c>
      <c r="AY498" s="17" t="s">
        <v>195</v>
      </c>
      <c r="BE498" s="228">
        <f>IF(N498="základní",J498,0)</f>
        <v>0</v>
      </c>
      <c r="BF498" s="228">
        <f>IF(N498="snížená",J498,0)</f>
        <v>0</v>
      </c>
      <c r="BG498" s="228">
        <f>IF(N498="zákl. přenesená",J498,0)</f>
        <v>0</v>
      </c>
      <c r="BH498" s="228">
        <f>IF(N498="sníž. přenesená",J498,0)</f>
        <v>0</v>
      </c>
      <c r="BI498" s="228">
        <f>IF(N498="nulová",J498,0)</f>
        <v>0</v>
      </c>
      <c r="BJ498" s="17" t="s">
        <v>84</v>
      </c>
      <c r="BK498" s="228">
        <f>ROUND(I498*H498,2)</f>
        <v>0</v>
      </c>
      <c r="BL498" s="17" t="s">
        <v>215</v>
      </c>
      <c r="BM498" s="17" t="s">
        <v>856</v>
      </c>
    </row>
    <row r="499" s="12" customFormat="1">
      <c r="B499" s="235"/>
      <c r="C499" s="236"/>
      <c r="D499" s="229" t="s">
        <v>299</v>
      </c>
      <c r="E499" s="237" t="s">
        <v>1</v>
      </c>
      <c r="F499" s="238" t="s">
        <v>857</v>
      </c>
      <c r="G499" s="236"/>
      <c r="H499" s="239">
        <v>3.6339999999999999</v>
      </c>
      <c r="I499" s="240"/>
      <c r="J499" s="236"/>
      <c r="K499" s="236"/>
      <c r="L499" s="241"/>
      <c r="M499" s="242"/>
      <c r="N499" s="243"/>
      <c r="O499" s="243"/>
      <c r="P499" s="243"/>
      <c r="Q499" s="243"/>
      <c r="R499" s="243"/>
      <c r="S499" s="243"/>
      <c r="T499" s="244"/>
      <c r="AT499" s="245" t="s">
        <v>299</v>
      </c>
      <c r="AU499" s="245" t="s">
        <v>86</v>
      </c>
      <c r="AV499" s="12" t="s">
        <v>86</v>
      </c>
      <c r="AW499" s="12" t="s">
        <v>38</v>
      </c>
      <c r="AX499" s="12" t="s">
        <v>77</v>
      </c>
      <c r="AY499" s="245" t="s">
        <v>195</v>
      </c>
    </row>
    <row r="500" s="12" customFormat="1">
      <c r="B500" s="235"/>
      <c r="C500" s="236"/>
      <c r="D500" s="229" t="s">
        <v>299</v>
      </c>
      <c r="E500" s="237" t="s">
        <v>1</v>
      </c>
      <c r="F500" s="238" t="s">
        <v>858</v>
      </c>
      <c r="G500" s="236"/>
      <c r="H500" s="239">
        <v>4.173</v>
      </c>
      <c r="I500" s="240"/>
      <c r="J500" s="236"/>
      <c r="K500" s="236"/>
      <c r="L500" s="241"/>
      <c r="M500" s="242"/>
      <c r="N500" s="243"/>
      <c r="O500" s="243"/>
      <c r="P500" s="243"/>
      <c r="Q500" s="243"/>
      <c r="R500" s="243"/>
      <c r="S500" s="243"/>
      <c r="T500" s="244"/>
      <c r="AT500" s="245" t="s">
        <v>299</v>
      </c>
      <c r="AU500" s="245" t="s">
        <v>86</v>
      </c>
      <c r="AV500" s="12" t="s">
        <v>86</v>
      </c>
      <c r="AW500" s="12" t="s">
        <v>38</v>
      </c>
      <c r="AX500" s="12" t="s">
        <v>77</v>
      </c>
      <c r="AY500" s="245" t="s">
        <v>195</v>
      </c>
    </row>
    <row r="501" s="13" customFormat="1">
      <c r="B501" s="246"/>
      <c r="C501" s="247"/>
      <c r="D501" s="229" t="s">
        <v>299</v>
      </c>
      <c r="E501" s="248" t="s">
        <v>1</v>
      </c>
      <c r="F501" s="249" t="s">
        <v>301</v>
      </c>
      <c r="G501" s="247"/>
      <c r="H501" s="250">
        <v>7.8070000000000004</v>
      </c>
      <c r="I501" s="251"/>
      <c r="J501" s="247"/>
      <c r="K501" s="247"/>
      <c r="L501" s="252"/>
      <c r="M501" s="253"/>
      <c r="N501" s="254"/>
      <c r="O501" s="254"/>
      <c r="P501" s="254"/>
      <c r="Q501" s="254"/>
      <c r="R501" s="254"/>
      <c r="S501" s="254"/>
      <c r="T501" s="255"/>
      <c r="AT501" s="256" t="s">
        <v>299</v>
      </c>
      <c r="AU501" s="256" t="s">
        <v>86</v>
      </c>
      <c r="AV501" s="13" t="s">
        <v>215</v>
      </c>
      <c r="AW501" s="13" t="s">
        <v>38</v>
      </c>
      <c r="AX501" s="13" t="s">
        <v>84</v>
      </c>
      <c r="AY501" s="256" t="s">
        <v>195</v>
      </c>
    </row>
    <row r="502" s="1" customFormat="1" ht="16.5" customHeight="1">
      <c r="B502" s="39"/>
      <c r="C502" s="217" t="s">
        <v>859</v>
      </c>
      <c r="D502" s="217" t="s">
        <v>198</v>
      </c>
      <c r="E502" s="218" t="s">
        <v>860</v>
      </c>
      <c r="F502" s="219" t="s">
        <v>861</v>
      </c>
      <c r="G502" s="220" t="s">
        <v>321</v>
      </c>
      <c r="H502" s="221">
        <v>770.63</v>
      </c>
      <c r="I502" s="222"/>
      <c r="J502" s="223">
        <f>ROUND(I502*H502,2)</f>
        <v>0</v>
      </c>
      <c r="K502" s="219" t="s">
        <v>202</v>
      </c>
      <c r="L502" s="44"/>
      <c r="M502" s="224" t="s">
        <v>1</v>
      </c>
      <c r="N502" s="225" t="s">
        <v>48</v>
      </c>
      <c r="O502" s="80"/>
      <c r="P502" s="226">
        <f>O502*H502</f>
        <v>0</v>
      </c>
      <c r="Q502" s="226">
        <v>0.16170000000000001</v>
      </c>
      <c r="R502" s="226">
        <f>Q502*H502</f>
        <v>124.610871</v>
      </c>
      <c r="S502" s="226">
        <v>0</v>
      </c>
      <c r="T502" s="227">
        <f>S502*H502</f>
        <v>0</v>
      </c>
      <c r="AR502" s="17" t="s">
        <v>215</v>
      </c>
      <c r="AT502" s="17" t="s">
        <v>198</v>
      </c>
      <c r="AU502" s="17" t="s">
        <v>86</v>
      </c>
      <c r="AY502" s="17" t="s">
        <v>195</v>
      </c>
      <c r="BE502" s="228">
        <f>IF(N502="základní",J502,0)</f>
        <v>0</v>
      </c>
      <c r="BF502" s="228">
        <f>IF(N502="snížená",J502,0)</f>
        <v>0</v>
      </c>
      <c r="BG502" s="228">
        <f>IF(N502="zákl. přenesená",J502,0)</f>
        <v>0</v>
      </c>
      <c r="BH502" s="228">
        <f>IF(N502="sníž. přenesená",J502,0)</f>
        <v>0</v>
      </c>
      <c r="BI502" s="228">
        <f>IF(N502="nulová",J502,0)</f>
        <v>0</v>
      </c>
      <c r="BJ502" s="17" t="s">
        <v>84</v>
      </c>
      <c r="BK502" s="228">
        <f>ROUND(I502*H502,2)</f>
        <v>0</v>
      </c>
      <c r="BL502" s="17" t="s">
        <v>215</v>
      </c>
      <c r="BM502" s="17" t="s">
        <v>862</v>
      </c>
    </row>
    <row r="503" s="12" customFormat="1">
      <c r="B503" s="235"/>
      <c r="C503" s="236"/>
      <c r="D503" s="229" t="s">
        <v>299</v>
      </c>
      <c r="E503" s="237" t="s">
        <v>1</v>
      </c>
      <c r="F503" s="238" t="s">
        <v>863</v>
      </c>
      <c r="G503" s="236"/>
      <c r="H503" s="239">
        <v>387.31</v>
      </c>
      <c r="I503" s="240"/>
      <c r="J503" s="236"/>
      <c r="K503" s="236"/>
      <c r="L503" s="241"/>
      <c r="M503" s="242"/>
      <c r="N503" s="243"/>
      <c r="O503" s="243"/>
      <c r="P503" s="243"/>
      <c r="Q503" s="243"/>
      <c r="R503" s="243"/>
      <c r="S503" s="243"/>
      <c r="T503" s="244"/>
      <c r="AT503" s="245" t="s">
        <v>299</v>
      </c>
      <c r="AU503" s="245" t="s">
        <v>86</v>
      </c>
      <c r="AV503" s="12" t="s">
        <v>86</v>
      </c>
      <c r="AW503" s="12" t="s">
        <v>38</v>
      </c>
      <c r="AX503" s="12" t="s">
        <v>77</v>
      </c>
      <c r="AY503" s="245" t="s">
        <v>195</v>
      </c>
    </row>
    <row r="504" s="12" customFormat="1">
      <c r="B504" s="235"/>
      <c r="C504" s="236"/>
      <c r="D504" s="229" t="s">
        <v>299</v>
      </c>
      <c r="E504" s="237" t="s">
        <v>1</v>
      </c>
      <c r="F504" s="238" t="s">
        <v>864</v>
      </c>
      <c r="G504" s="236"/>
      <c r="H504" s="239">
        <v>383.31999999999999</v>
      </c>
      <c r="I504" s="240"/>
      <c r="J504" s="236"/>
      <c r="K504" s="236"/>
      <c r="L504" s="241"/>
      <c r="M504" s="242"/>
      <c r="N504" s="243"/>
      <c r="O504" s="243"/>
      <c r="P504" s="243"/>
      <c r="Q504" s="243"/>
      <c r="R504" s="243"/>
      <c r="S504" s="243"/>
      <c r="T504" s="244"/>
      <c r="AT504" s="245" t="s">
        <v>299</v>
      </c>
      <c r="AU504" s="245" t="s">
        <v>86</v>
      </c>
      <c r="AV504" s="12" t="s">
        <v>86</v>
      </c>
      <c r="AW504" s="12" t="s">
        <v>38</v>
      </c>
      <c r="AX504" s="12" t="s">
        <v>77</v>
      </c>
      <c r="AY504" s="245" t="s">
        <v>195</v>
      </c>
    </row>
    <row r="505" s="13" customFormat="1">
      <c r="B505" s="246"/>
      <c r="C505" s="247"/>
      <c r="D505" s="229" t="s">
        <v>299</v>
      </c>
      <c r="E505" s="248" t="s">
        <v>1</v>
      </c>
      <c r="F505" s="249" t="s">
        <v>301</v>
      </c>
      <c r="G505" s="247"/>
      <c r="H505" s="250">
        <v>770.63</v>
      </c>
      <c r="I505" s="251"/>
      <c r="J505" s="247"/>
      <c r="K505" s="247"/>
      <c r="L505" s="252"/>
      <c r="M505" s="253"/>
      <c r="N505" s="254"/>
      <c r="O505" s="254"/>
      <c r="P505" s="254"/>
      <c r="Q505" s="254"/>
      <c r="R505" s="254"/>
      <c r="S505" s="254"/>
      <c r="T505" s="255"/>
      <c r="AT505" s="256" t="s">
        <v>299</v>
      </c>
      <c r="AU505" s="256" t="s">
        <v>86</v>
      </c>
      <c r="AV505" s="13" t="s">
        <v>215</v>
      </c>
      <c r="AW505" s="13" t="s">
        <v>38</v>
      </c>
      <c r="AX505" s="13" t="s">
        <v>84</v>
      </c>
      <c r="AY505" s="256" t="s">
        <v>195</v>
      </c>
    </row>
    <row r="506" s="1" customFormat="1" ht="16.5" customHeight="1">
      <c r="B506" s="39"/>
      <c r="C506" s="217" t="s">
        <v>865</v>
      </c>
      <c r="D506" s="217" t="s">
        <v>198</v>
      </c>
      <c r="E506" s="218" t="s">
        <v>866</v>
      </c>
      <c r="F506" s="219" t="s">
        <v>867</v>
      </c>
      <c r="G506" s="220" t="s">
        <v>321</v>
      </c>
      <c r="H506" s="221">
        <v>7.5</v>
      </c>
      <c r="I506" s="222"/>
      <c r="J506" s="223">
        <f>ROUND(I506*H506,2)</f>
        <v>0</v>
      </c>
      <c r="K506" s="219" t="s">
        <v>202</v>
      </c>
      <c r="L506" s="44"/>
      <c r="M506" s="224" t="s">
        <v>1</v>
      </c>
      <c r="N506" s="225" t="s">
        <v>48</v>
      </c>
      <c r="O506" s="80"/>
      <c r="P506" s="226">
        <f>O506*H506</f>
        <v>0</v>
      </c>
      <c r="Q506" s="226">
        <v>0.16170000000000001</v>
      </c>
      <c r="R506" s="226">
        <f>Q506*H506</f>
        <v>1.21275</v>
      </c>
      <c r="S506" s="226">
        <v>0</v>
      </c>
      <c r="T506" s="227">
        <f>S506*H506</f>
        <v>0</v>
      </c>
      <c r="AR506" s="17" t="s">
        <v>215</v>
      </c>
      <c r="AT506" s="17" t="s">
        <v>198</v>
      </c>
      <c r="AU506" s="17" t="s">
        <v>86</v>
      </c>
      <c r="AY506" s="17" t="s">
        <v>195</v>
      </c>
      <c r="BE506" s="228">
        <f>IF(N506="základní",J506,0)</f>
        <v>0</v>
      </c>
      <c r="BF506" s="228">
        <f>IF(N506="snížená",J506,0)</f>
        <v>0</v>
      </c>
      <c r="BG506" s="228">
        <f>IF(N506="zákl. přenesená",J506,0)</f>
        <v>0</v>
      </c>
      <c r="BH506" s="228">
        <f>IF(N506="sníž. přenesená",J506,0)</f>
        <v>0</v>
      </c>
      <c r="BI506" s="228">
        <f>IF(N506="nulová",J506,0)</f>
        <v>0</v>
      </c>
      <c r="BJ506" s="17" t="s">
        <v>84</v>
      </c>
      <c r="BK506" s="228">
        <f>ROUND(I506*H506,2)</f>
        <v>0</v>
      </c>
      <c r="BL506" s="17" t="s">
        <v>215</v>
      </c>
      <c r="BM506" s="17" t="s">
        <v>868</v>
      </c>
    </row>
    <row r="507" s="1" customFormat="1" ht="16.5" customHeight="1">
      <c r="B507" s="39"/>
      <c r="C507" s="217" t="s">
        <v>869</v>
      </c>
      <c r="D507" s="217" t="s">
        <v>198</v>
      </c>
      <c r="E507" s="218" t="s">
        <v>870</v>
      </c>
      <c r="F507" s="219" t="s">
        <v>871</v>
      </c>
      <c r="G507" s="220" t="s">
        <v>404</v>
      </c>
      <c r="H507" s="221">
        <v>153.90000000000001</v>
      </c>
      <c r="I507" s="222"/>
      <c r="J507" s="223">
        <f>ROUND(I507*H507,2)</f>
        <v>0</v>
      </c>
      <c r="K507" s="219" t="s">
        <v>202</v>
      </c>
      <c r="L507" s="44"/>
      <c r="M507" s="224" t="s">
        <v>1</v>
      </c>
      <c r="N507" s="225" t="s">
        <v>48</v>
      </c>
      <c r="O507" s="80"/>
      <c r="P507" s="226">
        <f>O507*H507</f>
        <v>0</v>
      </c>
      <c r="Q507" s="226">
        <v>0.00012</v>
      </c>
      <c r="R507" s="226">
        <f>Q507*H507</f>
        <v>0.018468000000000002</v>
      </c>
      <c r="S507" s="226">
        <v>0</v>
      </c>
      <c r="T507" s="227">
        <f>S507*H507</f>
        <v>0</v>
      </c>
      <c r="AR507" s="17" t="s">
        <v>215</v>
      </c>
      <c r="AT507" s="17" t="s">
        <v>198</v>
      </c>
      <c r="AU507" s="17" t="s">
        <v>86</v>
      </c>
      <c r="AY507" s="17" t="s">
        <v>195</v>
      </c>
      <c r="BE507" s="228">
        <f>IF(N507="základní",J507,0)</f>
        <v>0</v>
      </c>
      <c r="BF507" s="228">
        <f>IF(N507="snížená",J507,0)</f>
        <v>0</v>
      </c>
      <c r="BG507" s="228">
        <f>IF(N507="zákl. přenesená",J507,0)</f>
        <v>0</v>
      </c>
      <c r="BH507" s="228">
        <f>IF(N507="sníž. přenesená",J507,0)</f>
        <v>0</v>
      </c>
      <c r="BI507" s="228">
        <f>IF(N507="nulová",J507,0)</f>
        <v>0</v>
      </c>
      <c r="BJ507" s="17" t="s">
        <v>84</v>
      </c>
      <c r="BK507" s="228">
        <f>ROUND(I507*H507,2)</f>
        <v>0</v>
      </c>
      <c r="BL507" s="17" t="s">
        <v>215</v>
      </c>
      <c r="BM507" s="17" t="s">
        <v>872</v>
      </c>
    </row>
    <row r="508" s="12" customFormat="1">
      <c r="B508" s="235"/>
      <c r="C508" s="236"/>
      <c r="D508" s="229" t="s">
        <v>299</v>
      </c>
      <c r="E508" s="237" t="s">
        <v>1</v>
      </c>
      <c r="F508" s="238" t="s">
        <v>873</v>
      </c>
      <c r="G508" s="236"/>
      <c r="H508" s="239">
        <v>153.90000000000001</v>
      </c>
      <c r="I508" s="240"/>
      <c r="J508" s="236"/>
      <c r="K508" s="236"/>
      <c r="L508" s="241"/>
      <c r="M508" s="242"/>
      <c r="N508" s="243"/>
      <c r="O508" s="243"/>
      <c r="P508" s="243"/>
      <c r="Q508" s="243"/>
      <c r="R508" s="243"/>
      <c r="S508" s="243"/>
      <c r="T508" s="244"/>
      <c r="AT508" s="245" t="s">
        <v>299</v>
      </c>
      <c r="AU508" s="245" t="s">
        <v>86</v>
      </c>
      <c r="AV508" s="12" t="s">
        <v>86</v>
      </c>
      <c r="AW508" s="12" t="s">
        <v>38</v>
      </c>
      <c r="AX508" s="12" t="s">
        <v>77</v>
      </c>
      <c r="AY508" s="245" t="s">
        <v>195</v>
      </c>
    </row>
    <row r="509" s="13" customFormat="1">
      <c r="B509" s="246"/>
      <c r="C509" s="247"/>
      <c r="D509" s="229" t="s">
        <v>299</v>
      </c>
      <c r="E509" s="248" t="s">
        <v>1</v>
      </c>
      <c r="F509" s="249" t="s">
        <v>301</v>
      </c>
      <c r="G509" s="247"/>
      <c r="H509" s="250">
        <v>153.90000000000001</v>
      </c>
      <c r="I509" s="251"/>
      <c r="J509" s="247"/>
      <c r="K509" s="247"/>
      <c r="L509" s="252"/>
      <c r="M509" s="253"/>
      <c r="N509" s="254"/>
      <c r="O509" s="254"/>
      <c r="P509" s="254"/>
      <c r="Q509" s="254"/>
      <c r="R509" s="254"/>
      <c r="S509" s="254"/>
      <c r="T509" s="255"/>
      <c r="AT509" s="256" t="s">
        <v>299</v>
      </c>
      <c r="AU509" s="256" t="s">
        <v>86</v>
      </c>
      <c r="AV509" s="13" t="s">
        <v>215</v>
      </c>
      <c r="AW509" s="13" t="s">
        <v>38</v>
      </c>
      <c r="AX509" s="13" t="s">
        <v>84</v>
      </c>
      <c r="AY509" s="256" t="s">
        <v>195</v>
      </c>
    </row>
    <row r="510" s="1" customFormat="1" ht="16.5" customHeight="1">
      <c r="B510" s="39"/>
      <c r="C510" s="217" t="s">
        <v>874</v>
      </c>
      <c r="D510" s="217" t="s">
        <v>198</v>
      </c>
      <c r="E510" s="218" t="s">
        <v>875</v>
      </c>
      <c r="F510" s="219" t="s">
        <v>876</v>
      </c>
      <c r="G510" s="220" t="s">
        <v>309</v>
      </c>
      <c r="H510" s="221">
        <v>72.677000000000007</v>
      </c>
      <c r="I510" s="222"/>
      <c r="J510" s="223">
        <f>ROUND(I510*H510,2)</f>
        <v>0</v>
      </c>
      <c r="K510" s="219" t="s">
        <v>202</v>
      </c>
      <c r="L510" s="44"/>
      <c r="M510" s="224" t="s">
        <v>1</v>
      </c>
      <c r="N510" s="225" t="s">
        <v>48</v>
      </c>
      <c r="O510" s="80"/>
      <c r="P510" s="226">
        <f>O510*H510</f>
        <v>0</v>
      </c>
      <c r="Q510" s="226">
        <v>1.98</v>
      </c>
      <c r="R510" s="226">
        <f>Q510*H510</f>
        <v>143.90046000000001</v>
      </c>
      <c r="S510" s="226">
        <v>0</v>
      </c>
      <c r="T510" s="227">
        <f>S510*H510</f>
        <v>0</v>
      </c>
      <c r="AR510" s="17" t="s">
        <v>215</v>
      </c>
      <c r="AT510" s="17" t="s">
        <v>198</v>
      </c>
      <c r="AU510" s="17" t="s">
        <v>86</v>
      </c>
      <c r="AY510" s="17" t="s">
        <v>195</v>
      </c>
      <c r="BE510" s="228">
        <f>IF(N510="základní",J510,0)</f>
        <v>0</v>
      </c>
      <c r="BF510" s="228">
        <f>IF(N510="snížená",J510,0)</f>
        <v>0</v>
      </c>
      <c r="BG510" s="228">
        <f>IF(N510="zákl. přenesená",J510,0)</f>
        <v>0</v>
      </c>
      <c r="BH510" s="228">
        <f>IF(N510="sníž. přenesená",J510,0)</f>
        <v>0</v>
      </c>
      <c r="BI510" s="228">
        <f>IF(N510="nulová",J510,0)</f>
        <v>0</v>
      </c>
      <c r="BJ510" s="17" t="s">
        <v>84</v>
      </c>
      <c r="BK510" s="228">
        <f>ROUND(I510*H510,2)</f>
        <v>0</v>
      </c>
      <c r="BL510" s="17" t="s">
        <v>215</v>
      </c>
      <c r="BM510" s="17" t="s">
        <v>877</v>
      </c>
    </row>
    <row r="511" s="12" customFormat="1">
      <c r="B511" s="235"/>
      <c r="C511" s="236"/>
      <c r="D511" s="229" t="s">
        <v>299</v>
      </c>
      <c r="E511" s="237" t="s">
        <v>1</v>
      </c>
      <c r="F511" s="238" t="s">
        <v>878</v>
      </c>
      <c r="G511" s="236"/>
      <c r="H511" s="239">
        <v>72.677000000000007</v>
      </c>
      <c r="I511" s="240"/>
      <c r="J511" s="236"/>
      <c r="K511" s="236"/>
      <c r="L511" s="241"/>
      <c r="M511" s="242"/>
      <c r="N511" s="243"/>
      <c r="O511" s="243"/>
      <c r="P511" s="243"/>
      <c r="Q511" s="243"/>
      <c r="R511" s="243"/>
      <c r="S511" s="243"/>
      <c r="T511" s="244"/>
      <c r="AT511" s="245" t="s">
        <v>299</v>
      </c>
      <c r="AU511" s="245" t="s">
        <v>86</v>
      </c>
      <c r="AV511" s="12" t="s">
        <v>86</v>
      </c>
      <c r="AW511" s="12" t="s">
        <v>38</v>
      </c>
      <c r="AX511" s="12" t="s">
        <v>77</v>
      </c>
      <c r="AY511" s="245" t="s">
        <v>195</v>
      </c>
    </row>
    <row r="512" s="13" customFormat="1">
      <c r="B512" s="246"/>
      <c r="C512" s="247"/>
      <c r="D512" s="229" t="s">
        <v>299</v>
      </c>
      <c r="E512" s="248" t="s">
        <v>1</v>
      </c>
      <c r="F512" s="249" t="s">
        <v>301</v>
      </c>
      <c r="G512" s="247"/>
      <c r="H512" s="250">
        <v>72.677000000000007</v>
      </c>
      <c r="I512" s="251"/>
      <c r="J512" s="247"/>
      <c r="K512" s="247"/>
      <c r="L512" s="252"/>
      <c r="M512" s="253"/>
      <c r="N512" s="254"/>
      <c r="O512" s="254"/>
      <c r="P512" s="254"/>
      <c r="Q512" s="254"/>
      <c r="R512" s="254"/>
      <c r="S512" s="254"/>
      <c r="T512" s="255"/>
      <c r="AT512" s="256" t="s">
        <v>299</v>
      </c>
      <c r="AU512" s="256" t="s">
        <v>86</v>
      </c>
      <c r="AV512" s="13" t="s">
        <v>215</v>
      </c>
      <c r="AW512" s="13" t="s">
        <v>38</v>
      </c>
      <c r="AX512" s="13" t="s">
        <v>84</v>
      </c>
      <c r="AY512" s="256" t="s">
        <v>195</v>
      </c>
    </row>
    <row r="513" s="11" customFormat="1" ht="22.8" customHeight="1">
      <c r="B513" s="201"/>
      <c r="C513" s="202"/>
      <c r="D513" s="203" t="s">
        <v>76</v>
      </c>
      <c r="E513" s="215" t="s">
        <v>245</v>
      </c>
      <c r="F513" s="215" t="s">
        <v>879</v>
      </c>
      <c r="G513" s="202"/>
      <c r="H513" s="202"/>
      <c r="I513" s="205"/>
      <c r="J513" s="216">
        <f>BK513</f>
        <v>0</v>
      </c>
      <c r="K513" s="202"/>
      <c r="L513" s="207"/>
      <c r="M513" s="208"/>
      <c r="N513" s="209"/>
      <c r="O513" s="209"/>
      <c r="P513" s="210">
        <f>SUM(P514:P542)</f>
        <v>0</v>
      </c>
      <c r="Q513" s="209"/>
      <c r="R513" s="210">
        <f>SUM(R514:R542)</f>
        <v>1.4324441200000002</v>
      </c>
      <c r="S513" s="209"/>
      <c r="T513" s="211">
        <f>SUM(T514:T542)</f>
        <v>0</v>
      </c>
      <c r="AR513" s="212" t="s">
        <v>84</v>
      </c>
      <c r="AT513" s="213" t="s">
        <v>76</v>
      </c>
      <c r="AU513" s="213" t="s">
        <v>84</v>
      </c>
      <c r="AY513" s="212" t="s">
        <v>195</v>
      </c>
      <c r="BK513" s="214">
        <f>SUM(BK514:BK542)</f>
        <v>0</v>
      </c>
    </row>
    <row r="514" s="1" customFormat="1" ht="16.5" customHeight="1">
      <c r="B514" s="39"/>
      <c r="C514" s="217" t="s">
        <v>880</v>
      </c>
      <c r="D514" s="217" t="s">
        <v>198</v>
      </c>
      <c r="E514" s="218" t="s">
        <v>881</v>
      </c>
      <c r="F514" s="219" t="s">
        <v>882</v>
      </c>
      <c r="G514" s="220" t="s">
        <v>321</v>
      </c>
      <c r="H514" s="221">
        <v>2768.1199999999999</v>
      </c>
      <c r="I514" s="222"/>
      <c r="J514" s="223">
        <f>ROUND(I514*H514,2)</f>
        <v>0</v>
      </c>
      <c r="K514" s="219" t="s">
        <v>202</v>
      </c>
      <c r="L514" s="44"/>
      <c r="M514" s="224" t="s">
        <v>1</v>
      </c>
      <c r="N514" s="225" t="s">
        <v>48</v>
      </c>
      <c r="O514" s="80"/>
      <c r="P514" s="226">
        <f>O514*H514</f>
        <v>0</v>
      </c>
      <c r="Q514" s="226">
        <v>0.00046999999999999999</v>
      </c>
      <c r="R514" s="226">
        <f>Q514*H514</f>
        <v>1.3010164</v>
      </c>
      <c r="S514" s="226">
        <v>0</v>
      </c>
      <c r="T514" s="227">
        <f>S514*H514</f>
        <v>0</v>
      </c>
      <c r="AR514" s="17" t="s">
        <v>215</v>
      </c>
      <c r="AT514" s="17" t="s">
        <v>198</v>
      </c>
      <c r="AU514" s="17" t="s">
        <v>86</v>
      </c>
      <c r="AY514" s="17" t="s">
        <v>195</v>
      </c>
      <c r="BE514" s="228">
        <f>IF(N514="základní",J514,0)</f>
        <v>0</v>
      </c>
      <c r="BF514" s="228">
        <f>IF(N514="snížená",J514,0)</f>
        <v>0</v>
      </c>
      <c r="BG514" s="228">
        <f>IF(N514="zákl. přenesená",J514,0)</f>
        <v>0</v>
      </c>
      <c r="BH514" s="228">
        <f>IF(N514="sníž. přenesená",J514,0)</f>
        <v>0</v>
      </c>
      <c r="BI514" s="228">
        <f>IF(N514="nulová",J514,0)</f>
        <v>0</v>
      </c>
      <c r="BJ514" s="17" t="s">
        <v>84</v>
      </c>
      <c r="BK514" s="228">
        <f>ROUND(I514*H514,2)</f>
        <v>0</v>
      </c>
      <c r="BL514" s="17" t="s">
        <v>215</v>
      </c>
      <c r="BM514" s="17" t="s">
        <v>883</v>
      </c>
    </row>
    <row r="515" s="12" customFormat="1">
      <c r="B515" s="235"/>
      <c r="C515" s="236"/>
      <c r="D515" s="229" t="s">
        <v>299</v>
      </c>
      <c r="E515" s="237" t="s">
        <v>1</v>
      </c>
      <c r="F515" s="238" t="s">
        <v>395</v>
      </c>
      <c r="G515" s="236"/>
      <c r="H515" s="239">
        <v>2318.1199999999999</v>
      </c>
      <c r="I515" s="240"/>
      <c r="J515" s="236"/>
      <c r="K515" s="236"/>
      <c r="L515" s="241"/>
      <c r="M515" s="242"/>
      <c r="N515" s="243"/>
      <c r="O515" s="243"/>
      <c r="P515" s="243"/>
      <c r="Q515" s="243"/>
      <c r="R515" s="243"/>
      <c r="S515" s="243"/>
      <c r="T515" s="244"/>
      <c r="AT515" s="245" t="s">
        <v>299</v>
      </c>
      <c r="AU515" s="245" t="s">
        <v>86</v>
      </c>
      <c r="AV515" s="12" t="s">
        <v>86</v>
      </c>
      <c r="AW515" s="12" t="s">
        <v>38</v>
      </c>
      <c r="AX515" s="12" t="s">
        <v>77</v>
      </c>
      <c r="AY515" s="245" t="s">
        <v>195</v>
      </c>
    </row>
    <row r="516" s="12" customFormat="1">
      <c r="B516" s="235"/>
      <c r="C516" s="236"/>
      <c r="D516" s="229" t="s">
        <v>299</v>
      </c>
      <c r="E516" s="237" t="s">
        <v>1</v>
      </c>
      <c r="F516" s="238" t="s">
        <v>884</v>
      </c>
      <c r="G516" s="236"/>
      <c r="H516" s="239">
        <v>450</v>
      </c>
      <c r="I516" s="240"/>
      <c r="J516" s="236"/>
      <c r="K516" s="236"/>
      <c r="L516" s="241"/>
      <c r="M516" s="242"/>
      <c r="N516" s="243"/>
      <c r="O516" s="243"/>
      <c r="P516" s="243"/>
      <c r="Q516" s="243"/>
      <c r="R516" s="243"/>
      <c r="S516" s="243"/>
      <c r="T516" s="244"/>
      <c r="AT516" s="245" t="s">
        <v>299</v>
      </c>
      <c r="AU516" s="245" t="s">
        <v>86</v>
      </c>
      <c r="AV516" s="12" t="s">
        <v>86</v>
      </c>
      <c r="AW516" s="12" t="s">
        <v>38</v>
      </c>
      <c r="AX516" s="12" t="s">
        <v>77</v>
      </c>
      <c r="AY516" s="245" t="s">
        <v>195</v>
      </c>
    </row>
    <row r="517" s="13" customFormat="1">
      <c r="B517" s="246"/>
      <c r="C517" s="247"/>
      <c r="D517" s="229" t="s">
        <v>299</v>
      </c>
      <c r="E517" s="248" t="s">
        <v>1</v>
      </c>
      <c r="F517" s="249" t="s">
        <v>301</v>
      </c>
      <c r="G517" s="247"/>
      <c r="H517" s="250">
        <v>2768.1199999999999</v>
      </c>
      <c r="I517" s="251"/>
      <c r="J517" s="247"/>
      <c r="K517" s="247"/>
      <c r="L517" s="252"/>
      <c r="M517" s="253"/>
      <c r="N517" s="254"/>
      <c r="O517" s="254"/>
      <c r="P517" s="254"/>
      <c r="Q517" s="254"/>
      <c r="R517" s="254"/>
      <c r="S517" s="254"/>
      <c r="T517" s="255"/>
      <c r="AT517" s="256" t="s">
        <v>299</v>
      </c>
      <c r="AU517" s="256" t="s">
        <v>86</v>
      </c>
      <c r="AV517" s="13" t="s">
        <v>215</v>
      </c>
      <c r="AW517" s="13" t="s">
        <v>38</v>
      </c>
      <c r="AX517" s="13" t="s">
        <v>84</v>
      </c>
      <c r="AY517" s="256" t="s">
        <v>195</v>
      </c>
    </row>
    <row r="518" s="1" customFormat="1" ht="16.5" customHeight="1">
      <c r="B518" s="39"/>
      <c r="C518" s="217" t="s">
        <v>885</v>
      </c>
      <c r="D518" s="217" t="s">
        <v>198</v>
      </c>
      <c r="E518" s="218" t="s">
        <v>886</v>
      </c>
      <c r="F518" s="219" t="s">
        <v>887</v>
      </c>
      <c r="G518" s="220" t="s">
        <v>321</v>
      </c>
      <c r="H518" s="221">
        <v>774.51499999999999</v>
      </c>
      <c r="I518" s="222"/>
      <c r="J518" s="223">
        <f>ROUND(I518*H518,2)</f>
        <v>0</v>
      </c>
      <c r="K518" s="219" t="s">
        <v>202</v>
      </c>
      <c r="L518" s="44"/>
      <c r="M518" s="224" t="s">
        <v>1</v>
      </c>
      <c r="N518" s="225" t="s">
        <v>48</v>
      </c>
      <c r="O518" s="80"/>
      <c r="P518" s="226">
        <f>O518*H518</f>
        <v>0</v>
      </c>
      <c r="Q518" s="226">
        <v>0</v>
      </c>
      <c r="R518" s="226">
        <f>Q518*H518</f>
        <v>0</v>
      </c>
      <c r="S518" s="226">
        <v>0</v>
      </c>
      <c r="T518" s="227">
        <f>S518*H518</f>
        <v>0</v>
      </c>
      <c r="AR518" s="17" t="s">
        <v>215</v>
      </c>
      <c r="AT518" s="17" t="s">
        <v>198</v>
      </c>
      <c r="AU518" s="17" t="s">
        <v>86</v>
      </c>
      <c r="AY518" s="17" t="s">
        <v>195</v>
      </c>
      <c r="BE518" s="228">
        <f>IF(N518="základní",J518,0)</f>
        <v>0</v>
      </c>
      <c r="BF518" s="228">
        <f>IF(N518="snížená",J518,0)</f>
        <v>0</v>
      </c>
      <c r="BG518" s="228">
        <f>IF(N518="zákl. přenesená",J518,0)</f>
        <v>0</v>
      </c>
      <c r="BH518" s="228">
        <f>IF(N518="sníž. přenesená",J518,0)</f>
        <v>0</v>
      </c>
      <c r="BI518" s="228">
        <f>IF(N518="nulová",J518,0)</f>
        <v>0</v>
      </c>
      <c r="BJ518" s="17" t="s">
        <v>84</v>
      </c>
      <c r="BK518" s="228">
        <f>ROUND(I518*H518,2)</f>
        <v>0</v>
      </c>
      <c r="BL518" s="17" t="s">
        <v>215</v>
      </c>
      <c r="BM518" s="17" t="s">
        <v>888</v>
      </c>
    </row>
    <row r="519" s="12" customFormat="1">
      <c r="B519" s="235"/>
      <c r="C519" s="236"/>
      <c r="D519" s="229" t="s">
        <v>299</v>
      </c>
      <c r="E519" s="237" t="s">
        <v>1</v>
      </c>
      <c r="F519" s="238" t="s">
        <v>889</v>
      </c>
      <c r="G519" s="236"/>
      <c r="H519" s="239">
        <v>468.54000000000002</v>
      </c>
      <c r="I519" s="240"/>
      <c r="J519" s="236"/>
      <c r="K519" s="236"/>
      <c r="L519" s="241"/>
      <c r="M519" s="242"/>
      <c r="N519" s="243"/>
      <c r="O519" s="243"/>
      <c r="P519" s="243"/>
      <c r="Q519" s="243"/>
      <c r="R519" s="243"/>
      <c r="S519" s="243"/>
      <c r="T519" s="244"/>
      <c r="AT519" s="245" t="s">
        <v>299</v>
      </c>
      <c r="AU519" s="245" t="s">
        <v>86</v>
      </c>
      <c r="AV519" s="12" t="s">
        <v>86</v>
      </c>
      <c r="AW519" s="12" t="s">
        <v>38</v>
      </c>
      <c r="AX519" s="12" t="s">
        <v>77</v>
      </c>
      <c r="AY519" s="245" t="s">
        <v>195</v>
      </c>
    </row>
    <row r="520" s="12" customFormat="1">
      <c r="B520" s="235"/>
      <c r="C520" s="236"/>
      <c r="D520" s="229" t="s">
        <v>299</v>
      </c>
      <c r="E520" s="237" t="s">
        <v>1</v>
      </c>
      <c r="F520" s="238" t="s">
        <v>890</v>
      </c>
      <c r="G520" s="236"/>
      <c r="H520" s="239">
        <v>30.399999999999999</v>
      </c>
      <c r="I520" s="240"/>
      <c r="J520" s="236"/>
      <c r="K520" s="236"/>
      <c r="L520" s="241"/>
      <c r="M520" s="242"/>
      <c r="N520" s="243"/>
      <c r="O520" s="243"/>
      <c r="P520" s="243"/>
      <c r="Q520" s="243"/>
      <c r="R520" s="243"/>
      <c r="S520" s="243"/>
      <c r="T520" s="244"/>
      <c r="AT520" s="245" t="s">
        <v>299</v>
      </c>
      <c r="AU520" s="245" t="s">
        <v>86</v>
      </c>
      <c r="AV520" s="12" t="s">
        <v>86</v>
      </c>
      <c r="AW520" s="12" t="s">
        <v>38</v>
      </c>
      <c r="AX520" s="12" t="s">
        <v>77</v>
      </c>
      <c r="AY520" s="245" t="s">
        <v>195</v>
      </c>
    </row>
    <row r="521" s="14" customFormat="1">
      <c r="B521" s="257"/>
      <c r="C521" s="258"/>
      <c r="D521" s="229" t="s">
        <v>299</v>
      </c>
      <c r="E521" s="259" t="s">
        <v>1</v>
      </c>
      <c r="F521" s="260" t="s">
        <v>317</v>
      </c>
      <c r="G521" s="258"/>
      <c r="H521" s="261">
        <v>498.94</v>
      </c>
      <c r="I521" s="262"/>
      <c r="J521" s="258"/>
      <c r="K521" s="258"/>
      <c r="L521" s="263"/>
      <c r="M521" s="264"/>
      <c r="N521" s="265"/>
      <c r="O521" s="265"/>
      <c r="P521" s="265"/>
      <c r="Q521" s="265"/>
      <c r="R521" s="265"/>
      <c r="S521" s="265"/>
      <c r="T521" s="266"/>
      <c r="AT521" s="267" t="s">
        <v>299</v>
      </c>
      <c r="AU521" s="267" t="s">
        <v>86</v>
      </c>
      <c r="AV521" s="14" t="s">
        <v>210</v>
      </c>
      <c r="AW521" s="14" t="s">
        <v>38</v>
      </c>
      <c r="AX521" s="14" t="s">
        <v>77</v>
      </c>
      <c r="AY521" s="267" t="s">
        <v>195</v>
      </c>
    </row>
    <row r="522" s="12" customFormat="1">
      <c r="B522" s="235"/>
      <c r="C522" s="236"/>
      <c r="D522" s="229" t="s">
        <v>299</v>
      </c>
      <c r="E522" s="237" t="s">
        <v>1</v>
      </c>
      <c r="F522" s="238" t="s">
        <v>891</v>
      </c>
      <c r="G522" s="236"/>
      <c r="H522" s="239">
        <v>275.57499999999999</v>
      </c>
      <c r="I522" s="240"/>
      <c r="J522" s="236"/>
      <c r="K522" s="236"/>
      <c r="L522" s="241"/>
      <c r="M522" s="242"/>
      <c r="N522" s="243"/>
      <c r="O522" s="243"/>
      <c r="P522" s="243"/>
      <c r="Q522" s="243"/>
      <c r="R522" s="243"/>
      <c r="S522" s="243"/>
      <c r="T522" s="244"/>
      <c r="AT522" s="245" t="s">
        <v>299</v>
      </c>
      <c r="AU522" s="245" t="s">
        <v>86</v>
      </c>
      <c r="AV522" s="12" t="s">
        <v>86</v>
      </c>
      <c r="AW522" s="12" t="s">
        <v>38</v>
      </c>
      <c r="AX522" s="12" t="s">
        <v>77</v>
      </c>
      <c r="AY522" s="245" t="s">
        <v>195</v>
      </c>
    </row>
    <row r="523" s="13" customFormat="1">
      <c r="B523" s="246"/>
      <c r="C523" s="247"/>
      <c r="D523" s="229" t="s">
        <v>299</v>
      </c>
      <c r="E523" s="248" t="s">
        <v>1</v>
      </c>
      <c r="F523" s="249" t="s">
        <v>301</v>
      </c>
      <c r="G523" s="247"/>
      <c r="H523" s="250">
        <v>774.51499999999999</v>
      </c>
      <c r="I523" s="251"/>
      <c r="J523" s="247"/>
      <c r="K523" s="247"/>
      <c r="L523" s="252"/>
      <c r="M523" s="253"/>
      <c r="N523" s="254"/>
      <c r="O523" s="254"/>
      <c r="P523" s="254"/>
      <c r="Q523" s="254"/>
      <c r="R523" s="254"/>
      <c r="S523" s="254"/>
      <c r="T523" s="255"/>
      <c r="AT523" s="256" t="s">
        <v>299</v>
      </c>
      <c r="AU523" s="256" t="s">
        <v>86</v>
      </c>
      <c r="AV523" s="13" t="s">
        <v>215</v>
      </c>
      <c r="AW523" s="13" t="s">
        <v>38</v>
      </c>
      <c r="AX523" s="13" t="s">
        <v>84</v>
      </c>
      <c r="AY523" s="256" t="s">
        <v>195</v>
      </c>
    </row>
    <row r="524" s="1" customFormat="1" ht="16.5" customHeight="1">
      <c r="B524" s="39"/>
      <c r="C524" s="217" t="s">
        <v>892</v>
      </c>
      <c r="D524" s="217" t="s">
        <v>198</v>
      </c>
      <c r="E524" s="218" t="s">
        <v>893</v>
      </c>
      <c r="F524" s="219" t="s">
        <v>894</v>
      </c>
      <c r="G524" s="220" t="s">
        <v>321</v>
      </c>
      <c r="H524" s="221">
        <v>23235.450000000001</v>
      </c>
      <c r="I524" s="222"/>
      <c r="J524" s="223">
        <f>ROUND(I524*H524,2)</f>
        <v>0</v>
      </c>
      <c r="K524" s="219" t="s">
        <v>202</v>
      </c>
      <c r="L524" s="44"/>
      <c r="M524" s="224" t="s">
        <v>1</v>
      </c>
      <c r="N524" s="225" t="s">
        <v>48</v>
      </c>
      <c r="O524" s="80"/>
      <c r="P524" s="226">
        <f>O524*H524</f>
        <v>0</v>
      </c>
      <c r="Q524" s="226">
        <v>0</v>
      </c>
      <c r="R524" s="226">
        <f>Q524*H524</f>
        <v>0</v>
      </c>
      <c r="S524" s="226">
        <v>0</v>
      </c>
      <c r="T524" s="227">
        <f>S524*H524</f>
        <v>0</v>
      </c>
      <c r="AR524" s="17" t="s">
        <v>215</v>
      </c>
      <c r="AT524" s="17" t="s">
        <v>198</v>
      </c>
      <c r="AU524" s="17" t="s">
        <v>86</v>
      </c>
      <c r="AY524" s="17" t="s">
        <v>195</v>
      </c>
      <c r="BE524" s="228">
        <f>IF(N524="základní",J524,0)</f>
        <v>0</v>
      </c>
      <c r="BF524" s="228">
        <f>IF(N524="snížená",J524,0)</f>
        <v>0</v>
      </c>
      <c r="BG524" s="228">
        <f>IF(N524="zákl. přenesená",J524,0)</f>
        <v>0</v>
      </c>
      <c r="BH524" s="228">
        <f>IF(N524="sníž. přenesená",J524,0)</f>
        <v>0</v>
      </c>
      <c r="BI524" s="228">
        <f>IF(N524="nulová",J524,0)</f>
        <v>0</v>
      </c>
      <c r="BJ524" s="17" t="s">
        <v>84</v>
      </c>
      <c r="BK524" s="228">
        <f>ROUND(I524*H524,2)</f>
        <v>0</v>
      </c>
      <c r="BL524" s="17" t="s">
        <v>215</v>
      </c>
      <c r="BM524" s="17" t="s">
        <v>895</v>
      </c>
    </row>
    <row r="525" s="12" customFormat="1">
      <c r="B525" s="235"/>
      <c r="C525" s="236"/>
      <c r="D525" s="229" t="s">
        <v>299</v>
      </c>
      <c r="E525" s="236"/>
      <c r="F525" s="238" t="s">
        <v>896</v>
      </c>
      <c r="G525" s="236"/>
      <c r="H525" s="239">
        <v>23235.450000000001</v>
      </c>
      <c r="I525" s="240"/>
      <c r="J525" s="236"/>
      <c r="K525" s="236"/>
      <c r="L525" s="241"/>
      <c r="M525" s="242"/>
      <c r="N525" s="243"/>
      <c r="O525" s="243"/>
      <c r="P525" s="243"/>
      <c r="Q525" s="243"/>
      <c r="R525" s="243"/>
      <c r="S525" s="243"/>
      <c r="T525" s="244"/>
      <c r="AT525" s="245" t="s">
        <v>299</v>
      </c>
      <c r="AU525" s="245" t="s">
        <v>86</v>
      </c>
      <c r="AV525" s="12" t="s">
        <v>86</v>
      </c>
      <c r="AW525" s="12" t="s">
        <v>4</v>
      </c>
      <c r="AX525" s="12" t="s">
        <v>84</v>
      </c>
      <c r="AY525" s="245" t="s">
        <v>195</v>
      </c>
    </row>
    <row r="526" s="1" customFormat="1" ht="16.5" customHeight="1">
      <c r="B526" s="39"/>
      <c r="C526" s="217" t="s">
        <v>897</v>
      </c>
      <c r="D526" s="217" t="s">
        <v>198</v>
      </c>
      <c r="E526" s="218" t="s">
        <v>898</v>
      </c>
      <c r="F526" s="219" t="s">
        <v>899</v>
      </c>
      <c r="G526" s="220" t="s">
        <v>321</v>
      </c>
      <c r="H526" s="221">
        <v>774.51499999999999</v>
      </c>
      <c r="I526" s="222"/>
      <c r="J526" s="223">
        <f>ROUND(I526*H526,2)</f>
        <v>0</v>
      </c>
      <c r="K526" s="219" t="s">
        <v>202</v>
      </c>
      <c r="L526" s="44"/>
      <c r="M526" s="224" t="s">
        <v>1</v>
      </c>
      <c r="N526" s="225" t="s">
        <v>48</v>
      </c>
      <c r="O526" s="80"/>
      <c r="P526" s="226">
        <f>O526*H526</f>
        <v>0</v>
      </c>
      <c r="Q526" s="226">
        <v>0</v>
      </c>
      <c r="R526" s="226">
        <f>Q526*H526</f>
        <v>0</v>
      </c>
      <c r="S526" s="226">
        <v>0</v>
      </c>
      <c r="T526" s="227">
        <f>S526*H526</f>
        <v>0</v>
      </c>
      <c r="AR526" s="17" t="s">
        <v>215</v>
      </c>
      <c r="AT526" s="17" t="s">
        <v>198</v>
      </c>
      <c r="AU526" s="17" t="s">
        <v>86</v>
      </c>
      <c r="AY526" s="17" t="s">
        <v>195</v>
      </c>
      <c r="BE526" s="228">
        <f>IF(N526="základní",J526,0)</f>
        <v>0</v>
      </c>
      <c r="BF526" s="228">
        <f>IF(N526="snížená",J526,0)</f>
        <v>0</v>
      </c>
      <c r="BG526" s="228">
        <f>IF(N526="zákl. přenesená",J526,0)</f>
        <v>0</v>
      </c>
      <c r="BH526" s="228">
        <f>IF(N526="sníž. přenesená",J526,0)</f>
        <v>0</v>
      </c>
      <c r="BI526" s="228">
        <f>IF(N526="nulová",J526,0)</f>
        <v>0</v>
      </c>
      <c r="BJ526" s="17" t="s">
        <v>84</v>
      </c>
      <c r="BK526" s="228">
        <f>ROUND(I526*H526,2)</f>
        <v>0</v>
      </c>
      <c r="BL526" s="17" t="s">
        <v>215</v>
      </c>
      <c r="BM526" s="17" t="s">
        <v>900</v>
      </c>
    </row>
    <row r="527" s="1" customFormat="1" ht="16.5" customHeight="1">
      <c r="B527" s="39"/>
      <c r="C527" s="217" t="s">
        <v>901</v>
      </c>
      <c r="D527" s="217" t="s">
        <v>198</v>
      </c>
      <c r="E527" s="218" t="s">
        <v>902</v>
      </c>
      <c r="F527" s="219" t="s">
        <v>903</v>
      </c>
      <c r="G527" s="220" t="s">
        <v>321</v>
      </c>
      <c r="H527" s="221">
        <v>498.94</v>
      </c>
      <c r="I527" s="222"/>
      <c r="J527" s="223">
        <f>ROUND(I527*H527,2)</f>
        <v>0</v>
      </c>
      <c r="K527" s="219" t="s">
        <v>202</v>
      </c>
      <c r="L527" s="44"/>
      <c r="M527" s="224" t="s">
        <v>1</v>
      </c>
      <c r="N527" s="225" t="s">
        <v>48</v>
      </c>
      <c r="O527" s="80"/>
      <c r="P527" s="226">
        <f>O527*H527</f>
        <v>0</v>
      </c>
      <c r="Q527" s="226">
        <v>0</v>
      </c>
      <c r="R527" s="226">
        <f>Q527*H527</f>
        <v>0</v>
      </c>
      <c r="S527" s="226">
        <v>0</v>
      </c>
      <c r="T527" s="227">
        <f>S527*H527</f>
        <v>0</v>
      </c>
      <c r="AR527" s="17" t="s">
        <v>215</v>
      </c>
      <c r="AT527" s="17" t="s">
        <v>198</v>
      </c>
      <c r="AU527" s="17" t="s">
        <v>86</v>
      </c>
      <c r="AY527" s="17" t="s">
        <v>195</v>
      </c>
      <c r="BE527" s="228">
        <f>IF(N527="základní",J527,0)</f>
        <v>0</v>
      </c>
      <c r="BF527" s="228">
        <f>IF(N527="snížená",J527,0)</f>
        <v>0</v>
      </c>
      <c r="BG527" s="228">
        <f>IF(N527="zákl. přenesená",J527,0)</f>
        <v>0</v>
      </c>
      <c r="BH527" s="228">
        <f>IF(N527="sníž. přenesená",J527,0)</f>
        <v>0</v>
      </c>
      <c r="BI527" s="228">
        <f>IF(N527="nulová",J527,0)</f>
        <v>0</v>
      </c>
      <c r="BJ527" s="17" t="s">
        <v>84</v>
      </c>
      <c r="BK527" s="228">
        <f>ROUND(I527*H527,2)</f>
        <v>0</v>
      </c>
      <c r="BL527" s="17" t="s">
        <v>215</v>
      </c>
      <c r="BM527" s="17" t="s">
        <v>904</v>
      </c>
    </row>
    <row r="528" s="1" customFormat="1" ht="16.5" customHeight="1">
      <c r="B528" s="39"/>
      <c r="C528" s="217" t="s">
        <v>905</v>
      </c>
      <c r="D528" s="217" t="s">
        <v>198</v>
      </c>
      <c r="E528" s="218" t="s">
        <v>906</v>
      </c>
      <c r="F528" s="219" t="s">
        <v>907</v>
      </c>
      <c r="G528" s="220" t="s">
        <v>321</v>
      </c>
      <c r="H528" s="221">
        <v>14968.200000000001</v>
      </c>
      <c r="I528" s="222"/>
      <c r="J528" s="223">
        <f>ROUND(I528*H528,2)</f>
        <v>0</v>
      </c>
      <c r="K528" s="219" t="s">
        <v>202</v>
      </c>
      <c r="L528" s="44"/>
      <c r="M528" s="224" t="s">
        <v>1</v>
      </c>
      <c r="N528" s="225" t="s">
        <v>48</v>
      </c>
      <c r="O528" s="80"/>
      <c r="P528" s="226">
        <f>O528*H528</f>
        <v>0</v>
      </c>
      <c r="Q528" s="226">
        <v>0</v>
      </c>
      <c r="R528" s="226">
        <f>Q528*H528</f>
        <v>0</v>
      </c>
      <c r="S528" s="226">
        <v>0</v>
      </c>
      <c r="T528" s="227">
        <f>S528*H528</f>
        <v>0</v>
      </c>
      <c r="AR528" s="17" t="s">
        <v>215</v>
      </c>
      <c r="AT528" s="17" t="s">
        <v>198</v>
      </c>
      <c r="AU528" s="17" t="s">
        <v>86</v>
      </c>
      <c r="AY528" s="17" t="s">
        <v>195</v>
      </c>
      <c r="BE528" s="228">
        <f>IF(N528="základní",J528,0)</f>
        <v>0</v>
      </c>
      <c r="BF528" s="228">
        <f>IF(N528="snížená",J528,0)</f>
        <v>0</v>
      </c>
      <c r="BG528" s="228">
        <f>IF(N528="zákl. přenesená",J528,0)</f>
        <v>0</v>
      </c>
      <c r="BH528" s="228">
        <f>IF(N528="sníž. přenesená",J528,0)</f>
        <v>0</v>
      </c>
      <c r="BI528" s="228">
        <f>IF(N528="nulová",J528,0)</f>
        <v>0</v>
      </c>
      <c r="BJ528" s="17" t="s">
        <v>84</v>
      </c>
      <c r="BK528" s="228">
        <f>ROUND(I528*H528,2)</f>
        <v>0</v>
      </c>
      <c r="BL528" s="17" t="s">
        <v>215</v>
      </c>
      <c r="BM528" s="17" t="s">
        <v>908</v>
      </c>
    </row>
    <row r="529" s="12" customFormat="1">
      <c r="B529" s="235"/>
      <c r="C529" s="236"/>
      <c r="D529" s="229" t="s">
        <v>299</v>
      </c>
      <c r="E529" s="236"/>
      <c r="F529" s="238" t="s">
        <v>909</v>
      </c>
      <c r="G529" s="236"/>
      <c r="H529" s="239">
        <v>14968.200000000001</v>
      </c>
      <c r="I529" s="240"/>
      <c r="J529" s="236"/>
      <c r="K529" s="236"/>
      <c r="L529" s="241"/>
      <c r="M529" s="242"/>
      <c r="N529" s="243"/>
      <c r="O529" s="243"/>
      <c r="P529" s="243"/>
      <c r="Q529" s="243"/>
      <c r="R529" s="243"/>
      <c r="S529" s="243"/>
      <c r="T529" s="244"/>
      <c r="AT529" s="245" t="s">
        <v>299</v>
      </c>
      <c r="AU529" s="245" t="s">
        <v>86</v>
      </c>
      <c r="AV529" s="12" t="s">
        <v>86</v>
      </c>
      <c r="AW529" s="12" t="s">
        <v>4</v>
      </c>
      <c r="AX529" s="12" t="s">
        <v>84</v>
      </c>
      <c r="AY529" s="245" t="s">
        <v>195</v>
      </c>
    </row>
    <row r="530" s="1" customFormat="1" ht="16.5" customHeight="1">
      <c r="B530" s="39"/>
      <c r="C530" s="217" t="s">
        <v>910</v>
      </c>
      <c r="D530" s="217" t="s">
        <v>198</v>
      </c>
      <c r="E530" s="218" t="s">
        <v>911</v>
      </c>
      <c r="F530" s="219" t="s">
        <v>912</v>
      </c>
      <c r="G530" s="220" t="s">
        <v>321</v>
      </c>
      <c r="H530" s="221">
        <v>498.94</v>
      </c>
      <c r="I530" s="222"/>
      <c r="J530" s="223">
        <f>ROUND(I530*H530,2)</f>
        <v>0</v>
      </c>
      <c r="K530" s="219" t="s">
        <v>202</v>
      </c>
      <c r="L530" s="44"/>
      <c r="M530" s="224" t="s">
        <v>1</v>
      </c>
      <c r="N530" s="225" t="s">
        <v>48</v>
      </c>
      <c r="O530" s="80"/>
      <c r="P530" s="226">
        <f>O530*H530</f>
        <v>0</v>
      </c>
      <c r="Q530" s="226">
        <v>0</v>
      </c>
      <c r="R530" s="226">
        <f>Q530*H530</f>
        <v>0</v>
      </c>
      <c r="S530" s="226">
        <v>0</v>
      </c>
      <c r="T530" s="227">
        <f>S530*H530</f>
        <v>0</v>
      </c>
      <c r="AR530" s="17" t="s">
        <v>215</v>
      </c>
      <c r="AT530" s="17" t="s">
        <v>198</v>
      </c>
      <c r="AU530" s="17" t="s">
        <v>86</v>
      </c>
      <c r="AY530" s="17" t="s">
        <v>195</v>
      </c>
      <c r="BE530" s="228">
        <f>IF(N530="základní",J530,0)</f>
        <v>0</v>
      </c>
      <c r="BF530" s="228">
        <f>IF(N530="snížená",J530,0)</f>
        <v>0</v>
      </c>
      <c r="BG530" s="228">
        <f>IF(N530="zákl. přenesená",J530,0)</f>
        <v>0</v>
      </c>
      <c r="BH530" s="228">
        <f>IF(N530="sníž. přenesená",J530,0)</f>
        <v>0</v>
      </c>
      <c r="BI530" s="228">
        <f>IF(N530="nulová",J530,0)</f>
        <v>0</v>
      </c>
      <c r="BJ530" s="17" t="s">
        <v>84</v>
      </c>
      <c r="BK530" s="228">
        <f>ROUND(I530*H530,2)</f>
        <v>0</v>
      </c>
      <c r="BL530" s="17" t="s">
        <v>215</v>
      </c>
      <c r="BM530" s="17" t="s">
        <v>913</v>
      </c>
    </row>
    <row r="531" s="1" customFormat="1" ht="16.5" customHeight="1">
      <c r="B531" s="39"/>
      <c r="C531" s="217" t="s">
        <v>914</v>
      </c>
      <c r="D531" s="217" t="s">
        <v>198</v>
      </c>
      <c r="E531" s="218" t="s">
        <v>915</v>
      </c>
      <c r="F531" s="219" t="s">
        <v>916</v>
      </c>
      <c r="G531" s="220" t="s">
        <v>321</v>
      </c>
      <c r="H531" s="221">
        <v>74.359999999999999</v>
      </c>
      <c r="I531" s="222"/>
      <c r="J531" s="223">
        <f>ROUND(I531*H531,2)</f>
        <v>0</v>
      </c>
      <c r="K531" s="219" t="s">
        <v>202</v>
      </c>
      <c r="L531" s="44"/>
      <c r="M531" s="224" t="s">
        <v>1</v>
      </c>
      <c r="N531" s="225" t="s">
        <v>48</v>
      </c>
      <c r="O531" s="80"/>
      <c r="P531" s="226">
        <f>O531*H531</f>
        <v>0</v>
      </c>
      <c r="Q531" s="226">
        <v>0.00012999999999999999</v>
      </c>
      <c r="R531" s="226">
        <f>Q531*H531</f>
        <v>0.0096667999999999997</v>
      </c>
      <c r="S531" s="226">
        <v>0</v>
      </c>
      <c r="T531" s="227">
        <f>S531*H531</f>
        <v>0</v>
      </c>
      <c r="AR531" s="17" t="s">
        <v>215</v>
      </c>
      <c r="AT531" s="17" t="s">
        <v>198</v>
      </c>
      <c r="AU531" s="17" t="s">
        <v>86</v>
      </c>
      <c r="AY531" s="17" t="s">
        <v>195</v>
      </c>
      <c r="BE531" s="228">
        <f>IF(N531="základní",J531,0)</f>
        <v>0</v>
      </c>
      <c r="BF531" s="228">
        <f>IF(N531="snížená",J531,0)</f>
        <v>0</v>
      </c>
      <c r="BG531" s="228">
        <f>IF(N531="zákl. přenesená",J531,0)</f>
        <v>0</v>
      </c>
      <c r="BH531" s="228">
        <f>IF(N531="sníž. přenesená",J531,0)</f>
        <v>0</v>
      </c>
      <c r="BI531" s="228">
        <f>IF(N531="nulová",J531,0)</f>
        <v>0</v>
      </c>
      <c r="BJ531" s="17" t="s">
        <v>84</v>
      </c>
      <c r="BK531" s="228">
        <f>ROUND(I531*H531,2)</f>
        <v>0</v>
      </c>
      <c r="BL531" s="17" t="s">
        <v>215</v>
      </c>
      <c r="BM531" s="17" t="s">
        <v>917</v>
      </c>
    </row>
    <row r="532" s="12" customFormat="1">
      <c r="B532" s="235"/>
      <c r="C532" s="236"/>
      <c r="D532" s="229" t="s">
        <v>299</v>
      </c>
      <c r="E532" s="237" t="s">
        <v>1</v>
      </c>
      <c r="F532" s="238" t="s">
        <v>918</v>
      </c>
      <c r="G532" s="236"/>
      <c r="H532" s="239">
        <v>74.359999999999999</v>
      </c>
      <c r="I532" s="240"/>
      <c r="J532" s="236"/>
      <c r="K532" s="236"/>
      <c r="L532" s="241"/>
      <c r="M532" s="242"/>
      <c r="N532" s="243"/>
      <c r="O532" s="243"/>
      <c r="P532" s="243"/>
      <c r="Q532" s="243"/>
      <c r="R532" s="243"/>
      <c r="S532" s="243"/>
      <c r="T532" s="244"/>
      <c r="AT532" s="245" t="s">
        <v>299</v>
      </c>
      <c r="AU532" s="245" t="s">
        <v>86</v>
      </c>
      <c r="AV532" s="12" t="s">
        <v>86</v>
      </c>
      <c r="AW532" s="12" t="s">
        <v>38</v>
      </c>
      <c r="AX532" s="12" t="s">
        <v>77</v>
      </c>
      <c r="AY532" s="245" t="s">
        <v>195</v>
      </c>
    </row>
    <row r="533" s="13" customFormat="1">
      <c r="B533" s="246"/>
      <c r="C533" s="247"/>
      <c r="D533" s="229" t="s">
        <v>299</v>
      </c>
      <c r="E533" s="248" t="s">
        <v>1</v>
      </c>
      <c r="F533" s="249" t="s">
        <v>301</v>
      </c>
      <c r="G533" s="247"/>
      <c r="H533" s="250">
        <v>74.359999999999999</v>
      </c>
      <c r="I533" s="251"/>
      <c r="J533" s="247"/>
      <c r="K533" s="247"/>
      <c r="L533" s="252"/>
      <c r="M533" s="253"/>
      <c r="N533" s="254"/>
      <c r="O533" s="254"/>
      <c r="P533" s="254"/>
      <c r="Q533" s="254"/>
      <c r="R533" s="254"/>
      <c r="S533" s="254"/>
      <c r="T533" s="255"/>
      <c r="AT533" s="256" t="s">
        <v>299</v>
      </c>
      <c r="AU533" s="256" t="s">
        <v>86</v>
      </c>
      <c r="AV533" s="13" t="s">
        <v>215</v>
      </c>
      <c r="AW533" s="13" t="s">
        <v>38</v>
      </c>
      <c r="AX533" s="13" t="s">
        <v>84</v>
      </c>
      <c r="AY533" s="256" t="s">
        <v>195</v>
      </c>
    </row>
    <row r="534" s="1" customFormat="1" ht="16.5" customHeight="1">
      <c r="B534" s="39"/>
      <c r="C534" s="217" t="s">
        <v>919</v>
      </c>
      <c r="D534" s="217" t="s">
        <v>198</v>
      </c>
      <c r="E534" s="218" t="s">
        <v>920</v>
      </c>
      <c r="F534" s="219" t="s">
        <v>921</v>
      </c>
      <c r="G534" s="220" t="s">
        <v>321</v>
      </c>
      <c r="H534" s="221">
        <v>890.49599999999998</v>
      </c>
      <c r="I534" s="222"/>
      <c r="J534" s="223">
        <f>ROUND(I534*H534,2)</f>
        <v>0</v>
      </c>
      <c r="K534" s="219" t="s">
        <v>202</v>
      </c>
      <c r="L534" s="44"/>
      <c r="M534" s="224" t="s">
        <v>1</v>
      </c>
      <c r="N534" s="225" t="s">
        <v>48</v>
      </c>
      <c r="O534" s="80"/>
      <c r="P534" s="226">
        <f>O534*H534</f>
        <v>0</v>
      </c>
      <c r="Q534" s="226">
        <v>4.0000000000000003E-05</v>
      </c>
      <c r="R534" s="226">
        <f>Q534*H534</f>
        <v>0.03561984</v>
      </c>
      <c r="S534" s="226">
        <v>0</v>
      </c>
      <c r="T534" s="227">
        <f>S534*H534</f>
        <v>0</v>
      </c>
      <c r="AR534" s="17" t="s">
        <v>215</v>
      </c>
      <c r="AT534" s="17" t="s">
        <v>198</v>
      </c>
      <c r="AU534" s="17" t="s">
        <v>86</v>
      </c>
      <c r="AY534" s="17" t="s">
        <v>195</v>
      </c>
      <c r="BE534" s="228">
        <f>IF(N534="základní",J534,0)</f>
        <v>0</v>
      </c>
      <c r="BF534" s="228">
        <f>IF(N534="snížená",J534,0)</f>
        <v>0</v>
      </c>
      <c r="BG534" s="228">
        <f>IF(N534="zákl. přenesená",J534,0)</f>
        <v>0</v>
      </c>
      <c r="BH534" s="228">
        <f>IF(N534="sníž. přenesená",J534,0)</f>
        <v>0</v>
      </c>
      <c r="BI534" s="228">
        <f>IF(N534="nulová",J534,0)</f>
        <v>0</v>
      </c>
      <c r="BJ534" s="17" t="s">
        <v>84</v>
      </c>
      <c r="BK534" s="228">
        <f>ROUND(I534*H534,2)</f>
        <v>0</v>
      </c>
      <c r="BL534" s="17" t="s">
        <v>215</v>
      </c>
      <c r="BM534" s="17" t="s">
        <v>922</v>
      </c>
    </row>
    <row r="535" s="12" customFormat="1">
      <c r="B535" s="235"/>
      <c r="C535" s="236"/>
      <c r="D535" s="229" t="s">
        <v>299</v>
      </c>
      <c r="E535" s="237" t="s">
        <v>1</v>
      </c>
      <c r="F535" s="238" t="s">
        <v>923</v>
      </c>
      <c r="G535" s="236"/>
      <c r="H535" s="239">
        <v>890.49599999999998</v>
      </c>
      <c r="I535" s="240"/>
      <c r="J535" s="236"/>
      <c r="K535" s="236"/>
      <c r="L535" s="241"/>
      <c r="M535" s="242"/>
      <c r="N535" s="243"/>
      <c r="O535" s="243"/>
      <c r="P535" s="243"/>
      <c r="Q535" s="243"/>
      <c r="R535" s="243"/>
      <c r="S535" s="243"/>
      <c r="T535" s="244"/>
      <c r="AT535" s="245" t="s">
        <v>299</v>
      </c>
      <c r="AU535" s="245" t="s">
        <v>86</v>
      </c>
      <c r="AV535" s="12" t="s">
        <v>86</v>
      </c>
      <c r="AW535" s="12" t="s">
        <v>38</v>
      </c>
      <c r="AX535" s="12" t="s">
        <v>77</v>
      </c>
      <c r="AY535" s="245" t="s">
        <v>195</v>
      </c>
    </row>
    <row r="536" s="13" customFormat="1">
      <c r="B536" s="246"/>
      <c r="C536" s="247"/>
      <c r="D536" s="229" t="s">
        <v>299</v>
      </c>
      <c r="E536" s="248" t="s">
        <v>1</v>
      </c>
      <c r="F536" s="249" t="s">
        <v>301</v>
      </c>
      <c r="G536" s="247"/>
      <c r="H536" s="250">
        <v>890.49599999999998</v>
      </c>
      <c r="I536" s="251"/>
      <c r="J536" s="247"/>
      <c r="K536" s="247"/>
      <c r="L536" s="252"/>
      <c r="M536" s="253"/>
      <c r="N536" s="254"/>
      <c r="O536" s="254"/>
      <c r="P536" s="254"/>
      <c r="Q536" s="254"/>
      <c r="R536" s="254"/>
      <c r="S536" s="254"/>
      <c r="T536" s="255"/>
      <c r="AT536" s="256" t="s">
        <v>299</v>
      </c>
      <c r="AU536" s="256" t="s">
        <v>86</v>
      </c>
      <c r="AV536" s="13" t="s">
        <v>215</v>
      </c>
      <c r="AW536" s="13" t="s">
        <v>38</v>
      </c>
      <c r="AX536" s="13" t="s">
        <v>84</v>
      </c>
      <c r="AY536" s="256" t="s">
        <v>195</v>
      </c>
    </row>
    <row r="537" s="1" customFormat="1" ht="16.5" customHeight="1">
      <c r="B537" s="39"/>
      <c r="C537" s="217" t="s">
        <v>924</v>
      </c>
      <c r="D537" s="217" t="s">
        <v>198</v>
      </c>
      <c r="E537" s="218" t="s">
        <v>925</v>
      </c>
      <c r="F537" s="219" t="s">
        <v>926</v>
      </c>
      <c r="G537" s="220" t="s">
        <v>321</v>
      </c>
      <c r="H537" s="221">
        <v>1444.777</v>
      </c>
      <c r="I537" s="222"/>
      <c r="J537" s="223">
        <f>ROUND(I537*H537,2)</f>
        <v>0</v>
      </c>
      <c r="K537" s="219" t="s">
        <v>202</v>
      </c>
      <c r="L537" s="44"/>
      <c r="M537" s="224" t="s">
        <v>1</v>
      </c>
      <c r="N537" s="225" t="s">
        <v>48</v>
      </c>
      <c r="O537" s="80"/>
      <c r="P537" s="226">
        <f>O537*H537</f>
        <v>0</v>
      </c>
      <c r="Q537" s="226">
        <v>4.0000000000000003E-05</v>
      </c>
      <c r="R537" s="226">
        <f>Q537*H537</f>
        <v>0.057791080000000009</v>
      </c>
      <c r="S537" s="226">
        <v>0</v>
      </c>
      <c r="T537" s="227">
        <f>S537*H537</f>
        <v>0</v>
      </c>
      <c r="AR537" s="17" t="s">
        <v>215</v>
      </c>
      <c r="AT537" s="17" t="s">
        <v>198</v>
      </c>
      <c r="AU537" s="17" t="s">
        <v>86</v>
      </c>
      <c r="AY537" s="17" t="s">
        <v>195</v>
      </c>
      <c r="BE537" s="228">
        <f>IF(N537="základní",J537,0)</f>
        <v>0</v>
      </c>
      <c r="BF537" s="228">
        <f>IF(N537="snížená",J537,0)</f>
        <v>0</v>
      </c>
      <c r="BG537" s="228">
        <f>IF(N537="zákl. přenesená",J537,0)</f>
        <v>0</v>
      </c>
      <c r="BH537" s="228">
        <f>IF(N537="sníž. přenesená",J537,0)</f>
        <v>0</v>
      </c>
      <c r="BI537" s="228">
        <f>IF(N537="nulová",J537,0)</f>
        <v>0</v>
      </c>
      <c r="BJ537" s="17" t="s">
        <v>84</v>
      </c>
      <c r="BK537" s="228">
        <f>ROUND(I537*H537,2)</f>
        <v>0</v>
      </c>
      <c r="BL537" s="17" t="s">
        <v>215</v>
      </c>
      <c r="BM537" s="17" t="s">
        <v>927</v>
      </c>
    </row>
    <row r="538" s="12" customFormat="1">
      <c r="B538" s="235"/>
      <c r="C538" s="236"/>
      <c r="D538" s="229" t="s">
        <v>299</v>
      </c>
      <c r="E538" s="237" t="s">
        <v>1</v>
      </c>
      <c r="F538" s="238" t="s">
        <v>928</v>
      </c>
      <c r="G538" s="236"/>
      <c r="H538" s="239">
        <v>1444.777</v>
      </c>
      <c r="I538" s="240"/>
      <c r="J538" s="236"/>
      <c r="K538" s="236"/>
      <c r="L538" s="241"/>
      <c r="M538" s="242"/>
      <c r="N538" s="243"/>
      <c r="O538" s="243"/>
      <c r="P538" s="243"/>
      <c r="Q538" s="243"/>
      <c r="R538" s="243"/>
      <c r="S538" s="243"/>
      <c r="T538" s="244"/>
      <c r="AT538" s="245" t="s">
        <v>299</v>
      </c>
      <c r="AU538" s="245" t="s">
        <v>86</v>
      </c>
      <c r="AV538" s="12" t="s">
        <v>86</v>
      </c>
      <c r="AW538" s="12" t="s">
        <v>38</v>
      </c>
      <c r="AX538" s="12" t="s">
        <v>77</v>
      </c>
      <c r="AY538" s="245" t="s">
        <v>195</v>
      </c>
    </row>
    <row r="539" s="13" customFormat="1">
      <c r="B539" s="246"/>
      <c r="C539" s="247"/>
      <c r="D539" s="229" t="s">
        <v>299</v>
      </c>
      <c r="E539" s="248" t="s">
        <v>1</v>
      </c>
      <c r="F539" s="249" t="s">
        <v>301</v>
      </c>
      <c r="G539" s="247"/>
      <c r="H539" s="250">
        <v>1444.777</v>
      </c>
      <c r="I539" s="251"/>
      <c r="J539" s="247"/>
      <c r="K539" s="247"/>
      <c r="L539" s="252"/>
      <c r="M539" s="253"/>
      <c r="N539" s="254"/>
      <c r="O539" s="254"/>
      <c r="P539" s="254"/>
      <c r="Q539" s="254"/>
      <c r="R539" s="254"/>
      <c r="S539" s="254"/>
      <c r="T539" s="255"/>
      <c r="AT539" s="256" t="s">
        <v>299</v>
      </c>
      <c r="AU539" s="256" t="s">
        <v>86</v>
      </c>
      <c r="AV539" s="13" t="s">
        <v>215</v>
      </c>
      <c r="AW539" s="13" t="s">
        <v>38</v>
      </c>
      <c r="AX539" s="13" t="s">
        <v>84</v>
      </c>
      <c r="AY539" s="256" t="s">
        <v>195</v>
      </c>
    </row>
    <row r="540" s="1" customFormat="1" ht="16.5" customHeight="1">
      <c r="B540" s="39"/>
      <c r="C540" s="217" t="s">
        <v>929</v>
      </c>
      <c r="D540" s="217" t="s">
        <v>198</v>
      </c>
      <c r="E540" s="218" t="s">
        <v>930</v>
      </c>
      <c r="F540" s="219" t="s">
        <v>931</v>
      </c>
      <c r="G540" s="220" t="s">
        <v>321</v>
      </c>
      <c r="H540" s="221">
        <v>45</v>
      </c>
      <c r="I540" s="222"/>
      <c r="J540" s="223">
        <f>ROUND(I540*H540,2)</f>
        <v>0</v>
      </c>
      <c r="K540" s="219" t="s">
        <v>202</v>
      </c>
      <c r="L540" s="44"/>
      <c r="M540" s="224" t="s">
        <v>1</v>
      </c>
      <c r="N540" s="225" t="s">
        <v>48</v>
      </c>
      <c r="O540" s="80"/>
      <c r="P540" s="226">
        <f>O540*H540</f>
        <v>0</v>
      </c>
      <c r="Q540" s="226">
        <v>0.00063000000000000003</v>
      </c>
      <c r="R540" s="226">
        <f>Q540*H540</f>
        <v>0.02835</v>
      </c>
      <c r="S540" s="226">
        <v>0</v>
      </c>
      <c r="T540" s="227">
        <f>S540*H540</f>
        <v>0</v>
      </c>
      <c r="AR540" s="17" t="s">
        <v>215</v>
      </c>
      <c r="AT540" s="17" t="s">
        <v>198</v>
      </c>
      <c r="AU540" s="17" t="s">
        <v>86</v>
      </c>
      <c r="AY540" s="17" t="s">
        <v>195</v>
      </c>
      <c r="BE540" s="228">
        <f>IF(N540="základní",J540,0)</f>
        <v>0</v>
      </c>
      <c r="BF540" s="228">
        <f>IF(N540="snížená",J540,0)</f>
        <v>0</v>
      </c>
      <c r="BG540" s="228">
        <f>IF(N540="zákl. přenesená",J540,0)</f>
        <v>0</v>
      </c>
      <c r="BH540" s="228">
        <f>IF(N540="sníž. přenesená",J540,0)</f>
        <v>0</v>
      </c>
      <c r="BI540" s="228">
        <f>IF(N540="nulová",J540,0)</f>
        <v>0</v>
      </c>
      <c r="BJ540" s="17" t="s">
        <v>84</v>
      </c>
      <c r="BK540" s="228">
        <f>ROUND(I540*H540,2)</f>
        <v>0</v>
      </c>
      <c r="BL540" s="17" t="s">
        <v>215</v>
      </c>
      <c r="BM540" s="17" t="s">
        <v>932</v>
      </c>
    </row>
    <row r="541" s="12" customFormat="1">
      <c r="B541" s="235"/>
      <c r="C541" s="236"/>
      <c r="D541" s="229" t="s">
        <v>299</v>
      </c>
      <c r="E541" s="237" t="s">
        <v>1</v>
      </c>
      <c r="F541" s="238" t="s">
        <v>933</v>
      </c>
      <c r="G541" s="236"/>
      <c r="H541" s="239">
        <v>45</v>
      </c>
      <c r="I541" s="240"/>
      <c r="J541" s="236"/>
      <c r="K541" s="236"/>
      <c r="L541" s="241"/>
      <c r="M541" s="242"/>
      <c r="N541" s="243"/>
      <c r="O541" s="243"/>
      <c r="P541" s="243"/>
      <c r="Q541" s="243"/>
      <c r="R541" s="243"/>
      <c r="S541" s="243"/>
      <c r="T541" s="244"/>
      <c r="AT541" s="245" t="s">
        <v>299</v>
      </c>
      <c r="AU541" s="245" t="s">
        <v>86</v>
      </c>
      <c r="AV541" s="12" t="s">
        <v>86</v>
      </c>
      <c r="AW541" s="12" t="s">
        <v>38</v>
      </c>
      <c r="AX541" s="12" t="s">
        <v>77</v>
      </c>
      <c r="AY541" s="245" t="s">
        <v>195</v>
      </c>
    </row>
    <row r="542" s="13" customFormat="1">
      <c r="B542" s="246"/>
      <c r="C542" s="247"/>
      <c r="D542" s="229" t="s">
        <v>299</v>
      </c>
      <c r="E542" s="248" t="s">
        <v>1</v>
      </c>
      <c r="F542" s="249" t="s">
        <v>301</v>
      </c>
      <c r="G542" s="247"/>
      <c r="H542" s="250">
        <v>45</v>
      </c>
      <c r="I542" s="251"/>
      <c r="J542" s="247"/>
      <c r="K542" s="247"/>
      <c r="L542" s="252"/>
      <c r="M542" s="253"/>
      <c r="N542" s="254"/>
      <c r="O542" s="254"/>
      <c r="P542" s="254"/>
      <c r="Q542" s="254"/>
      <c r="R542" s="254"/>
      <c r="S542" s="254"/>
      <c r="T542" s="255"/>
      <c r="AT542" s="256" t="s">
        <v>299</v>
      </c>
      <c r="AU542" s="256" t="s">
        <v>86</v>
      </c>
      <c r="AV542" s="13" t="s">
        <v>215</v>
      </c>
      <c r="AW542" s="13" t="s">
        <v>38</v>
      </c>
      <c r="AX542" s="13" t="s">
        <v>84</v>
      </c>
      <c r="AY542" s="256" t="s">
        <v>195</v>
      </c>
    </row>
    <row r="543" s="11" customFormat="1" ht="22.8" customHeight="1">
      <c r="B543" s="201"/>
      <c r="C543" s="202"/>
      <c r="D543" s="203" t="s">
        <v>76</v>
      </c>
      <c r="E543" s="215" t="s">
        <v>934</v>
      </c>
      <c r="F543" s="215" t="s">
        <v>935</v>
      </c>
      <c r="G543" s="202"/>
      <c r="H543" s="202"/>
      <c r="I543" s="205"/>
      <c r="J543" s="216">
        <f>BK543</f>
        <v>0</v>
      </c>
      <c r="K543" s="202"/>
      <c r="L543" s="207"/>
      <c r="M543" s="208"/>
      <c r="N543" s="209"/>
      <c r="O543" s="209"/>
      <c r="P543" s="210">
        <f>P544</f>
        <v>0</v>
      </c>
      <c r="Q543" s="209"/>
      <c r="R543" s="210">
        <f>R544</f>
        <v>0</v>
      </c>
      <c r="S543" s="209"/>
      <c r="T543" s="211">
        <f>T544</f>
        <v>0</v>
      </c>
      <c r="AR543" s="212" t="s">
        <v>84</v>
      </c>
      <c r="AT543" s="213" t="s">
        <v>76</v>
      </c>
      <c r="AU543" s="213" t="s">
        <v>84</v>
      </c>
      <c r="AY543" s="212" t="s">
        <v>195</v>
      </c>
      <c r="BK543" s="214">
        <f>BK544</f>
        <v>0</v>
      </c>
    </row>
    <row r="544" s="1" customFormat="1" ht="16.5" customHeight="1">
      <c r="B544" s="39"/>
      <c r="C544" s="217" t="s">
        <v>936</v>
      </c>
      <c r="D544" s="217" t="s">
        <v>198</v>
      </c>
      <c r="E544" s="218" t="s">
        <v>937</v>
      </c>
      <c r="F544" s="219" t="s">
        <v>938</v>
      </c>
      <c r="G544" s="220" t="s">
        <v>350</v>
      </c>
      <c r="H544" s="221">
        <v>8505.5650000000005</v>
      </c>
      <c r="I544" s="222"/>
      <c r="J544" s="223">
        <f>ROUND(I544*H544,2)</f>
        <v>0</v>
      </c>
      <c r="K544" s="219" t="s">
        <v>202</v>
      </c>
      <c r="L544" s="44"/>
      <c r="M544" s="224" t="s">
        <v>1</v>
      </c>
      <c r="N544" s="225" t="s">
        <v>48</v>
      </c>
      <c r="O544" s="80"/>
      <c r="P544" s="226">
        <f>O544*H544</f>
        <v>0</v>
      </c>
      <c r="Q544" s="226">
        <v>0</v>
      </c>
      <c r="R544" s="226">
        <f>Q544*H544</f>
        <v>0</v>
      </c>
      <c r="S544" s="226">
        <v>0</v>
      </c>
      <c r="T544" s="227">
        <f>S544*H544</f>
        <v>0</v>
      </c>
      <c r="AR544" s="17" t="s">
        <v>215</v>
      </c>
      <c r="AT544" s="17" t="s">
        <v>198</v>
      </c>
      <c r="AU544" s="17" t="s">
        <v>86</v>
      </c>
      <c r="AY544" s="17" t="s">
        <v>195</v>
      </c>
      <c r="BE544" s="228">
        <f>IF(N544="základní",J544,0)</f>
        <v>0</v>
      </c>
      <c r="BF544" s="228">
        <f>IF(N544="snížená",J544,0)</f>
        <v>0</v>
      </c>
      <c r="BG544" s="228">
        <f>IF(N544="zákl. přenesená",J544,0)</f>
        <v>0</v>
      </c>
      <c r="BH544" s="228">
        <f>IF(N544="sníž. přenesená",J544,0)</f>
        <v>0</v>
      </c>
      <c r="BI544" s="228">
        <f>IF(N544="nulová",J544,0)</f>
        <v>0</v>
      </c>
      <c r="BJ544" s="17" t="s">
        <v>84</v>
      </c>
      <c r="BK544" s="228">
        <f>ROUND(I544*H544,2)</f>
        <v>0</v>
      </c>
      <c r="BL544" s="17" t="s">
        <v>215</v>
      </c>
      <c r="BM544" s="17" t="s">
        <v>939</v>
      </c>
    </row>
    <row r="545" s="11" customFormat="1" ht="25.92" customHeight="1">
      <c r="B545" s="201"/>
      <c r="C545" s="202"/>
      <c r="D545" s="203" t="s">
        <v>76</v>
      </c>
      <c r="E545" s="204" t="s">
        <v>940</v>
      </c>
      <c r="F545" s="204" t="s">
        <v>941</v>
      </c>
      <c r="G545" s="202"/>
      <c r="H545" s="202"/>
      <c r="I545" s="205"/>
      <c r="J545" s="206">
        <f>BK545</f>
        <v>0</v>
      </c>
      <c r="K545" s="202"/>
      <c r="L545" s="207"/>
      <c r="M545" s="208"/>
      <c r="N545" s="209"/>
      <c r="O545" s="209"/>
      <c r="P545" s="210">
        <f>P546+P614+P645+P714+P747+P779+P869+P948+P980+P993+P1023+P1028+P1053</f>
        <v>0</v>
      </c>
      <c r="Q545" s="209"/>
      <c r="R545" s="210">
        <f>R546+R614+R645+R714+R747+R779+R869+R948+R980+R993+R1023+R1028+R1053</f>
        <v>62.821231840000003</v>
      </c>
      <c r="S545" s="209"/>
      <c r="T545" s="211">
        <f>T546+T614+T645+T714+T747+T779+T869+T948+T980+T993+T1023+T1028+T1053</f>
        <v>0</v>
      </c>
      <c r="AR545" s="212" t="s">
        <v>86</v>
      </c>
      <c r="AT545" s="213" t="s">
        <v>76</v>
      </c>
      <c r="AU545" s="213" t="s">
        <v>77</v>
      </c>
      <c r="AY545" s="212" t="s">
        <v>195</v>
      </c>
      <c r="BK545" s="214">
        <f>BK546+BK614+BK645+BK714+BK747+BK779+BK869+BK948+BK980+BK993+BK1023+BK1028+BK1053</f>
        <v>0</v>
      </c>
    </row>
    <row r="546" s="11" customFormat="1" ht="22.8" customHeight="1">
      <c r="B546" s="201"/>
      <c r="C546" s="202"/>
      <c r="D546" s="203" t="s">
        <v>76</v>
      </c>
      <c r="E546" s="215" t="s">
        <v>942</v>
      </c>
      <c r="F546" s="215" t="s">
        <v>943</v>
      </c>
      <c r="G546" s="202"/>
      <c r="H546" s="202"/>
      <c r="I546" s="205"/>
      <c r="J546" s="216">
        <f>BK546</f>
        <v>0</v>
      </c>
      <c r="K546" s="202"/>
      <c r="L546" s="207"/>
      <c r="M546" s="208"/>
      <c r="N546" s="209"/>
      <c r="O546" s="209"/>
      <c r="P546" s="210">
        <f>SUM(P547:P613)</f>
        <v>0</v>
      </c>
      <c r="Q546" s="209"/>
      <c r="R546" s="210">
        <f>SUM(R547:R613)</f>
        <v>10.713863730000002</v>
      </c>
      <c r="S546" s="209"/>
      <c r="T546" s="211">
        <f>SUM(T547:T613)</f>
        <v>0</v>
      </c>
      <c r="AR546" s="212" t="s">
        <v>86</v>
      </c>
      <c r="AT546" s="213" t="s">
        <v>76</v>
      </c>
      <c r="AU546" s="213" t="s">
        <v>84</v>
      </c>
      <c r="AY546" s="212" t="s">
        <v>195</v>
      </c>
      <c r="BK546" s="214">
        <f>SUM(BK547:BK613)</f>
        <v>0</v>
      </c>
    </row>
    <row r="547" s="1" customFormat="1" ht="16.5" customHeight="1">
      <c r="B547" s="39"/>
      <c r="C547" s="217" t="s">
        <v>944</v>
      </c>
      <c r="D547" s="217" t="s">
        <v>198</v>
      </c>
      <c r="E547" s="218" t="s">
        <v>945</v>
      </c>
      <c r="F547" s="219" t="s">
        <v>946</v>
      </c>
      <c r="G547" s="220" t="s">
        <v>321</v>
      </c>
      <c r="H547" s="221">
        <v>285.72800000000001</v>
      </c>
      <c r="I547" s="222"/>
      <c r="J547" s="223">
        <f>ROUND(I547*H547,2)</f>
        <v>0</v>
      </c>
      <c r="K547" s="219" t="s">
        <v>202</v>
      </c>
      <c r="L547" s="44"/>
      <c r="M547" s="224" t="s">
        <v>1</v>
      </c>
      <c r="N547" s="225" t="s">
        <v>48</v>
      </c>
      <c r="O547" s="80"/>
      <c r="P547" s="226">
        <f>O547*H547</f>
        <v>0</v>
      </c>
      <c r="Q547" s="226">
        <v>0</v>
      </c>
      <c r="R547" s="226">
        <f>Q547*H547</f>
        <v>0</v>
      </c>
      <c r="S547" s="226">
        <v>0</v>
      </c>
      <c r="T547" s="227">
        <f>S547*H547</f>
        <v>0</v>
      </c>
      <c r="AR547" s="17" t="s">
        <v>376</v>
      </c>
      <c r="AT547" s="17" t="s">
        <v>198</v>
      </c>
      <c r="AU547" s="17" t="s">
        <v>86</v>
      </c>
      <c r="AY547" s="17" t="s">
        <v>195</v>
      </c>
      <c r="BE547" s="228">
        <f>IF(N547="základní",J547,0)</f>
        <v>0</v>
      </c>
      <c r="BF547" s="228">
        <f>IF(N547="snížená",J547,0)</f>
        <v>0</v>
      </c>
      <c r="BG547" s="228">
        <f>IF(N547="zákl. přenesená",J547,0)</f>
        <v>0</v>
      </c>
      <c r="BH547" s="228">
        <f>IF(N547="sníž. přenesená",J547,0)</f>
        <v>0</v>
      </c>
      <c r="BI547" s="228">
        <f>IF(N547="nulová",J547,0)</f>
        <v>0</v>
      </c>
      <c r="BJ547" s="17" t="s">
        <v>84</v>
      </c>
      <c r="BK547" s="228">
        <f>ROUND(I547*H547,2)</f>
        <v>0</v>
      </c>
      <c r="BL547" s="17" t="s">
        <v>376</v>
      </c>
      <c r="BM547" s="17" t="s">
        <v>947</v>
      </c>
    </row>
    <row r="548" s="12" customFormat="1">
      <c r="B548" s="235"/>
      <c r="C548" s="236"/>
      <c r="D548" s="229" t="s">
        <v>299</v>
      </c>
      <c r="E548" s="237" t="s">
        <v>1</v>
      </c>
      <c r="F548" s="238" t="s">
        <v>948</v>
      </c>
      <c r="G548" s="236"/>
      <c r="H548" s="239">
        <v>285.72800000000001</v>
      </c>
      <c r="I548" s="240"/>
      <c r="J548" s="236"/>
      <c r="K548" s="236"/>
      <c r="L548" s="241"/>
      <c r="M548" s="242"/>
      <c r="N548" s="243"/>
      <c r="O548" s="243"/>
      <c r="P548" s="243"/>
      <c r="Q548" s="243"/>
      <c r="R548" s="243"/>
      <c r="S548" s="243"/>
      <c r="T548" s="244"/>
      <c r="AT548" s="245" t="s">
        <v>299</v>
      </c>
      <c r="AU548" s="245" t="s">
        <v>86</v>
      </c>
      <c r="AV548" s="12" t="s">
        <v>86</v>
      </c>
      <c r="AW548" s="12" t="s">
        <v>38</v>
      </c>
      <c r="AX548" s="12" t="s">
        <v>77</v>
      </c>
      <c r="AY548" s="245" t="s">
        <v>195</v>
      </c>
    </row>
    <row r="549" s="13" customFormat="1">
      <c r="B549" s="246"/>
      <c r="C549" s="247"/>
      <c r="D549" s="229" t="s">
        <v>299</v>
      </c>
      <c r="E549" s="248" t="s">
        <v>1</v>
      </c>
      <c r="F549" s="249" t="s">
        <v>301</v>
      </c>
      <c r="G549" s="247"/>
      <c r="H549" s="250">
        <v>285.72800000000001</v>
      </c>
      <c r="I549" s="251"/>
      <c r="J549" s="247"/>
      <c r="K549" s="247"/>
      <c r="L549" s="252"/>
      <c r="M549" s="253"/>
      <c r="N549" s="254"/>
      <c r="O549" s="254"/>
      <c r="P549" s="254"/>
      <c r="Q549" s="254"/>
      <c r="R549" s="254"/>
      <c r="S549" s="254"/>
      <c r="T549" s="255"/>
      <c r="AT549" s="256" t="s">
        <v>299</v>
      </c>
      <c r="AU549" s="256" t="s">
        <v>86</v>
      </c>
      <c r="AV549" s="13" t="s">
        <v>215</v>
      </c>
      <c r="AW549" s="13" t="s">
        <v>38</v>
      </c>
      <c r="AX549" s="13" t="s">
        <v>84</v>
      </c>
      <c r="AY549" s="256" t="s">
        <v>195</v>
      </c>
    </row>
    <row r="550" s="1" customFormat="1" ht="16.5" customHeight="1">
      <c r="B550" s="39"/>
      <c r="C550" s="278" t="s">
        <v>949</v>
      </c>
      <c r="D550" s="278" t="s">
        <v>366</v>
      </c>
      <c r="E550" s="279" t="s">
        <v>950</v>
      </c>
      <c r="F550" s="280" t="s">
        <v>951</v>
      </c>
      <c r="G550" s="281" t="s">
        <v>321</v>
      </c>
      <c r="H550" s="282">
        <v>342.87400000000002</v>
      </c>
      <c r="I550" s="283"/>
      <c r="J550" s="284">
        <f>ROUND(I550*H550,2)</f>
        <v>0</v>
      </c>
      <c r="K550" s="280" t="s">
        <v>202</v>
      </c>
      <c r="L550" s="285"/>
      <c r="M550" s="286" t="s">
        <v>1</v>
      </c>
      <c r="N550" s="287" t="s">
        <v>48</v>
      </c>
      <c r="O550" s="80"/>
      <c r="P550" s="226">
        <f>O550*H550</f>
        <v>0</v>
      </c>
      <c r="Q550" s="226">
        <v>0.00029999999999999997</v>
      </c>
      <c r="R550" s="226">
        <f>Q550*H550</f>
        <v>0.1028622</v>
      </c>
      <c r="S550" s="226">
        <v>0</v>
      </c>
      <c r="T550" s="227">
        <f>S550*H550</f>
        <v>0</v>
      </c>
      <c r="AR550" s="17" t="s">
        <v>455</v>
      </c>
      <c r="AT550" s="17" t="s">
        <v>366</v>
      </c>
      <c r="AU550" s="17" t="s">
        <v>86</v>
      </c>
      <c r="AY550" s="17" t="s">
        <v>195</v>
      </c>
      <c r="BE550" s="228">
        <f>IF(N550="základní",J550,0)</f>
        <v>0</v>
      </c>
      <c r="BF550" s="228">
        <f>IF(N550="snížená",J550,0)</f>
        <v>0</v>
      </c>
      <c r="BG550" s="228">
        <f>IF(N550="zákl. přenesená",J550,0)</f>
        <v>0</v>
      </c>
      <c r="BH550" s="228">
        <f>IF(N550="sníž. přenesená",J550,0)</f>
        <v>0</v>
      </c>
      <c r="BI550" s="228">
        <f>IF(N550="nulová",J550,0)</f>
        <v>0</v>
      </c>
      <c r="BJ550" s="17" t="s">
        <v>84</v>
      </c>
      <c r="BK550" s="228">
        <f>ROUND(I550*H550,2)</f>
        <v>0</v>
      </c>
      <c r="BL550" s="17" t="s">
        <v>376</v>
      </c>
      <c r="BM550" s="17" t="s">
        <v>952</v>
      </c>
    </row>
    <row r="551" s="12" customFormat="1">
      <c r="B551" s="235"/>
      <c r="C551" s="236"/>
      <c r="D551" s="229" t="s">
        <v>299</v>
      </c>
      <c r="E551" s="236"/>
      <c r="F551" s="238" t="s">
        <v>953</v>
      </c>
      <c r="G551" s="236"/>
      <c r="H551" s="239">
        <v>342.87400000000002</v>
      </c>
      <c r="I551" s="240"/>
      <c r="J551" s="236"/>
      <c r="K551" s="236"/>
      <c r="L551" s="241"/>
      <c r="M551" s="242"/>
      <c r="N551" s="243"/>
      <c r="O551" s="243"/>
      <c r="P551" s="243"/>
      <c r="Q551" s="243"/>
      <c r="R551" s="243"/>
      <c r="S551" s="243"/>
      <c r="T551" s="244"/>
      <c r="AT551" s="245" t="s">
        <v>299</v>
      </c>
      <c r="AU551" s="245" t="s">
        <v>86</v>
      </c>
      <c r="AV551" s="12" t="s">
        <v>86</v>
      </c>
      <c r="AW551" s="12" t="s">
        <v>4</v>
      </c>
      <c r="AX551" s="12" t="s">
        <v>84</v>
      </c>
      <c r="AY551" s="245" t="s">
        <v>195</v>
      </c>
    </row>
    <row r="552" s="1" customFormat="1" ht="16.5" customHeight="1">
      <c r="B552" s="39"/>
      <c r="C552" s="217" t="s">
        <v>954</v>
      </c>
      <c r="D552" s="217" t="s">
        <v>198</v>
      </c>
      <c r="E552" s="218" t="s">
        <v>955</v>
      </c>
      <c r="F552" s="219" t="s">
        <v>956</v>
      </c>
      <c r="G552" s="220" t="s">
        <v>321</v>
      </c>
      <c r="H552" s="221">
        <v>285.72800000000001</v>
      </c>
      <c r="I552" s="222"/>
      <c r="J552" s="223">
        <f>ROUND(I552*H552,2)</f>
        <v>0</v>
      </c>
      <c r="K552" s="219" t="s">
        <v>202</v>
      </c>
      <c r="L552" s="44"/>
      <c r="M552" s="224" t="s">
        <v>1</v>
      </c>
      <c r="N552" s="225" t="s">
        <v>48</v>
      </c>
      <c r="O552" s="80"/>
      <c r="P552" s="226">
        <f>O552*H552</f>
        <v>0</v>
      </c>
      <c r="Q552" s="226">
        <v>0.00068000000000000005</v>
      </c>
      <c r="R552" s="226">
        <f>Q552*H552</f>
        <v>0.19429504000000003</v>
      </c>
      <c r="S552" s="226">
        <v>0</v>
      </c>
      <c r="T552" s="227">
        <f>S552*H552</f>
        <v>0</v>
      </c>
      <c r="AR552" s="17" t="s">
        <v>376</v>
      </c>
      <c r="AT552" s="17" t="s">
        <v>198</v>
      </c>
      <c r="AU552" s="17" t="s">
        <v>86</v>
      </c>
      <c r="AY552" s="17" t="s">
        <v>195</v>
      </c>
      <c r="BE552" s="228">
        <f>IF(N552="základní",J552,0)</f>
        <v>0</v>
      </c>
      <c r="BF552" s="228">
        <f>IF(N552="snížená",J552,0)</f>
        <v>0</v>
      </c>
      <c r="BG552" s="228">
        <f>IF(N552="zákl. přenesená",J552,0)</f>
        <v>0</v>
      </c>
      <c r="BH552" s="228">
        <f>IF(N552="sníž. přenesená",J552,0)</f>
        <v>0</v>
      </c>
      <c r="BI552" s="228">
        <f>IF(N552="nulová",J552,0)</f>
        <v>0</v>
      </c>
      <c r="BJ552" s="17" t="s">
        <v>84</v>
      </c>
      <c r="BK552" s="228">
        <f>ROUND(I552*H552,2)</f>
        <v>0</v>
      </c>
      <c r="BL552" s="17" t="s">
        <v>376</v>
      </c>
      <c r="BM552" s="17" t="s">
        <v>957</v>
      </c>
    </row>
    <row r="553" s="1" customFormat="1" ht="16.5" customHeight="1">
      <c r="B553" s="39"/>
      <c r="C553" s="217" t="s">
        <v>958</v>
      </c>
      <c r="D553" s="217" t="s">
        <v>198</v>
      </c>
      <c r="E553" s="218" t="s">
        <v>959</v>
      </c>
      <c r="F553" s="219" t="s">
        <v>960</v>
      </c>
      <c r="G553" s="220" t="s">
        <v>404</v>
      </c>
      <c r="H553" s="221">
        <v>211.65000000000001</v>
      </c>
      <c r="I553" s="222"/>
      <c r="J553" s="223">
        <f>ROUND(I553*H553,2)</f>
        <v>0</v>
      </c>
      <c r="K553" s="219" t="s">
        <v>202</v>
      </c>
      <c r="L553" s="44"/>
      <c r="M553" s="224" t="s">
        <v>1</v>
      </c>
      <c r="N553" s="225" t="s">
        <v>48</v>
      </c>
      <c r="O553" s="80"/>
      <c r="P553" s="226">
        <f>O553*H553</f>
        <v>0</v>
      </c>
      <c r="Q553" s="226">
        <v>0.00025999999999999998</v>
      </c>
      <c r="R553" s="226">
        <f>Q553*H553</f>
        <v>0.055028999999999995</v>
      </c>
      <c r="S553" s="226">
        <v>0</v>
      </c>
      <c r="T553" s="227">
        <f>S553*H553</f>
        <v>0</v>
      </c>
      <c r="AR553" s="17" t="s">
        <v>376</v>
      </c>
      <c r="AT553" s="17" t="s">
        <v>198</v>
      </c>
      <c r="AU553" s="17" t="s">
        <v>86</v>
      </c>
      <c r="AY553" s="17" t="s">
        <v>195</v>
      </c>
      <c r="BE553" s="228">
        <f>IF(N553="základní",J553,0)</f>
        <v>0</v>
      </c>
      <c r="BF553" s="228">
        <f>IF(N553="snížená",J553,0)</f>
        <v>0</v>
      </c>
      <c r="BG553" s="228">
        <f>IF(N553="zákl. přenesená",J553,0)</f>
        <v>0</v>
      </c>
      <c r="BH553" s="228">
        <f>IF(N553="sníž. přenesená",J553,0)</f>
        <v>0</v>
      </c>
      <c r="BI553" s="228">
        <f>IF(N553="nulová",J553,0)</f>
        <v>0</v>
      </c>
      <c r="BJ553" s="17" t="s">
        <v>84</v>
      </c>
      <c r="BK553" s="228">
        <f>ROUND(I553*H553,2)</f>
        <v>0</v>
      </c>
      <c r="BL553" s="17" t="s">
        <v>376</v>
      </c>
      <c r="BM553" s="17" t="s">
        <v>961</v>
      </c>
    </row>
    <row r="554" s="1" customFormat="1" ht="16.5" customHeight="1">
      <c r="B554" s="39"/>
      <c r="C554" s="217" t="s">
        <v>962</v>
      </c>
      <c r="D554" s="217" t="s">
        <v>198</v>
      </c>
      <c r="E554" s="218" t="s">
        <v>963</v>
      </c>
      <c r="F554" s="219" t="s">
        <v>964</v>
      </c>
      <c r="G554" s="220" t="s">
        <v>321</v>
      </c>
      <c r="H554" s="221">
        <v>1862.4870000000001</v>
      </c>
      <c r="I554" s="222"/>
      <c r="J554" s="223">
        <f>ROUND(I554*H554,2)</f>
        <v>0</v>
      </c>
      <c r="K554" s="219" t="s">
        <v>202</v>
      </c>
      <c r="L554" s="44"/>
      <c r="M554" s="224" t="s">
        <v>1</v>
      </c>
      <c r="N554" s="225" t="s">
        <v>48</v>
      </c>
      <c r="O554" s="80"/>
      <c r="P554" s="226">
        <f>O554*H554</f>
        <v>0</v>
      </c>
      <c r="Q554" s="226">
        <v>3.0000000000000001E-05</v>
      </c>
      <c r="R554" s="226">
        <f>Q554*H554</f>
        <v>0.055874610000000005</v>
      </c>
      <c r="S554" s="226">
        <v>0</v>
      </c>
      <c r="T554" s="227">
        <f>S554*H554</f>
        <v>0</v>
      </c>
      <c r="AR554" s="17" t="s">
        <v>376</v>
      </c>
      <c r="AT554" s="17" t="s">
        <v>198</v>
      </c>
      <c r="AU554" s="17" t="s">
        <v>86</v>
      </c>
      <c r="AY554" s="17" t="s">
        <v>195</v>
      </c>
      <c r="BE554" s="228">
        <f>IF(N554="základní",J554,0)</f>
        <v>0</v>
      </c>
      <c r="BF554" s="228">
        <f>IF(N554="snížená",J554,0)</f>
        <v>0</v>
      </c>
      <c r="BG554" s="228">
        <f>IF(N554="zákl. přenesená",J554,0)</f>
        <v>0</v>
      </c>
      <c r="BH554" s="228">
        <f>IF(N554="sníž. přenesená",J554,0)</f>
        <v>0</v>
      </c>
      <c r="BI554" s="228">
        <f>IF(N554="nulová",J554,0)</f>
        <v>0</v>
      </c>
      <c r="BJ554" s="17" t="s">
        <v>84</v>
      </c>
      <c r="BK554" s="228">
        <f>ROUND(I554*H554,2)</f>
        <v>0</v>
      </c>
      <c r="BL554" s="17" t="s">
        <v>376</v>
      </c>
      <c r="BM554" s="17" t="s">
        <v>965</v>
      </c>
    </row>
    <row r="555" s="1" customFormat="1">
      <c r="B555" s="39"/>
      <c r="C555" s="40"/>
      <c r="D555" s="229" t="s">
        <v>205</v>
      </c>
      <c r="E555" s="40"/>
      <c r="F555" s="230" t="s">
        <v>966</v>
      </c>
      <c r="G555" s="40"/>
      <c r="H555" s="40"/>
      <c r="I555" s="144"/>
      <c r="J555" s="40"/>
      <c r="K555" s="40"/>
      <c r="L555" s="44"/>
      <c r="M555" s="231"/>
      <c r="N555" s="80"/>
      <c r="O555" s="80"/>
      <c r="P555" s="80"/>
      <c r="Q555" s="80"/>
      <c r="R555" s="80"/>
      <c r="S555" s="80"/>
      <c r="T555" s="81"/>
      <c r="AT555" s="17" t="s">
        <v>205</v>
      </c>
      <c r="AU555" s="17" t="s">
        <v>86</v>
      </c>
    </row>
    <row r="556" s="12" customFormat="1">
      <c r="B556" s="235"/>
      <c r="C556" s="236"/>
      <c r="D556" s="229" t="s">
        <v>299</v>
      </c>
      <c r="E556" s="237" t="s">
        <v>1</v>
      </c>
      <c r="F556" s="238" t="s">
        <v>852</v>
      </c>
      <c r="G556" s="236"/>
      <c r="H556" s="239">
        <v>1453.5450000000001</v>
      </c>
      <c r="I556" s="240"/>
      <c r="J556" s="236"/>
      <c r="K556" s="236"/>
      <c r="L556" s="241"/>
      <c r="M556" s="242"/>
      <c r="N556" s="243"/>
      <c r="O556" s="243"/>
      <c r="P556" s="243"/>
      <c r="Q556" s="243"/>
      <c r="R556" s="243"/>
      <c r="S556" s="243"/>
      <c r="T556" s="244"/>
      <c r="AT556" s="245" t="s">
        <v>299</v>
      </c>
      <c r="AU556" s="245" t="s">
        <v>86</v>
      </c>
      <c r="AV556" s="12" t="s">
        <v>86</v>
      </c>
      <c r="AW556" s="12" t="s">
        <v>38</v>
      </c>
      <c r="AX556" s="12" t="s">
        <v>77</v>
      </c>
      <c r="AY556" s="245" t="s">
        <v>195</v>
      </c>
    </row>
    <row r="557" s="12" customFormat="1">
      <c r="B557" s="235"/>
      <c r="C557" s="236"/>
      <c r="D557" s="229" t="s">
        <v>299</v>
      </c>
      <c r="E557" s="237" t="s">
        <v>1</v>
      </c>
      <c r="F557" s="238" t="s">
        <v>967</v>
      </c>
      <c r="G557" s="236"/>
      <c r="H557" s="239">
        <v>408.94200000000001</v>
      </c>
      <c r="I557" s="240"/>
      <c r="J557" s="236"/>
      <c r="K557" s="236"/>
      <c r="L557" s="241"/>
      <c r="M557" s="242"/>
      <c r="N557" s="243"/>
      <c r="O557" s="243"/>
      <c r="P557" s="243"/>
      <c r="Q557" s="243"/>
      <c r="R557" s="243"/>
      <c r="S557" s="243"/>
      <c r="T557" s="244"/>
      <c r="AT557" s="245" t="s">
        <v>299</v>
      </c>
      <c r="AU557" s="245" t="s">
        <v>86</v>
      </c>
      <c r="AV557" s="12" t="s">
        <v>86</v>
      </c>
      <c r="AW557" s="12" t="s">
        <v>38</v>
      </c>
      <c r="AX557" s="12" t="s">
        <v>77</v>
      </c>
      <c r="AY557" s="245" t="s">
        <v>195</v>
      </c>
    </row>
    <row r="558" s="13" customFormat="1">
      <c r="B558" s="246"/>
      <c r="C558" s="247"/>
      <c r="D558" s="229" t="s">
        <v>299</v>
      </c>
      <c r="E558" s="248" t="s">
        <v>1</v>
      </c>
      <c r="F558" s="249" t="s">
        <v>301</v>
      </c>
      <c r="G558" s="247"/>
      <c r="H558" s="250">
        <v>1862.4870000000001</v>
      </c>
      <c r="I558" s="251"/>
      <c r="J558" s="247"/>
      <c r="K558" s="247"/>
      <c r="L558" s="252"/>
      <c r="M558" s="253"/>
      <c r="N558" s="254"/>
      <c r="O558" s="254"/>
      <c r="P558" s="254"/>
      <c r="Q558" s="254"/>
      <c r="R558" s="254"/>
      <c r="S558" s="254"/>
      <c r="T558" s="255"/>
      <c r="AT558" s="256" t="s">
        <v>299</v>
      </c>
      <c r="AU558" s="256" t="s">
        <v>86</v>
      </c>
      <c r="AV558" s="13" t="s">
        <v>215</v>
      </c>
      <c r="AW558" s="13" t="s">
        <v>38</v>
      </c>
      <c r="AX558" s="13" t="s">
        <v>84</v>
      </c>
      <c r="AY558" s="256" t="s">
        <v>195</v>
      </c>
    </row>
    <row r="559" s="1" customFormat="1" ht="16.5" customHeight="1">
      <c r="B559" s="39"/>
      <c r="C559" s="278" t="s">
        <v>968</v>
      </c>
      <c r="D559" s="278" t="s">
        <v>366</v>
      </c>
      <c r="E559" s="279" t="s">
        <v>969</v>
      </c>
      <c r="F559" s="280" t="s">
        <v>970</v>
      </c>
      <c r="G559" s="281" t="s">
        <v>321</v>
      </c>
      <c r="H559" s="282">
        <v>2048.7359999999999</v>
      </c>
      <c r="I559" s="283"/>
      <c r="J559" s="284">
        <f>ROUND(I559*H559,2)</f>
        <v>0</v>
      </c>
      <c r="K559" s="280" t="s">
        <v>202</v>
      </c>
      <c r="L559" s="285"/>
      <c r="M559" s="286" t="s">
        <v>1</v>
      </c>
      <c r="N559" s="287" t="s">
        <v>48</v>
      </c>
      <c r="O559" s="80"/>
      <c r="P559" s="226">
        <f>O559*H559</f>
        <v>0</v>
      </c>
      <c r="Q559" s="226">
        <v>0.0025400000000000002</v>
      </c>
      <c r="R559" s="226">
        <f>Q559*H559</f>
        <v>5.2037894400000004</v>
      </c>
      <c r="S559" s="226">
        <v>0</v>
      </c>
      <c r="T559" s="227">
        <f>S559*H559</f>
        <v>0</v>
      </c>
      <c r="AR559" s="17" t="s">
        <v>455</v>
      </c>
      <c r="AT559" s="17" t="s">
        <v>366</v>
      </c>
      <c r="AU559" s="17" t="s">
        <v>86</v>
      </c>
      <c r="AY559" s="17" t="s">
        <v>195</v>
      </c>
      <c r="BE559" s="228">
        <f>IF(N559="základní",J559,0)</f>
        <v>0</v>
      </c>
      <c r="BF559" s="228">
        <f>IF(N559="snížená",J559,0)</f>
        <v>0</v>
      </c>
      <c r="BG559" s="228">
        <f>IF(N559="zákl. přenesená",J559,0)</f>
        <v>0</v>
      </c>
      <c r="BH559" s="228">
        <f>IF(N559="sníž. přenesená",J559,0)</f>
        <v>0</v>
      </c>
      <c r="BI559" s="228">
        <f>IF(N559="nulová",J559,0)</f>
        <v>0</v>
      </c>
      <c r="BJ559" s="17" t="s">
        <v>84</v>
      </c>
      <c r="BK559" s="228">
        <f>ROUND(I559*H559,2)</f>
        <v>0</v>
      </c>
      <c r="BL559" s="17" t="s">
        <v>376</v>
      </c>
      <c r="BM559" s="17" t="s">
        <v>971</v>
      </c>
    </row>
    <row r="560" s="1" customFormat="1">
      <c r="B560" s="39"/>
      <c r="C560" s="40"/>
      <c r="D560" s="229" t="s">
        <v>205</v>
      </c>
      <c r="E560" s="40"/>
      <c r="F560" s="230" t="s">
        <v>972</v>
      </c>
      <c r="G560" s="40"/>
      <c r="H560" s="40"/>
      <c r="I560" s="144"/>
      <c r="J560" s="40"/>
      <c r="K560" s="40"/>
      <c r="L560" s="44"/>
      <c r="M560" s="231"/>
      <c r="N560" s="80"/>
      <c r="O560" s="80"/>
      <c r="P560" s="80"/>
      <c r="Q560" s="80"/>
      <c r="R560" s="80"/>
      <c r="S560" s="80"/>
      <c r="T560" s="81"/>
      <c r="AT560" s="17" t="s">
        <v>205</v>
      </c>
      <c r="AU560" s="17" t="s">
        <v>86</v>
      </c>
    </row>
    <row r="561" s="12" customFormat="1">
      <c r="B561" s="235"/>
      <c r="C561" s="236"/>
      <c r="D561" s="229" t="s">
        <v>299</v>
      </c>
      <c r="E561" s="236"/>
      <c r="F561" s="238" t="s">
        <v>973</v>
      </c>
      <c r="G561" s="236"/>
      <c r="H561" s="239">
        <v>2048.7359999999999</v>
      </c>
      <c r="I561" s="240"/>
      <c r="J561" s="236"/>
      <c r="K561" s="236"/>
      <c r="L561" s="241"/>
      <c r="M561" s="242"/>
      <c r="N561" s="243"/>
      <c r="O561" s="243"/>
      <c r="P561" s="243"/>
      <c r="Q561" s="243"/>
      <c r="R561" s="243"/>
      <c r="S561" s="243"/>
      <c r="T561" s="244"/>
      <c r="AT561" s="245" t="s">
        <v>299</v>
      </c>
      <c r="AU561" s="245" t="s">
        <v>86</v>
      </c>
      <c r="AV561" s="12" t="s">
        <v>86</v>
      </c>
      <c r="AW561" s="12" t="s">
        <v>4</v>
      </c>
      <c r="AX561" s="12" t="s">
        <v>84</v>
      </c>
      <c r="AY561" s="245" t="s">
        <v>195</v>
      </c>
    </row>
    <row r="562" s="1" customFormat="1" ht="16.5" customHeight="1">
      <c r="B562" s="39"/>
      <c r="C562" s="217" t="s">
        <v>974</v>
      </c>
      <c r="D562" s="217" t="s">
        <v>198</v>
      </c>
      <c r="E562" s="218" t="s">
        <v>975</v>
      </c>
      <c r="F562" s="219" t="s">
        <v>976</v>
      </c>
      <c r="G562" s="220" t="s">
        <v>321</v>
      </c>
      <c r="H562" s="221">
        <v>125.59999999999999</v>
      </c>
      <c r="I562" s="222"/>
      <c r="J562" s="223">
        <f>ROUND(I562*H562,2)</f>
        <v>0</v>
      </c>
      <c r="K562" s="219" t="s">
        <v>202</v>
      </c>
      <c r="L562" s="44"/>
      <c r="M562" s="224" t="s">
        <v>1</v>
      </c>
      <c r="N562" s="225" t="s">
        <v>48</v>
      </c>
      <c r="O562" s="80"/>
      <c r="P562" s="226">
        <f>O562*H562</f>
        <v>0</v>
      </c>
      <c r="Q562" s="226">
        <v>5.0000000000000002E-05</v>
      </c>
      <c r="R562" s="226">
        <f>Q562*H562</f>
        <v>0.00628</v>
      </c>
      <c r="S562" s="226">
        <v>0</v>
      </c>
      <c r="T562" s="227">
        <f>S562*H562</f>
        <v>0</v>
      </c>
      <c r="AR562" s="17" t="s">
        <v>376</v>
      </c>
      <c r="AT562" s="17" t="s">
        <v>198</v>
      </c>
      <c r="AU562" s="17" t="s">
        <v>86</v>
      </c>
      <c r="AY562" s="17" t="s">
        <v>195</v>
      </c>
      <c r="BE562" s="228">
        <f>IF(N562="základní",J562,0)</f>
        <v>0</v>
      </c>
      <c r="BF562" s="228">
        <f>IF(N562="snížená",J562,0)</f>
        <v>0</v>
      </c>
      <c r="BG562" s="228">
        <f>IF(N562="zákl. přenesená",J562,0)</f>
        <v>0</v>
      </c>
      <c r="BH562" s="228">
        <f>IF(N562="sníž. přenesená",J562,0)</f>
        <v>0</v>
      </c>
      <c r="BI562" s="228">
        <f>IF(N562="nulová",J562,0)</f>
        <v>0</v>
      </c>
      <c r="BJ562" s="17" t="s">
        <v>84</v>
      </c>
      <c r="BK562" s="228">
        <f>ROUND(I562*H562,2)</f>
        <v>0</v>
      </c>
      <c r="BL562" s="17" t="s">
        <v>376</v>
      </c>
      <c r="BM562" s="17" t="s">
        <v>977</v>
      </c>
    </row>
    <row r="563" s="1" customFormat="1">
      <c r="B563" s="39"/>
      <c r="C563" s="40"/>
      <c r="D563" s="229" t="s">
        <v>205</v>
      </c>
      <c r="E563" s="40"/>
      <c r="F563" s="230" t="s">
        <v>966</v>
      </c>
      <c r="G563" s="40"/>
      <c r="H563" s="40"/>
      <c r="I563" s="144"/>
      <c r="J563" s="40"/>
      <c r="K563" s="40"/>
      <c r="L563" s="44"/>
      <c r="M563" s="231"/>
      <c r="N563" s="80"/>
      <c r="O563" s="80"/>
      <c r="P563" s="80"/>
      <c r="Q563" s="80"/>
      <c r="R563" s="80"/>
      <c r="S563" s="80"/>
      <c r="T563" s="81"/>
      <c r="AT563" s="17" t="s">
        <v>205</v>
      </c>
      <c r="AU563" s="17" t="s">
        <v>86</v>
      </c>
    </row>
    <row r="564" s="12" customFormat="1">
      <c r="B564" s="235"/>
      <c r="C564" s="236"/>
      <c r="D564" s="229" t="s">
        <v>299</v>
      </c>
      <c r="E564" s="237" t="s">
        <v>1</v>
      </c>
      <c r="F564" s="238" t="s">
        <v>978</v>
      </c>
      <c r="G564" s="236"/>
      <c r="H564" s="239">
        <v>76.950000000000003</v>
      </c>
      <c r="I564" s="240"/>
      <c r="J564" s="236"/>
      <c r="K564" s="236"/>
      <c r="L564" s="241"/>
      <c r="M564" s="242"/>
      <c r="N564" s="243"/>
      <c r="O564" s="243"/>
      <c r="P564" s="243"/>
      <c r="Q564" s="243"/>
      <c r="R564" s="243"/>
      <c r="S564" s="243"/>
      <c r="T564" s="244"/>
      <c r="AT564" s="245" t="s">
        <v>299</v>
      </c>
      <c r="AU564" s="245" t="s">
        <v>86</v>
      </c>
      <c r="AV564" s="12" t="s">
        <v>86</v>
      </c>
      <c r="AW564" s="12" t="s">
        <v>38</v>
      </c>
      <c r="AX564" s="12" t="s">
        <v>77</v>
      </c>
      <c r="AY564" s="245" t="s">
        <v>195</v>
      </c>
    </row>
    <row r="565" s="12" customFormat="1">
      <c r="B565" s="235"/>
      <c r="C565" s="236"/>
      <c r="D565" s="229" t="s">
        <v>299</v>
      </c>
      <c r="E565" s="237" t="s">
        <v>1</v>
      </c>
      <c r="F565" s="238" t="s">
        <v>979</v>
      </c>
      <c r="G565" s="236"/>
      <c r="H565" s="239">
        <v>48.649999999999999</v>
      </c>
      <c r="I565" s="240"/>
      <c r="J565" s="236"/>
      <c r="K565" s="236"/>
      <c r="L565" s="241"/>
      <c r="M565" s="242"/>
      <c r="N565" s="243"/>
      <c r="O565" s="243"/>
      <c r="P565" s="243"/>
      <c r="Q565" s="243"/>
      <c r="R565" s="243"/>
      <c r="S565" s="243"/>
      <c r="T565" s="244"/>
      <c r="AT565" s="245" t="s">
        <v>299</v>
      </c>
      <c r="AU565" s="245" t="s">
        <v>86</v>
      </c>
      <c r="AV565" s="12" t="s">
        <v>86</v>
      </c>
      <c r="AW565" s="12" t="s">
        <v>38</v>
      </c>
      <c r="AX565" s="12" t="s">
        <v>77</v>
      </c>
      <c r="AY565" s="245" t="s">
        <v>195</v>
      </c>
    </row>
    <row r="566" s="13" customFormat="1">
      <c r="B566" s="246"/>
      <c r="C566" s="247"/>
      <c r="D566" s="229" t="s">
        <v>299</v>
      </c>
      <c r="E566" s="248" t="s">
        <v>1</v>
      </c>
      <c r="F566" s="249" t="s">
        <v>301</v>
      </c>
      <c r="G566" s="247"/>
      <c r="H566" s="250">
        <v>125.59999999999999</v>
      </c>
      <c r="I566" s="251"/>
      <c r="J566" s="247"/>
      <c r="K566" s="247"/>
      <c r="L566" s="252"/>
      <c r="M566" s="253"/>
      <c r="N566" s="254"/>
      <c r="O566" s="254"/>
      <c r="P566" s="254"/>
      <c r="Q566" s="254"/>
      <c r="R566" s="254"/>
      <c r="S566" s="254"/>
      <c r="T566" s="255"/>
      <c r="AT566" s="256" t="s">
        <v>299</v>
      </c>
      <c r="AU566" s="256" t="s">
        <v>86</v>
      </c>
      <c r="AV566" s="13" t="s">
        <v>215</v>
      </c>
      <c r="AW566" s="13" t="s">
        <v>38</v>
      </c>
      <c r="AX566" s="13" t="s">
        <v>84</v>
      </c>
      <c r="AY566" s="256" t="s">
        <v>195</v>
      </c>
    </row>
    <row r="567" s="1" customFormat="1" ht="16.5" customHeight="1">
      <c r="B567" s="39"/>
      <c r="C567" s="278" t="s">
        <v>980</v>
      </c>
      <c r="D567" s="278" t="s">
        <v>366</v>
      </c>
      <c r="E567" s="279" t="s">
        <v>969</v>
      </c>
      <c r="F567" s="280" t="s">
        <v>970</v>
      </c>
      <c r="G567" s="281" t="s">
        <v>321</v>
      </c>
      <c r="H567" s="282">
        <v>138.16</v>
      </c>
      <c r="I567" s="283"/>
      <c r="J567" s="284">
        <f>ROUND(I567*H567,2)</f>
        <v>0</v>
      </c>
      <c r="K567" s="280" t="s">
        <v>202</v>
      </c>
      <c r="L567" s="285"/>
      <c r="M567" s="286" t="s">
        <v>1</v>
      </c>
      <c r="N567" s="287" t="s">
        <v>48</v>
      </c>
      <c r="O567" s="80"/>
      <c r="P567" s="226">
        <f>O567*H567</f>
        <v>0</v>
      </c>
      <c r="Q567" s="226">
        <v>0.0025400000000000002</v>
      </c>
      <c r="R567" s="226">
        <f>Q567*H567</f>
        <v>0.35092640000000003</v>
      </c>
      <c r="S567" s="226">
        <v>0</v>
      </c>
      <c r="T567" s="227">
        <f>S567*H567</f>
        <v>0</v>
      </c>
      <c r="AR567" s="17" t="s">
        <v>455</v>
      </c>
      <c r="AT567" s="17" t="s">
        <v>366</v>
      </c>
      <c r="AU567" s="17" t="s">
        <v>86</v>
      </c>
      <c r="AY567" s="17" t="s">
        <v>195</v>
      </c>
      <c r="BE567" s="228">
        <f>IF(N567="základní",J567,0)</f>
        <v>0</v>
      </c>
      <c r="BF567" s="228">
        <f>IF(N567="snížená",J567,0)</f>
        <v>0</v>
      </c>
      <c r="BG567" s="228">
        <f>IF(N567="zákl. přenesená",J567,0)</f>
        <v>0</v>
      </c>
      <c r="BH567" s="228">
        <f>IF(N567="sníž. přenesená",J567,0)</f>
        <v>0</v>
      </c>
      <c r="BI567" s="228">
        <f>IF(N567="nulová",J567,0)</f>
        <v>0</v>
      </c>
      <c r="BJ567" s="17" t="s">
        <v>84</v>
      </c>
      <c r="BK567" s="228">
        <f>ROUND(I567*H567,2)</f>
        <v>0</v>
      </c>
      <c r="BL567" s="17" t="s">
        <v>376</v>
      </c>
      <c r="BM567" s="17" t="s">
        <v>981</v>
      </c>
    </row>
    <row r="568" s="1" customFormat="1">
      <c r="B568" s="39"/>
      <c r="C568" s="40"/>
      <c r="D568" s="229" t="s">
        <v>205</v>
      </c>
      <c r="E568" s="40"/>
      <c r="F568" s="230" t="s">
        <v>972</v>
      </c>
      <c r="G568" s="40"/>
      <c r="H568" s="40"/>
      <c r="I568" s="144"/>
      <c r="J568" s="40"/>
      <c r="K568" s="40"/>
      <c r="L568" s="44"/>
      <c r="M568" s="231"/>
      <c r="N568" s="80"/>
      <c r="O568" s="80"/>
      <c r="P568" s="80"/>
      <c r="Q568" s="80"/>
      <c r="R568" s="80"/>
      <c r="S568" s="80"/>
      <c r="T568" s="81"/>
      <c r="AT568" s="17" t="s">
        <v>205</v>
      </c>
      <c r="AU568" s="17" t="s">
        <v>86</v>
      </c>
    </row>
    <row r="569" s="12" customFormat="1">
      <c r="B569" s="235"/>
      <c r="C569" s="236"/>
      <c r="D569" s="229" t="s">
        <v>299</v>
      </c>
      <c r="E569" s="236"/>
      <c r="F569" s="238" t="s">
        <v>982</v>
      </c>
      <c r="G569" s="236"/>
      <c r="H569" s="239">
        <v>138.16</v>
      </c>
      <c r="I569" s="240"/>
      <c r="J569" s="236"/>
      <c r="K569" s="236"/>
      <c r="L569" s="241"/>
      <c r="M569" s="242"/>
      <c r="N569" s="243"/>
      <c r="O569" s="243"/>
      <c r="P569" s="243"/>
      <c r="Q569" s="243"/>
      <c r="R569" s="243"/>
      <c r="S569" s="243"/>
      <c r="T569" s="244"/>
      <c r="AT569" s="245" t="s">
        <v>299</v>
      </c>
      <c r="AU569" s="245" t="s">
        <v>86</v>
      </c>
      <c r="AV569" s="12" t="s">
        <v>86</v>
      </c>
      <c r="AW569" s="12" t="s">
        <v>4</v>
      </c>
      <c r="AX569" s="12" t="s">
        <v>84</v>
      </c>
      <c r="AY569" s="245" t="s">
        <v>195</v>
      </c>
    </row>
    <row r="570" s="1" customFormat="1" ht="16.5" customHeight="1">
      <c r="B570" s="39"/>
      <c r="C570" s="217" t="s">
        <v>983</v>
      </c>
      <c r="D570" s="217" t="s">
        <v>198</v>
      </c>
      <c r="E570" s="218" t="s">
        <v>984</v>
      </c>
      <c r="F570" s="219" t="s">
        <v>985</v>
      </c>
      <c r="G570" s="220" t="s">
        <v>321</v>
      </c>
      <c r="H570" s="221">
        <v>1862.4870000000001</v>
      </c>
      <c r="I570" s="222"/>
      <c r="J570" s="223">
        <f>ROUND(I570*H570,2)</f>
        <v>0</v>
      </c>
      <c r="K570" s="219" t="s">
        <v>202</v>
      </c>
      <c r="L570" s="44"/>
      <c r="M570" s="224" t="s">
        <v>1</v>
      </c>
      <c r="N570" s="225" t="s">
        <v>48</v>
      </c>
      <c r="O570" s="80"/>
      <c r="P570" s="226">
        <f>O570*H570</f>
        <v>0</v>
      </c>
      <c r="Q570" s="226">
        <v>0</v>
      </c>
      <c r="R570" s="226">
        <f>Q570*H570</f>
        <v>0</v>
      </c>
      <c r="S570" s="226">
        <v>0</v>
      </c>
      <c r="T570" s="227">
        <f>S570*H570</f>
        <v>0</v>
      </c>
      <c r="AR570" s="17" t="s">
        <v>376</v>
      </c>
      <c r="AT570" s="17" t="s">
        <v>198</v>
      </c>
      <c r="AU570" s="17" t="s">
        <v>86</v>
      </c>
      <c r="AY570" s="17" t="s">
        <v>195</v>
      </c>
      <c r="BE570" s="228">
        <f>IF(N570="základní",J570,0)</f>
        <v>0</v>
      </c>
      <c r="BF570" s="228">
        <f>IF(N570="snížená",J570,0)</f>
        <v>0</v>
      </c>
      <c r="BG570" s="228">
        <f>IF(N570="zákl. přenesená",J570,0)</f>
        <v>0</v>
      </c>
      <c r="BH570" s="228">
        <f>IF(N570="sníž. přenesená",J570,0)</f>
        <v>0</v>
      </c>
      <c r="BI570" s="228">
        <f>IF(N570="nulová",J570,0)</f>
        <v>0</v>
      </c>
      <c r="BJ570" s="17" t="s">
        <v>84</v>
      </c>
      <c r="BK570" s="228">
        <f>ROUND(I570*H570,2)</f>
        <v>0</v>
      </c>
      <c r="BL570" s="17" t="s">
        <v>376</v>
      </c>
      <c r="BM570" s="17" t="s">
        <v>986</v>
      </c>
    </row>
    <row r="571" s="12" customFormat="1">
      <c r="B571" s="235"/>
      <c r="C571" s="236"/>
      <c r="D571" s="229" t="s">
        <v>299</v>
      </c>
      <c r="E571" s="237" t="s">
        <v>1</v>
      </c>
      <c r="F571" s="238" t="s">
        <v>852</v>
      </c>
      <c r="G571" s="236"/>
      <c r="H571" s="239">
        <v>1453.5450000000001</v>
      </c>
      <c r="I571" s="240"/>
      <c r="J571" s="236"/>
      <c r="K571" s="236"/>
      <c r="L571" s="241"/>
      <c r="M571" s="242"/>
      <c r="N571" s="243"/>
      <c r="O571" s="243"/>
      <c r="P571" s="243"/>
      <c r="Q571" s="243"/>
      <c r="R571" s="243"/>
      <c r="S571" s="243"/>
      <c r="T571" s="244"/>
      <c r="AT571" s="245" t="s">
        <v>299</v>
      </c>
      <c r="AU571" s="245" t="s">
        <v>86</v>
      </c>
      <c r="AV571" s="12" t="s">
        <v>86</v>
      </c>
      <c r="AW571" s="12" t="s">
        <v>38</v>
      </c>
      <c r="AX571" s="12" t="s">
        <v>77</v>
      </c>
      <c r="AY571" s="245" t="s">
        <v>195</v>
      </c>
    </row>
    <row r="572" s="12" customFormat="1">
      <c r="B572" s="235"/>
      <c r="C572" s="236"/>
      <c r="D572" s="229" t="s">
        <v>299</v>
      </c>
      <c r="E572" s="237" t="s">
        <v>1</v>
      </c>
      <c r="F572" s="238" t="s">
        <v>967</v>
      </c>
      <c r="G572" s="236"/>
      <c r="H572" s="239">
        <v>408.94200000000001</v>
      </c>
      <c r="I572" s="240"/>
      <c r="J572" s="236"/>
      <c r="K572" s="236"/>
      <c r="L572" s="241"/>
      <c r="M572" s="242"/>
      <c r="N572" s="243"/>
      <c r="O572" s="243"/>
      <c r="P572" s="243"/>
      <c r="Q572" s="243"/>
      <c r="R572" s="243"/>
      <c r="S572" s="243"/>
      <c r="T572" s="244"/>
      <c r="AT572" s="245" t="s">
        <v>299</v>
      </c>
      <c r="AU572" s="245" t="s">
        <v>86</v>
      </c>
      <c r="AV572" s="12" t="s">
        <v>86</v>
      </c>
      <c r="AW572" s="12" t="s">
        <v>38</v>
      </c>
      <c r="AX572" s="12" t="s">
        <v>77</v>
      </c>
      <c r="AY572" s="245" t="s">
        <v>195</v>
      </c>
    </row>
    <row r="573" s="13" customFormat="1">
      <c r="B573" s="246"/>
      <c r="C573" s="247"/>
      <c r="D573" s="229" t="s">
        <v>299</v>
      </c>
      <c r="E573" s="248" t="s">
        <v>1</v>
      </c>
      <c r="F573" s="249" t="s">
        <v>301</v>
      </c>
      <c r="G573" s="247"/>
      <c r="H573" s="250">
        <v>1862.4870000000001</v>
      </c>
      <c r="I573" s="251"/>
      <c r="J573" s="247"/>
      <c r="K573" s="247"/>
      <c r="L573" s="252"/>
      <c r="M573" s="253"/>
      <c r="N573" s="254"/>
      <c r="O573" s="254"/>
      <c r="P573" s="254"/>
      <c r="Q573" s="254"/>
      <c r="R573" s="254"/>
      <c r="S573" s="254"/>
      <c r="T573" s="255"/>
      <c r="AT573" s="256" t="s">
        <v>299</v>
      </c>
      <c r="AU573" s="256" t="s">
        <v>86</v>
      </c>
      <c r="AV573" s="13" t="s">
        <v>215</v>
      </c>
      <c r="AW573" s="13" t="s">
        <v>38</v>
      </c>
      <c r="AX573" s="13" t="s">
        <v>84</v>
      </c>
      <c r="AY573" s="256" t="s">
        <v>195</v>
      </c>
    </row>
    <row r="574" s="1" customFormat="1" ht="16.5" customHeight="1">
      <c r="B574" s="39"/>
      <c r="C574" s="278" t="s">
        <v>987</v>
      </c>
      <c r="D574" s="278" t="s">
        <v>366</v>
      </c>
      <c r="E574" s="279" t="s">
        <v>988</v>
      </c>
      <c r="F574" s="280" t="s">
        <v>989</v>
      </c>
      <c r="G574" s="281" t="s">
        <v>321</v>
      </c>
      <c r="H574" s="282">
        <v>1955.6110000000001</v>
      </c>
      <c r="I574" s="283"/>
      <c r="J574" s="284">
        <f>ROUND(I574*H574,2)</f>
        <v>0</v>
      </c>
      <c r="K574" s="280" t="s">
        <v>202</v>
      </c>
      <c r="L574" s="285"/>
      <c r="M574" s="286" t="s">
        <v>1</v>
      </c>
      <c r="N574" s="287" t="s">
        <v>48</v>
      </c>
      <c r="O574" s="80"/>
      <c r="P574" s="226">
        <f>O574*H574</f>
        <v>0</v>
      </c>
      <c r="Q574" s="226">
        <v>0.00050000000000000001</v>
      </c>
      <c r="R574" s="226">
        <f>Q574*H574</f>
        <v>0.97780550000000011</v>
      </c>
      <c r="S574" s="226">
        <v>0</v>
      </c>
      <c r="T574" s="227">
        <f>S574*H574</f>
        <v>0</v>
      </c>
      <c r="AR574" s="17" t="s">
        <v>455</v>
      </c>
      <c r="AT574" s="17" t="s">
        <v>366</v>
      </c>
      <c r="AU574" s="17" t="s">
        <v>86</v>
      </c>
      <c r="AY574" s="17" t="s">
        <v>195</v>
      </c>
      <c r="BE574" s="228">
        <f>IF(N574="základní",J574,0)</f>
        <v>0</v>
      </c>
      <c r="BF574" s="228">
        <f>IF(N574="snížená",J574,0)</f>
        <v>0</v>
      </c>
      <c r="BG574" s="228">
        <f>IF(N574="zákl. přenesená",J574,0)</f>
        <v>0</v>
      </c>
      <c r="BH574" s="228">
        <f>IF(N574="sníž. přenesená",J574,0)</f>
        <v>0</v>
      </c>
      <c r="BI574" s="228">
        <f>IF(N574="nulová",J574,0)</f>
        <v>0</v>
      </c>
      <c r="BJ574" s="17" t="s">
        <v>84</v>
      </c>
      <c r="BK574" s="228">
        <f>ROUND(I574*H574,2)</f>
        <v>0</v>
      </c>
      <c r="BL574" s="17" t="s">
        <v>376</v>
      </c>
      <c r="BM574" s="17" t="s">
        <v>990</v>
      </c>
    </row>
    <row r="575" s="12" customFormat="1">
      <c r="B575" s="235"/>
      <c r="C575" s="236"/>
      <c r="D575" s="229" t="s">
        <v>299</v>
      </c>
      <c r="E575" s="236"/>
      <c r="F575" s="238" t="s">
        <v>991</v>
      </c>
      <c r="G575" s="236"/>
      <c r="H575" s="239">
        <v>1955.6110000000001</v>
      </c>
      <c r="I575" s="240"/>
      <c r="J575" s="236"/>
      <c r="K575" s="236"/>
      <c r="L575" s="241"/>
      <c r="M575" s="242"/>
      <c r="N575" s="243"/>
      <c r="O575" s="243"/>
      <c r="P575" s="243"/>
      <c r="Q575" s="243"/>
      <c r="R575" s="243"/>
      <c r="S575" s="243"/>
      <c r="T575" s="244"/>
      <c r="AT575" s="245" t="s">
        <v>299</v>
      </c>
      <c r="AU575" s="245" t="s">
        <v>86</v>
      </c>
      <c r="AV575" s="12" t="s">
        <v>86</v>
      </c>
      <c r="AW575" s="12" t="s">
        <v>4</v>
      </c>
      <c r="AX575" s="12" t="s">
        <v>84</v>
      </c>
      <c r="AY575" s="245" t="s">
        <v>195</v>
      </c>
    </row>
    <row r="576" s="1" customFormat="1" ht="16.5" customHeight="1">
      <c r="B576" s="39"/>
      <c r="C576" s="217" t="s">
        <v>992</v>
      </c>
      <c r="D576" s="217" t="s">
        <v>198</v>
      </c>
      <c r="E576" s="218" t="s">
        <v>993</v>
      </c>
      <c r="F576" s="219" t="s">
        <v>994</v>
      </c>
      <c r="G576" s="220" t="s">
        <v>321</v>
      </c>
      <c r="H576" s="221">
        <v>1862.4870000000001</v>
      </c>
      <c r="I576" s="222"/>
      <c r="J576" s="223">
        <f>ROUND(I576*H576,2)</f>
        <v>0</v>
      </c>
      <c r="K576" s="219" t="s">
        <v>202</v>
      </c>
      <c r="L576" s="44"/>
      <c r="M576" s="224" t="s">
        <v>1</v>
      </c>
      <c r="N576" s="225" t="s">
        <v>48</v>
      </c>
      <c r="O576" s="80"/>
      <c r="P576" s="226">
        <f>O576*H576</f>
        <v>0</v>
      </c>
      <c r="Q576" s="226">
        <v>0</v>
      </c>
      <c r="R576" s="226">
        <f>Q576*H576</f>
        <v>0</v>
      </c>
      <c r="S576" s="226">
        <v>0</v>
      </c>
      <c r="T576" s="227">
        <f>S576*H576</f>
        <v>0</v>
      </c>
      <c r="AR576" s="17" t="s">
        <v>376</v>
      </c>
      <c r="AT576" s="17" t="s">
        <v>198</v>
      </c>
      <c r="AU576" s="17" t="s">
        <v>86</v>
      </c>
      <c r="AY576" s="17" t="s">
        <v>195</v>
      </c>
      <c r="BE576" s="228">
        <f>IF(N576="základní",J576,0)</f>
        <v>0</v>
      </c>
      <c r="BF576" s="228">
        <f>IF(N576="snížená",J576,0)</f>
        <v>0</v>
      </c>
      <c r="BG576" s="228">
        <f>IF(N576="zákl. přenesená",J576,0)</f>
        <v>0</v>
      </c>
      <c r="BH576" s="228">
        <f>IF(N576="sníž. přenesená",J576,0)</f>
        <v>0</v>
      </c>
      <c r="BI576" s="228">
        <f>IF(N576="nulová",J576,0)</f>
        <v>0</v>
      </c>
      <c r="BJ576" s="17" t="s">
        <v>84</v>
      </c>
      <c r="BK576" s="228">
        <f>ROUND(I576*H576,2)</f>
        <v>0</v>
      </c>
      <c r="BL576" s="17" t="s">
        <v>376</v>
      </c>
      <c r="BM576" s="17" t="s">
        <v>995</v>
      </c>
    </row>
    <row r="577" s="12" customFormat="1">
      <c r="B577" s="235"/>
      <c r="C577" s="236"/>
      <c r="D577" s="229" t="s">
        <v>299</v>
      </c>
      <c r="E577" s="237" t="s">
        <v>1</v>
      </c>
      <c r="F577" s="238" t="s">
        <v>852</v>
      </c>
      <c r="G577" s="236"/>
      <c r="H577" s="239">
        <v>1453.5450000000001</v>
      </c>
      <c r="I577" s="240"/>
      <c r="J577" s="236"/>
      <c r="K577" s="236"/>
      <c r="L577" s="241"/>
      <c r="M577" s="242"/>
      <c r="N577" s="243"/>
      <c r="O577" s="243"/>
      <c r="P577" s="243"/>
      <c r="Q577" s="243"/>
      <c r="R577" s="243"/>
      <c r="S577" s="243"/>
      <c r="T577" s="244"/>
      <c r="AT577" s="245" t="s">
        <v>299</v>
      </c>
      <c r="AU577" s="245" t="s">
        <v>86</v>
      </c>
      <c r="AV577" s="12" t="s">
        <v>86</v>
      </c>
      <c r="AW577" s="12" t="s">
        <v>38</v>
      </c>
      <c r="AX577" s="12" t="s">
        <v>77</v>
      </c>
      <c r="AY577" s="245" t="s">
        <v>195</v>
      </c>
    </row>
    <row r="578" s="12" customFormat="1">
      <c r="B578" s="235"/>
      <c r="C578" s="236"/>
      <c r="D578" s="229" t="s">
        <v>299</v>
      </c>
      <c r="E578" s="237" t="s">
        <v>1</v>
      </c>
      <c r="F578" s="238" t="s">
        <v>967</v>
      </c>
      <c r="G578" s="236"/>
      <c r="H578" s="239">
        <v>408.94200000000001</v>
      </c>
      <c r="I578" s="240"/>
      <c r="J578" s="236"/>
      <c r="K578" s="236"/>
      <c r="L578" s="241"/>
      <c r="M578" s="242"/>
      <c r="N578" s="243"/>
      <c r="O578" s="243"/>
      <c r="P578" s="243"/>
      <c r="Q578" s="243"/>
      <c r="R578" s="243"/>
      <c r="S578" s="243"/>
      <c r="T578" s="244"/>
      <c r="AT578" s="245" t="s">
        <v>299</v>
      </c>
      <c r="AU578" s="245" t="s">
        <v>86</v>
      </c>
      <c r="AV578" s="12" t="s">
        <v>86</v>
      </c>
      <c r="AW578" s="12" t="s">
        <v>38</v>
      </c>
      <c r="AX578" s="12" t="s">
        <v>77</v>
      </c>
      <c r="AY578" s="245" t="s">
        <v>195</v>
      </c>
    </row>
    <row r="579" s="13" customFormat="1">
      <c r="B579" s="246"/>
      <c r="C579" s="247"/>
      <c r="D579" s="229" t="s">
        <v>299</v>
      </c>
      <c r="E579" s="248" t="s">
        <v>1</v>
      </c>
      <c r="F579" s="249" t="s">
        <v>301</v>
      </c>
      <c r="G579" s="247"/>
      <c r="H579" s="250">
        <v>1862.4870000000001</v>
      </c>
      <c r="I579" s="251"/>
      <c r="J579" s="247"/>
      <c r="K579" s="247"/>
      <c r="L579" s="252"/>
      <c r="M579" s="253"/>
      <c r="N579" s="254"/>
      <c r="O579" s="254"/>
      <c r="P579" s="254"/>
      <c r="Q579" s="254"/>
      <c r="R579" s="254"/>
      <c r="S579" s="254"/>
      <c r="T579" s="255"/>
      <c r="AT579" s="256" t="s">
        <v>299</v>
      </c>
      <c r="AU579" s="256" t="s">
        <v>86</v>
      </c>
      <c r="AV579" s="13" t="s">
        <v>215</v>
      </c>
      <c r="AW579" s="13" t="s">
        <v>38</v>
      </c>
      <c r="AX579" s="13" t="s">
        <v>84</v>
      </c>
      <c r="AY579" s="256" t="s">
        <v>195</v>
      </c>
    </row>
    <row r="580" s="1" customFormat="1" ht="16.5" customHeight="1">
      <c r="B580" s="39"/>
      <c r="C580" s="278" t="s">
        <v>996</v>
      </c>
      <c r="D580" s="278" t="s">
        <v>366</v>
      </c>
      <c r="E580" s="279" t="s">
        <v>988</v>
      </c>
      <c r="F580" s="280" t="s">
        <v>989</v>
      </c>
      <c r="G580" s="281" t="s">
        <v>321</v>
      </c>
      <c r="H580" s="282">
        <v>1955.6110000000001</v>
      </c>
      <c r="I580" s="283"/>
      <c r="J580" s="284">
        <f>ROUND(I580*H580,2)</f>
        <v>0</v>
      </c>
      <c r="K580" s="280" t="s">
        <v>202</v>
      </c>
      <c r="L580" s="285"/>
      <c r="M580" s="286" t="s">
        <v>1</v>
      </c>
      <c r="N580" s="287" t="s">
        <v>48</v>
      </c>
      <c r="O580" s="80"/>
      <c r="P580" s="226">
        <f>O580*H580</f>
        <v>0</v>
      </c>
      <c r="Q580" s="226">
        <v>0.00050000000000000001</v>
      </c>
      <c r="R580" s="226">
        <f>Q580*H580</f>
        <v>0.97780550000000011</v>
      </c>
      <c r="S580" s="226">
        <v>0</v>
      </c>
      <c r="T580" s="227">
        <f>S580*H580</f>
        <v>0</v>
      </c>
      <c r="AR580" s="17" t="s">
        <v>455</v>
      </c>
      <c r="AT580" s="17" t="s">
        <v>366</v>
      </c>
      <c r="AU580" s="17" t="s">
        <v>86</v>
      </c>
      <c r="AY580" s="17" t="s">
        <v>195</v>
      </c>
      <c r="BE580" s="228">
        <f>IF(N580="základní",J580,0)</f>
        <v>0</v>
      </c>
      <c r="BF580" s="228">
        <f>IF(N580="snížená",J580,0)</f>
        <v>0</v>
      </c>
      <c r="BG580" s="228">
        <f>IF(N580="zákl. přenesená",J580,0)</f>
        <v>0</v>
      </c>
      <c r="BH580" s="228">
        <f>IF(N580="sníž. přenesená",J580,0)</f>
        <v>0</v>
      </c>
      <c r="BI580" s="228">
        <f>IF(N580="nulová",J580,0)</f>
        <v>0</v>
      </c>
      <c r="BJ580" s="17" t="s">
        <v>84</v>
      </c>
      <c r="BK580" s="228">
        <f>ROUND(I580*H580,2)</f>
        <v>0</v>
      </c>
      <c r="BL580" s="17" t="s">
        <v>376</v>
      </c>
      <c r="BM580" s="17" t="s">
        <v>997</v>
      </c>
    </row>
    <row r="581" s="12" customFormat="1">
      <c r="B581" s="235"/>
      <c r="C581" s="236"/>
      <c r="D581" s="229" t="s">
        <v>299</v>
      </c>
      <c r="E581" s="236"/>
      <c r="F581" s="238" t="s">
        <v>991</v>
      </c>
      <c r="G581" s="236"/>
      <c r="H581" s="239">
        <v>1955.6110000000001</v>
      </c>
      <c r="I581" s="240"/>
      <c r="J581" s="236"/>
      <c r="K581" s="236"/>
      <c r="L581" s="241"/>
      <c r="M581" s="242"/>
      <c r="N581" s="243"/>
      <c r="O581" s="243"/>
      <c r="P581" s="243"/>
      <c r="Q581" s="243"/>
      <c r="R581" s="243"/>
      <c r="S581" s="243"/>
      <c r="T581" s="244"/>
      <c r="AT581" s="245" t="s">
        <v>299</v>
      </c>
      <c r="AU581" s="245" t="s">
        <v>86</v>
      </c>
      <c r="AV581" s="12" t="s">
        <v>86</v>
      </c>
      <c r="AW581" s="12" t="s">
        <v>4</v>
      </c>
      <c r="AX581" s="12" t="s">
        <v>84</v>
      </c>
      <c r="AY581" s="245" t="s">
        <v>195</v>
      </c>
    </row>
    <row r="582" s="1" customFormat="1" ht="16.5" customHeight="1">
      <c r="B582" s="39"/>
      <c r="C582" s="217" t="s">
        <v>998</v>
      </c>
      <c r="D582" s="217" t="s">
        <v>198</v>
      </c>
      <c r="E582" s="218" t="s">
        <v>999</v>
      </c>
      <c r="F582" s="219" t="s">
        <v>1000</v>
      </c>
      <c r="G582" s="220" t="s">
        <v>321</v>
      </c>
      <c r="H582" s="221">
        <v>125.59999999999999</v>
      </c>
      <c r="I582" s="222"/>
      <c r="J582" s="223">
        <f>ROUND(I582*H582,2)</f>
        <v>0</v>
      </c>
      <c r="K582" s="219" t="s">
        <v>202</v>
      </c>
      <c r="L582" s="44"/>
      <c r="M582" s="224" t="s">
        <v>1</v>
      </c>
      <c r="N582" s="225" t="s">
        <v>48</v>
      </c>
      <c r="O582" s="80"/>
      <c r="P582" s="226">
        <f>O582*H582</f>
        <v>0</v>
      </c>
      <c r="Q582" s="226">
        <v>0</v>
      </c>
      <c r="R582" s="226">
        <f>Q582*H582</f>
        <v>0</v>
      </c>
      <c r="S582" s="226">
        <v>0</v>
      </c>
      <c r="T582" s="227">
        <f>S582*H582</f>
        <v>0</v>
      </c>
      <c r="AR582" s="17" t="s">
        <v>376</v>
      </c>
      <c r="AT582" s="17" t="s">
        <v>198</v>
      </c>
      <c r="AU582" s="17" t="s">
        <v>86</v>
      </c>
      <c r="AY582" s="17" t="s">
        <v>195</v>
      </c>
      <c r="BE582" s="228">
        <f>IF(N582="základní",J582,0)</f>
        <v>0</v>
      </c>
      <c r="BF582" s="228">
        <f>IF(N582="snížená",J582,0)</f>
        <v>0</v>
      </c>
      <c r="BG582" s="228">
        <f>IF(N582="zákl. přenesená",J582,0)</f>
        <v>0</v>
      </c>
      <c r="BH582" s="228">
        <f>IF(N582="sníž. přenesená",J582,0)</f>
        <v>0</v>
      </c>
      <c r="BI582" s="228">
        <f>IF(N582="nulová",J582,0)</f>
        <v>0</v>
      </c>
      <c r="BJ582" s="17" t="s">
        <v>84</v>
      </c>
      <c r="BK582" s="228">
        <f>ROUND(I582*H582,2)</f>
        <v>0</v>
      </c>
      <c r="BL582" s="17" t="s">
        <v>376</v>
      </c>
      <c r="BM582" s="17" t="s">
        <v>1001</v>
      </c>
    </row>
    <row r="583" s="12" customFormat="1">
      <c r="B583" s="235"/>
      <c r="C583" s="236"/>
      <c r="D583" s="229" t="s">
        <v>299</v>
      </c>
      <c r="E583" s="237" t="s">
        <v>1</v>
      </c>
      <c r="F583" s="238" t="s">
        <v>978</v>
      </c>
      <c r="G583" s="236"/>
      <c r="H583" s="239">
        <v>76.950000000000003</v>
      </c>
      <c r="I583" s="240"/>
      <c r="J583" s="236"/>
      <c r="K583" s="236"/>
      <c r="L583" s="241"/>
      <c r="M583" s="242"/>
      <c r="N583" s="243"/>
      <c r="O583" s="243"/>
      <c r="P583" s="243"/>
      <c r="Q583" s="243"/>
      <c r="R583" s="243"/>
      <c r="S583" s="243"/>
      <c r="T583" s="244"/>
      <c r="AT583" s="245" t="s">
        <v>299</v>
      </c>
      <c r="AU583" s="245" t="s">
        <v>86</v>
      </c>
      <c r="AV583" s="12" t="s">
        <v>86</v>
      </c>
      <c r="AW583" s="12" t="s">
        <v>38</v>
      </c>
      <c r="AX583" s="12" t="s">
        <v>77</v>
      </c>
      <c r="AY583" s="245" t="s">
        <v>195</v>
      </c>
    </row>
    <row r="584" s="12" customFormat="1">
      <c r="B584" s="235"/>
      <c r="C584" s="236"/>
      <c r="D584" s="229" t="s">
        <v>299</v>
      </c>
      <c r="E584" s="237" t="s">
        <v>1</v>
      </c>
      <c r="F584" s="238" t="s">
        <v>979</v>
      </c>
      <c r="G584" s="236"/>
      <c r="H584" s="239">
        <v>48.649999999999999</v>
      </c>
      <c r="I584" s="240"/>
      <c r="J584" s="236"/>
      <c r="K584" s="236"/>
      <c r="L584" s="241"/>
      <c r="M584" s="242"/>
      <c r="N584" s="243"/>
      <c r="O584" s="243"/>
      <c r="P584" s="243"/>
      <c r="Q584" s="243"/>
      <c r="R584" s="243"/>
      <c r="S584" s="243"/>
      <c r="T584" s="244"/>
      <c r="AT584" s="245" t="s">
        <v>299</v>
      </c>
      <c r="AU584" s="245" t="s">
        <v>86</v>
      </c>
      <c r="AV584" s="12" t="s">
        <v>86</v>
      </c>
      <c r="AW584" s="12" t="s">
        <v>38</v>
      </c>
      <c r="AX584" s="12" t="s">
        <v>77</v>
      </c>
      <c r="AY584" s="245" t="s">
        <v>195</v>
      </c>
    </row>
    <row r="585" s="13" customFormat="1">
      <c r="B585" s="246"/>
      <c r="C585" s="247"/>
      <c r="D585" s="229" t="s">
        <v>299</v>
      </c>
      <c r="E585" s="248" t="s">
        <v>1</v>
      </c>
      <c r="F585" s="249" t="s">
        <v>301</v>
      </c>
      <c r="G585" s="247"/>
      <c r="H585" s="250">
        <v>125.59999999999999</v>
      </c>
      <c r="I585" s="251"/>
      <c r="J585" s="247"/>
      <c r="K585" s="247"/>
      <c r="L585" s="252"/>
      <c r="M585" s="253"/>
      <c r="N585" s="254"/>
      <c r="O585" s="254"/>
      <c r="P585" s="254"/>
      <c r="Q585" s="254"/>
      <c r="R585" s="254"/>
      <c r="S585" s="254"/>
      <c r="T585" s="255"/>
      <c r="AT585" s="256" t="s">
        <v>299</v>
      </c>
      <c r="AU585" s="256" t="s">
        <v>86</v>
      </c>
      <c r="AV585" s="13" t="s">
        <v>215</v>
      </c>
      <c r="AW585" s="13" t="s">
        <v>38</v>
      </c>
      <c r="AX585" s="13" t="s">
        <v>84</v>
      </c>
      <c r="AY585" s="256" t="s">
        <v>195</v>
      </c>
    </row>
    <row r="586" s="1" customFormat="1" ht="16.5" customHeight="1">
      <c r="B586" s="39"/>
      <c r="C586" s="278" t="s">
        <v>1002</v>
      </c>
      <c r="D586" s="278" t="s">
        <v>366</v>
      </c>
      <c r="E586" s="279" t="s">
        <v>1003</v>
      </c>
      <c r="F586" s="280" t="s">
        <v>1004</v>
      </c>
      <c r="G586" s="281" t="s">
        <v>321</v>
      </c>
      <c r="H586" s="282">
        <v>131.88</v>
      </c>
      <c r="I586" s="283"/>
      <c r="J586" s="284">
        <f>ROUND(I586*H586,2)</f>
        <v>0</v>
      </c>
      <c r="K586" s="280" t="s">
        <v>202</v>
      </c>
      <c r="L586" s="285"/>
      <c r="M586" s="286" t="s">
        <v>1</v>
      </c>
      <c r="N586" s="287" t="s">
        <v>48</v>
      </c>
      <c r="O586" s="80"/>
      <c r="P586" s="226">
        <f>O586*H586</f>
        <v>0</v>
      </c>
      <c r="Q586" s="226">
        <v>0.00050000000000000001</v>
      </c>
      <c r="R586" s="226">
        <f>Q586*H586</f>
        <v>0.065939999999999999</v>
      </c>
      <c r="S586" s="226">
        <v>0</v>
      </c>
      <c r="T586" s="227">
        <f>S586*H586</f>
        <v>0</v>
      </c>
      <c r="AR586" s="17" t="s">
        <v>455</v>
      </c>
      <c r="AT586" s="17" t="s">
        <v>366</v>
      </c>
      <c r="AU586" s="17" t="s">
        <v>86</v>
      </c>
      <c r="AY586" s="17" t="s">
        <v>195</v>
      </c>
      <c r="BE586" s="228">
        <f>IF(N586="základní",J586,0)</f>
        <v>0</v>
      </c>
      <c r="BF586" s="228">
        <f>IF(N586="snížená",J586,0)</f>
        <v>0</v>
      </c>
      <c r="BG586" s="228">
        <f>IF(N586="zákl. přenesená",J586,0)</f>
        <v>0</v>
      </c>
      <c r="BH586" s="228">
        <f>IF(N586="sníž. přenesená",J586,0)</f>
        <v>0</v>
      </c>
      <c r="BI586" s="228">
        <f>IF(N586="nulová",J586,0)</f>
        <v>0</v>
      </c>
      <c r="BJ586" s="17" t="s">
        <v>84</v>
      </c>
      <c r="BK586" s="228">
        <f>ROUND(I586*H586,2)</f>
        <v>0</v>
      </c>
      <c r="BL586" s="17" t="s">
        <v>376</v>
      </c>
      <c r="BM586" s="17" t="s">
        <v>1005</v>
      </c>
    </row>
    <row r="587" s="12" customFormat="1">
      <c r="B587" s="235"/>
      <c r="C587" s="236"/>
      <c r="D587" s="229" t="s">
        <v>299</v>
      </c>
      <c r="E587" s="236"/>
      <c r="F587" s="238" t="s">
        <v>1006</v>
      </c>
      <c r="G587" s="236"/>
      <c r="H587" s="239">
        <v>131.88</v>
      </c>
      <c r="I587" s="240"/>
      <c r="J587" s="236"/>
      <c r="K587" s="236"/>
      <c r="L587" s="241"/>
      <c r="M587" s="242"/>
      <c r="N587" s="243"/>
      <c r="O587" s="243"/>
      <c r="P587" s="243"/>
      <c r="Q587" s="243"/>
      <c r="R587" s="243"/>
      <c r="S587" s="243"/>
      <c r="T587" s="244"/>
      <c r="AT587" s="245" t="s">
        <v>299</v>
      </c>
      <c r="AU587" s="245" t="s">
        <v>86</v>
      </c>
      <c r="AV587" s="12" t="s">
        <v>86</v>
      </c>
      <c r="AW587" s="12" t="s">
        <v>4</v>
      </c>
      <c r="AX587" s="12" t="s">
        <v>84</v>
      </c>
      <c r="AY587" s="245" t="s">
        <v>195</v>
      </c>
    </row>
    <row r="588" s="1" customFormat="1" ht="16.5" customHeight="1">
      <c r="B588" s="39"/>
      <c r="C588" s="217" t="s">
        <v>1007</v>
      </c>
      <c r="D588" s="217" t="s">
        <v>198</v>
      </c>
      <c r="E588" s="218" t="s">
        <v>1008</v>
      </c>
      <c r="F588" s="219" t="s">
        <v>1009</v>
      </c>
      <c r="G588" s="220" t="s">
        <v>321</v>
      </c>
      <c r="H588" s="221">
        <v>125.59999999999999</v>
      </c>
      <c r="I588" s="222"/>
      <c r="J588" s="223">
        <f>ROUND(I588*H588,2)</f>
        <v>0</v>
      </c>
      <c r="K588" s="219" t="s">
        <v>202</v>
      </c>
      <c r="L588" s="44"/>
      <c r="M588" s="224" t="s">
        <v>1</v>
      </c>
      <c r="N588" s="225" t="s">
        <v>48</v>
      </c>
      <c r="O588" s="80"/>
      <c r="P588" s="226">
        <f>O588*H588</f>
        <v>0</v>
      </c>
      <c r="Q588" s="226">
        <v>0</v>
      </c>
      <c r="R588" s="226">
        <f>Q588*H588</f>
        <v>0</v>
      </c>
      <c r="S588" s="226">
        <v>0</v>
      </c>
      <c r="T588" s="227">
        <f>S588*H588</f>
        <v>0</v>
      </c>
      <c r="AR588" s="17" t="s">
        <v>376</v>
      </c>
      <c r="AT588" s="17" t="s">
        <v>198</v>
      </c>
      <c r="AU588" s="17" t="s">
        <v>86</v>
      </c>
      <c r="AY588" s="17" t="s">
        <v>195</v>
      </c>
      <c r="BE588" s="228">
        <f>IF(N588="základní",J588,0)</f>
        <v>0</v>
      </c>
      <c r="BF588" s="228">
        <f>IF(N588="snížená",J588,0)</f>
        <v>0</v>
      </c>
      <c r="BG588" s="228">
        <f>IF(N588="zákl. přenesená",J588,0)</f>
        <v>0</v>
      </c>
      <c r="BH588" s="228">
        <f>IF(N588="sníž. přenesená",J588,0)</f>
        <v>0</v>
      </c>
      <c r="BI588" s="228">
        <f>IF(N588="nulová",J588,0)</f>
        <v>0</v>
      </c>
      <c r="BJ588" s="17" t="s">
        <v>84</v>
      </c>
      <c r="BK588" s="228">
        <f>ROUND(I588*H588,2)</f>
        <v>0</v>
      </c>
      <c r="BL588" s="17" t="s">
        <v>376</v>
      </c>
      <c r="BM588" s="17" t="s">
        <v>1010</v>
      </c>
    </row>
    <row r="589" s="12" customFormat="1">
      <c r="B589" s="235"/>
      <c r="C589" s="236"/>
      <c r="D589" s="229" t="s">
        <v>299</v>
      </c>
      <c r="E589" s="237" t="s">
        <v>1</v>
      </c>
      <c r="F589" s="238" t="s">
        <v>978</v>
      </c>
      <c r="G589" s="236"/>
      <c r="H589" s="239">
        <v>76.950000000000003</v>
      </c>
      <c r="I589" s="240"/>
      <c r="J589" s="236"/>
      <c r="K589" s="236"/>
      <c r="L589" s="241"/>
      <c r="M589" s="242"/>
      <c r="N589" s="243"/>
      <c r="O589" s="243"/>
      <c r="P589" s="243"/>
      <c r="Q589" s="243"/>
      <c r="R589" s="243"/>
      <c r="S589" s="243"/>
      <c r="T589" s="244"/>
      <c r="AT589" s="245" t="s">
        <v>299</v>
      </c>
      <c r="AU589" s="245" t="s">
        <v>86</v>
      </c>
      <c r="AV589" s="12" t="s">
        <v>86</v>
      </c>
      <c r="AW589" s="12" t="s">
        <v>38</v>
      </c>
      <c r="AX589" s="12" t="s">
        <v>77</v>
      </c>
      <c r="AY589" s="245" t="s">
        <v>195</v>
      </c>
    </row>
    <row r="590" s="12" customFormat="1">
      <c r="B590" s="235"/>
      <c r="C590" s="236"/>
      <c r="D590" s="229" t="s">
        <v>299</v>
      </c>
      <c r="E590" s="237" t="s">
        <v>1</v>
      </c>
      <c r="F590" s="238" t="s">
        <v>979</v>
      </c>
      <c r="G590" s="236"/>
      <c r="H590" s="239">
        <v>48.649999999999999</v>
      </c>
      <c r="I590" s="240"/>
      <c r="J590" s="236"/>
      <c r="K590" s="236"/>
      <c r="L590" s="241"/>
      <c r="M590" s="242"/>
      <c r="N590" s="243"/>
      <c r="O590" s="243"/>
      <c r="P590" s="243"/>
      <c r="Q590" s="243"/>
      <c r="R590" s="243"/>
      <c r="S590" s="243"/>
      <c r="T590" s="244"/>
      <c r="AT590" s="245" t="s">
        <v>299</v>
      </c>
      <c r="AU590" s="245" t="s">
        <v>86</v>
      </c>
      <c r="AV590" s="12" t="s">
        <v>86</v>
      </c>
      <c r="AW590" s="12" t="s">
        <v>38</v>
      </c>
      <c r="AX590" s="12" t="s">
        <v>77</v>
      </c>
      <c r="AY590" s="245" t="s">
        <v>195</v>
      </c>
    </row>
    <row r="591" s="13" customFormat="1">
      <c r="B591" s="246"/>
      <c r="C591" s="247"/>
      <c r="D591" s="229" t="s">
        <v>299</v>
      </c>
      <c r="E591" s="248" t="s">
        <v>1</v>
      </c>
      <c r="F591" s="249" t="s">
        <v>301</v>
      </c>
      <c r="G591" s="247"/>
      <c r="H591" s="250">
        <v>125.59999999999999</v>
      </c>
      <c r="I591" s="251"/>
      <c r="J591" s="247"/>
      <c r="K591" s="247"/>
      <c r="L591" s="252"/>
      <c r="M591" s="253"/>
      <c r="N591" s="254"/>
      <c r="O591" s="254"/>
      <c r="P591" s="254"/>
      <c r="Q591" s="254"/>
      <c r="R591" s="254"/>
      <c r="S591" s="254"/>
      <c r="T591" s="255"/>
      <c r="AT591" s="256" t="s">
        <v>299</v>
      </c>
      <c r="AU591" s="256" t="s">
        <v>86</v>
      </c>
      <c r="AV591" s="13" t="s">
        <v>215</v>
      </c>
      <c r="AW591" s="13" t="s">
        <v>38</v>
      </c>
      <c r="AX591" s="13" t="s">
        <v>84</v>
      </c>
      <c r="AY591" s="256" t="s">
        <v>195</v>
      </c>
    </row>
    <row r="592" s="1" customFormat="1" ht="16.5" customHeight="1">
      <c r="B592" s="39"/>
      <c r="C592" s="278" t="s">
        <v>1011</v>
      </c>
      <c r="D592" s="278" t="s">
        <v>366</v>
      </c>
      <c r="E592" s="279" t="s">
        <v>1003</v>
      </c>
      <c r="F592" s="280" t="s">
        <v>1004</v>
      </c>
      <c r="G592" s="281" t="s">
        <v>321</v>
      </c>
      <c r="H592" s="282">
        <v>131.88</v>
      </c>
      <c r="I592" s="283"/>
      <c r="J592" s="284">
        <f>ROUND(I592*H592,2)</f>
        <v>0</v>
      </c>
      <c r="K592" s="280" t="s">
        <v>202</v>
      </c>
      <c r="L592" s="285"/>
      <c r="M592" s="286" t="s">
        <v>1</v>
      </c>
      <c r="N592" s="287" t="s">
        <v>48</v>
      </c>
      <c r="O592" s="80"/>
      <c r="P592" s="226">
        <f>O592*H592</f>
        <v>0</v>
      </c>
      <c r="Q592" s="226">
        <v>0.00050000000000000001</v>
      </c>
      <c r="R592" s="226">
        <f>Q592*H592</f>
        <v>0.065939999999999999</v>
      </c>
      <c r="S592" s="226">
        <v>0</v>
      </c>
      <c r="T592" s="227">
        <f>S592*H592</f>
        <v>0</v>
      </c>
      <c r="AR592" s="17" t="s">
        <v>455</v>
      </c>
      <c r="AT592" s="17" t="s">
        <v>366</v>
      </c>
      <c r="AU592" s="17" t="s">
        <v>86</v>
      </c>
      <c r="AY592" s="17" t="s">
        <v>195</v>
      </c>
      <c r="BE592" s="228">
        <f>IF(N592="základní",J592,0)</f>
        <v>0</v>
      </c>
      <c r="BF592" s="228">
        <f>IF(N592="snížená",J592,0)</f>
        <v>0</v>
      </c>
      <c r="BG592" s="228">
        <f>IF(N592="zákl. přenesená",J592,0)</f>
        <v>0</v>
      </c>
      <c r="BH592" s="228">
        <f>IF(N592="sníž. přenesená",J592,0)</f>
        <v>0</v>
      </c>
      <c r="BI592" s="228">
        <f>IF(N592="nulová",J592,0)</f>
        <v>0</v>
      </c>
      <c r="BJ592" s="17" t="s">
        <v>84</v>
      </c>
      <c r="BK592" s="228">
        <f>ROUND(I592*H592,2)</f>
        <v>0</v>
      </c>
      <c r="BL592" s="17" t="s">
        <v>376</v>
      </c>
      <c r="BM592" s="17" t="s">
        <v>1012</v>
      </c>
    </row>
    <row r="593" s="12" customFormat="1">
      <c r="B593" s="235"/>
      <c r="C593" s="236"/>
      <c r="D593" s="229" t="s">
        <v>299</v>
      </c>
      <c r="E593" s="236"/>
      <c r="F593" s="238" t="s">
        <v>1006</v>
      </c>
      <c r="G593" s="236"/>
      <c r="H593" s="239">
        <v>131.88</v>
      </c>
      <c r="I593" s="240"/>
      <c r="J593" s="236"/>
      <c r="K593" s="236"/>
      <c r="L593" s="241"/>
      <c r="M593" s="242"/>
      <c r="N593" s="243"/>
      <c r="O593" s="243"/>
      <c r="P593" s="243"/>
      <c r="Q593" s="243"/>
      <c r="R593" s="243"/>
      <c r="S593" s="243"/>
      <c r="T593" s="244"/>
      <c r="AT593" s="245" t="s">
        <v>299</v>
      </c>
      <c r="AU593" s="245" t="s">
        <v>86</v>
      </c>
      <c r="AV593" s="12" t="s">
        <v>86</v>
      </c>
      <c r="AW593" s="12" t="s">
        <v>4</v>
      </c>
      <c r="AX593" s="12" t="s">
        <v>84</v>
      </c>
      <c r="AY593" s="245" t="s">
        <v>195</v>
      </c>
    </row>
    <row r="594" s="1" customFormat="1" ht="16.5" customHeight="1">
      <c r="B594" s="39"/>
      <c r="C594" s="217" t="s">
        <v>1013</v>
      </c>
      <c r="D594" s="217" t="s">
        <v>198</v>
      </c>
      <c r="E594" s="218" t="s">
        <v>1014</v>
      </c>
      <c r="F594" s="219" t="s">
        <v>1015</v>
      </c>
      <c r="G594" s="220" t="s">
        <v>321</v>
      </c>
      <c r="H594" s="221">
        <v>96.579999999999998</v>
      </c>
      <c r="I594" s="222"/>
      <c r="J594" s="223">
        <f>ROUND(I594*H594,2)</f>
        <v>0</v>
      </c>
      <c r="K594" s="219" t="s">
        <v>202</v>
      </c>
      <c r="L594" s="44"/>
      <c r="M594" s="224" t="s">
        <v>1</v>
      </c>
      <c r="N594" s="225" t="s">
        <v>48</v>
      </c>
      <c r="O594" s="80"/>
      <c r="P594" s="226">
        <f>O594*H594</f>
        <v>0</v>
      </c>
      <c r="Q594" s="226">
        <v>0.0045799999999999999</v>
      </c>
      <c r="R594" s="226">
        <f>Q594*H594</f>
        <v>0.44233639999999996</v>
      </c>
      <c r="S594" s="226">
        <v>0</v>
      </c>
      <c r="T594" s="227">
        <f>S594*H594</f>
        <v>0</v>
      </c>
      <c r="AR594" s="17" t="s">
        <v>376</v>
      </c>
      <c r="AT594" s="17" t="s">
        <v>198</v>
      </c>
      <c r="AU594" s="17" t="s">
        <v>86</v>
      </c>
      <c r="AY594" s="17" t="s">
        <v>195</v>
      </c>
      <c r="BE594" s="228">
        <f>IF(N594="základní",J594,0)</f>
        <v>0</v>
      </c>
      <c r="BF594" s="228">
        <f>IF(N594="snížená",J594,0)</f>
        <v>0</v>
      </c>
      <c r="BG594" s="228">
        <f>IF(N594="zákl. přenesená",J594,0)</f>
        <v>0</v>
      </c>
      <c r="BH594" s="228">
        <f>IF(N594="sníž. přenesená",J594,0)</f>
        <v>0</v>
      </c>
      <c r="BI594" s="228">
        <f>IF(N594="nulová",J594,0)</f>
        <v>0</v>
      </c>
      <c r="BJ594" s="17" t="s">
        <v>84</v>
      </c>
      <c r="BK594" s="228">
        <f>ROUND(I594*H594,2)</f>
        <v>0</v>
      </c>
      <c r="BL594" s="17" t="s">
        <v>376</v>
      </c>
      <c r="BM594" s="17" t="s">
        <v>1016</v>
      </c>
    </row>
    <row r="595" s="1" customFormat="1">
      <c r="B595" s="39"/>
      <c r="C595" s="40"/>
      <c r="D595" s="229" t="s">
        <v>205</v>
      </c>
      <c r="E595" s="40"/>
      <c r="F595" s="230" t="s">
        <v>1017</v>
      </c>
      <c r="G595" s="40"/>
      <c r="H595" s="40"/>
      <c r="I595" s="144"/>
      <c r="J595" s="40"/>
      <c r="K595" s="40"/>
      <c r="L595" s="44"/>
      <c r="M595" s="231"/>
      <c r="N595" s="80"/>
      <c r="O595" s="80"/>
      <c r="P595" s="80"/>
      <c r="Q595" s="80"/>
      <c r="R595" s="80"/>
      <c r="S595" s="80"/>
      <c r="T595" s="81"/>
      <c r="AT595" s="17" t="s">
        <v>205</v>
      </c>
      <c r="AU595" s="17" t="s">
        <v>86</v>
      </c>
    </row>
    <row r="596" s="12" customFormat="1">
      <c r="B596" s="235"/>
      <c r="C596" s="236"/>
      <c r="D596" s="229" t="s">
        <v>299</v>
      </c>
      <c r="E596" s="237" t="s">
        <v>1</v>
      </c>
      <c r="F596" s="238" t="s">
        <v>1018</v>
      </c>
      <c r="G596" s="236"/>
      <c r="H596" s="239">
        <v>70.609999999999999</v>
      </c>
      <c r="I596" s="240"/>
      <c r="J596" s="236"/>
      <c r="K596" s="236"/>
      <c r="L596" s="241"/>
      <c r="M596" s="242"/>
      <c r="N596" s="243"/>
      <c r="O596" s="243"/>
      <c r="P596" s="243"/>
      <c r="Q596" s="243"/>
      <c r="R596" s="243"/>
      <c r="S596" s="243"/>
      <c r="T596" s="244"/>
      <c r="AT596" s="245" t="s">
        <v>299</v>
      </c>
      <c r="AU596" s="245" t="s">
        <v>86</v>
      </c>
      <c r="AV596" s="12" t="s">
        <v>86</v>
      </c>
      <c r="AW596" s="12" t="s">
        <v>38</v>
      </c>
      <c r="AX596" s="12" t="s">
        <v>77</v>
      </c>
      <c r="AY596" s="245" t="s">
        <v>195</v>
      </c>
    </row>
    <row r="597" s="12" customFormat="1">
      <c r="B597" s="235"/>
      <c r="C597" s="236"/>
      <c r="D597" s="229" t="s">
        <v>299</v>
      </c>
      <c r="E597" s="237" t="s">
        <v>1</v>
      </c>
      <c r="F597" s="238" t="s">
        <v>1019</v>
      </c>
      <c r="G597" s="236"/>
      <c r="H597" s="239">
        <v>25.969999999999999</v>
      </c>
      <c r="I597" s="240"/>
      <c r="J597" s="236"/>
      <c r="K597" s="236"/>
      <c r="L597" s="241"/>
      <c r="M597" s="242"/>
      <c r="N597" s="243"/>
      <c r="O597" s="243"/>
      <c r="P597" s="243"/>
      <c r="Q597" s="243"/>
      <c r="R597" s="243"/>
      <c r="S597" s="243"/>
      <c r="T597" s="244"/>
      <c r="AT597" s="245" t="s">
        <v>299</v>
      </c>
      <c r="AU597" s="245" t="s">
        <v>86</v>
      </c>
      <c r="AV597" s="12" t="s">
        <v>86</v>
      </c>
      <c r="AW597" s="12" t="s">
        <v>38</v>
      </c>
      <c r="AX597" s="12" t="s">
        <v>77</v>
      </c>
      <c r="AY597" s="245" t="s">
        <v>195</v>
      </c>
    </row>
    <row r="598" s="13" customFormat="1">
      <c r="B598" s="246"/>
      <c r="C598" s="247"/>
      <c r="D598" s="229" t="s">
        <v>299</v>
      </c>
      <c r="E598" s="248" t="s">
        <v>1</v>
      </c>
      <c r="F598" s="249" t="s">
        <v>301</v>
      </c>
      <c r="G598" s="247"/>
      <c r="H598" s="250">
        <v>96.579999999999998</v>
      </c>
      <c r="I598" s="251"/>
      <c r="J598" s="247"/>
      <c r="K598" s="247"/>
      <c r="L598" s="252"/>
      <c r="M598" s="253"/>
      <c r="N598" s="254"/>
      <c r="O598" s="254"/>
      <c r="P598" s="254"/>
      <c r="Q598" s="254"/>
      <c r="R598" s="254"/>
      <c r="S598" s="254"/>
      <c r="T598" s="255"/>
      <c r="AT598" s="256" t="s">
        <v>299</v>
      </c>
      <c r="AU598" s="256" t="s">
        <v>86</v>
      </c>
      <c r="AV598" s="13" t="s">
        <v>215</v>
      </c>
      <c r="AW598" s="13" t="s">
        <v>38</v>
      </c>
      <c r="AX598" s="13" t="s">
        <v>84</v>
      </c>
      <c r="AY598" s="256" t="s">
        <v>195</v>
      </c>
    </row>
    <row r="599" s="1" customFormat="1" ht="16.5" customHeight="1">
      <c r="B599" s="39"/>
      <c r="C599" s="217" t="s">
        <v>1020</v>
      </c>
      <c r="D599" s="217" t="s">
        <v>198</v>
      </c>
      <c r="E599" s="218" t="s">
        <v>1021</v>
      </c>
      <c r="F599" s="219" t="s">
        <v>1022</v>
      </c>
      <c r="G599" s="220" t="s">
        <v>321</v>
      </c>
      <c r="H599" s="221">
        <v>156.91</v>
      </c>
      <c r="I599" s="222"/>
      <c r="J599" s="223">
        <f>ROUND(I599*H599,2)</f>
        <v>0</v>
      </c>
      <c r="K599" s="219" t="s">
        <v>202</v>
      </c>
      <c r="L599" s="44"/>
      <c r="M599" s="224" t="s">
        <v>1</v>
      </c>
      <c r="N599" s="225" t="s">
        <v>48</v>
      </c>
      <c r="O599" s="80"/>
      <c r="P599" s="226">
        <f>O599*H599</f>
        <v>0</v>
      </c>
      <c r="Q599" s="226">
        <v>0.0045799999999999999</v>
      </c>
      <c r="R599" s="226">
        <f>Q599*H599</f>
        <v>0.71864779999999995</v>
      </c>
      <c r="S599" s="226">
        <v>0</v>
      </c>
      <c r="T599" s="227">
        <f>S599*H599</f>
        <v>0</v>
      </c>
      <c r="AR599" s="17" t="s">
        <v>376</v>
      </c>
      <c r="AT599" s="17" t="s">
        <v>198</v>
      </c>
      <c r="AU599" s="17" t="s">
        <v>86</v>
      </c>
      <c r="AY599" s="17" t="s">
        <v>195</v>
      </c>
      <c r="BE599" s="228">
        <f>IF(N599="základní",J599,0)</f>
        <v>0</v>
      </c>
      <c r="BF599" s="228">
        <f>IF(N599="snížená",J599,0)</f>
        <v>0</v>
      </c>
      <c r="BG599" s="228">
        <f>IF(N599="zákl. přenesená",J599,0)</f>
        <v>0</v>
      </c>
      <c r="BH599" s="228">
        <f>IF(N599="sníž. přenesená",J599,0)</f>
        <v>0</v>
      </c>
      <c r="BI599" s="228">
        <f>IF(N599="nulová",J599,0)</f>
        <v>0</v>
      </c>
      <c r="BJ599" s="17" t="s">
        <v>84</v>
      </c>
      <c r="BK599" s="228">
        <f>ROUND(I599*H599,2)</f>
        <v>0</v>
      </c>
      <c r="BL599" s="17" t="s">
        <v>376</v>
      </c>
      <c r="BM599" s="17" t="s">
        <v>1023</v>
      </c>
    </row>
    <row r="600" s="1" customFormat="1">
      <c r="B600" s="39"/>
      <c r="C600" s="40"/>
      <c r="D600" s="229" t="s">
        <v>205</v>
      </c>
      <c r="E600" s="40"/>
      <c r="F600" s="230" t="s">
        <v>1017</v>
      </c>
      <c r="G600" s="40"/>
      <c r="H600" s="40"/>
      <c r="I600" s="144"/>
      <c r="J600" s="40"/>
      <c r="K600" s="40"/>
      <c r="L600" s="44"/>
      <c r="M600" s="231"/>
      <c r="N600" s="80"/>
      <c r="O600" s="80"/>
      <c r="P600" s="80"/>
      <c r="Q600" s="80"/>
      <c r="R600" s="80"/>
      <c r="S600" s="80"/>
      <c r="T600" s="81"/>
      <c r="AT600" s="17" t="s">
        <v>205</v>
      </c>
      <c r="AU600" s="17" t="s">
        <v>86</v>
      </c>
    </row>
    <row r="601" s="12" customFormat="1">
      <c r="B601" s="235"/>
      <c r="C601" s="236"/>
      <c r="D601" s="229" t="s">
        <v>299</v>
      </c>
      <c r="E601" s="237" t="s">
        <v>1</v>
      </c>
      <c r="F601" s="238" t="s">
        <v>1024</v>
      </c>
      <c r="G601" s="236"/>
      <c r="H601" s="239">
        <v>53.460000000000001</v>
      </c>
      <c r="I601" s="240"/>
      <c r="J601" s="236"/>
      <c r="K601" s="236"/>
      <c r="L601" s="241"/>
      <c r="M601" s="242"/>
      <c r="N601" s="243"/>
      <c r="O601" s="243"/>
      <c r="P601" s="243"/>
      <c r="Q601" s="243"/>
      <c r="R601" s="243"/>
      <c r="S601" s="243"/>
      <c r="T601" s="244"/>
      <c r="AT601" s="245" t="s">
        <v>299</v>
      </c>
      <c r="AU601" s="245" t="s">
        <v>86</v>
      </c>
      <c r="AV601" s="12" t="s">
        <v>86</v>
      </c>
      <c r="AW601" s="12" t="s">
        <v>38</v>
      </c>
      <c r="AX601" s="12" t="s">
        <v>77</v>
      </c>
      <c r="AY601" s="245" t="s">
        <v>195</v>
      </c>
    </row>
    <row r="602" s="12" customFormat="1">
      <c r="B602" s="235"/>
      <c r="C602" s="236"/>
      <c r="D602" s="229" t="s">
        <v>299</v>
      </c>
      <c r="E602" s="237" t="s">
        <v>1</v>
      </c>
      <c r="F602" s="238" t="s">
        <v>1025</v>
      </c>
      <c r="G602" s="236"/>
      <c r="H602" s="239">
        <v>103.45</v>
      </c>
      <c r="I602" s="240"/>
      <c r="J602" s="236"/>
      <c r="K602" s="236"/>
      <c r="L602" s="241"/>
      <c r="M602" s="242"/>
      <c r="N602" s="243"/>
      <c r="O602" s="243"/>
      <c r="P602" s="243"/>
      <c r="Q602" s="243"/>
      <c r="R602" s="243"/>
      <c r="S602" s="243"/>
      <c r="T602" s="244"/>
      <c r="AT602" s="245" t="s">
        <v>299</v>
      </c>
      <c r="AU602" s="245" t="s">
        <v>86</v>
      </c>
      <c r="AV602" s="12" t="s">
        <v>86</v>
      </c>
      <c r="AW602" s="12" t="s">
        <v>38</v>
      </c>
      <c r="AX602" s="12" t="s">
        <v>77</v>
      </c>
      <c r="AY602" s="245" t="s">
        <v>195</v>
      </c>
    </row>
    <row r="603" s="13" customFormat="1">
      <c r="B603" s="246"/>
      <c r="C603" s="247"/>
      <c r="D603" s="229" t="s">
        <v>299</v>
      </c>
      <c r="E603" s="248" t="s">
        <v>1</v>
      </c>
      <c r="F603" s="249" t="s">
        <v>301</v>
      </c>
      <c r="G603" s="247"/>
      <c r="H603" s="250">
        <v>156.91</v>
      </c>
      <c r="I603" s="251"/>
      <c r="J603" s="247"/>
      <c r="K603" s="247"/>
      <c r="L603" s="252"/>
      <c r="M603" s="253"/>
      <c r="N603" s="254"/>
      <c r="O603" s="254"/>
      <c r="P603" s="254"/>
      <c r="Q603" s="254"/>
      <c r="R603" s="254"/>
      <c r="S603" s="254"/>
      <c r="T603" s="255"/>
      <c r="AT603" s="256" t="s">
        <v>299</v>
      </c>
      <c r="AU603" s="256" t="s">
        <v>86</v>
      </c>
      <c r="AV603" s="13" t="s">
        <v>215</v>
      </c>
      <c r="AW603" s="13" t="s">
        <v>38</v>
      </c>
      <c r="AX603" s="13" t="s">
        <v>84</v>
      </c>
      <c r="AY603" s="256" t="s">
        <v>195</v>
      </c>
    </row>
    <row r="604" s="1" customFormat="1" ht="16.5" customHeight="1">
      <c r="B604" s="39"/>
      <c r="C604" s="217" t="s">
        <v>1026</v>
      </c>
      <c r="D604" s="217" t="s">
        <v>198</v>
      </c>
      <c r="E604" s="218" t="s">
        <v>1027</v>
      </c>
      <c r="F604" s="219" t="s">
        <v>1028</v>
      </c>
      <c r="G604" s="220" t="s">
        <v>321</v>
      </c>
      <c r="H604" s="221">
        <v>285.72800000000001</v>
      </c>
      <c r="I604" s="222"/>
      <c r="J604" s="223">
        <f>ROUND(I604*H604,2)</f>
        <v>0</v>
      </c>
      <c r="K604" s="219" t="s">
        <v>202</v>
      </c>
      <c r="L604" s="44"/>
      <c r="M604" s="224" t="s">
        <v>1</v>
      </c>
      <c r="N604" s="225" t="s">
        <v>48</v>
      </c>
      <c r="O604" s="80"/>
      <c r="P604" s="226">
        <f>O604*H604</f>
        <v>0</v>
      </c>
      <c r="Q604" s="226">
        <v>0.0044999999999999997</v>
      </c>
      <c r="R604" s="226">
        <f>Q604*H604</f>
        <v>1.285776</v>
      </c>
      <c r="S604" s="226">
        <v>0</v>
      </c>
      <c r="T604" s="227">
        <f>S604*H604</f>
        <v>0</v>
      </c>
      <c r="AR604" s="17" t="s">
        <v>376</v>
      </c>
      <c r="AT604" s="17" t="s">
        <v>198</v>
      </c>
      <c r="AU604" s="17" t="s">
        <v>86</v>
      </c>
      <c r="AY604" s="17" t="s">
        <v>195</v>
      </c>
      <c r="BE604" s="228">
        <f>IF(N604="základní",J604,0)</f>
        <v>0</v>
      </c>
      <c r="BF604" s="228">
        <f>IF(N604="snížená",J604,0)</f>
        <v>0</v>
      </c>
      <c r="BG604" s="228">
        <f>IF(N604="zákl. přenesená",J604,0)</f>
        <v>0</v>
      </c>
      <c r="BH604" s="228">
        <f>IF(N604="sníž. přenesená",J604,0)</f>
        <v>0</v>
      </c>
      <c r="BI604" s="228">
        <f>IF(N604="nulová",J604,0)</f>
        <v>0</v>
      </c>
      <c r="BJ604" s="17" t="s">
        <v>84</v>
      </c>
      <c r="BK604" s="228">
        <f>ROUND(I604*H604,2)</f>
        <v>0</v>
      </c>
      <c r="BL604" s="17" t="s">
        <v>376</v>
      </c>
      <c r="BM604" s="17" t="s">
        <v>1029</v>
      </c>
    </row>
    <row r="605" s="12" customFormat="1">
      <c r="B605" s="235"/>
      <c r="C605" s="236"/>
      <c r="D605" s="229" t="s">
        <v>299</v>
      </c>
      <c r="E605" s="237" t="s">
        <v>1</v>
      </c>
      <c r="F605" s="238" t="s">
        <v>948</v>
      </c>
      <c r="G605" s="236"/>
      <c r="H605" s="239">
        <v>285.72800000000001</v>
      </c>
      <c r="I605" s="240"/>
      <c r="J605" s="236"/>
      <c r="K605" s="236"/>
      <c r="L605" s="241"/>
      <c r="M605" s="242"/>
      <c r="N605" s="243"/>
      <c r="O605" s="243"/>
      <c r="P605" s="243"/>
      <c r="Q605" s="243"/>
      <c r="R605" s="243"/>
      <c r="S605" s="243"/>
      <c r="T605" s="244"/>
      <c r="AT605" s="245" t="s">
        <v>299</v>
      </c>
      <c r="AU605" s="245" t="s">
        <v>86</v>
      </c>
      <c r="AV605" s="12" t="s">
        <v>86</v>
      </c>
      <c r="AW605" s="12" t="s">
        <v>38</v>
      </c>
      <c r="AX605" s="12" t="s">
        <v>77</v>
      </c>
      <c r="AY605" s="245" t="s">
        <v>195</v>
      </c>
    </row>
    <row r="606" s="13" customFormat="1">
      <c r="B606" s="246"/>
      <c r="C606" s="247"/>
      <c r="D606" s="229" t="s">
        <v>299</v>
      </c>
      <c r="E606" s="248" t="s">
        <v>1</v>
      </c>
      <c r="F606" s="249" t="s">
        <v>301</v>
      </c>
      <c r="G606" s="247"/>
      <c r="H606" s="250">
        <v>285.72800000000001</v>
      </c>
      <c r="I606" s="251"/>
      <c r="J606" s="247"/>
      <c r="K606" s="247"/>
      <c r="L606" s="252"/>
      <c r="M606" s="253"/>
      <c r="N606" s="254"/>
      <c r="O606" s="254"/>
      <c r="P606" s="254"/>
      <c r="Q606" s="254"/>
      <c r="R606" s="254"/>
      <c r="S606" s="254"/>
      <c r="T606" s="255"/>
      <c r="AT606" s="256" t="s">
        <v>299</v>
      </c>
      <c r="AU606" s="256" t="s">
        <v>86</v>
      </c>
      <c r="AV606" s="13" t="s">
        <v>215</v>
      </c>
      <c r="AW606" s="13" t="s">
        <v>38</v>
      </c>
      <c r="AX606" s="13" t="s">
        <v>84</v>
      </c>
      <c r="AY606" s="256" t="s">
        <v>195</v>
      </c>
    </row>
    <row r="607" s="1" customFormat="1" ht="16.5" customHeight="1">
      <c r="B607" s="39"/>
      <c r="C607" s="217" t="s">
        <v>1030</v>
      </c>
      <c r="D607" s="217" t="s">
        <v>198</v>
      </c>
      <c r="E607" s="218" t="s">
        <v>1031</v>
      </c>
      <c r="F607" s="219" t="s">
        <v>1032</v>
      </c>
      <c r="G607" s="220" t="s">
        <v>404</v>
      </c>
      <c r="H607" s="221">
        <v>251.19999999999999</v>
      </c>
      <c r="I607" s="222"/>
      <c r="J607" s="223">
        <f>ROUND(I607*H607,2)</f>
        <v>0</v>
      </c>
      <c r="K607" s="219" t="s">
        <v>202</v>
      </c>
      <c r="L607" s="44"/>
      <c r="M607" s="224" t="s">
        <v>1</v>
      </c>
      <c r="N607" s="225" t="s">
        <v>48</v>
      </c>
      <c r="O607" s="80"/>
      <c r="P607" s="226">
        <f>O607*H607</f>
        <v>0</v>
      </c>
      <c r="Q607" s="226">
        <v>0</v>
      </c>
      <c r="R607" s="226">
        <f>Q607*H607</f>
        <v>0</v>
      </c>
      <c r="S607" s="226">
        <v>0</v>
      </c>
      <c r="T607" s="227">
        <f>S607*H607</f>
        <v>0</v>
      </c>
      <c r="AR607" s="17" t="s">
        <v>376</v>
      </c>
      <c r="AT607" s="17" t="s">
        <v>198</v>
      </c>
      <c r="AU607" s="17" t="s">
        <v>86</v>
      </c>
      <c r="AY607" s="17" t="s">
        <v>195</v>
      </c>
      <c r="BE607" s="228">
        <f>IF(N607="základní",J607,0)</f>
        <v>0</v>
      </c>
      <c r="BF607" s="228">
        <f>IF(N607="snížená",J607,0)</f>
        <v>0</v>
      </c>
      <c r="BG607" s="228">
        <f>IF(N607="zákl. přenesená",J607,0)</f>
        <v>0</v>
      </c>
      <c r="BH607" s="228">
        <f>IF(N607="sníž. přenesená",J607,0)</f>
        <v>0</v>
      </c>
      <c r="BI607" s="228">
        <f>IF(N607="nulová",J607,0)</f>
        <v>0</v>
      </c>
      <c r="BJ607" s="17" t="s">
        <v>84</v>
      </c>
      <c r="BK607" s="228">
        <f>ROUND(I607*H607,2)</f>
        <v>0</v>
      </c>
      <c r="BL607" s="17" t="s">
        <v>376</v>
      </c>
      <c r="BM607" s="17" t="s">
        <v>1033</v>
      </c>
    </row>
    <row r="608" s="12" customFormat="1">
      <c r="B608" s="235"/>
      <c r="C608" s="236"/>
      <c r="D608" s="229" t="s">
        <v>299</v>
      </c>
      <c r="E608" s="237" t="s">
        <v>1</v>
      </c>
      <c r="F608" s="238" t="s">
        <v>1034</v>
      </c>
      <c r="G608" s="236"/>
      <c r="H608" s="239">
        <v>251.19999999999999</v>
      </c>
      <c r="I608" s="240"/>
      <c r="J608" s="236"/>
      <c r="K608" s="236"/>
      <c r="L608" s="241"/>
      <c r="M608" s="242"/>
      <c r="N608" s="243"/>
      <c r="O608" s="243"/>
      <c r="P608" s="243"/>
      <c r="Q608" s="243"/>
      <c r="R608" s="243"/>
      <c r="S608" s="243"/>
      <c r="T608" s="244"/>
      <c r="AT608" s="245" t="s">
        <v>299</v>
      </c>
      <c r="AU608" s="245" t="s">
        <v>86</v>
      </c>
      <c r="AV608" s="12" t="s">
        <v>86</v>
      </c>
      <c r="AW608" s="12" t="s">
        <v>38</v>
      </c>
      <c r="AX608" s="12" t="s">
        <v>77</v>
      </c>
      <c r="AY608" s="245" t="s">
        <v>195</v>
      </c>
    </row>
    <row r="609" s="13" customFormat="1">
      <c r="B609" s="246"/>
      <c r="C609" s="247"/>
      <c r="D609" s="229" t="s">
        <v>299</v>
      </c>
      <c r="E609" s="248" t="s">
        <v>1</v>
      </c>
      <c r="F609" s="249" t="s">
        <v>301</v>
      </c>
      <c r="G609" s="247"/>
      <c r="H609" s="250">
        <v>251.19999999999999</v>
      </c>
      <c r="I609" s="251"/>
      <c r="J609" s="247"/>
      <c r="K609" s="247"/>
      <c r="L609" s="252"/>
      <c r="M609" s="253"/>
      <c r="N609" s="254"/>
      <c r="O609" s="254"/>
      <c r="P609" s="254"/>
      <c r="Q609" s="254"/>
      <c r="R609" s="254"/>
      <c r="S609" s="254"/>
      <c r="T609" s="255"/>
      <c r="AT609" s="256" t="s">
        <v>299</v>
      </c>
      <c r="AU609" s="256" t="s">
        <v>86</v>
      </c>
      <c r="AV609" s="13" t="s">
        <v>215</v>
      </c>
      <c r="AW609" s="13" t="s">
        <v>38</v>
      </c>
      <c r="AX609" s="13" t="s">
        <v>84</v>
      </c>
      <c r="AY609" s="256" t="s">
        <v>195</v>
      </c>
    </row>
    <row r="610" s="1" customFormat="1" ht="16.5" customHeight="1">
      <c r="B610" s="39"/>
      <c r="C610" s="278" t="s">
        <v>1035</v>
      </c>
      <c r="D610" s="278" t="s">
        <v>366</v>
      </c>
      <c r="E610" s="279" t="s">
        <v>969</v>
      </c>
      <c r="F610" s="280" t="s">
        <v>970</v>
      </c>
      <c r="G610" s="281" t="s">
        <v>321</v>
      </c>
      <c r="H610" s="282">
        <v>82.896000000000001</v>
      </c>
      <c r="I610" s="283"/>
      <c r="J610" s="284">
        <f>ROUND(I610*H610,2)</f>
        <v>0</v>
      </c>
      <c r="K610" s="280" t="s">
        <v>202</v>
      </c>
      <c r="L610" s="285"/>
      <c r="M610" s="286" t="s">
        <v>1</v>
      </c>
      <c r="N610" s="287" t="s">
        <v>48</v>
      </c>
      <c r="O610" s="80"/>
      <c r="P610" s="226">
        <f>O610*H610</f>
        <v>0</v>
      </c>
      <c r="Q610" s="226">
        <v>0.0025400000000000002</v>
      </c>
      <c r="R610" s="226">
        <f>Q610*H610</f>
        <v>0.21055584000000002</v>
      </c>
      <c r="S610" s="226">
        <v>0</v>
      </c>
      <c r="T610" s="227">
        <f>S610*H610</f>
        <v>0</v>
      </c>
      <c r="AR610" s="17" t="s">
        <v>455</v>
      </c>
      <c r="AT610" s="17" t="s">
        <v>366</v>
      </c>
      <c r="AU610" s="17" t="s">
        <v>86</v>
      </c>
      <c r="AY610" s="17" t="s">
        <v>195</v>
      </c>
      <c r="BE610" s="228">
        <f>IF(N610="základní",J610,0)</f>
        <v>0</v>
      </c>
      <c r="BF610" s="228">
        <f>IF(N610="snížená",J610,0)</f>
        <v>0</v>
      </c>
      <c r="BG610" s="228">
        <f>IF(N610="zákl. přenesená",J610,0)</f>
        <v>0</v>
      </c>
      <c r="BH610" s="228">
        <f>IF(N610="sníž. přenesená",J610,0)</f>
        <v>0</v>
      </c>
      <c r="BI610" s="228">
        <f>IF(N610="nulová",J610,0)</f>
        <v>0</v>
      </c>
      <c r="BJ610" s="17" t="s">
        <v>84</v>
      </c>
      <c r="BK610" s="228">
        <f>ROUND(I610*H610,2)</f>
        <v>0</v>
      </c>
      <c r="BL610" s="17" t="s">
        <v>376</v>
      </c>
      <c r="BM610" s="17" t="s">
        <v>1036</v>
      </c>
    </row>
    <row r="611" s="1" customFormat="1">
      <c r="B611" s="39"/>
      <c r="C611" s="40"/>
      <c r="D611" s="229" t="s">
        <v>205</v>
      </c>
      <c r="E611" s="40"/>
      <c r="F611" s="230" t="s">
        <v>972</v>
      </c>
      <c r="G611" s="40"/>
      <c r="H611" s="40"/>
      <c r="I611" s="144"/>
      <c r="J611" s="40"/>
      <c r="K611" s="40"/>
      <c r="L611" s="44"/>
      <c r="M611" s="231"/>
      <c r="N611" s="80"/>
      <c r="O611" s="80"/>
      <c r="P611" s="80"/>
      <c r="Q611" s="80"/>
      <c r="R611" s="80"/>
      <c r="S611" s="80"/>
      <c r="T611" s="81"/>
      <c r="AT611" s="17" t="s">
        <v>205</v>
      </c>
      <c r="AU611" s="17" t="s">
        <v>86</v>
      </c>
    </row>
    <row r="612" s="12" customFormat="1">
      <c r="B612" s="235"/>
      <c r="C612" s="236"/>
      <c r="D612" s="229" t="s">
        <v>299</v>
      </c>
      <c r="E612" s="236"/>
      <c r="F612" s="238" t="s">
        <v>1037</v>
      </c>
      <c r="G612" s="236"/>
      <c r="H612" s="239">
        <v>82.896000000000001</v>
      </c>
      <c r="I612" s="240"/>
      <c r="J612" s="236"/>
      <c r="K612" s="236"/>
      <c r="L612" s="241"/>
      <c r="M612" s="242"/>
      <c r="N612" s="243"/>
      <c r="O612" s="243"/>
      <c r="P612" s="243"/>
      <c r="Q612" s="243"/>
      <c r="R612" s="243"/>
      <c r="S612" s="243"/>
      <c r="T612" s="244"/>
      <c r="AT612" s="245" t="s">
        <v>299</v>
      </c>
      <c r="AU612" s="245" t="s">
        <v>86</v>
      </c>
      <c r="AV612" s="12" t="s">
        <v>86</v>
      </c>
      <c r="AW612" s="12" t="s">
        <v>4</v>
      </c>
      <c r="AX612" s="12" t="s">
        <v>84</v>
      </c>
      <c r="AY612" s="245" t="s">
        <v>195</v>
      </c>
    </row>
    <row r="613" s="1" customFormat="1" ht="16.5" customHeight="1">
      <c r="B613" s="39"/>
      <c r="C613" s="217" t="s">
        <v>1038</v>
      </c>
      <c r="D613" s="217" t="s">
        <v>198</v>
      </c>
      <c r="E613" s="218" t="s">
        <v>1039</v>
      </c>
      <c r="F613" s="219" t="s">
        <v>1040</v>
      </c>
      <c r="G613" s="220" t="s">
        <v>1041</v>
      </c>
      <c r="H613" s="288"/>
      <c r="I613" s="222"/>
      <c r="J613" s="223">
        <f>ROUND(I613*H613,2)</f>
        <v>0</v>
      </c>
      <c r="K613" s="219" t="s">
        <v>202</v>
      </c>
      <c r="L613" s="44"/>
      <c r="M613" s="224" t="s">
        <v>1</v>
      </c>
      <c r="N613" s="225" t="s">
        <v>48</v>
      </c>
      <c r="O613" s="80"/>
      <c r="P613" s="226">
        <f>O613*H613</f>
        <v>0</v>
      </c>
      <c r="Q613" s="226">
        <v>0</v>
      </c>
      <c r="R613" s="226">
        <f>Q613*H613</f>
        <v>0</v>
      </c>
      <c r="S613" s="226">
        <v>0</v>
      </c>
      <c r="T613" s="227">
        <f>S613*H613</f>
        <v>0</v>
      </c>
      <c r="AR613" s="17" t="s">
        <v>376</v>
      </c>
      <c r="AT613" s="17" t="s">
        <v>198</v>
      </c>
      <c r="AU613" s="17" t="s">
        <v>86</v>
      </c>
      <c r="AY613" s="17" t="s">
        <v>195</v>
      </c>
      <c r="BE613" s="228">
        <f>IF(N613="základní",J613,0)</f>
        <v>0</v>
      </c>
      <c r="BF613" s="228">
        <f>IF(N613="snížená",J613,0)</f>
        <v>0</v>
      </c>
      <c r="BG613" s="228">
        <f>IF(N613="zákl. přenesená",J613,0)</f>
        <v>0</v>
      </c>
      <c r="BH613" s="228">
        <f>IF(N613="sníž. přenesená",J613,0)</f>
        <v>0</v>
      </c>
      <c r="BI613" s="228">
        <f>IF(N613="nulová",J613,0)</f>
        <v>0</v>
      </c>
      <c r="BJ613" s="17" t="s">
        <v>84</v>
      </c>
      <c r="BK613" s="228">
        <f>ROUND(I613*H613,2)</f>
        <v>0</v>
      </c>
      <c r="BL613" s="17" t="s">
        <v>376</v>
      </c>
      <c r="BM613" s="17" t="s">
        <v>1042</v>
      </c>
    </row>
    <row r="614" s="11" customFormat="1" ht="22.8" customHeight="1">
      <c r="B614" s="201"/>
      <c r="C614" s="202"/>
      <c r="D614" s="203" t="s">
        <v>76</v>
      </c>
      <c r="E614" s="215" t="s">
        <v>1043</v>
      </c>
      <c r="F614" s="215" t="s">
        <v>1044</v>
      </c>
      <c r="G614" s="202"/>
      <c r="H614" s="202"/>
      <c r="I614" s="205"/>
      <c r="J614" s="216">
        <f>BK614</f>
        <v>0</v>
      </c>
      <c r="K614" s="202"/>
      <c r="L614" s="207"/>
      <c r="M614" s="208"/>
      <c r="N614" s="209"/>
      <c r="O614" s="209"/>
      <c r="P614" s="210">
        <f>SUM(P615:P644)</f>
        <v>0</v>
      </c>
      <c r="Q614" s="209"/>
      <c r="R614" s="210">
        <f>SUM(R615:R644)</f>
        <v>3.4553475999999992</v>
      </c>
      <c r="S614" s="209"/>
      <c r="T614" s="211">
        <f>SUM(T615:T644)</f>
        <v>0</v>
      </c>
      <c r="AR614" s="212" t="s">
        <v>86</v>
      </c>
      <c r="AT614" s="213" t="s">
        <v>76</v>
      </c>
      <c r="AU614" s="213" t="s">
        <v>84</v>
      </c>
      <c r="AY614" s="212" t="s">
        <v>195</v>
      </c>
      <c r="BK614" s="214">
        <f>SUM(BK615:BK644)</f>
        <v>0</v>
      </c>
    </row>
    <row r="615" s="1" customFormat="1" ht="16.5" customHeight="1">
      <c r="B615" s="39"/>
      <c r="C615" s="217" t="s">
        <v>1045</v>
      </c>
      <c r="D615" s="217" t="s">
        <v>198</v>
      </c>
      <c r="E615" s="218" t="s">
        <v>1046</v>
      </c>
      <c r="F615" s="219" t="s">
        <v>1047</v>
      </c>
      <c r="G615" s="220" t="s">
        <v>321</v>
      </c>
      <c r="H615" s="221">
        <v>440.22399999999999</v>
      </c>
      <c r="I615" s="222"/>
      <c r="J615" s="223">
        <f>ROUND(I615*H615,2)</f>
        <v>0</v>
      </c>
      <c r="K615" s="219" t="s">
        <v>202</v>
      </c>
      <c r="L615" s="44"/>
      <c r="M615" s="224" t="s">
        <v>1</v>
      </c>
      <c r="N615" s="225" t="s">
        <v>48</v>
      </c>
      <c r="O615" s="80"/>
      <c r="P615" s="226">
        <f>O615*H615</f>
        <v>0</v>
      </c>
      <c r="Q615" s="226">
        <v>0</v>
      </c>
      <c r="R615" s="226">
        <f>Q615*H615</f>
        <v>0</v>
      </c>
      <c r="S615" s="226">
        <v>0</v>
      </c>
      <c r="T615" s="227">
        <f>S615*H615</f>
        <v>0</v>
      </c>
      <c r="AR615" s="17" t="s">
        <v>376</v>
      </c>
      <c r="AT615" s="17" t="s">
        <v>198</v>
      </c>
      <c r="AU615" s="17" t="s">
        <v>86</v>
      </c>
      <c r="AY615" s="17" t="s">
        <v>195</v>
      </c>
      <c r="BE615" s="228">
        <f>IF(N615="základní",J615,0)</f>
        <v>0</v>
      </c>
      <c r="BF615" s="228">
        <f>IF(N615="snížená",J615,0)</f>
        <v>0</v>
      </c>
      <c r="BG615" s="228">
        <f>IF(N615="zákl. přenesená",J615,0)</f>
        <v>0</v>
      </c>
      <c r="BH615" s="228">
        <f>IF(N615="sníž. přenesená",J615,0)</f>
        <v>0</v>
      </c>
      <c r="BI615" s="228">
        <f>IF(N615="nulová",J615,0)</f>
        <v>0</v>
      </c>
      <c r="BJ615" s="17" t="s">
        <v>84</v>
      </c>
      <c r="BK615" s="228">
        <f>ROUND(I615*H615,2)</f>
        <v>0</v>
      </c>
      <c r="BL615" s="17" t="s">
        <v>376</v>
      </c>
      <c r="BM615" s="17" t="s">
        <v>1048</v>
      </c>
    </row>
    <row r="616" s="12" customFormat="1">
      <c r="B616" s="235"/>
      <c r="C616" s="236"/>
      <c r="D616" s="229" t="s">
        <v>299</v>
      </c>
      <c r="E616" s="237" t="s">
        <v>1</v>
      </c>
      <c r="F616" s="238" t="s">
        <v>1049</v>
      </c>
      <c r="G616" s="236"/>
      <c r="H616" s="239">
        <v>440.22399999999999</v>
      </c>
      <c r="I616" s="240"/>
      <c r="J616" s="236"/>
      <c r="K616" s="236"/>
      <c r="L616" s="241"/>
      <c r="M616" s="242"/>
      <c r="N616" s="243"/>
      <c r="O616" s="243"/>
      <c r="P616" s="243"/>
      <c r="Q616" s="243"/>
      <c r="R616" s="243"/>
      <c r="S616" s="243"/>
      <c r="T616" s="244"/>
      <c r="AT616" s="245" t="s">
        <v>299</v>
      </c>
      <c r="AU616" s="245" t="s">
        <v>86</v>
      </c>
      <c r="AV616" s="12" t="s">
        <v>86</v>
      </c>
      <c r="AW616" s="12" t="s">
        <v>38</v>
      </c>
      <c r="AX616" s="12" t="s">
        <v>77</v>
      </c>
      <c r="AY616" s="245" t="s">
        <v>195</v>
      </c>
    </row>
    <row r="617" s="13" customFormat="1">
      <c r="B617" s="246"/>
      <c r="C617" s="247"/>
      <c r="D617" s="229" t="s">
        <v>299</v>
      </c>
      <c r="E617" s="248" t="s">
        <v>1</v>
      </c>
      <c r="F617" s="249" t="s">
        <v>301</v>
      </c>
      <c r="G617" s="247"/>
      <c r="H617" s="250">
        <v>440.22399999999999</v>
      </c>
      <c r="I617" s="251"/>
      <c r="J617" s="247"/>
      <c r="K617" s="247"/>
      <c r="L617" s="252"/>
      <c r="M617" s="253"/>
      <c r="N617" s="254"/>
      <c r="O617" s="254"/>
      <c r="P617" s="254"/>
      <c r="Q617" s="254"/>
      <c r="R617" s="254"/>
      <c r="S617" s="254"/>
      <c r="T617" s="255"/>
      <c r="AT617" s="256" t="s">
        <v>299</v>
      </c>
      <c r="AU617" s="256" t="s">
        <v>86</v>
      </c>
      <c r="AV617" s="13" t="s">
        <v>215</v>
      </c>
      <c r="AW617" s="13" t="s">
        <v>38</v>
      </c>
      <c r="AX617" s="13" t="s">
        <v>84</v>
      </c>
      <c r="AY617" s="256" t="s">
        <v>195</v>
      </c>
    </row>
    <row r="618" s="1" customFormat="1" ht="16.5" customHeight="1">
      <c r="B618" s="39"/>
      <c r="C618" s="278" t="s">
        <v>1050</v>
      </c>
      <c r="D618" s="278" t="s">
        <v>366</v>
      </c>
      <c r="E618" s="279" t="s">
        <v>1051</v>
      </c>
      <c r="F618" s="280" t="s">
        <v>1052</v>
      </c>
      <c r="G618" s="281" t="s">
        <v>350</v>
      </c>
      <c r="H618" s="282">
        <v>0.13200000000000001</v>
      </c>
      <c r="I618" s="283"/>
      <c r="J618" s="284">
        <f>ROUND(I618*H618,2)</f>
        <v>0</v>
      </c>
      <c r="K618" s="280" t="s">
        <v>202</v>
      </c>
      <c r="L618" s="285"/>
      <c r="M618" s="286" t="s">
        <v>1</v>
      </c>
      <c r="N618" s="287" t="s">
        <v>48</v>
      </c>
      <c r="O618" s="80"/>
      <c r="P618" s="226">
        <f>O618*H618</f>
        <v>0</v>
      </c>
      <c r="Q618" s="226">
        <v>1</v>
      </c>
      <c r="R618" s="226">
        <f>Q618*H618</f>
        <v>0.13200000000000001</v>
      </c>
      <c r="S618" s="226">
        <v>0</v>
      </c>
      <c r="T618" s="227">
        <f>S618*H618</f>
        <v>0</v>
      </c>
      <c r="AR618" s="17" t="s">
        <v>455</v>
      </c>
      <c r="AT618" s="17" t="s">
        <v>366</v>
      </c>
      <c r="AU618" s="17" t="s">
        <v>86</v>
      </c>
      <c r="AY618" s="17" t="s">
        <v>195</v>
      </c>
      <c r="BE618" s="228">
        <f>IF(N618="základní",J618,0)</f>
        <v>0</v>
      </c>
      <c r="BF618" s="228">
        <f>IF(N618="snížená",J618,0)</f>
        <v>0</v>
      </c>
      <c r="BG618" s="228">
        <f>IF(N618="zákl. přenesená",J618,0)</f>
        <v>0</v>
      </c>
      <c r="BH618" s="228">
        <f>IF(N618="sníž. přenesená",J618,0)</f>
        <v>0</v>
      </c>
      <c r="BI618" s="228">
        <f>IF(N618="nulová",J618,0)</f>
        <v>0</v>
      </c>
      <c r="BJ618" s="17" t="s">
        <v>84</v>
      </c>
      <c r="BK618" s="228">
        <f>ROUND(I618*H618,2)</f>
        <v>0</v>
      </c>
      <c r="BL618" s="17" t="s">
        <v>376</v>
      </c>
      <c r="BM618" s="17" t="s">
        <v>1053</v>
      </c>
    </row>
    <row r="619" s="12" customFormat="1">
      <c r="B619" s="235"/>
      <c r="C619" s="236"/>
      <c r="D619" s="229" t="s">
        <v>299</v>
      </c>
      <c r="E619" s="236"/>
      <c r="F619" s="238" t="s">
        <v>1054</v>
      </c>
      <c r="G619" s="236"/>
      <c r="H619" s="239">
        <v>0.13200000000000001</v>
      </c>
      <c r="I619" s="240"/>
      <c r="J619" s="236"/>
      <c r="K619" s="236"/>
      <c r="L619" s="241"/>
      <c r="M619" s="242"/>
      <c r="N619" s="243"/>
      <c r="O619" s="243"/>
      <c r="P619" s="243"/>
      <c r="Q619" s="243"/>
      <c r="R619" s="243"/>
      <c r="S619" s="243"/>
      <c r="T619" s="244"/>
      <c r="AT619" s="245" t="s">
        <v>299</v>
      </c>
      <c r="AU619" s="245" t="s">
        <v>86</v>
      </c>
      <c r="AV619" s="12" t="s">
        <v>86</v>
      </c>
      <c r="AW619" s="12" t="s">
        <v>4</v>
      </c>
      <c r="AX619" s="12" t="s">
        <v>84</v>
      </c>
      <c r="AY619" s="245" t="s">
        <v>195</v>
      </c>
    </row>
    <row r="620" s="1" customFormat="1" ht="16.5" customHeight="1">
      <c r="B620" s="39"/>
      <c r="C620" s="217" t="s">
        <v>1055</v>
      </c>
      <c r="D620" s="217" t="s">
        <v>198</v>
      </c>
      <c r="E620" s="218" t="s">
        <v>1056</v>
      </c>
      <c r="F620" s="219" t="s">
        <v>1057</v>
      </c>
      <c r="G620" s="220" t="s">
        <v>321</v>
      </c>
      <c r="H620" s="221">
        <v>440.22399999999999</v>
      </c>
      <c r="I620" s="222"/>
      <c r="J620" s="223">
        <f>ROUND(I620*H620,2)</f>
        <v>0</v>
      </c>
      <c r="K620" s="219" t="s">
        <v>202</v>
      </c>
      <c r="L620" s="44"/>
      <c r="M620" s="224" t="s">
        <v>1</v>
      </c>
      <c r="N620" s="225" t="s">
        <v>48</v>
      </c>
      <c r="O620" s="80"/>
      <c r="P620" s="226">
        <f>O620*H620</f>
        <v>0</v>
      </c>
      <c r="Q620" s="226">
        <v>0.00088000000000000003</v>
      </c>
      <c r="R620" s="226">
        <f>Q620*H620</f>
        <v>0.38739711999999998</v>
      </c>
      <c r="S620" s="226">
        <v>0</v>
      </c>
      <c r="T620" s="227">
        <f>S620*H620</f>
        <v>0</v>
      </c>
      <c r="AR620" s="17" t="s">
        <v>376</v>
      </c>
      <c r="AT620" s="17" t="s">
        <v>198</v>
      </c>
      <c r="AU620" s="17" t="s">
        <v>86</v>
      </c>
      <c r="AY620" s="17" t="s">
        <v>195</v>
      </c>
      <c r="BE620" s="228">
        <f>IF(N620="základní",J620,0)</f>
        <v>0</v>
      </c>
      <c r="BF620" s="228">
        <f>IF(N620="snížená",J620,0)</f>
        <v>0</v>
      </c>
      <c r="BG620" s="228">
        <f>IF(N620="zákl. přenesená",J620,0)</f>
        <v>0</v>
      </c>
      <c r="BH620" s="228">
        <f>IF(N620="sníž. přenesená",J620,0)</f>
        <v>0</v>
      </c>
      <c r="BI620" s="228">
        <f>IF(N620="nulová",J620,0)</f>
        <v>0</v>
      </c>
      <c r="BJ620" s="17" t="s">
        <v>84</v>
      </c>
      <c r="BK620" s="228">
        <f>ROUND(I620*H620,2)</f>
        <v>0</v>
      </c>
      <c r="BL620" s="17" t="s">
        <v>376</v>
      </c>
      <c r="BM620" s="17" t="s">
        <v>1058</v>
      </c>
    </row>
    <row r="621" s="12" customFormat="1">
      <c r="B621" s="235"/>
      <c r="C621" s="236"/>
      <c r="D621" s="229" t="s">
        <v>299</v>
      </c>
      <c r="E621" s="237" t="s">
        <v>1</v>
      </c>
      <c r="F621" s="238" t="s">
        <v>1049</v>
      </c>
      <c r="G621" s="236"/>
      <c r="H621" s="239">
        <v>440.22399999999999</v>
      </c>
      <c r="I621" s="240"/>
      <c r="J621" s="236"/>
      <c r="K621" s="236"/>
      <c r="L621" s="241"/>
      <c r="M621" s="242"/>
      <c r="N621" s="243"/>
      <c r="O621" s="243"/>
      <c r="P621" s="243"/>
      <c r="Q621" s="243"/>
      <c r="R621" s="243"/>
      <c r="S621" s="243"/>
      <c r="T621" s="244"/>
      <c r="AT621" s="245" t="s">
        <v>299</v>
      </c>
      <c r="AU621" s="245" t="s">
        <v>86</v>
      </c>
      <c r="AV621" s="12" t="s">
        <v>86</v>
      </c>
      <c r="AW621" s="12" t="s">
        <v>38</v>
      </c>
      <c r="AX621" s="12" t="s">
        <v>77</v>
      </c>
      <c r="AY621" s="245" t="s">
        <v>195</v>
      </c>
    </row>
    <row r="622" s="13" customFormat="1">
      <c r="B622" s="246"/>
      <c r="C622" s="247"/>
      <c r="D622" s="229" t="s">
        <v>299</v>
      </c>
      <c r="E622" s="248" t="s">
        <v>1</v>
      </c>
      <c r="F622" s="249" t="s">
        <v>301</v>
      </c>
      <c r="G622" s="247"/>
      <c r="H622" s="250">
        <v>440.22399999999999</v>
      </c>
      <c r="I622" s="251"/>
      <c r="J622" s="247"/>
      <c r="K622" s="247"/>
      <c r="L622" s="252"/>
      <c r="M622" s="253"/>
      <c r="N622" s="254"/>
      <c r="O622" s="254"/>
      <c r="P622" s="254"/>
      <c r="Q622" s="254"/>
      <c r="R622" s="254"/>
      <c r="S622" s="254"/>
      <c r="T622" s="255"/>
      <c r="AT622" s="256" t="s">
        <v>299</v>
      </c>
      <c r="AU622" s="256" t="s">
        <v>86</v>
      </c>
      <c r="AV622" s="13" t="s">
        <v>215</v>
      </c>
      <c r="AW622" s="13" t="s">
        <v>38</v>
      </c>
      <c r="AX622" s="13" t="s">
        <v>84</v>
      </c>
      <c r="AY622" s="256" t="s">
        <v>195</v>
      </c>
    </row>
    <row r="623" s="1" customFormat="1" ht="16.5" customHeight="1">
      <c r="B623" s="39"/>
      <c r="C623" s="278" t="s">
        <v>1059</v>
      </c>
      <c r="D623" s="278" t="s">
        <v>366</v>
      </c>
      <c r="E623" s="279" t="s">
        <v>1060</v>
      </c>
      <c r="F623" s="280" t="s">
        <v>1061</v>
      </c>
      <c r="G623" s="281" t="s">
        <v>321</v>
      </c>
      <c r="H623" s="282">
        <v>506.25799999999998</v>
      </c>
      <c r="I623" s="283"/>
      <c r="J623" s="284">
        <f>ROUND(I623*H623,2)</f>
        <v>0</v>
      </c>
      <c r="K623" s="280" t="s">
        <v>202</v>
      </c>
      <c r="L623" s="285"/>
      <c r="M623" s="286" t="s">
        <v>1</v>
      </c>
      <c r="N623" s="287" t="s">
        <v>48</v>
      </c>
      <c r="O623" s="80"/>
      <c r="P623" s="226">
        <f>O623*H623</f>
        <v>0</v>
      </c>
      <c r="Q623" s="226">
        <v>0.0048999999999999998</v>
      </c>
      <c r="R623" s="226">
        <f>Q623*H623</f>
        <v>2.4806641999999997</v>
      </c>
      <c r="S623" s="226">
        <v>0</v>
      </c>
      <c r="T623" s="227">
        <f>S623*H623</f>
        <v>0</v>
      </c>
      <c r="AR623" s="17" t="s">
        <v>455</v>
      </c>
      <c r="AT623" s="17" t="s">
        <v>366</v>
      </c>
      <c r="AU623" s="17" t="s">
        <v>86</v>
      </c>
      <c r="AY623" s="17" t="s">
        <v>195</v>
      </c>
      <c r="BE623" s="228">
        <f>IF(N623="základní",J623,0)</f>
        <v>0</v>
      </c>
      <c r="BF623" s="228">
        <f>IF(N623="snížená",J623,0)</f>
        <v>0</v>
      </c>
      <c r="BG623" s="228">
        <f>IF(N623="zákl. přenesená",J623,0)</f>
        <v>0</v>
      </c>
      <c r="BH623" s="228">
        <f>IF(N623="sníž. přenesená",J623,0)</f>
        <v>0</v>
      </c>
      <c r="BI623" s="228">
        <f>IF(N623="nulová",J623,0)</f>
        <v>0</v>
      </c>
      <c r="BJ623" s="17" t="s">
        <v>84</v>
      </c>
      <c r="BK623" s="228">
        <f>ROUND(I623*H623,2)</f>
        <v>0</v>
      </c>
      <c r="BL623" s="17" t="s">
        <v>376</v>
      </c>
      <c r="BM623" s="17" t="s">
        <v>1062</v>
      </c>
    </row>
    <row r="624" s="12" customFormat="1">
      <c r="B624" s="235"/>
      <c r="C624" s="236"/>
      <c r="D624" s="229" t="s">
        <v>299</v>
      </c>
      <c r="E624" s="236"/>
      <c r="F624" s="238" t="s">
        <v>1063</v>
      </c>
      <c r="G624" s="236"/>
      <c r="H624" s="239">
        <v>506.25799999999998</v>
      </c>
      <c r="I624" s="240"/>
      <c r="J624" s="236"/>
      <c r="K624" s="236"/>
      <c r="L624" s="241"/>
      <c r="M624" s="242"/>
      <c r="N624" s="243"/>
      <c r="O624" s="243"/>
      <c r="P624" s="243"/>
      <c r="Q624" s="243"/>
      <c r="R624" s="243"/>
      <c r="S624" s="243"/>
      <c r="T624" s="244"/>
      <c r="AT624" s="245" t="s">
        <v>299</v>
      </c>
      <c r="AU624" s="245" t="s">
        <v>86</v>
      </c>
      <c r="AV624" s="12" t="s">
        <v>86</v>
      </c>
      <c r="AW624" s="12" t="s">
        <v>4</v>
      </c>
      <c r="AX624" s="12" t="s">
        <v>84</v>
      </c>
      <c r="AY624" s="245" t="s">
        <v>195</v>
      </c>
    </row>
    <row r="625" s="1" customFormat="1" ht="22.5" customHeight="1">
      <c r="B625" s="39"/>
      <c r="C625" s="217" t="s">
        <v>1064</v>
      </c>
      <c r="D625" s="217" t="s">
        <v>198</v>
      </c>
      <c r="E625" s="218" t="s">
        <v>1065</v>
      </c>
      <c r="F625" s="219" t="s">
        <v>1066</v>
      </c>
      <c r="G625" s="220" t="s">
        <v>321</v>
      </c>
      <c r="H625" s="221">
        <v>473.91500000000002</v>
      </c>
      <c r="I625" s="222"/>
      <c r="J625" s="223">
        <f>ROUND(I625*H625,2)</f>
        <v>0</v>
      </c>
      <c r="K625" s="219" t="s">
        <v>1</v>
      </c>
      <c r="L625" s="44"/>
      <c r="M625" s="224" t="s">
        <v>1</v>
      </c>
      <c r="N625" s="225" t="s">
        <v>48</v>
      </c>
      <c r="O625" s="80"/>
      <c r="P625" s="226">
        <f>O625*H625</f>
        <v>0</v>
      </c>
      <c r="Q625" s="226">
        <v>0</v>
      </c>
      <c r="R625" s="226">
        <f>Q625*H625</f>
        <v>0</v>
      </c>
      <c r="S625" s="226">
        <v>0</v>
      </c>
      <c r="T625" s="227">
        <f>S625*H625</f>
        <v>0</v>
      </c>
      <c r="AR625" s="17" t="s">
        <v>376</v>
      </c>
      <c r="AT625" s="17" t="s">
        <v>198</v>
      </c>
      <c r="AU625" s="17" t="s">
        <v>86</v>
      </c>
      <c r="AY625" s="17" t="s">
        <v>195</v>
      </c>
      <c r="BE625" s="228">
        <f>IF(N625="základní",J625,0)</f>
        <v>0</v>
      </c>
      <c r="BF625" s="228">
        <f>IF(N625="snížená",J625,0)</f>
        <v>0</v>
      </c>
      <c r="BG625" s="228">
        <f>IF(N625="zákl. přenesená",J625,0)</f>
        <v>0</v>
      </c>
      <c r="BH625" s="228">
        <f>IF(N625="sníž. přenesená",J625,0)</f>
        <v>0</v>
      </c>
      <c r="BI625" s="228">
        <f>IF(N625="nulová",J625,0)</f>
        <v>0</v>
      </c>
      <c r="BJ625" s="17" t="s">
        <v>84</v>
      </c>
      <c r="BK625" s="228">
        <f>ROUND(I625*H625,2)</f>
        <v>0</v>
      </c>
      <c r="BL625" s="17" t="s">
        <v>376</v>
      </c>
      <c r="BM625" s="17" t="s">
        <v>1067</v>
      </c>
    </row>
    <row r="626" s="1" customFormat="1">
      <c r="B626" s="39"/>
      <c r="C626" s="40"/>
      <c r="D626" s="229" t="s">
        <v>205</v>
      </c>
      <c r="E626" s="40"/>
      <c r="F626" s="230" t="s">
        <v>1068</v>
      </c>
      <c r="G626" s="40"/>
      <c r="H626" s="40"/>
      <c r="I626" s="144"/>
      <c r="J626" s="40"/>
      <c r="K626" s="40"/>
      <c r="L626" s="44"/>
      <c r="M626" s="231"/>
      <c r="N626" s="80"/>
      <c r="O626" s="80"/>
      <c r="P626" s="80"/>
      <c r="Q626" s="80"/>
      <c r="R626" s="80"/>
      <c r="S626" s="80"/>
      <c r="T626" s="81"/>
      <c r="AT626" s="17" t="s">
        <v>205</v>
      </c>
      <c r="AU626" s="17" t="s">
        <v>86</v>
      </c>
    </row>
    <row r="627" s="15" customFormat="1">
      <c r="B627" s="268"/>
      <c r="C627" s="269"/>
      <c r="D627" s="229" t="s">
        <v>299</v>
      </c>
      <c r="E627" s="270" t="s">
        <v>1</v>
      </c>
      <c r="F627" s="271" t="s">
        <v>848</v>
      </c>
      <c r="G627" s="269"/>
      <c r="H627" s="270" t="s">
        <v>1</v>
      </c>
      <c r="I627" s="272"/>
      <c r="J627" s="269"/>
      <c r="K627" s="269"/>
      <c r="L627" s="273"/>
      <c r="M627" s="274"/>
      <c r="N627" s="275"/>
      <c r="O627" s="275"/>
      <c r="P627" s="275"/>
      <c r="Q627" s="275"/>
      <c r="R627" s="275"/>
      <c r="S627" s="275"/>
      <c r="T627" s="276"/>
      <c r="AT627" s="277" t="s">
        <v>299</v>
      </c>
      <c r="AU627" s="277" t="s">
        <v>86</v>
      </c>
      <c r="AV627" s="15" t="s">
        <v>84</v>
      </c>
      <c r="AW627" s="15" t="s">
        <v>38</v>
      </c>
      <c r="AX627" s="15" t="s">
        <v>77</v>
      </c>
      <c r="AY627" s="277" t="s">
        <v>195</v>
      </c>
    </row>
    <row r="628" s="15" customFormat="1">
      <c r="B628" s="268"/>
      <c r="C628" s="269"/>
      <c r="D628" s="229" t="s">
        <v>299</v>
      </c>
      <c r="E628" s="270" t="s">
        <v>1</v>
      </c>
      <c r="F628" s="271" t="s">
        <v>1069</v>
      </c>
      <c r="G628" s="269"/>
      <c r="H628" s="270" t="s">
        <v>1</v>
      </c>
      <c r="I628" s="272"/>
      <c r="J628" s="269"/>
      <c r="K628" s="269"/>
      <c r="L628" s="273"/>
      <c r="M628" s="274"/>
      <c r="N628" s="275"/>
      <c r="O628" s="275"/>
      <c r="P628" s="275"/>
      <c r="Q628" s="275"/>
      <c r="R628" s="275"/>
      <c r="S628" s="275"/>
      <c r="T628" s="276"/>
      <c r="AT628" s="277" t="s">
        <v>299</v>
      </c>
      <c r="AU628" s="277" t="s">
        <v>86</v>
      </c>
      <c r="AV628" s="15" t="s">
        <v>84</v>
      </c>
      <c r="AW628" s="15" t="s">
        <v>38</v>
      </c>
      <c r="AX628" s="15" t="s">
        <v>77</v>
      </c>
      <c r="AY628" s="277" t="s">
        <v>195</v>
      </c>
    </row>
    <row r="629" s="15" customFormat="1">
      <c r="B629" s="268"/>
      <c r="C629" s="269"/>
      <c r="D629" s="229" t="s">
        <v>299</v>
      </c>
      <c r="E629" s="270" t="s">
        <v>1</v>
      </c>
      <c r="F629" s="271" t="s">
        <v>1070</v>
      </c>
      <c r="G629" s="269"/>
      <c r="H629" s="270" t="s">
        <v>1</v>
      </c>
      <c r="I629" s="272"/>
      <c r="J629" s="269"/>
      <c r="K629" s="269"/>
      <c r="L629" s="273"/>
      <c r="M629" s="274"/>
      <c r="N629" s="275"/>
      <c r="O629" s="275"/>
      <c r="P629" s="275"/>
      <c r="Q629" s="275"/>
      <c r="R629" s="275"/>
      <c r="S629" s="275"/>
      <c r="T629" s="276"/>
      <c r="AT629" s="277" t="s">
        <v>299</v>
      </c>
      <c r="AU629" s="277" t="s">
        <v>86</v>
      </c>
      <c r="AV629" s="15" t="s">
        <v>84</v>
      </c>
      <c r="AW629" s="15" t="s">
        <v>38</v>
      </c>
      <c r="AX629" s="15" t="s">
        <v>77</v>
      </c>
      <c r="AY629" s="277" t="s">
        <v>195</v>
      </c>
    </row>
    <row r="630" s="15" customFormat="1">
      <c r="B630" s="268"/>
      <c r="C630" s="269"/>
      <c r="D630" s="229" t="s">
        <v>299</v>
      </c>
      <c r="E630" s="270" t="s">
        <v>1</v>
      </c>
      <c r="F630" s="271" t="s">
        <v>1071</v>
      </c>
      <c r="G630" s="269"/>
      <c r="H630" s="270" t="s">
        <v>1</v>
      </c>
      <c r="I630" s="272"/>
      <c r="J630" s="269"/>
      <c r="K630" s="269"/>
      <c r="L630" s="273"/>
      <c r="M630" s="274"/>
      <c r="N630" s="275"/>
      <c r="O630" s="275"/>
      <c r="P630" s="275"/>
      <c r="Q630" s="275"/>
      <c r="R630" s="275"/>
      <c r="S630" s="275"/>
      <c r="T630" s="276"/>
      <c r="AT630" s="277" t="s">
        <v>299</v>
      </c>
      <c r="AU630" s="277" t="s">
        <v>86</v>
      </c>
      <c r="AV630" s="15" t="s">
        <v>84</v>
      </c>
      <c r="AW630" s="15" t="s">
        <v>38</v>
      </c>
      <c r="AX630" s="15" t="s">
        <v>77</v>
      </c>
      <c r="AY630" s="277" t="s">
        <v>195</v>
      </c>
    </row>
    <row r="631" s="15" customFormat="1">
      <c r="B631" s="268"/>
      <c r="C631" s="269"/>
      <c r="D631" s="229" t="s">
        <v>299</v>
      </c>
      <c r="E631" s="270" t="s">
        <v>1</v>
      </c>
      <c r="F631" s="271" t="s">
        <v>1072</v>
      </c>
      <c r="G631" s="269"/>
      <c r="H631" s="270" t="s">
        <v>1</v>
      </c>
      <c r="I631" s="272"/>
      <c r="J631" s="269"/>
      <c r="K631" s="269"/>
      <c r="L631" s="273"/>
      <c r="M631" s="274"/>
      <c r="N631" s="275"/>
      <c r="O631" s="275"/>
      <c r="P631" s="275"/>
      <c r="Q631" s="275"/>
      <c r="R631" s="275"/>
      <c r="S631" s="275"/>
      <c r="T631" s="276"/>
      <c r="AT631" s="277" t="s">
        <v>299</v>
      </c>
      <c r="AU631" s="277" t="s">
        <v>86</v>
      </c>
      <c r="AV631" s="15" t="s">
        <v>84</v>
      </c>
      <c r="AW631" s="15" t="s">
        <v>38</v>
      </c>
      <c r="AX631" s="15" t="s">
        <v>77</v>
      </c>
      <c r="AY631" s="277" t="s">
        <v>195</v>
      </c>
    </row>
    <row r="632" s="12" customFormat="1">
      <c r="B632" s="235"/>
      <c r="C632" s="236"/>
      <c r="D632" s="229" t="s">
        <v>299</v>
      </c>
      <c r="E632" s="237" t="s">
        <v>1</v>
      </c>
      <c r="F632" s="238" t="s">
        <v>1073</v>
      </c>
      <c r="G632" s="236"/>
      <c r="H632" s="239">
        <v>473.91500000000002</v>
      </c>
      <c r="I632" s="240"/>
      <c r="J632" s="236"/>
      <c r="K632" s="236"/>
      <c r="L632" s="241"/>
      <c r="M632" s="242"/>
      <c r="N632" s="243"/>
      <c r="O632" s="243"/>
      <c r="P632" s="243"/>
      <c r="Q632" s="243"/>
      <c r="R632" s="243"/>
      <c r="S632" s="243"/>
      <c r="T632" s="244"/>
      <c r="AT632" s="245" t="s">
        <v>299</v>
      </c>
      <c r="AU632" s="245" t="s">
        <v>86</v>
      </c>
      <c r="AV632" s="12" t="s">
        <v>86</v>
      </c>
      <c r="AW632" s="12" t="s">
        <v>38</v>
      </c>
      <c r="AX632" s="12" t="s">
        <v>77</v>
      </c>
      <c r="AY632" s="245" t="s">
        <v>195</v>
      </c>
    </row>
    <row r="633" s="13" customFormat="1">
      <c r="B633" s="246"/>
      <c r="C633" s="247"/>
      <c r="D633" s="229" t="s">
        <v>299</v>
      </c>
      <c r="E633" s="248" t="s">
        <v>1</v>
      </c>
      <c r="F633" s="249" t="s">
        <v>301</v>
      </c>
      <c r="G633" s="247"/>
      <c r="H633" s="250">
        <v>473.91500000000002</v>
      </c>
      <c r="I633" s="251"/>
      <c r="J633" s="247"/>
      <c r="K633" s="247"/>
      <c r="L633" s="252"/>
      <c r="M633" s="253"/>
      <c r="N633" s="254"/>
      <c r="O633" s="254"/>
      <c r="P633" s="254"/>
      <c r="Q633" s="254"/>
      <c r="R633" s="254"/>
      <c r="S633" s="254"/>
      <c r="T633" s="255"/>
      <c r="AT633" s="256" t="s">
        <v>299</v>
      </c>
      <c r="AU633" s="256" t="s">
        <v>86</v>
      </c>
      <c r="AV633" s="13" t="s">
        <v>215</v>
      </c>
      <c r="AW633" s="13" t="s">
        <v>38</v>
      </c>
      <c r="AX633" s="13" t="s">
        <v>84</v>
      </c>
      <c r="AY633" s="256" t="s">
        <v>195</v>
      </c>
    </row>
    <row r="634" s="1" customFormat="1" ht="16.5" customHeight="1">
      <c r="B634" s="39"/>
      <c r="C634" s="217" t="s">
        <v>1074</v>
      </c>
      <c r="D634" s="217" t="s">
        <v>198</v>
      </c>
      <c r="E634" s="218" t="s">
        <v>1075</v>
      </c>
      <c r="F634" s="219" t="s">
        <v>1076</v>
      </c>
      <c r="G634" s="220" t="s">
        <v>321</v>
      </c>
      <c r="H634" s="221">
        <v>63.531999999999996</v>
      </c>
      <c r="I634" s="222"/>
      <c r="J634" s="223">
        <f>ROUND(I634*H634,2)</f>
        <v>0</v>
      </c>
      <c r="K634" s="219" t="s">
        <v>202</v>
      </c>
      <c r="L634" s="44"/>
      <c r="M634" s="224" t="s">
        <v>1</v>
      </c>
      <c r="N634" s="225" t="s">
        <v>48</v>
      </c>
      <c r="O634" s="80"/>
      <c r="P634" s="226">
        <f>O634*H634</f>
        <v>0</v>
      </c>
      <c r="Q634" s="226">
        <v>0</v>
      </c>
      <c r="R634" s="226">
        <f>Q634*H634</f>
        <v>0</v>
      </c>
      <c r="S634" s="226">
        <v>0</v>
      </c>
      <c r="T634" s="227">
        <f>S634*H634</f>
        <v>0</v>
      </c>
      <c r="AR634" s="17" t="s">
        <v>376</v>
      </c>
      <c r="AT634" s="17" t="s">
        <v>198</v>
      </c>
      <c r="AU634" s="17" t="s">
        <v>86</v>
      </c>
      <c r="AY634" s="17" t="s">
        <v>195</v>
      </c>
      <c r="BE634" s="228">
        <f>IF(N634="základní",J634,0)</f>
        <v>0</v>
      </c>
      <c r="BF634" s="228">
        <f>IF(N634="snížená",J634,0)</f>
        <v>0</v>
      </c>
      <c r="BG634" s="228">
        <f>IF(N634="zákl. přenesená",J634,0)</f>
        <v>0</v>
      </c>
      <c r="BH634" s="228">
        <f>IF(N634="sníž. přenesená",J634,0)</f>
        <v>0</v>
      </c>
      <c r="BI634" s="228">
        <f>IF(N634="nulová",J634,0)</f>
        <v>0</v>
      </c>
      <c r="BJ634" s="17" t="s">
        <v>84</v>
      </c>
      <c r="BK634" s="228">
        <f>ROUND(I634*H634,2)</f>
        <v>0</v>
      </c>
      <c r="BL634" s="17" t="s">
        <v>376</v>
      </c>
      <c r="BM634" s="17" t="s">
        <v>1077</v>
      </c>
    </row>
    <row r="635" s="12" customFormat="1">
      <c r="B635" s="235"/>
      <c r="C635" s="236"/>
      <c r="D635" s="229" t="s">
        <v>299</v>
      </c>
      <c r="E635" s="237" t="s">
        <v>1</v>
      </c>
      <c r="F635" s="238" t="s">
        <v>1078</v>
      </c>
      <c r="G635" s="236"/>
      <c r="H635" s="239">
        <v>63.531999999999996</v>
      </c>
      <c r="I635" s="240"/>
      <c r="J635" s="236"/>
      <c r="K635" s="236"/>
      <c r="L635" s="241"/>
      <c r="M635" s="242"/>
      <c r="N635" s="243"/>
      <c r="O635" s="243"/>
      <c r="P635" s="243"/>
      <c r="Q635" s="243"/>
      <c r="R635" s="243"/>
      <c r="S635" s="243"/>
      <c r="T635" s="244"/>
      <c r="AT635" s="245" t="s">
        <v>299</v>
      </c>
      <c r="AU635" s="245" t="s">
        <v>86</v>
      </c>
      <c r="AV635" s="12" t="s">
        <v>86</v>
      </c>
      <c r="AW635" s="12" t="s">
        <v>38</v>
      </c>
      <c r="AX635" s="12" t="s">
        <v>77</v>
      </c>
      <c r="AY635" s="245" t="s">
        <v>195</v>
      </c>
    </row>
    <row r="636" s="13" customFormat="1">
      <c r="B636" s="246"/>
      <c r="C636" s="247"/>
      <c r="D636" s="229" t="s">
        <v>299</v>
      </c>
      <c r="E636" s="248" t="s">
        <v>1</v>
      </c>
      <c r="F636" s="249" t="s">
        <v>301</v>
      </c>
      <c r="G636" s="247"/>
      <c r="H636" s="250">
        <v>63.531999999999996</v>
      </c>
      <c r="I636" s="251"/>
      <c r="J636" s="247"/>
      <c r="K636" s="247"/>
      <c r="L636" s="252"/>
      <c r="M636" s="253"/>
      <c r="N636" s="254"/>
      <c r="O636" s="254"/>
      <c r="P636" s="254"/>
      <c r="Q636" s="254"/>
      <c r="R636" s="254"/>
      <c r="S636" s="254"/>
      <c r="T636" s="255"/>
      <c r="AT636" s="256" t="s">
        <v>299</v>
      </c>
      <c r="AU636" s="256" t="s">
        <v>86</v>
      </c>
      <c r="AV636" s="13" t="s">
        <v>215</v>
      </c>
      <c r="AW636" s="13" t="s">
        <v>38</v>
      </c>
      <c r="AX636" s="13" t="s">
        <v>84</v>
      </c>
      <c r="AY636" s="256" t="s">
        <v>195</v>
      </c>
    </row>
    <row r="637" s="1" customFormat="1" ht="16.5" customHeight="1">
      <c r="B637" s="39"/>
      <c r="C637" s="278" t="s">
        <v>1079</v>
      </c>
      <c r="D637" s="278" t="s">
        <v>366</v>
      </c>
      <c r="E637" s="279" t="s">
        <v>1051</v>
      </c>
      <c r="F637" s="280" t="s">
        <v>1052</v>
      </c>
      <c r="G637" s="281" t="s">
        <v>350</v>
      </c>
      <c r="H637" s="282">
        <v>0.021999999999999999</v>
      </c>
      <c r="I637" s="283"/>
      <c r="J637" s="284">
        <f>ROUND(I637*H637,2)</f>
        <v>0</v>
      </c>
      <c r="K637" s="280" t="s">
        <v>202</v>
      </c>
      <c r="L637" s="285"/>
      <c r="M637" s="286" t="s">
        <v>1</v>
      </c>
      <c r="N637" s="287" t="s">
        <v>48</v>
      </c>
      <c r="O637" s="80"/>
      <c r="P637" s="226">
        <f>O637*H637</f>
        <v>0</v>
      </c>
      <c r="Q637" s="226">
        <v>1</v>
      </c>
      <c r="R637" s="226">
        <f>Q637*H637</f>
        <v>0.021999999999999999</v>
      </c>
      <c r="S637" s="226">
        <v>0</v>
      </c>
      <c r="T637" s="227">
        <f>S637*H637</f>
        <v>0</v>
      </c>
      <c r="AR637" s="17" t="s">
        <v>455</v>
      </c>
      <c r="AT637" s="17" t="s">
        <v>366</v>
      </c>
      <c r="AU637" s="17" t="s">
        <v>86</v>
      </c>
      <c r="AY637" s="17" t="s">
        <v>195</v>
      </c>
      <c r="BE637" s="228">
        <f>IF(N637="základní",J637,0)</f>
        <v>0</v>
      </c>
      <c r="BF637" s="228">
        <f>IF(N637="snížená",J637,0)</f>
        <v>0</v>
      </c>
      <c r="BG637" s="228">
        <f>IF(N637="zákl. přenesená",J637,0)</f>
        <v>0</v>
      </c>
      <c r="BH637" s="228">
        <f>IF(N637="sníž. přenesená",J637,0)</f>
        <v>0</v>
      </c>
      <c r="BI637" s="228">
        <f>IF(N637="nulová",J637,0)</f>
        <v>0</v>
      </c>
      <c r="BJ637" s="17" t="s">
        <v>84</v>
      </c>
      <c r="BK637" s="228">
        <f>ROUND(I637*H637,2)</f>
        <v>0</v>
      </c>
      <c r="BL637" s="17" t="s">
        <v>376</v>
      </c>
      <c r="BM637" s="17" t="s">
        <v>1080</v>
      </c>
    </row>
    <row r="638" s="12" customFormat="1">
      <c r="B638" s="235"/>
      <c r="C638" s="236"/>
      <c r="D638" s="229" t="s">
        <v>299</v>
      </c>
      <c r="E638" s="236"/>
      <c r="F638" s="238" t="s">
        <v>1081</v>
      </c>
      <c r="G638" s="236"/>
      <c r="H638" s="239">
        <v>0.021999999999999999</v>
      </c>
      <c r="I638" s="240"/>
      <c r="J638" s="236"/>
      <c r="K638" s="236"/>
      <c r="L638" s="241"/>
      <c r="M638" s="242"/>
      <c r="N638" s="243"/>
      <c r="O638" s="243"/>
      <c r="P638" s="243"/>
      <c r="Q638" s="243"/>
      <c r="R638" s="243"/>
      <c r="S638" s="243"/>
      <c r="T638" s="244"/>
      <c r="AT638" s="245" t="s">
        <v>299</v>
      </c>
      <c r="AU638" s="245" t="s">
        <v>86</v>
      </c>
      <c r="AV638" s="12" t="s">
        <v>86</v>
      </c>
      <c r="AW638" s="12" t="s">
        <v>4</v>
      </c>
      <c r="AX638" s="12" t="s">
        <v>84</v>
      </c>
      <c r="AY638" s="245" t="s">
        <v>195</v>
      </c>
    </row>
    <row r="639" s="1" customFormat="1" ht="16.5" customHeight="1">
      <c r="B639" s="39"/>
      <c r="C639" s="217" t="s">
        <v>1082</v>
      </c>
      <c r="D639" s="217" t="s">
        <v>198</v>
      </c>
      <c r="E639" s="218" t="s">
        <v>1083</v>
      </c>
      <c r="F639" s="219" t="s">
        <v>1084</v>
      </c>
      <c r="G639" s="220" t="s">
        <v>321</v>
      </c>
      <c r="H639" s="221">
        <v>63.531999999999996</v>
      </c>
      <c r="I639" s="222"/>
      <c r="J639" s="223">
        <f>ROUND(I639*H639,2)</f>
        <v>0</v>
      </c>
      <c r="K639" s="219" t="s">
        <v>202</v>
      </c>
      <c r="L639" s="44"/>
      <c r="M639" s="224" t="s">
        <v>1</v>
      </c>
      <c r="N639" s="225" t="s">
        <v>48</v>
      </c>
      <c r="O639" s="80"/>
      <c r="P639" s="226">
        <f>O639*H639</f>
        <v>0</v>
      </c>
      <c r="Q639" s="226">
        <v>0.00093999999999999997</v>
      </c>
      <c r="R639" s="226">
        <f>Q639*H639</f>
        <v>0.059720079999999995</v>
      </c>
      <c r="S639" s="226">
        <v>0</v>
      </c>
      <c r="T639" s="227">
        <f>S639*H639</f>
        <v>0</v>
      </c>
      <c r="AR639" s="17" t="s">
        <v>376</v>
      </c>
      <c r="AT639" s="17" t="s">
        <v>198</v>
      </c>
      <c r="AU639" s="17" t="s">
        <v>86</v>
      </c>
      <c r="AY639" s="17" t="s">
        <v>195</v>
      </c>
      <c r="BE639" s="228">
        <f>IF(N639="základní",J639,0)</f>
        <v>0</v>
      </c>
      <c r="BF639" s="228">
        <f>IF(N639="snížená",J639,0)</f>
        <v>0</v>
      </c>
      <c r="BG639" s="228">
        <f>IF(N639="zákl. přenesená",J639,0)</f>
        <v>0</v>
      </c>
      <c r="BH639" s="228">
        <f>IF(N639="sníž. přenesená",J639,0)</f>
        <v>0</v>
      </c>
      <c r="BI639" s="228">
        <f>IF(N639="nulová",J639,0)</f>
        <v>0</v>
      </c>
      <c r="BJ639" s="17" t="s">
        <v>84</v>
      </c>
      <c r="BK639" s="228">
        <f>ROUND(I639*H639,2)</f>
        <v>0</v>
      </c>
      <c r="BL639" s="17" t="s">
        <v>376</v>
      </c>
      <c r="BM639" s="17" t="s">
        <v>1085</v>
      </c>
    </row>
    <row r="640" s="12" customFormat="1">
      <c r="B640" s="235"/>
      <c r="C640" s="236"/>
      <c r="D640" s="229" t="s">
        <v>299</v>
      </c>
      <c r="E640" s="237" t="s">
        <v>1</v>
      </c>
      <c r="F640" s="238" t="s">
        <v>1078</v>
      </c>
      <c r="G640" s="236"/>
      <c r="H640" s="239">
        <v>63.531999999999996</v>
      </c>
      <c r="I640" s="240"/>
      <c r="J640" s="236"/>
      <c r="K640" s="236"/>
      <c r="L640" s="241"/>
      <c r="M640" s="242"/>
      <c r="N640" s="243"/>
      <c r="O640" s="243"/>
      <c r="P640" s="243"/>
      <c r="Q640" s="243"/>
      <c r="R640" s="243"/>
      <c r="S640" s="243"/>
      <c r="T640" s="244"/>
      <c r="AT640" s="245" t="s">
        <v>299</v>
      </c>
      <c r="AU640" s="245" t="s">
        <v>86</v>
      </c>
      <c r="AV640" s="12" t="s">
        <v>86</v>
      </c>
      <c r="AW640" s="12" t="s">
        <v>38</v>
      </c>
      <c r="AX640" s="12" t="s">
        <v>77</v>
      </c>
      <c r="AY640" s="245" t="s">
        <v>195</v>
      </c>
    </row>
    <row r="641" s="13" customFormat="1">
      <c r="B641" s="246"/>
      <c r="C641" s="247"/>
      <c r="D641" s="229" t="s">
        <v>299</v>
      </c>
      <c r="E641" s="248" t="s">
        <v>1</v>
      </c>
      <c r="F641" s="249" t="s">
        <v>301</v>
      </c>
      <c r="G641" s="247"/>
      <c r="H641" s="250">
        <v>63.531999999999996</v>
      </c>
      <c r="I641" s="251"/>
      <c r="J641" s="247"/>
      <c r="K641" s="247"/>
      <c r="L641" s="252"/>
      <c r="M641" s="253"/>
      <c r="N641" s="254"/>
      <c r="O641" s="254"/>
      <c r="P641" s="254"/>
      <c r="Q641" s="254"/>
      <c r="R641" s="254"/>
      <c r="S641" s="254"/>
      <c r="T641" s="255"/>
      <c r="AT641" s="256" t="s">
        <v>299</v>
      </c>
      <c r="AU641" s="256" t="s">
        <v>86</v>
      </c>
      <c r="AV641" s="13" t="s">
        <v>215</v>
      </c>
      <c r="AW641" s="13" t="s">
        <v>38</v>
      </c>
      <c r="AX641" s="13" t="s">
        <v>84</v>
      </c>
      <c r="AY641" s="256" t="s">
        <v>195</v>
      </c>
    </row>
    <row r="642" s="1" customFormat="1" ht="16.5" customHeight="1">
      <c r="B642" s="39"/>
      <c r="C642" s="278" t="s">
        <v>1086</v>
      </c>
      <c r="D642" s="278" t="s">
        <v>366</v>
      </c>
      <c r="E642" s="279" t="s">
        <v>1060</v>
      </c>
      <c r="F642" s="280" t="s">
        <v>1061</v>
      </c>
      <c r="G642" s="281" t="s">
        <v>321</v>
      </c>
      <c r="H642" s="282">
        <v>76.238</v>
      </c>
      <c r="I642" s="283"/>
      <c r="J642" s="284">
        <f>ROUND(I642*H642,2)</f>
        <v>0</v>
      </c>
      <c r="K642" s="280" t="s">
        <v>202</v>
      </c>
      <c r="L642" s="285"/>
      <c r="M642" s="286" t="s">
        <v>1</v>
      </c>
      <c r="N642" s="287" t="s">
        <v>48</v>
      </c>
      <c r="O642" s="80"/>
      <c r="P642" s="226">
        <f>O642*H642</f>
        <v>0</v>
      </c>
      <c r="Q642" s="226">
        <v>0.0048999999999999998</v>
      </c>
      <c r="R642" s="226">
        <f>Q642*H642</f>
        <v>0.37356619999999996</v>
      </c>
      <c r="S642" s="226">
        <v>0</v>
      </c>
      <c r="T642" s="227">
        <f>S642*H642</f>
        <v>0</v>
      </c>
      <c r="AR642" s="17" t="s">
        <v>455</v>
      </c>
      <c r="AT642" s="17" t="s">
        <v>366</v>
      </c>
      <c r="AU642" s="17" t="s">
        <v>86</v>
      </c>
      <c r="AY642" s="17" t="s">
        <v>195</v>
      </c>
      <c r="BE642" s="228">
        <f>IF(N642="základní",J642,0)</f>
        <v>0</v>
      </c>
      <c r="BF642" s="228">
        <f>IF(N642="snížená",J642,0)</f>
        <v>0</v>
      </c>
      <c r="BG642" s="228">
        <f>IF(N642="zákl. přenesená",J642,0)</f>
        <v>0</v>
      </c>
      <c r="BH642" s="228">
        <f>IF(N642="sníž. přenesená",J642,0)</f>
        <v>0</v>
      </c>
      <c r="BI642" s="228">
        <f>IF(N642="nulová",J642,0)</f>
        <v>0</v>
      </c>
      <c r="BJ642" s="17" t="s">
        <v>84</v>
      </c>
      <c r="BK642" s="228">
        <f>ROUND(I642*H642,2)</f>
        <v>0</v>
      </c>
      <c r="BL642" s="17" t="s">
        <v>376</v>
      </c>
      <c r="BM642" s="17" t="s">
        <v>1087</v>
      </c>
    </row>
    <row r="643" s="12" customFormat="1">
      <c r="B643" s="235"/>
      <c r="C643" s="236"/>
      <c r="D643" s="229" t="s">
        <v>299</v>
      </c>
      <c r="E643" s="236"/>
      <c r="F643" s="238" t="s">
        <v>1088</v>
      </c>
      <c r="G643" s="236"/>
      <c r="H643" s="239">
        <v>76.238</v>
      </c>
      <c r="I643" s="240"/>
      <c r="J643" s="236"/>
      <c r="K643" s="236"/>
      <c r="L643" s="241"/>
      <c r="M643" s="242"/>
      <c r="N643" s="243"/>
      <c r="O643" s="243"/>
      <c r="P643" s="243"/>
      <c r="Q643" s="243"/>
      <c r="R643" s="243"/>
      <c r="S643" s="243"/>
      <c r="T643" s="244"/>
      <c r="AT643" s="245" t="s">
        <v>299</v>
      </c>
      <c r="AU643" s="245" t="s">
        <v>86</v>
      </c>
      <c r="AV643" s="12" t="s">
        <v>86</v>
      </c>
      <c r="AW643" s="12" t="s">
        <v>4</v>
      </c>
      <c r="AX643" s="12" t="s">
        <v>84</v>
      </c>
      <c r="AY643" s="245" t="s">
        <v>195</v>
      </c>
    </row>
    <row r="644" s="1" customFormat="1" ht="16.5" customHeight="1">
      <c r="B644" s="39"/>
      <c r="C644" s="217" t="s">
        <v>1089</v>
      </c>
      <c r="D644" s="217" t="s">
        <v>198</v>
      </c>
      <c r="E644" s="218" t="s">
        <v>1090</v>
      </c>
      <c r="F644" s="219" t="s">
        <v>1091</v>
      </c>
      <c r="G644" s="220" t="s">
        <v>1041</v>
      </c>
      <c r="H644" s="288"/>
      <c r="I644" s="222"/>
      <c r="J644" s="223">
        <f>ROUND(I644*H644,2)</f>
        <v>0</v>
      </c>
      <c r="K644" s="219" t="s">
        <v>202</v>
      </c>
      <c r="L644" s="44"/>
      <c r="M644" s="224" t="s">
        <v>1</v>
      </c>
      <c r="N644" s="225" t="s">
        <v>48</v>
      </c>
      <c r="O644" s="80"/>
      <c r="P644" s="226">
        <f>O644*H644</f>
        <v>0</v>
      </c>
      <c r="Q644" s="226">
        <v>0</v>
      </c>
      <c r="R644" s="226">
        <f>Q644*H644</f>
        <v>0</v>
      </c>
      <c r="S644" s="226">
        <v>0</v>
      </c>
      <c r="T644" s="227">
        <f>S644*H644</f>
        <v>0</v>
      </c>
      <c r="AR644" s="17" t="s">
        <v>376</v>
      </c>
      <c r="AT644" s="17" t="s">
        <v>198</v>
      </c>
      <c r="AU644" s="17" t="s">
        <v>86</v>
      </c>
      <c r="AY644" s="17" t="s">
        <v>195</v>
      </c>
      <c r="BE644" s="228">
        <f>IF(N644="základní",J644,0)</f>
        <v>0</v>
      </c>
      <c r="BF644" s="228">
        <f>IF(N644="snížená",J644,0)</f>
        <v>0</v>
      </c>
      <c r="BG644" s="228">
        <f>IF(N644="zákl. přenesená",J644,0)</f>
        <v>0</v>
      </c>
      <c r="BH644" s="228">
        <f>IF(N644="sníž. přenesená",J644,0)</f>
        <v>0</v>
      </c>
      <c r="BI644" s="228">
        <f>IF(N644="nulová",J644,0)</f>
        <v>0</v>
      </c>
      <c r="BJ644" s="17" t="s">
        <v>84</v>
      </c>
      <c r="BK644" s="228">
        <f>ROUND(I644*H644,2)</f>
        <v>0</v>
      </c>
      <c r="BL644" s="17" t="s">
        <v>376</v>
      </c>
      <c r="BM644" s="17" t="s">
        <v>1092</v>
      </c>
    </row>
    <row r="645" s="11" customFormat="1" ht="22.8" customHeight="1">
      <c r="B645" s="201"/>
      <c r="C645" s="202"/>
      <c r="D645" s="203" t="s">
        <v>76</v>
      </c>
      <c r="E645" s="215" t="s">
        <v>1093</v>
      </c>
      <c r="F645" s="215" t="s">
        <v>1094</v>
      </c>
      <c r="G645" s="202"/>
      <c r="H645" s="202"/>
      <c r="I645" s="205"/>
      <c r="J645" s="216">
        <f>BK645</f>
        <v>0</v>
      </c>
      <c r="K645" s="202"/>
      <c r="L645" s="207"/>
      <c r="M645" s="208"/>
      <c r="N645" s="209"/>
      <c r="O645" s="209"/>
      <c r="P645" s="210">
        <f>SUM(P646:P713)</f>
        <v>0</v>
      </c>
      <c r="Q645" s="209"/>
      <c r="R645" s="210">
        <f>SUM(R646:R713)</f>
        <v>15.067813080000001</v>
      </c>
      <c r="S645" s="209"/>
      <c r="T645" s="211">
        <f>SUM(T646:T713)</f>
        <v>0</v>
      </c>
      <c r="AR645" s="212" t="s">
        <v>86</v>
      </c>
      <c r="AT645" s="213" t="s">
        <v>76</v>
      </c>
      <c r="AU645" s="213" t="s">
        <v>84</v>
      </c>
      <c r="AY645" s="212" t="s">
        <v>195</v>
      </c>
      <c r="BK645" s="214">
        <f>SUM(BK646:BK713)</f>
        <v>0</v>
      </c>
    </row>
    <row r="646" s="1" customFormat="1" ht="16.5" customHeight="1">
      <c r="B646" s="39"/>
      <c r="C646" s="217" t="s">
        <v>1095</v>
      </c>
      <c r="D646" s="217" t="s">
        <v>198</v>
      </c>
      <c r="E646" s="218" t="s">
        <v>1096</v>
      </c>
      <c r="F646" s="219" t="s">
        <v>1097</v>
      </c>
      <c r="G646" s="220" t="s">
        <v>321</v>
      </c>
      <c r="H646" s="221">
        <v>1453.5450000000001</v>
      </c>
      <c r="I646" s="222"/>
      <c r="J646" s="223">
        <f>ROUND(I646*H646,2)</f>
        <v>0</v>
      </c>
      <c r="K646" s="219" t="s">
        <v>202</v>
      </c>
      <c r="L646" s="44"/>
      <c r="M646" s="224" t="s">
        <v>1</v>
      </c>
      <c r="N646" s="225" t="s">
        <v>48</v>
      </c>
      <c r="O646" s="80"/>
      <c r="P646" s="226">
        <f>O646*H646</f>
        <v>0</v>
      </c>
      <c r="Q646" s="226">
        <v>0</v>
      </c>
      <c r="R646" s="226">
        <f>Q646*H646</f>
        <v>0</v>
      </c>
      <c r="S646" s="226">
        <v>0</v>
      </c>
      <c r="T646" s="227">
        <f>S646*H646</f>
        <v>0</v>
      </c>
      <c r="AR646" s="17" t="s">
        <v>376</v>
      </c>
      <c r="AT646" s="17" t="s">
        <v>198</v>
      </c>
      <c r="AU646" s="17" t="s">
        <v>86</v>
      </c>
      <c r="AY646" s="17" t="s">
        <v>195</v>
      </c>
      <c r="BE646" s="228">
        <f>IF(N646="základní",J646,0)</f>
        <v>0</v>
      </c>
      <c r="BF646" s="228">
        <f>IF(N646="snížená",J646,0)</f>
        <v>0</v>
      </c>
      <c r="BG646" s="228">
        <f>IF(N646="zákl. přenesená",J646,0)</f>
        <v>0</v>
      </c>
      <c r="BH646" s="228">
        <f>IF(N646="sníž. přenesená",J646,0)</f>
        <v>0</v>
      </c>
      <c r="BI646" s="228">
        <f>IF(N646="nulová",J646,0)</f>
        <v>0</v>
      </c>
      <c r="BJ646" s="17" t="s">
        <v>84</v>
      </c>
      <c r="BK646" s="228">
        <f>ROUND(I646*H646,2)</f>
        <v>0</v>
      </c>
      <c r="BL646" s="17" t="s">
        <v>376</v>
      </c>
      <c r="BM646" s="17" t="s">
        <v>1098</v>
      </c>
    </row>
    <row r="647" s="12" customFormat="1">
      <c r="B647" s="235"/>
      <c r="C647" s="236"/>
      <c r="D647" s="229" t="s">
        <v>299</v>
      </c>
      <c r="E647" s="237" t="s">
        <v>1</v>
      </c>
      <c r="F647" s="238" t="s">
        <v>852</v>
      </c>
      <c r="G647" s="236"/>
      <c r="H647" s="239">
        <v>1453.5450000000001</v>
      </c>
      <c r="I647" s="240"/>
      <c r="J647" s="236"/>
      <c r="K647" s="236"/>
      <c r="L647" s="241"/>
      <c r="M647" s="242"/>
      <c r="N647" s="243"/>
      <c r="O647" s="243"/>
      <c r="P647" s="243"/>
      <c r="Q647" s="243"/>
      <c r="R647" s="243"/>
      <c r="S647" s="243"/>
      <c r="T647" s="244"/>
      <c r="AT647" s="245" t="s">
        <v>299</v>
      </c>
      <c r="AU647" s="245" t="s">
        <v>86</v>
      </c>
      <c r="AV647" s="12" t="s">
        <v>86</v>
      </c>
      <c r="AW647" s="12" t="s">
        <v>38</v>
      </c>
      <c r="AX647" s="12" t="s">
        <v>77</v>
      </c>
      <c r="AY647" s="245" t="s">
        <v>195</v>
      </c>
    </row>
    <row r="648" s="13" customFormat="1">
      <c r="B648" s="246"/>
      <c r="C648" s="247"/>
      <c r="D648" s="229" t="s">
        <v>299</v>
      </c>
      <c r="E648" s="248" t="s">
        <v>1</v>
      </c>
      <c r="F648" s="249" t="s">
        <v>301</v>
      </c>
      <c r="G648" s="247"/>
      <c r="H648" s="250">
        <v>1453.5450000000001</v>
      </c>
      <c r="I648" s="251"/>
      <c r="J648" s="247"/>
      <c r="K648" s="247"/>
      <c r="L648" s="252"/>
      <c r="M648" s="253"/>
      <c r="N648" s="254"/>
      <c r="O648" s="254"/>
      <c r="P648" s="254"/>
      <c r="Q648" s="254"/>
      <c r="R648" s="254"/>
      <c r="S648" s="254"/>
      <c r="T648" s="255"/>
      <c r="AT648" s="256" t="s">
        <v>299</v>
      </c>
      <c r="AU648" s="256" t="s">
        <v>86</v>
      </c>
      <c r="AV648" s="13" t="s">
        <v>215</v>
      </c>
      <c r="AW648" s="13" t="s">
        <v>38</v>
      </c>
      <c r="AX648" s="13" t="s">
        <v>84</v>
      </c>
      <c r="AY648" s="256" t="s">
        <v>195</v>
      </c>
    </row>
    <row r="649" s="1" customFormat="1" ht="16.5" customHeight="1">
      <c r="B649" s="39"/>
      <c r="C649" s="278" t="s">
        <v>1099</v>
      </c>
      <c r="D649" s="278" t="s">
        <v>366</v>
      </c>
      <c r="E649" s="279" t="s">
        <v>1100</v>
      </c>
      <c r="F649" s="280" t="s">
        <v>1101</v>
      </c>
      <c r="G649" s="281" t="s">
        <v>321</v>
      </c>
      <c r="H649" s="282">
        <v>1526.222</v>
      </c>
      <c r="I649" s="283"/>
      <c r="J649" s="284">
        <f>ROUND(I649*H649,2)</f>
        <v>0</v>
      </c>
      <c r="K649" s="280" t="s">
        <v>202</v>
      </c>
      <c r="L649" s="285"/>
      <c r="M649" s="286" t="s">
        <v>1</v>
      </c>
      <c r="N649" s="287" t="s">
        <v>48</v>
      </c>
      <c r="O649" s="80"/>
      <c r="P649" s="226">
        <f>O649*H649</f>
        <v>0</v>
      </c>
      <c r="Q649" s="226">
        <v>0.0028</v>
      </c>
      <c r="R649" s="226">
        <f>Q649*H649</f>
        <v>4.2734215999999998</v>
      </c>
      <c r="S649" s="226">
        <v>0</v>
      </c>
      <c r="T649" s="227">
        <f>S649*H649</f>
        <v>0</v>
      </c>
      <c r="AR649" s="17" t="s">
        <v>455</v>
      </c>
      <c r="AT649" s="17" t="s">
        <v>366</v>
      </c>
      <c r="AU649" s="17" t="s">
        <v>86</v>
      </c>
      <c r="AY649" s="17" t="s">
        <v>195</v>
      </c>
      <c r="BE649" s="228">
        <f>IF(N649="základní",J649,0)</f>
        <v>0</v>
      </c>
      <c r="BF649" s="228">
        <f>IF(N649="snížená",J649,0)</f>
        <v>0</v>
      </c>
      <c r="BG649" s="228">
        <f>IF(N649="zákl. přenesená",J649,0)</f>
        <v>0</v>
      </c>
      <c r="BH649" s="228">
        <f>IF(N649="sníž. přenesená",J649,0)</f>
        <v>0</v>
      </c>
      <c r="BI649" s="228">
        <f>IF(N649="nulová",J649,0)</f>
        <v>0</v>
      </c>
      <c r="BJ649" s="17" t="s">
        <v>84</v>
      </c>
      <c r="BK649" s="228">
        <f>ROUND(I649*H649,2)</f>
        <v>0</v>
      </c>
      <c r="BL649" s="17" t="s">
        <v>376</v>
      </c>
      <c r="BM649" s="17" t="s">
        <v>1102</v>
      </c>
    </row>
    <row r="650" s="12" customFormat="1">
      <c r="B650" s="235"/>
      <c r="C650" s="236"/>
      <c r="D650" s="229" t="s">
        <v>299</v>
      </c>
      <c r="E650" s="236"/>
      <c r="F650" s="238" t="s">
        <v>1103</v>
      </c>
      <c r="G650" s="236"/>
      <c r="H650" s="239">
        <v>1526.222</v>
      </c>
      <c r="I650" s="240"/>
      <c r="J650" s="236"/>
      <c r="K650" s="236"/>
      <c r="L650" s="241"/>
      <c r="M650" s="242"/>
      <c r="N650" s="243"/>
      <c r="O650" s="243"/>
      <c r="P650" s="243"/>
      <c r="Q650" s="243"/>
      <c r="R650" s="243"/>
      <c r="S650" s="243"/>
      <c r="T650" s="244"/>
      <c r="AT650" s="245" t="s">
        <v>299</v>
      </c>
      <c r="AU650" s="245" t="s">
        <v>86</v>
      </c>
      <c r="AV650" s="12" t="s">
        <v>86</v>
      </c>
      <c r="AW650" s="12" t="s">
        <v>4</v>
      </c>
      <c r="AX650" s="12" t="s">
        <v>84</v>
      </c>
      <c r="AY650" s="245" t="s">
        <v>195</v>
      </c>
    </row>
    <row r="651" s="1" customFormat="1" ht="16.5" customHeight="1">
      <c r="B651" s="39"/>
      <c r="C651" s="217" t="s">
        <v>1104</v>
      </c>
      <c r="D651" s="217" t="s">
        <v>198</v>
      </c>
      <c r="E651" s="218" t="s">
        <v>1096</v>
      </c>
      <c r="F651" s="219" t="s">
        <v>1097</v>
      </c>
      <c r="G651" s="220" t="s">
        <v>321</v>
      </c>
      <c r="H651" s="221">
        <v>383.31999999999999</v>
      </c>
      <c r="I651" s="222"/>
      <c r="J651" s="223">
        <f>ROUND(I651*H651,2)</f>
        <v>0</v>
      </c>
      <c r="K651" s="219" t="s">
        <v>202</v>
      </c>
      <c r="L651" s="44"/>
      <c r="M651" s="224" t="s">
        <v>1</v>
      </c>
      <c r="N651" s="225" t="s">
        <v>48</v>
      </c>
      <c r="O651" s="80"/>
      <c r="P651" s="226">
        <f>O651*H651</f>
        <v>0</v>
      </c>
      <c r="Q651" s="226">
        <v>0</v>
      </c>
      <c r="R651" s="226">
        <f>Q651*H651</f>
        <v>0</v>
      </c>
      <c r="S651" s="226">
        <v>0</v>
      </c>
      <c r="T651" s="227">
        <f>S651*H651</f>
        <v>0</v>
      </c>
      <c r="AR651" s="17" t="s">
        <v>376</v>
      </c>
      <c r="AT651" s="17" t="s">
        <v>198</v>
      </c>
      <c r="AU651" s="17" t="s">
        <v>86</v>
      </c>
      <c r="AY651" s="17" t="s">
        <v>195</v>
      </c>
      <c r="BE651" s="228">
        <f>IF(N651="základní",J651,0)</f>
        <v>0</v>
      </c>
      <c r="BF651" s="228">
        <f>IF(N651="snížená",J651,0)</f>
        <v>0</v>
      </c>
      <c r="BG651" s="228">
        <f>IF(N651="zákl. přenesená",J651,0)</f>
        <v>0</v>
      </c>
      <c r="BH651" s="228">
        <f>IF(N651="sníž. přenesená",J651,0)</f>
        <v>0</v>
      </c>
      <c r="BI651" s="228">
        <f>IF(N651="nulová",J651,0)</f>
        <v>0</v>
      </c>
      <c r="BJ651" s="17" t="s">
        <v>84</v>
      </c>
      <c r="BK651" s="228">
        <f>ROUND(I651*H651,2)</f>
        <v>0</v>
      </c>
      <c r="BL651" s="17" t="s">
        <v>376</v>
      </c>
      <c r="BM651" s="17" t="s">
        <v>1105</v>
      </c>
    </row>
    <row r="652" s="12" customFormat="1">
      <c r="B652" s="235"/>
      <c r="C652" s="236"/>
      <c r="D652" s="229" t="s">
        <v>299</v>
      </c>
      <c r="E652" s="237" t="s">
        <v>1</v>
      </c>
      <c r="F652" s="238" t="s">
        <v>864</v>
      </c>
      <c r="G652" s="236"/>
      <c r="H652" s="239">
        <v>383.31999999999999</v>
      </c>
      <c r="I652" s="240"/>
      <c r="J652" s="236"/>
      <c r="K652" s="236"/>
      <c r="L652" s="241"/>
      <c r="M652" s="242"/>
      <c r="N652" s="243"/>
      <c r="O652" s="243"/>
      <c r="P652" s="243"/>
      <c r="Q652" s="243"/>
      <c r="R652" s="243"/>
      <c r="S652" s="243"/>
      <c r="T652" s="244"/>
      <c r="AT652" s="245" t="s">
        <v>299</v>
      </c>
      <c r="AU652" s="245" t="s">
        <v>86</v>
      </c>
      <c r="AV652" s="12" t="s">
        <v>86</v>
      </c>
      <c r="AW652" s="12" t="s">
        <v>38</v>
      </c>
      <c r="AX652" s="12" t="s">
        <v>77</v>
      </c>
      <c r="AY652" s="245" t="s">
        <v>195</v>
      </c>
    </row>
    <row r="653" s="13" customFormat="1">
      <c r="B653" s="246"/>
      <c r="C653" s="247"/>
      <c r="D653" s="229" t="s">
        <v>299</v>
      </c>
      <c r="E653" s="248" t="s">
        <v>1</v>
      </c>
      <c r="F653" s="249" t="s">
        <v>301</v>
      </c>
      <c r="G653" s="247"/>
      <c r="H653" s="250">
        <v>383.31999999999999</v>
      </c>
      <c r="I653" s="251"/>
      <c r="J653" s="247"/>
      <c r="K653" s="247"/>
      <c r="L653" s="252"/>
      <c r="M653" s="253"/>
      <c r="N653" s="254"/>
      <c r="O653" s="254"/>
      <c r="P653" s="254"/>
      <c r="Q653" s="254"/>
      <c r="R653" s="254"/>
      <c r="S653" s="254"/>
      <c r="T653" s="255"/>
      <c r="AT653" s="256" t="s">
        <v>299</v>
      </c>
      <c r="AU653" s="256" t="s">
        <v>86</v>
      </c>
      <c r="AV653" s="13" t="s">
        <v>215</v>
      </c>
      <c r="AW653" s="13" t="s">
        <v>38</v>
      </c>
      <c r="AX653" s="13" t="s">
        <v>84</v>
      </c>
      <c r="AY653" s="256" t="s">
        <v>195</v>
      </c>
    </row>
    <row r="654" s="1" customFormat="1" ht="22.5" customHeight="1">
      <c r="B654" s="39"/>
      <c r="C654" s="278" t="s">
        <v>1106</v>
      </c>
      <c r="D654" s="278" t="s">
        <v>366</v>
      </c>
      <c r="E654" s="279" t="s">
        <v>1107</v>
      </c>
      <c r="F654" s="280" t="s">
        <v>1108</v>
      </c>
      <c r="G654" s="281" t="s">
        <v>321</v>
      </c>
      <c r="H654" s="282">
        <v>402.48599999999999</v>
      </c>
      <c r="I654" s="283"/>
      <c r="J654" s="284">
        <f>ROUND(I654*H654,2)</f>
        <v>0</v>
      </c>
      <c r="K654" s="280" t="s">
        <v>1</v>
      </c>
      <c r="L654" s="285"/>
      <c r="M654" s="286" t="s">
        <v>1</v>
      </c>
      <c r="N654" s="287" t="s">
        <v>48</v>
      </c>
      <c r="O654" s="80"/>
      <c r="P654" s="226">
        <f>O654*H654</f>
        <v>0</v>
      </c>
      <c r="Q654" s="226">
        <v>0.00031</v>
      </c>
      <c r="R654" s="226">
        <f>Q654*H654</f>
        <v>0.12477065999999999</v>
      </c>
      <c r="S654" s="226">
        <v>0</v>
      </c>
      <c r="T654" s="227">
        <f>S654*H654</f>
        <v>0</v>
      </c>
      <c r="AR654" s="17" t="s">
        <v>455</v>
      </c>
      <c r="AT654" s="17" t="s">
        <v>366</v>
      </c>
      <c r="AU654" s="17" t="s">
        <v>86</v>
      </c>
      <c r="AY654" s="17" t="s">
        <v>195</v>
      </c>
      <c r="BE654" s="228">
        <f>IF(N654="základní",J654,0)</f>
        <v>0</v>
      </c>
      <c r="BF654" s="228">
        <f>IF(N654="snížená",J654,0)</f>
        <v>0</v>
      </c>
      <c r="BG654" s="228">
        <f>IF(N654="zákl. přenesená",J654,0)</f>
        <v>0</v>
      </c>
      <c r="BH654" s="228">
        <f>IF(N654="sníž. přenesená",J654,0)</f>
        <v>0</v>
      </c>
      <c r="BI654" s="228">
        <f>IF(N654="nulová",J654,0)</f>
        <v>0</v>
      </c>
      <c r="BJ654" s="17" t="s">
        <v>84</v>
      </c>
      <c r="BK654" s="228">
        <f>ROUND(I654*H654,2)</f>
        <v>0</v>
      </c>
      <c r="BL654" s="17" t="s">
        <v>376</v>
      </c>
      <c r="BM654" s="17" t="s">
        <v>1109</v>
      </c>
    </row>
    <row r="655" s="12" customFormat="1">
      <c r="B655" s="235"/>
      <c r="C655" s="236"/>
      <c r="D655" s="229" t="s">
        <v>299</v>
      </c>
      <c r="E655" s="236"/>
      <c r="F655" s="238" t="s">
        <v>1110</v>
      </c>
      <c r="G655" s="236"/>
      <c r="H655" s="239">
        <v>402.48599999999999</v>
      </c>
      <c r="I655" s="240"/>
      <c r="J655" s="236"/>
      <c r="K655" s="236"/>
      <c r="L655" s="241"/>
      <c r="M655" s="242"/>
      <c r="N655" s="243"/>
      <c r="O655" s="243"/>
      <c r="P655" s="243"/>
      <c r="Q655" s="243"/>
      <c r="R655" s="243"/>
      <c r="S655" s="243"/>
      <c r="T655" s="244"/>
      <c r="AT655" s="245" t="s">
        <v>299</v>
      </c>
      <c r="AU655" s="245" t="s">
        <v>86</v>
      </c>
      <c r="AV655" s="12" t="s">
        <v>86</v>
      </c>
      <c r="AW655" s="12" t="s">
        <v>4</v>
      </c>
      <c r="AX655" s="12" t="s">
        <v>84</v>
      </c>
      <c r="AY655" s="245" t="s">
        <v>195</v>
      </c>
    </row>
    <row r="656" s="1" customFormat="1" ht="16.5" customHeight="1">
      <c r="B656" s="39"/>
      <c r="C656" s="217" t="s">
        <v>1111</v>
      </c>
      <c r="D656" s="217" t="s">
        <v>198</v>
      </c>
      <c r="E656" s="218" t="s">
        <v>1112</v>
      </c>
      <c r="F656" s="219" t="s">
        <v>1113</v>
      </c>
      <c r="G656" s="220" t="s">
        <v>321</v>
      </c>
      <c r="H656" s="221">
        <v>387.31</v>
      </c>
      <c r="I656" s="222"/>
      <c r="J656" s="223">
        <f>ROUND(I656*H656,2)</f>
        <v>0</v>
      </c>
      <c r="K656" s="219" t="s">
        <v>202</v>
      </c>
      <c r="L656" s="44"/>
      <c r="M656" s="224" t="s">
        <v>1</v>
      </c>
      <c r="N656" s="225" t="s">
        <v>48</v>
      </c>
      <c r="O656" s="80"/>
      <c r="P656" s="226">
        <f>O656*H656</f>
        <v>0</v>
      </c>
      <c r="Q656" s="226">
        <v>0</v>
      </c>
      <c r="R656" s="226">
        <f>Q656*H656</f>
        <v>0</v>
      </c>
      <c r="S656" s="226">
        <v>0</v>
      </c>
      <c r="T656" s="227">
        <f>S656*H656</f>
        <v>0</v>
      </c>
      <c r="AR656" s="17" t="s">
        <v>376</v>
      </c>
      <c r="AT656" s="17" t="s">
        <v>198</v>
      </c>
      <c r="AU656" s="17" t="s">
        <v>86</v>
      </c>
      <c r="AY656" s="17" t="s">
        <v>195</v>
      </c>
      <c r="BE656" s="228">
        <f>IF(N656="základní",J656,0)</f>
        <v>0</v>
      </c>
      <c r="BF656" s="228">
        <f>IF(N656="snížená",J656,0)</f>
        <v>0</v>
      </c>
      <c r="BG656" s="228">
        <f>IF(N656="zákl. přenesená",J656,0)</f>
        <v>0</v>
      </c>
      <c r="BH656" s="228">
        <f>IF(N656="sníž. přenesená",J656,0)</f>
        <v>0</v>
      </c>
      <c r="BI656" s="228">
        <f>IF(N656="nulová",J656,0)</f>
        <v>0</v>
      </c>
      <c r="BJ656" s="17" t="s">
        <v>84</v>
      </c>
      <c r="BK656" s="228">
        <f>ROUND(I656*H656,2)</f>
        <v>0</v>
      </c>
      <c r="BL656" s="17" t="s">
        <v>376</v>
      </c>
      <c r="BM656" s="17" t="s">
        <v>1114</v>
      </c>
    </row>
    <row r="657" s="12" customFormat="1">
      <c r="B657" s="235"/>
      <c r="C657" s="236"/>
      <c r="D657" s="229" t="s">
        <v>299</v>
      </c>
      <c r="E657" s="237" t="s">
        <v>1</v>
      </c>
      <c r="F657" s="238" t="s">
        <v>863</v>
      </c>
      <c r="G657" s="236"/>
      <c r="H657" s="239">
        <v>387.31</v>
      </c>
      <c r="I657" s="240"/>
      <c r="J657" s="236"/>
      <c r="K657" s="236"/>
      <c r="L657" s="241"/>
      <c r="M657" s="242"/>
      <c r="N657" s="243"/>
      <c r="O657" s="243"/>
      <c r="P657" s="243"/>
      <c r="Q657" s="243"/>
      <c r="R657" s="243"/>
      <c r="S657" s="243"/>
      <c r="T657" s="244"/>
      <c r="AT657" s="245" t="s">
        <v>299</v>
      </c>
      <c r="AU657" s="245" t="s">
        <v>86</v>
      </c>
      <c r="AV657" s="12" t="s">
        <v>86</v>
      </c>
      <c r="AW657" s="12" t="s">
        <v>38</v>
      </c>
      <c r="AX657" s="12" t="s">
        <v>77</v>
      </c>
      <c r="AY657" s="245" t="s">
        <v>195</v>
      </c>
    </row>
    <row r="658" s="13" customFormat="1">
      <c r="B658" s="246"/>
      <c r="C658" s="247"/>
      <c r="D658" s="229" t="s">
        <v>299</v>
      </c>
      <c r="E658" s="248" t="s">
        <v>1</v>
      </c>
      <c r="F658" s="249" t="s">
        <v>301</v>
      </c>
      <c r="G658" s="247"/>
      <c r="H658" s="250">
        <v>387.31</v>
      </c>
      <c r="I658" s="251"/>
      <c r="J658" s="247"/>
      <c r="K658" s="247"/>
      <c r="L658" s="252"/>
      <c r="M658" s="253"/>
      <c r="N658" s="254"/>
      <c r="O658" s="254"/>
      <c r="P658" s="254"/>
      <c r="Q658" s="254"/>
      <c r="R658" s="254"/>
      <c r="S658" s="254"/>
      <c r="T658" s="255"/>
      <c r="AT658" s="256" t="s">
        <v>299</v>
      </c>
      <c r="AU658" s="256" t="s">
        <v>86</v>
      </c>
      <c r="AV658" s="13" t="s">
        <v>215</v>
      </c>
      <c r="AW658" s="13" t="s">
        <v>38</v>
      </c>
      <c r="AX658" s="13" t="s">
        <v>84</v>
      </c>
      <c r="AY658" s="256" t="s">
        <v>195</v>
      </c>
    </row>
    <row r="659" s="1" customFormat="1" ht="16.5" customHeight="1">
      <c r="B659" s="39"/>
      <c r="C659" s="278" t="s">
        <v>1115</v>
      </c>
      <c r="D659" s="278" t="s">
        <v>366</v>
      </c>
      <c r="E659" s="279" t="s">
        <v>1116</v>
      </c>
      <c r="F659" s="280" t="s">
        <v>1117</v>
      </c>
      <c r="G659" s="281" t="s">
        <v>321</v>
      </c>
      <c r="H659" s="282">
        <v>813.351</v>
      </c>
      <c r="I659" s="283"/>
      <c r="J659" s="284">
        <f>ROUND(I659*H659,2)</f>
        <v>0</v>
      </c>
      <c r="K659" s="280" t="s">
        <v>202</v>
      </c>
      <c r="L659" s="285"/>
      <c r="M659" s="286" t="s">
        <v>1</v>
      </c>
      <c r="N659" s="287" t="s">
        <v>48</v>
      </c>
      <c r="O659" s="80"/>
      <c r="P659" s="226">
        <f>O659*H659</f>
        <v>0</v>
      </c>
      <c r="Q659" s="226">
        <v>0.0018</v>
      </c>
      <c r="R659" s="226">
        <f>Q659*H659</f>
        <v>1.4640317999999999</v>
      </c>
      <c r="S659" s="226">
        <v>0</v>
      </c>
      <c r="T659" s="227">
        <f>S659*H659</f>
        <v>0</v>
      </c>
      <c r="AR659" s="17" t="s">
        <v>455</v>
      </c>
      <c r="AT659" s="17" t="s">
        <v>366</v>
      </c>
      <c r="AU659" s="17" t="s">
        <v>86</v>
      </c>
      <c r="AY659" s="17" t="s">
        <v>195</v>
      </c>
      <c r="BE659" s="228">
        <f>IF(N659="základní",J659,0)</f>
        <v>0</v>
      </c>
      <c r="BF659" s="228">
        <f>IF(N659="snížená",J659,0)</f>
        <v>0</v>
      </c>
      <c r="BG659" s="228">
        <f>IF(N659="zákl. přenesená",J659,0)</f>
        <v>0</v>
      </c>
      <c r="BH659" s="228">
        <f>IF(N659="sníž. přenesená",J659,0)</f>
        <v>0</v>
      </c>
      <c r="BI659" s="228">
        <f>IF(N659="nulová",J659,0)</f>
        <v>0</v>
      </c>
      <c r="BJ659" s="17" t="s">
        <v>84</v>
      </c>
      <c r="BK659" s="228">
        <f>ROUND(I659*H659,2)</f>
        <v>0</v>
      </c>
      <c r="BL659" s="17" t="s">
        <v>376</v>
      </c>
      <c r="BM659" s="17" t="s">
        <v>1118</v>
      </c>
    </row>
    <row r="660" s="12" customFormat="1">
      <c r="B660" s="235"/>
      <c r="C660" s="236"/>
      <c r="D660" s="229" t="s">
        <v>299</v>
      </c>
      <c r="E660" s="236"/>
      <c r="F660" s="238" t="s">
        <v>1119</v>
      </c>
      <c r="G660" s="236"/>
      <c r="H660" s="239">
        <v>813.351</v>
      </c>
      <c r="I660" s="240"/>
      <c r="J660" s="236"/>
      <c r="K660" s="236"/>
      <c r="L660" s="241"/>
      <c r="M660" s="242"/>
      <c r="N660" s="243"/>
      <c r="O660" s="243"/>
      <c r="P660" s="243"/>
      <c r="Q660" s="243"/>
      <c r="R660" s="243"/>
      <c r="S660" s="243"/>
      <c r="T660" s="244"/>
      <c r="AT660" s="245" t="s">
        <v>299</v>
      </c>
      <c r="AU660" s="245" t="s">
        <v>86</v>
      </c>
      <c r="AV660" s="12" t="s">
        <v>86</v>
      </c>
      <c r="AW660" s="12" t="s">
        <v>4</v>
      </c>
      <c r="AX660" s="12" t="s">
        <v>84</v>
      </c>
      <c r="AY660" s="245" t="s">
        <v>195</v>
      </c>
    </row>
    <row r="661" s="1" customFormat="1" ht="16.5" customHeight="1">
      <c r="B661" s="39"/>
      <c r="C661" s="217" t="s">
        <v>1120</v>
      </c>
      <c r="D661" s="217" t="s">
        <v>198</v>
      </c>
      <c r="E661" s="218" t="s">
        <v>1121</v>
      </c>
      <c r="F661" s="219" t="s">
        <v>1122</v>
      </c>
      <c r="G661" s="220" t="s">
        <v>321</v>
      </c>
      <c r="H661" s="221">
        <v>285.72800000000001</v>
      </c>
      <c r="I661" s="222"/>
      <c r="J661" s="223">
        <f>ROUND(I661*H661,2)</f>
        <v>0</v>
      </c>
      <c r="K661" s="219" t="s">
        <v>202</v>
      </c>
      <c r="L661" s="44"/>
      <c r="M661" s="224" t="s">
        <v>1</v>
      </c>
      <c r="N661" s="225" t="s">
        <v>48</v>
      </c>
      <c r="O661" s="80"/>
      <c r="P661" s="226">
        <f>O661*H661</f>
        <v>0</v>
      </c>
      <c r="Q661" s="226">
        <v>0.0060000000000000001</v>
      </c>
      <c r="R661" s="226">
        <f>Q661*H661</f>
        <v>1.7143680000000001</v>
      </c>
      <c r="S661" s="226">
        <v>0</v>
      </c>
      <c r="T661" s="227">
        <f>S661*H661</f>
        <v>0</v>
      </c>
      <c r="AR661" s="17" t="s">
        <v>376</v>
      </c>
      <c r="AT661" s="17" t="s">
        <v>198</v>
      </c>
      <c r="AU661" s="17" t="s">
        <v>86</v>
      </c>
      <c r="AY661" s="17" t="s">
        <v>195</v>
      </c>
      <c r="BE661" s="228">
        <f>IF(N661="základní",J661,0)</f>
        <v>0</v>
      </c>
      <c r="BF661" s="228">
        <f>IF(N661="snížená",J661,0)</f>
        <v>0</v>
      </c>
      <c r="BG661" s="228">
        <f>IF(N661="zákl. přenesená",J661,0)</f>
        <v>0</v>
      </c>
      <c r="BH661" s="228">
        <f>IF(N661="sníž. přenesená",J661,0)</f>
        <v>0</v>
      </c>
      <c r="BI661" s="228">
        <f>IF(N661="nulová",J661,0)</f>
        <v>0</v>
      </c>
      <c r="BJ661" s="17" t="s">
        <v>84</v>
      </c>
      <c r="BK661" s="228">
        <f>ROUND(I661*H661,2)</f>
        <v>0</v>
      </c>
      <c r="BL661" s="17" t="s">
        <v>376</v>
      </c>
      <c r="BM661" s="17" t="s">
        <v>1123</v>
      </c>
    </row>
    <row r="662" s="12" customFormat="1">
      <c r="B662" s="235"/>
      <c r="C662" s="236"/>
      <c r="D662" s="229" t="s">
        <v>299</v>
      </c>
      <c r="E662" s="237" t="s">
        <v>1</v>
      </c>
      <c r="F662" s="238" t="s">
        <v>1124</v>
      </c>
      <c r="G662" s="236"/>
      <c r="H662" s="239">
        <v>285.72800000000001</v>
      </c>
      <c r="I662" s="240"/>
      <c r="J662" s="236"/>
      <c r="K662" s="236"/>
      <c r="L662" s="241"/>
      <c r="M662" s="242"/>
      <c r="N662" s="243"/>
      <c r="O662" s="243"/>
      <c r="P662" s="243"/>
      <c r="Q662" s="243"/>
      <c r="R662" s="243"/>
      <c r="S662" s="243"/>
      <c r="T662" s="244"/>
      <c r="AT662" s="245" t="s">
        <v>299</v>
      </c>
      <c r="AU662" s="245" t="s">
        <v>86</v>
      </c>
      <c r="AV662" s="12" t="s">
        <v>86</v>
      </c>
      <c r="AW662" s="12" t="s">
        <v>38</v>
      </c>
      <c r="AX662" s="12" t="s">
        <v>77</v>
      </c>
      <c r="AY662" s="245" t="s">
        <v>195</v>
      </c>
    </row>
    <row r="663" s="13" customFormat="1">
      <c r="B663" s="246"/>
      <c r="C663" s="247"/>
      <c r="D663" s="229" t="s">
        <v>299</v>
      </c>
      <c r="E663" s="248" t="s">
        <v>1</v>
      </c>
      <c r="F663" s="249" t="s">
        <v>301</v>
      </c>
      <c r="G663" s="247"/>
      <c r="H663" s="250">
        <v>285.72800000000001</v>
      </c>
      <c r="I663" s="251"/>
      <c r="J663" s="247"/>
      <c r="K663" s="247"/>
      <c r="L663" s="252"/>
      <c r="M663" s="253"/>
      <c r="N663" s="254"/>
      <c r="O663" s="254"/>
      <c r="P663" s="254"/>
      <c r="Q663" s="254"/>
      <c r="R663" s="254"/>
      <c r="S663" s="254"/>
      <c r="T663" s="255"/>
      <c r="AT663" s="256" t="s">
        <v>299</v>
      </c>
      <c r="AU663" s="256" t="s">
        <v>86</v>
      </c>
      <c r="AV663" s="13" t="s">
        <v>215</v>
      </c>
      <c r="AW663" s="13" t="s">
        <v>38</v>
      </c>
      <c r="AX663" s="13" t="s">
        <v>84</v>
      </c>
      <c r="AY663" s="256" t="s">
        <v>195</v>
      </c>
    </row>
    <row r="664" s="1" customFormat="1" ht="16.5" customHeight="1">
      <c r="B664" s="39"/>
      <c r="C664" s="278" t="s">
        <v>1125</v>
      </c>
      <c r="D664" s="278" t="s">
        <v>366</v>
      </c>
      <c r="E664" s="279" t="s">
        <v>1126</v>
      </c>
      <c r="F664" s="280" t="s">
        <v>1127</v>
      </c>
      <c r="G664" s="281" t="s">
        <v>309</v>
      </c>
      <c r="H664" s="282">
        <v>39.450000000000003</v>
      </c>
      <c r="I664" s="283"/>
      <c r="J664" s="284">
        <f>ROUND(I664*H664,2)</f>
        <v>0</v>
      </c>
      <c r="K664" s="280" t="s">
        <v>202</v>
      </c>
      <c r="L664" s="285"/>
      <c r="M664" s="286" t="s">
        <v>1</v>
      </c>
      <c r="N664" s="287" t="s">
        <v>48</v>
      </c>
      <c r="O664" s="80"/>
      <c r="P664" s="226">
        <f>O664*H664</f>
        <v>0</v>
      </c>
      <c r="Q664" s="226">
        <v>0.029999999999999999</v>
      </c>
      <c r="R664" s="226">
        <f>Q664*H664</f>
        <v>1.1835</v>
      </c>
      <c r="S664" s="226">
        <v>0</v>
      </c>
      <c r="T664" s="227">
        <f>S664*H664</f>
        <v>0</v>
      </c>
      <c r="AR664" s="17" t="s">
        <v>455</v>
      </c>
      <c r="AT664" s="17" t="s">
        <v>366</v>
      </c>
      <c r="AU664" s="17" t="s">
        <v>86</v>
      </c>
      <c r="AY664" s="17" t="s">
        <v>195</v>
      </c>
      <c r="BE664" s="228">
        <f>IF(N664="základní",J664,0)</f>
        <v>0</v>
      </c>
      <c r="BF664" s="228">
        <f>IF(N664="snížená",J664,0)</f>
        <v>0</v>
      </c>
      <c r="BG664" s="228">
        <f>IF(N664="zákl. přenesená",J664,0)</f>
        <v>0</v>
      </c>
      <c r="BH664" s="228">
        <f>IF(N664="sníž. přenesená",J664,0)</f>
        <v>0</v>
      </c>
      <c r="BI664" s="228">
        <f>IF(N664="nulová",J664,0)</f>
        <v>0</v>
      </c>
      <c r="BJ664" s="17" t="s">
        <v>84</v>
      </c>
      <c r="BK664" s="228">
        <f>ROUND(I664*H664,2)</f>
        <v>0</v>
      </c>
      <c r="BL664" s="17" t="s">
        <v>376</v>
      </c>
      <c r="BM664" s="17" t="s">
        <v>1128</v>
      </c>
    </row>
    <row r="665" s="12" customFormat="1">
      <c r="B665" s="235"/>
      <c r="C665" s="236"/>
      <c r="D665" s="229" t="s">
        <v>299</v>
      </c>
      <c r="E665" s="237" t="s">
        <v>1</v>
      </c>
      <c r="F665" s="238" t="s">
        <v>1129</v>
      </c>
      <c r="G665" s="236"/>
      <c r="H665" s="239">
        <v>39.450000000000003</v>
      </c>
      <c r="I665" s="240"/>
      <c r="J665" s="236"/>
      <c r="K665" s="236"/>
      <c r="L665" s="241"/>
      <c r="M665" s="242"/>
      <c r="N665" s="243"/>
      <c r="O665" s="243"/>
      <c r="P665" s="243"/>
      <c r="Q665" s="243"/>
      <c r="R665" s="243"/>
      <c r="S665" s="243"/>
      <c r="T665" s="244"/>
      <c r="AT665" s="245" t="s">
        <v>299</v>
      </c>
      <c r="AU665" s="245" t="s">
        <v>86</v>
      </c>
      <c r="AV665" s="12" t="s">
        <v>86</v>
      </c>
      <c r="AW665" s="12" t="s">
        <v>38</v>
      </c>
      <c r="AX665" s="12" t="s">
        <v>77</v>
      </c>
      <c r="AY665" s="245" t="s">
        <v>195</v>
      </c>
    </row>
    <row r="666" s="13" customFormat="1">
      <c r="B666" s="246"/>
      <c r="C666" s="247"/>
      <c r="D666" s="229" t="s">
        <v>299</v>
      </c>
      <c r="E666" s="248" t="s">
        <v>1</v>
      </c>
      <c r="F666" s="249" t="s">
        <v>301</v>
      </c>
      <c r="G666" s="247"/>
      <c r="H666" s="250">
        <v>39.450000000000003</v>
      </c>
      <c r="I666" s="251"/>
      <c r="J666" s="247"/>
      <c r="K666" s="247"/>
      <c r="L666" s="252"/>
      <c r="M666" s="253"/>
      <c r="N666" s="254"/>
      <c r="O666" s="254"/>
      <c r="P666" s="254"/>
      <c r="Q666" s="254"/>
      <c r="R666" s="254"/>
      <c r="S666" s="254"/>
      <c r="T666" s="255"/>
      <c r="AT666" s="256" t="s">
        <v>299</v>
      </c>
      <c r="AU666" s="256" t="s">
        <v>86</v>
      </c>
      <c r="AV666" s="13" t="s">
        <v>215</v>
      </c>
      <c r="AW666" s="13" t="s">
        <v>38</v>
      </c>
      <c r="AX666" s="13" t="s">
        <v>84</v>
      </c>
      <c r="AY666" s="256" t="s">
        <v>195</v>
      </c>
    </row>
    <row r="667" s="1" customFormat="1" ht="16.5" customHeight="1">
      <c r="B667" s="39"/>
      <c r="C667" s="217" t="s">
        <v>1130</v>
      </c>
      <c r="D667" s="217" t="s">
        <v>198</v>
      </c>
      <c r="E667" s="218" t="s">
        <v>1121</v>
      </c>
      <c r="F667" s="219" t="s">
        <v>1122</v>
      </c>
      <c r="G667" s="220" t="s">
        <v>321</v>
      </c>
      <c r="H667" s="221">
        <v>63.531999999999996</v>
      </c>
      <c r="I667" s="222"/>
      <c r="J667" s="223">
        <f>ROUND(I667*H667,2)</f>
        <v>0</v>
      </c>
      <c r="K667" s="219" t="s">
        <v>202</v>
      </c>
      <c r="L667" s="44"/>
      <c r="M667" s="224" t="s">
        <v>1</v>
      </c>
      <c r="N667" s="225" t="s">
        <v>48</v>
      </c>
      <c r="O667" s="80"/>
      <c r="P667" s="226">
        <f>O667*H667</f>
        <v>0</v>
      </c>
      <c r="Q667" s="226">
        <v>0.0060000000000000001</v>
      </c>
      <c r="R667" s="226">
        <f>Q667*H667</f>
        <v>0.38119199999999998</v>
      </c>
      <c r="S667" s="226">
        <v>0</v>
      </c>
      <c r="T667" s="227">
        <f>S667*H667</f>
        <v>0</v>
      </c>
      <c r="AR667" s="17" t="s">
        <v>376</v>
      </c>
      <c r="AT667" s="17" t="s">
        <v>198</v>
      </c>
      <c r="AU667" s="17" t="s">
        <v>86</v>
      </c>
      <c r="AY667" s="17" t="s">
        <v>195</v>
      </c>
      <c r="BE667" s="228">
        <f>IF(N667="základní",J667,0)</f>
        <v>0</v>
      </c>
      <c r="BF667" s="228">
        <f>IF(N667="snížená",J667,0)</f>
        <v>0</v>
      </c>
      <c r="BG667" s="228">
        <f>IF(N667="zákl. přenesená",J667,0)</f>
        <v>0</v>
      </c>
      <c r="BH667" s="228">
        <f>IF(N667="sníž. přenesená",J667,0)</f>
        <v>0</v>
      </c>
      <c r="BI667" s="228">
        <f>IF(N667="nulová",J667,0)</f>
        <v>0</v>
      </c>
      <c r="BJ667" s="17" t="s">
        <v>84</v>
      </c>
      <c r="BK667" s="228">
        <f>ROUND(I667*H667,2)</f>
        <v>0</v>
      </c>
      <c r="BL667" s="17" t="s">
        <v>376</v>
      </c>
      <c r="BM667" s="17" t="s">
        <v>1131</v>
      </c>
    </row>
    <row r="668" s="12" customFormat="1">
      <c r="B668" s="235"/>
      <c r="C668" s="236"/>
      <c r="D668" s="229" t="s">
        <v>299</v>
      </c>
      <c r="E668" s="237" t="s">
        <v>1</v>
      </c>
      <c r="F668" s="238" t="s">
        <v>1078</v>
      </c>
      <c r="G668" s="236"/>
      <c r="H668" s="239">
        <v>63.531999999999996</v>
      </c>
      <c r="I668" s="240"/>
      <c r="J668" s="236"/>
      <c r="K668" s="236"/>
      <c r="L668" s="241"/>
      <c r="M668" s="242"/>
      <c r="N668" s="243"/>
      <c r="O668" s="243"/>
      <c r="P668" s="243"/>
      <c r="Q668" s="243"/>
      <c r="R668" s="243"/>
      <c r="S668" s="243"/>
      <c r="T668" s="244"/>
      <c r="AT668" s="245" t="s">
        <v>299</v>
      </c>
      <c r="AU668" s="245" t="s">
        <v>86</v>
      </c>
      <c r="AV668" s="12" t="s">
        <v>86</v>
      </c>
      <c r="AW668" s="12" t="s">
        <v>38</v>
      </c>
      <c r="AX668" s="12" t="s">
        <v>77</v>
      </c>
      <c r="AY668" s="245" t="s">
        <v>195</v>
      </c>
    </row>
    <row r="669" s="13" customFormat="1">
      <c r="B669" s="246"/>
      <c r="C669" s="247"/>
      <c r="D669" s="229" t="s">
        <v>299</v>
      </c>
      <c r="E669" s="248" t="s">
        <v>1</v>
      </c>
      <c r="F669" s="249" t="s">
        <v>301</v>
      </c>
      <c r="G669" s="247"/>
      <c r="H669" s="250">
        <v>63.531999999999996</v>
      </c>
      <c r="I669" s="251"/>
      <c r="J669" s="247"/>
      <c r="K669" s="247"/>
      <c r="L669" s="252"/>
      <c r="M669" s="253"/>
      <c r="N669" s="254"/>
      <c r="O669" s="254"/>
      <c r="P669" s="254"/>
      <c r="Q669" s="254"/>
      <c r="R669" s="254"/>
      <c r="S669" s="254"/>
      <c r="T669" s="255"/>
      <c r="AT669" s="256" t="s">
        <v>299</v>
      </c>
      <c r="AU669" s="256" t="s">
        <v>86</v>
      </c>
      <c r="AV669" s="13" t="s">
        <v>215</v>
      </c>
      <c r="AW669" s="13" t="s">
        <v>38</v>
      </c>
      <c r="AX669" s="13" t="s">
        <v>84</v>
      </c>
      <c r="AY669" s="256" t="s">
        <v>195</v>
      </c>
    </row>
    <row r="670" s="1" customFormat="1" ht="16.5" customHeight="1">
      <c r="B670" s="39"/>
      <c r="C670" s="278" t="s">
        <v>1132</v>
      </c>
      <c r="D670" s="278" t="s">
        <v>366</v>
      </c>
      <c r="E670" s="279" t="s">
        <v>1133</v>
      </c>
      <c r="F670" s="280" t="s">
        <v>1134</v>
      </c>
      <c r="G670" s="281" t="s">
        <v>321</v>
      </c>
      <c r="H670" s="282">
        <v>66.709000000000003</v>
      </c>
      <c r="I670" s="283"/>
      <c r="J670" s="284">
        <f>ROUND(I670*H670,2)</f>
        <v>0</v>
      </c>
      <c r="K670" s="280" t="s">
        <v>202</v>
      </c>
      <c r="L670" s="285"/>
      <c r="M670" s="286" t="s">
        <v>1</v>
      </c>
      <c r="N670" s="287" t="s">
        <v>48</v>
      </c>
      <c r="O670" s="80"/>
      <c r="P670" s="226">
        <f>O670*H670</f>
        <v>0</v>
      </c>
      <c r="Q670" s="226">
        <v>0.0030000000000000001</v>
      </c>
      <c r="R670" s="226">
        <f>Q670*H670</f>
        <v>0.20012700000000003</v>
      </c>
      <c r="S670" s="226">
        <v>0</v>
      </c>
      <c r="T670" s="227">
        <f>S670*H670</f>
        <v>0</v>
      </c>
      <c r="AR670" s="17" t="s">
        <v>455</v>
      </c>
      <c r="AT670" s="17" t="s">
        <v>366</v>
      </c>
      <c r="AU670" s="17" t="s">
        <v>86</v>
      </c>
      <c r="AY670" s="17" t="s">
        <v>195</v>
      </c>
      <c r="BE670" s="228">
        <f>IF(N670="základní",J670,0)</f>
        <v>0</v>
      </c>
      <c r="BF670" s="228">
        <f>IF(N670="snížená",J670,0)</f>
        <v>0</v>
      </c>
      <c r="BG670" s="228">
        <f>IF(N670="zákl. přenesená",J670,0)</f>
        <v>0</v>
      </c>
      <c r="BH670" s="228">
        <f>IF(N670="sníž. přenesená",J670,0)</f>
        <v>0</v>
      </c>
      <c r="BI670" s="228">
        <f>IF(N670="nulová",J670,0)</f>
        <v>0</v>
      </c>
      <c r="BJ670" s="17" t="s">
        <v>84</v>
      </c>
      <c r="BK670" s="228">
        <f>ROUND(I670*H670,2)</f>
        <v>0</v>
      </c>
      <c r="BL670" s="17" t="s">
        <v>376</v>
      </c>
      <c r="BM670" s="17" t="s">
        <v>1135</v>
      </c>
    </row>
    <row r="671" s="12" customFormat="1">
      <c r="B671" s="235"/>
      <c r="C671" s="236"/>
      <c r="D671" s="229" t="s">
        <v>299</v>
      </c>
      <c r="E671" s="236"/>
      <c r="F671" s="238" t="s">
        <v>1136</v>
      </c>
      <c r="G671" s="236"/>
      <c r="H671" s="239">
        <v>66.709000000000003</v>
      </c>
      <c r="I671" s="240"/>
      <c r="J671" s="236"/>
      <c r="K671" s="236"/>
      <c r="L671" s="241"/>
      <c r="M671" s="242"/>
      <c r="N671" s="243"/>
      <c r="O671" s="243"/>
      <c r="P671" s="243"/>
      <c r="Q671" s="243"/>
      <c r="R671" s="243"/>
      <c r="S671" s="243"/>
      <c r="T671" s="244"/>
      <c r="AT671" s="245" t="s">
        <v>299</v>
      </c>
      <c r="AU671" s="245" t="s">
        <v>86</v>
      </c>
      <c r="AV671" s="12" t="s">
        <v>86</v>
      </c>
      <c r="AW671" s="12" t="s">
        <v>4</v>
      </c>
      <c r="AX671" s="12" t="s">
        <v>84</v>
      </c>
      <c r="AY671" s="245" t="s">
        <v>195</v>
      </c>
    </row>
    <row r="672" s="1" customFormat="1" ht="16.5" customHeight="1">
      <c r="B672" s="39"/>
      <c r="C672" s="217" t="s">
        <v>1137</v>
      </c>
      <c r="D672" s="217" t="s">
        <v>198</v>
      </c>
      <c r="E672" s="218" t="s">
        <v>1138</v>
      </c>
      <c r="F672" s="219" t="s">
        <v>1139</v>
      </c>
      <c r="G672" s="220" t="s">
        <v>321</v>
      </c>
      <c r="H672" s="221">
        <v>139.81999999999999</v>
      </c>
      <c r="I672" s="222"/>
      <c r="J672" s="223">
        <f>ROUND(I672*H672,2)</f>
        <v>0</v>
      </c>
      <c r="K672" s="219" t="s">
        <v>202</v>
      </c>
      <c r="L672" s="44"/>
      <c r="M672" s="224" t="s">
        <v>1</v>
      </c>
      <c r="N672" s="225" t="s">
        <v>48</v>
      </c>
      <c r="O672" s="80"/>
      <c r="P672" s="226">
        <f>O672*H672</f>
        <v>0</v>
      </c>
      <c r="Q672" s="226">
        <v>0</v>
      </c>
      <c r="R672" s="226">
        <f>Q672*H672</f>
        <v>0</v>
      </c>
      <c r="S672" s="226">
        <v>0</v>
      </c>
      <c r="T672" s="227">
        <f>S672*H672</f>
        <v>0</v>
      </c>
      <c r="AR672" s="17" t="s">
        <v>376</v>
      </c>
      <c r="AT672" s="17" t="s">
        <v>198</v>
      </c>
      <c r="AU672" s="17" t="s">
        <v>86</v>
      </c>
      <c r="AY672" s="17" t="s">
        <v>195</v>
      </c>
      <c r="BE672" s="228">
        <f>IF(N672="základní",J672,0)</f>
        <v>0</v>
      </c>
      <c r="BF672" s="228">
        <f>IF(N672="snížená",J672,0)</f>
        <v>0</v>
      </c>
      <c r="BG672" s="228">
        <f>IF(N672="zákl. přenesená",J672,0)</f>
        <v>0</v>
      </c>
      <c r="BH672" s="228">
        <f>IF(N672="sníž. přenesená",J672,0)</f>
        <v>0</v>
      </c>
      <c r="BI672" s="228">
        <f>IF(N672="nulová",J672,0)</f>
        <v>0</v>
      </c>
      <c r="BJ672" s="17" t="s">
        <v>84</v>
      </c>
      <c r="BK672" s="228">
        <f>ROUND(I672*H672,2)</f>
        <v>0</v>
      </c>
      <c r="BL672" s="17" t="s">
        <v>376</v>
      </c>
      <c r="BM672" s="17" t="s">
        <v>1140</v>
      </c>
    </row>
    <row r="673" s="15" customFormat="1">
      <c r="B673" s="268"/>
      <c r="C673" s="269"/>
      <c r="D673" s="229" t="s">
        <v>299</v>
      </c>
      <c r="E673" s="270" t="s">
        <v>1</v>
      </c>
      <c r="F673" s="271" t="s">
        <v>618</v>
      </c>
      <c r="G673" s="269"/>
      <c r="H673" s="270" t="s">
        <v>1</v>
      </c>
      <c r="I673" s="272"/>
      <c r="J673" s="269"/>
      <c r="K673" s="269"/>
      <c r="L673" s="273"/>
      <c r="M673" s="274"/>
      <c r="N673" s="275"/>
      <c r="O673" s="275"/>
      <c r="P673" s="275"/>
      <c r="Q673" s="275"/>
      <c r="R673" s="275"/>
      <c r="S673" s="275"/>
      <c r="T673" s="276"/>
      <c r="AT673" s="277" t="s">
        <v>299</v>
      </c>
      <c r="AU673" s="277" t="s">
        <v>86</v>
      </c>
      <c r="AV673" s="15" t="s">
        <v>84</v>
      </c>
      <c r="AW673" s="15" t="s">
        <v>38</v>
      </c>
      <c r="AX673" s="15" t="s">
        <v>77</v>
      </c>
      <c r="AY673" s="277" t="s">
        <v>195</v>
      </c>
    </row>
    <row r="674" s="15" customFormat="1">
      <c r="B674" s="268"/>
      <c r="C674" s="269"/>
      <c r="D674" s="229" t="s">
        <v>299</v>
      </c>
      <c r="E674" s="270" t="s">
        <v>1</v>
      </c>
      <c r="F674" s="271" t="s">
        <v>1141</v>
      </c>
      <c r="G674" s="269"/>
      <c r="H674" s="270" t="s">
        <v>1</v>
      </c>
      <c r="I674" s="272"/>
      <c r="J674" s="269"/>
      <c r="K674" s="269"/>
      <c r="L674" s="273"/>
      <c r="M674" s="274"/>
      <c r="N674" s="275"/>
      <c r="O674" s="275"/>
      <c r="P674" s="275"/>
      <c r="Q674" s="275"/>
      <c r="R674" s="275"/>
      <c r="S674" s="275"/>
      <c r="T674" s="276"/>
      <c r="AT674" s="277" t="s">
        <v>299</v>
      </c>
      <c r="AU674" s="277" t="s">
        <v>86</v>
      </c>
      <c r="AV674" s="15" t="s">
        <v>84</v>
      </c>
      <c r="AW674" s="15" t="s">
        <v>38</v>
      </c>
      <c r="AX674" s="15" t="s">
        <v>77</v>
      </c>
      <c r="AY674" s="277" t="s">
        <v>195</v>
      </c>
    </row>
    <row r="675" s="12" customFormat="1">
      <c r="B675" s="235"/>
      <c r="C675" s="236"/>
      <c r="D675" s="229" t="s">
        <v>299</v>
      </c>
      <c r="E675" s="237" t="s">
        <v>1</v>
      </c>
      <c r="F675" s="238" t="s">
        <v>1142</v>
      </c>
      <c r="G675" s="236"/>
      <c r="H675" s="239">
        <v>65</v>
      </c>
      <c r="I675" s="240"/>
      <c r="J675" s="236"/>
      <c r="K675" s="236"/>
      <c r="L675" s="241"/>
      <c r="M675" s="242"/>
      <c r="N675" s="243"/>
      <c r="O675" s="243"/>
      <c r="P675" s="243"/>
      <c r="Q675" s="243"/>
      <c r="R675" s="243"/>
      <c r="S675" s="243"/>
      <c r="T675" s="244"/>
      <c r="AT675" s="245" t="s">
        <v>299</v>
      </c>
      <c r="AU675" s="245" t="s">
        <v>86</v>
      </c>
      <c r="AV675" s="12" t="s">
        <v>86</v>
      </c>
      <c r="AW675" s="12" t="s">
        <v>38</v>
      </c>
      <c r="AX675" s="12" t="s">
        <v>77</v>
      </c>
      <c r="AY675" s="245" t="s">
        <v>195</v>
      </c>
    </row>
    <row r="676" s="12" customFormat="1">
      <c r="B676" s="235"/>
      <c r="C676" s="236"/>
      <c r="D676" s="229" t="s">
        <v>299</v>
      </c>
      <c r="E676" s="237" t="s">
        <v>1</v>
      </c>
      <c r="F676" s="238" t="s">
        <v>1143</v>
      </c>
      <c r="G676" s="236"/>
      <c r="H676" s="239">
        <v>7.4000000000000004</v>
      </c>
      <c r="I676" s="240"/>
      <c r="J676" s="236"/>
      <c r="K676" s="236"/>
      <c r="L676" s="241"/>
      <c r="M676" s="242"/>
      <c r="N676" s="243"/>
      <c r="O676" s="243"/>
      <c r="P676" s="243"/>
      <c r="Q676" s="243"/>
      <c r="R676" s="243"/>
      <c r="S676" s="243"/>
      <c r="T676" s="244"/>
      <c r="AT676" s="245" t="s">
        <v>299</v>
      </c>
      <c r="AU676" s="245" t="s">
        <v>86</v>
      </c>
      <c r="AV676" s="12" t="s">
        <v>86</v>
      </c>
      <c r="AW676" s="12" t="s">
        <v>38</v>
      </c>
      <c r="AX676" s="12" t="s">
        <v>77</v>
      </c>
      <c r="AY676" s="245" t="s">
        <v>195</v>
      </c>
    </row>
    <row r="677" s="12" customFormat="1">
      <c r="B677" s="235"/>
      <c r="C677" s="236"/>
      <c r="D677" s="229" t="s">
        <v>299</v>
      </c>
      <c r="E677" s="237" t="s">
        <v>1</v>
      </c>
      <c r="F677" s="238" t="s">
        <v>1144</v>
      </c>
      <c r="G677" s="236"/>
      <c r="H677" s="239">
        <v>3.5</v>
      </c>
      <c r="I677" s="240"/>
      <c r="J677" s="236"/>
      <c r="K677" s="236"/>
      <c r="L677" s="241"/>
      <c r="M677" s="242"/>
      <c r="N677" s="243"/>
      <c r="O677" s="243"/>
      <c r="P677" s="243"/>
      <c r="Q677" s="243"/>
      <c r="R677" s="243"/>
      <c r="S677" s="243"/>
      <c r="T677" s="244"/>
      <c r="AT677" s="245" t="s">
        <v>299</v>
      </c>
      <c r="AU677" s="245" t="s">
        <v>86</v>
      </c>
      <c r="AV677" s="12" t="s">
        <v>86</v>
      </c>
      <c r="AW677" s="12" t="s">
        <v>38</v>
      </c>
      <c r="AX677" s="12" t="s">
        <v>77</v>
      </c>
      <c r="AY677" s="245" t="s">
        <v>195</v>
      </c>
    </row>
    <row r="678" s="12" customFormat="1">
      <c r="B678" s="235"/>
      <c r="C678" s="236"/>
      <c r="D678" s="229" t="s">
        <v>299</v>
      </c>
      <c r="E678" s="237" t="s">
        <v>1</v>
      </c>
      <c r="F678" s="238" t="s">
        <v>1145</v>
      </c>
      <c r="G678" s="236"/>
      <c r="H678" s="239">
        <v>46.865000000000002</v>
      </c>
      <c r="I678" s="240"/>
      <c r="J678" s="236"/>
      <c r="K678" s="236"/>
      <c r="L678" s="241"/>
      <c r="M678" s="242"/>
      <c r="N678" s="243"/>
      <c r="O678" s="243"/>
      <c r="P678" s="243"/>
      <c r="Q678" s="243"/>
      <c r="R678" s="243"/>
      <c r="S678" s="243"/>
      <c r="T678" s="244"/>
      <c r="AT678" s="245" t="s">
        <v>299</v>
      </c>
      <c r="AU678" s="245" t="s">
        <v>86</v>
      </c>
      <c r="AV678" s="12" t="s">
        <v>86</v>
      </c>
      <c r="AW678" s="12" t="s">
        <v>38</v>
      </c>
      <c r="AX678" s="12" t="s">
        <v>77</v>
      </c>
      <c r="AY678" s="245" t="s">
        <v>195</v>
      </c>
    </row>
    <row r="679" s="12" customFormat="1">
      <c r="B679" s="235"/>
      <c r="C679" s="236"/>
      <c r="D679" s="229" t="s">
        <v>299</v>
      </c>
      <c r="E679" s="237" t="s">
        <v>1</v>
      </c>
      <c r="F679" s="238" t="s">
        <v>1146</v>
      </c>
      <c r="G679" s="236"/>
      <c r="H679" s="239">
        <v>9.1799999999999997</v>
      </c>
      <c r="I679" s="240"/>
      <c r="J679" s="236"/>
      <c r="K679" s="236"/>
      <c r="L679" s="241"/>
      <c r="M679" s="242"/>
      <c r="N679" s="243"/>
      <c r="O679" s="243"/>
      <c r="P679" s="243"/>
      <c r="Q679" s="243"/>
      <c r="R679" s="243"/>
      <c r="S679" s="243"/>
      <c r="T679" s="244"/>
      <c r="AT679" s="245" t="s">
        <v>299</v>
      </c>
      <c r="AU679" s="245" t="s">
        <v>86</v>
      </c>
      <c r="AV679" s="12" t="s">
        <v>86</v>
      </c>
      <c r="AW679" s="12" t="s">
        <v>38</v>
      </c>
      <c r="AX679" s="12" t="s">
        <v>77</v>
      </c>
      <c r="AY679" s="245" t="s">
        <v>195</v>
      </c>
    </row>
    <row r="680" s="14" customFormat="1">
      <c r="B680" s="257"/>
      <c r="C680" s="258"/>
      <c r="D680" s="229" t="s">
        <v>299</v>
      </c>
      <c r="E680" s="259" t="s">
        <v>1</v>
      </c>
      <c r="F680" s="260" t="s">
        <v>317</v>
      </c>
      <c r="G680" s="258"/>
      <c r="H680" s="261">
        <v>131.94499999999999</v>
      </c>
      <c r="I680" s="262"/>
      <c r="J680" s="258"/>
      <c r="K680" s="258"/>
      <c r="L680" s="263"/>
      <c r="M680" s="264"/>
      <c r="N680" s="265"/>
      <c r="O680" s="265"/>
      <c r="P680" s="265"/>
      <c r="Q680" s="265"/>
      <c r="R680" s="265"/>
      <c r="S680" s="265"/>
      <c r="T680" s="266"/>
      <c r="AT680" s="267" t="s">
        <v>299</v>
      </c>
      <c r="AU680" s="267" t="s">
        <v>86</v>
      </c>
      <c r="AV680" s="14" t="s">
        <v>210</v>
      </c>
      <c r="AW680" s="14" t="s">
        <v>38</v>
      </c>
      <c r="AX680" s="14" t="s">
        <v>77</v>
      </c>
      <c r="AY680" s="267" t="s">
        <v>195</v>
      </c>
    </row>
    <row r="681" s="12" customFormat="1">
      <c r="B681" s="235"/>
      <c r="C681" s="236"/>
      <c r="D681" s="229" t="s">
        <v>299</v>
      </c>
      <c r="E681" s="237" t="s">
        <v>1</v>
      </c>
      <c r="F681" s="238" t="s">
        <v>1147</v>
      </c>
      <c r="G681" s="236"/>
      <c r="H681" s="239">
        <v>7.875</v>
      </c>
      <c r="I681" s="240"/>
      <c r="J681" s="236"/>
      <c r="K681" s="236"/>
      <c r="L681" s="241"/>
      <c r="M681" s="242"/>
      <c r="N681" s="243"/>
      <c r="O681" s="243"/>
      <c r="P681" s="243"/>
      <c r="Q681" s="243"/>
      <c r="R681" s="243"/>
      <c r="S681" s="243"/>
      <c r="T681" s="244"/>
      <c r="AT681" s="245" t="s">
        <v>299</v>
      </c>
      <c r="AU681" s="245" t="s">
        <v>86</v>
      </c>
      <c r="AV681" s="12" t="s">
        <v>86</v>
      </c>
      <c r="AW681" s="12" t="s">
        <v>38</v>
      </c>
      <c r="AX681" s="12" t="s">
        <v>77</v>
      </c>
      <c r="AY681" s="245" t="s">
        <v>195</v>
      </c>
    </row>
    <row r="682" s="13" customFormat="1">
      <c r="B682" s="246"/>
      <c r="C682" s="247"/>
      <c r="D682" s="229" t="s">
        <v>299</v>
      </c>
      <c r="E682" s="248" t="s">
        <v>1</v>
      </c>
      <c r="F682" s="249" t="s">
        <v>301</v>
      </c>
      <c r="G682" s="247"/>
      <c r="H682" s="250">
        <v>139.81999999999999</v>
      </c>
      <c r="I682" s="251"/>
      <c r="J682" s="247"/>
      <c r="K682" s="247"/>
      <c r="L682" s="252"/>
      <c r="M682" s="253"/>
      <c r="N682" s="254"/>
      <c r="O682" s="254"/>
      <c r="P682" s="254"/>
      <c r="Q682" s="254"/>
      <c r="R682" s="254"/>
      <c r="S682" s="254"/>
      <c r="T682" s="255"/>
      <c r="AT682" s="256" t="s">
        <v>299</v>
      </c>
      <c r="AU682" s="256" t="s">
        <v>86</v>
      </c>
      <c r="AV682" s="13" t="s">
        <v>215</v>
      </c>
      <c r="AW682" s="13" t="s">
        <v>38</v>
      </c>
      <c r="AX682" s="13" t="s">
        <v>84</v>
      </c>
      <c r="AY682" s="256" t="s">
        <v>195</v>
      </c>
    </row>
    <row r="683" s="1" customFormat="1" ht="16.5" customHeight="1">
      <c r="B683" s="39"/>
      <c r="C683" s="278" t="s">
        <v>1148</v>
      </c>
      <c r="D683" s="278" t="s">
        <v>366</v>
      </c>
      <c r="E683" s="279" t="s">
        <v>1149</v>
      </c>
      <c r="F683" s="280" t="s">
        <v>1150</v>
      </c>
      <c r="G683" s="281" t="s">
        <v>321</v>
      </c>
      <c r="H683" s="282">
        <v>153.80199999999999</v>
      </c>
      <c r="I683" s="283"/>
      <c r="J683" s="284">
        <f>ROUND(I683*H683,2)</f>
        <v>0</v>
      </c>
      <c r="K683" s="280" t="s">
        <v>202</v>
      </c>
      <c r="L683" s="285"/>
      <c r="M683" s="286" t="s">
        <v>1</v>
      </c>
      <c r="N683" s="287" t="s">
        <v>48</v>
      </c>
      <c r="O683" s="80"/>
      <c r="P683" s="226">
        <f>O683*H683</f>
        <v>0</v>
      </c>
      <c r="Q683" s="226">
        <v>0.0011999999999999999</v>
      </c>
      <c r="R683" s="226">
        <f>Q683*H683</f>
        <v>0.18456239999999999</v>
      </c>
      <c r="S683" s="226">
        <v>0</v>
      </c>
      <c r="T683" s="227">
        <f>S683*H683</f>
        <v>0</v>
      </c>
      <c r="AR683" s="17" t="s">
        <v>455</v>
      </c>
      <c r="AT683" s="17" t="s">
        <v>366</v>
      </c>
      <c r="AU683" s="17" t="s">
        <v>86</v>
      </c>
      <c r="AY683" s="17" t="s">
        <v>195</v>
      </c>
      <c r="BE683" s="228">
        <f>IF(N683="základní",J683,0)</f>
        <v>0</v>
      </c>
      <c r="BF683" s="228">
        <f>IF(N683="snížená",J683,0)</f>
        <v>0</v>
      </c>
      <c r="BG683" s="228">
        <f>IF(N683="zákl. přenesená",J683,0)</f>
        <v>0</v>
      </c>
      <c r="BH683" s="228">
        <f>IF(N683="sníž. přenesená",J683,0)</f>
        <v>0</v>
      </c>
      <c r="BI683" s="228">
        <f>IF(N683="nulová",J683,0)</f>
        <v>0</v>
      </c>
      <c r="BJ683" s="17" t="s">
        <v>84</v>
      </c>
      <c r="BK683" s="228">
        <f>ROUND(I683*H683,2)</f>
        <v>0</v>
      </c>
      <c r="BL683" s="17" t="s">
        <v>376</v>
      </c>
      <c r="BM683" s="17" t="s">
        <v>1151</v>
      </c>
    </row>
    <row r="684" s="12" customFormat="1">
      <c r="B684" s="235"/>
      <c r="C684" s="236"/>
      <c r="D684" s="229" t="s">
        <v>299</v>
      </c>
      <c r="E684" s="236"/>
      <c r="F684" s="238" t="s">
        <v>1152</v>
      </c>
      <c r="G684" s="236"/>
      <c r="H684" s="239">
        <v>153.80199999999999</v>
      </c>
      <c r="I684" s="240"/>
      <c r="J684" s="236"/>
      <c r="K684" s="236"/>
      <c r="L684" s="241"/>
      <c r="M684" s="242"/>
      <c r="N684" s="243"/>
      <c r="O684" s="243"/>
      <c r="P684" s="243"/>
      <c r="Q684" s="243"/>
      <c r="R684" s="243"/>
      <c r="S684" s="243"/>
      <c r="T684" s="244"/>
      <c r="AT684" s="245" t="s">
        <v>299</v>
      </c>
      <c r="AU684" s="245" t="s">
        <v>86</v>
      </c>
      <c r="AV684" s="12" t="s">
        <v>86</v>
      </c>
      <c r="AW684" s="12" t="s">
        <v>4</v>
      </c>
      <c r="AX684" s="12" t="s">
        <v>84</v>
      </c>
      <c r="AY684" s="245" t="s">
        <v>195</v>
      </c>
    </row>
    <row r="685" s="1" customFormat="1" ht="16.5" customHeight="1">
      <c r="B685" s="39"/>
      <c r="C685" s="217" t="s">
        <v>1153</v>
      </c>
      <c r="D685" s="217" t="s">
        <v>198</v>
      </c>
      <c r="E685" s="218" t="s">
        <v>1138</v>
      </c>
      <c r="F685" s="219" t="s">
        <v>1139</v>
      </c>
      <c r="G685" s="220" t="s">
        <v>321</v>
      </c>
      <c r="H685" s="221">
        <v>1</v>
      </c>
      <c r="I685" s="222"/>
      <c r="J685" s="223">
        <f>ROUND(I685*H685,2)</f>
        <v>0</v>
      </c>
      <c r="K685" s="219" t="s">
        <v>202</v>
      </c>
      <c r="L685" s="44"/>
      <c r="M685" s="224" t="s">
        <v>1</v>
      </c>
      <c r="N685" s="225" t="s">
        <v>48</v>
      </c>
      <c r="O685" s="80"/>
      <c r="P685" s="226">
        <f>O685*H685</f>
        <v>0</v>
      </c>
      <c r="Q685" s="226">
        <v>0</v>
      </c>
      <c r="R685" s="226">
        <f>Q685*H685</f>
        <v>0</v>
      </c>
      <c r="S685" s="226">
        <v>0</v>
      </c>
      <c r="T685" s="227">
        <f>S685*H685</f>
        <v>0</v>
      </c>
      <c r="AR685" s="17" t="s">
        <v>376</v>
      </c>
      <c r="AT685" s="17" t="s">
        <v>198</v>
      </c>
      <c r="AU685" s="17" t="s">
        <v>86</v>
      </c>
      <c r="AY685" s="17" t="s">
        <v>195</v>
      </c>
      <c r="BE685" s="228">
        <f>IF(N685="základní",J685,0)</f>
        <v>0</v>
      </c>
      <c r="BF685" s="228">
        <f>IF(N685="snížená",J685,0)</f>
        <v>0</v>
      </c>
      <c r="BG685" s="228">
        <f>IF(N685="zákl. přenesená",J685,0)</f>
        <v>0</v>
      </c>
      <c r="BH685" s="228">
        <f>IF(N685="sníž. přenesená",J685,0)</f>
        <v>0</v>
      </c>
      <c r="BI685" s="228">
        <f>IF(N685="nulová",J685,0)</f>
        <v>0</v>
      </c>
      <c r="BJ685" s="17" t="s">
        <v>84</v>
      </c>
      <c r="BK685" s="228">
        <f>ROUND(I685*H685,2)</f>
        <v>0</v>
      </c>
      <c r="BL685" s="17" t="s">
        <v>376</v>
      </c>
      <c r="BM685" s="17" t="s">
        <v>1154</v>
      </c>
    </row>
    <row r="686" s="15" customFormat="1">
      <c r="B686" s="268"/>
      <c r="C686" s="269"/>
      <c r="D686" s="229" t="s">
        <v>299</v>
      </c>
      <c r="E686" s="270" t="s">
        <v>1</v>
      </c>
      <c r="F686" s="271" t="s">
        <v>618</v>
      </c>
      <c r="G686" s="269"/>
      <c r="H686" s="270" t="s">
        <v>1</v>
      </c>
      <c r="I686" s="272"/>
      <c r="J686" s="269"/>
      <c r="K686" s="269"/>
      <c r="L686" s="273"/>
      <c r="M686" s="274"/>
      <c r="N686" s="275"/>
      <c r="O686" s="275"/>
      <c r="P686" s="275"/>
      <c r="Q686" s="275"/>
      <c r="R686" s="275"/>
      <c r="S686" s="275"/>
      <c r="T686" s="276"/>
      <c r="AT686" s="277" t="s">
        <v>299</v>
      </c>
      <c r="AU686" s="277" t="s">
        <v>86</v>
      </c>
      <c r="AV686" s="15" t="s">
        <v>84</v>
      </c>
      <c r="AW686" s="15" t="s">
        <v>38</v>
      </c>
      <c r="AX686" s="15" t="s">
        <v>77</v>
      </c>
      <c r="AY686" s="277" t="s">
        <v>195</v>
      </c>
    </row>
    <row r="687" s="15" customFormat="1">
      <c r="B687" s="268"/>
      <c r="C687" s="269"/>
      <c r="D687" s="229" t="s">
        <v>299</v>
      </c>
      <c r="E687" s="270" t="s">
        <v>1</v>
      </c>
      <c r="F687" s="271" t="s">
        <v>1141</v>
      </c>
      <c r="G687" s="269"/>
      <c r="H687" s="270" t="s">
        <v>1</v>
      </c>
      <c r="I687" s="272"/>
      <c r="J687" s="269"/>
      <c r="K687" s="269"/>
      <c r="L687" s="273"/>
      <c r="M687" s="274"/>
      <c r="N687" s="275"/>
      <c r="O687" s="275"/>
      <c r="P687" s="275"/>
      <c r="Q687" s="275"/>
      <c r="R687" s="275"/>
      <c r="S687" s="275"/>
      <c r="T687" s="276"/>
      <c r="AT687" s="277" t="s">
        <v>299</v>
      </c>
      <c r="AU687" s="277" t="s">
        <v>86</v>
      </c>
      <c r="AV687" s="15" t="s">
        <v>84</v>
      </c>
      <c r="AW687" s="15" t="s">
        <v>38</v>
      </c>
      <c r="AX687" s="15" t="s">
        <v>77</v>
      </c>
      <c r="AY687" s="277" t="s">
        <v>195</v>
      </c>
    </row>
    <row r="688" s="12" customFormat="1">
      <c r="B688" s="235"/>
      <c r="C688" s="236"/>
      <c r="D688" s="229" t="s">
        <v>299</v>
      </c>
      <c r="E688" s="237" t="s">
        <v>1</v>
      </c>
      <c r="F688" s="238" t="s">
        <v>1155</v>
      </c>
      <c r="G688" s="236"/>
      <c r="H688" s="239">
        <v>1</v>
      </c>
      <c r="I688" s="240"/>
      <c r="J688" s="236"/>
      <c r="K688" s="236"/>
      <c r="L688" s="241"/>
      <c r="M688" s="242"/>
      <c r="N688" s="243"/>
      <c r="O688" s="243"/>
      <c r="P688" s="243"/>
      <c r="Q688" s="243"/>
      <c r="R688" s="243"/>
      <c r="S688" s="243"/>
      <c r="T688" s="244"/>
      <c r="AT688" s="245" t="s">
        <v>299</v>
      </c>
      <c r="AU688" s="245" t="s">
        <v>86</v>
      </c>
      <c r="AV688" s="12" t="s">
        <v>86</v>
      </c>
      <c r="AW688" s="12" t="s">
        <v>38</v>
      </c>
      <c r="AX688" s="12" t="s">
        <v>77</v>
      </c>
      <c r="AY688" s="245" t="s">
        <v>195</v>
      </c>
    </row>
    <row r="689" s="13" customFormat="1">
      <c r="B689" s="246"/>
      <c r="C689" s="247"/>
      <c r="D689" s="229" t="s">
        <v>299</v>
      </c>
      <c r="E689" s="248" t="s">
        <v>1</v>
      </c>
      <c r="F689" s="249" t="s">
        <v>301</v>
      </c>
      <c r="G689" s="247"/>
      <c r="H689" s="250">
        <v>1</v>
      </c>
      <c r="I689" s="251"/>
      <c r="J689" s="247"/>
      <c r="K689" s="247"/>
      <c r="L689" s="252"/>
      <c r="M689" s="253"/>
      <c r="N689" s="254"/>
      <c r="O689" s="254"/>
      <c r="P689" s="254"/>
      <c r="Q689" s="254"/>
      <c r="R689" s="254"/>
      <c r="S689" s="254"/>
      <c r="T689" s="255"/>
      <c r="AT689" s="256" t="s">
        <v>299</v>
      </c>
      <c r="AU689" s="256" t="s">
        <v>86</v>
      </c>
      <c r="AV689" s="13" t="s">
        <v>215</v>
      </c>
      <c r="AW689" s="13" t="s">
        <v>38</v>
      </c>
      <c r="AX689" s="13" t="s">
        <v>84</v>
      </c>
      <c r="AY689" s="256" t="s">
        <v>195</v>
      </c>
    </row>
    <row r="690" s="1" customFormat="1" ht="16.5" customHeight="1">
      <c r="B690" s="39"/>
      <c r="C690" s="278" t="s">
        <v>1156</v>
      </c>
      <c r="D690" s="278" t="s">
        <v>366</v>
      </c>
      <c r="E690" s="279" t="s">
        <v>1157</v>
      </c>
      <c r="F690" s="280" t="s">
        <v>1158</v>
      </c>
      <c r="G690" s="281" t="s">
        <v>321</v>
      </c>
      <c r="H690" s="282">
        <v>1.1000000000000001</v>
      </c>
      <c r="I690" s="283"/>
      <c r="J690" s="284">
        <f>ROUND(I690*H690,2)</f>
        <v>0</v>
      </c>
      <c r="K690" s="280" t="s">
        <v>202</v>
      </c>
      <c r="L690" s="285"/>
      <c r="M690" s="286" t="s">
        <v>1</v>
      </c>
      <c r="N690" s="287" t="s">
        <v>48</v>
      </c>
      <c r="O690" s="80"/>
      <c r="P690" s="226">
        <f>O690*H690</f>
        <v>0</v>
      </c>
      <c r="Q690" s="226">
        <v>0.00089999999999999998</v>
      </c>
      <c r="R690" s="226">
        <f>Q690*H690</f>
        <v>0.00098999999999999999</v>
      </c>
      <c r="S690" s="226">
        <v>0</v>
      </c>
      <c r="T690" s="227">
        <f>S690*H690</f>
        <v>0</v>
      </c>
      <c r="AR690" s="17" t="s">
        <v>455</v>
      </c>
      <c r="AT690" s="17" t="s">
        <v>366</v>
      </c>
      <c r="AU690" s="17" t="s">
        <v>86</v>
      </c>
      <c r="AY690" s="17" t="s">
        <v>195</v>
      </c>
      <c r="BE690" s="228">
        <f>IF(N690="základní",J690,0)</f>
        <v>0</v>
      </c>
      <c r="BF690" s="228">
        <f>IF(N690="snížená",J690,0)</f>
        <v>0</v>
      </c>
      <c r="BG690" s="228">
        <f>IF(N690="zákl. přenesená",J690,0)</f>
        <v>0</v>
      </c>
      <c r="BH690" s="228">
        <f>IF(N690="sníž. přenesená",J690,0)</f>
        <v>0</v>
      </c>
      <c r="BI690" s="228">
        <f>IF(N690="nulová",J690,0)</f>
        <v>0</v>
      </c>
      <c r="BJ690" s="17" t="s">
        <v>84</v>
      </c>
      <c r="BK690" s="228">
        <f>ROUND(I690*H690,2)</f>
        <v>0</v>
      </c>
      <c r="BL690" s="17" t="s">
        <v>376</v>
      </c>
      <c r="BM690" s="17" t="s">
        <v>1159</v>
      </c>
    </row>
    <row r="691" s="12" customFormat="1">
      <c r="B691" s="235"/>
      <c r="C691" s="236"/>
      <c r="D691" s="229" t="s">
        <v>299</v>
      </c>
      <c r="E691" s="236"/>
      <c r="F691" s="238" t="s">
        <v>1160</v>
      </c>
      <c r="G691" s="236"/>
      <c r="H691" s="239">
        <v>1.1000000000000001</v>
      </c>
      <c r="I691" s="240"/>
      <c r="J691" s="236"/>
      <c r="K691" s="236"/>
      <c r="L691" s="241"/>
      <c r="M691" s="242"/>
      <c r="N691" s="243"/>
      <c r="O691" s="243"/>
      <c r="P691" s="243"/>
      <c r="Q691" s="243"/>
      <c r="R691" s="243"/>
      <c r="S691" s="243"/>
      <c r="T691" s="244"/>
      <c r="AT691" s="245" t="s">
        <v>299</v>
      </c>
      <c r="AU691" s="245" t="s">
        <v>86</v>
      </c>
      <c r="AV691" s="12" t="s">
        <v>86</v>
      </c>
      <c r="AW691" s="12" t="s">
        <v>4</v>
      </c>
      <c r="AX691" s="12" t="s">
        <v>84</v>
      </c>
      <c r="AY691" s="245" t="s">
        <v>195</v>
      </c>
    </row>
    <row r="692" s="1" customFormat="1" ht="16.5" customHeight="1">
      <c r="B692" s="39"/>
      <c r="C692" s="217" t="s">
        <v>1161</v>
      </c>
      <c r="D692" s="217" t="s">
        <v>198</v>
      </c>
      <c r="E692" s="218" t="s">
        <v>1162</v>
      </c>
      <c r="F692" s="219" t="s">
        <v>1163</v>
      </c>
      <c r="G692" s="220" t="s">
        <v>321</v>
      </c>
      <c r="H692" s="221">
        <v>880.447</v>
      </c>
      <c r="I692" s="222"/>
      <c r="J692" s="223">
        <f>ROUND(I692*H692,2)</f>
        <v>0</v>
      </c>
      <c r="K692" s="219" t="s">
        <v>202</v>
      </c>
      <c r="L692" s="44"/>
      <c r="M692" s="224" t="s">
        <v>1</v>
      </c>
      <c r="N692" s="225" t="s">
        <v>48</v>
      </c>
      <c r="O692" s="80"/>
      <c r="P692" s="226">
        <f>O692*H692</f>
        <v>0</v>
      </c>
      <c r="Q692" s="226">
        <v>0.00058</v>
      </c>
      <c r="R692" s="226">
        <f>Q692*H692</f>
        <v>0.51065926000000006</v>
      </c>
      <c r="S692" s="226">
        <v>0</v>
      </c>
      <c r="T692" s="227">
        <f>S692*H692</f>
        <v>0</v>
      </c>
      <c r="AR692" s="17" t="s">
        <v>376</v>
      </c>
      <c r="AT692" s="17" t="s">
        <v>198</v>
      </c>
      <c r="AU692" s="17" t="s">
        <v>86</v>
      </c>
      <c r="AY692" s="17" t="s">
        <v>195</v>
      </c>
      <c r="BE692" s="228">
        <f>IF(N692="základní",J692,0)</f>
        <v>0</v>
      </c>
      <c r="BF692" s="228">
        <f>IF(N692="snížená",J692,0)</f>
        <v>0</v>
      </c>
      <c r="BG692" s="228">
        <f>IF(N692="zákl. přenesená",J692,0)</f>
        <v>0</v>
      </c>
      <c r="BH692" s="228">
        <f>IF(N692="sníž. přenesená",J692,0)</f>
        <v>0</v>
      </c>
      <c r="BI692" s="228">
        <f>IF(N692="nulová",J692,0)</f>
        <v>0</v>
      </c>
      <c r="BJ692" s="17" t="s">
        <v>84</v>
      </c>
      <c r="BK692" s="228">
        <f>ROUND(I692*H692,2)</f>
        <v>0</v>
      </c>
      <c r="BL692" s="17" t="s">
        <v>376</v>
      </c>
      <c r="BM692" s="17" t="s">
        <v>1164</v>
      </c>
    </row>
    <row r="693" s="12" customFormat="1">
      <c r="B693" s="235"/>
      <c r="C693" s="236"/>
      <c r="D693" s="229" t="s">
        <v>299</v>
      </c>
      <c r="E693" s="237" t="s">
        <v>1</v>
      </c>
      <c r="F693" s="238" t="s">
        <v>1165</v>
      </c>
      <c r="G693" s="236"/>
      <c r="H693" s="239">
        <v>880.447</v>
      </c>
      <c r="I693" s="240"/>
      <c r="J693" s="236"/>
      <c r="K693" s="236"/>
      <c r="L693" s="241"/>
      <c r="M693" s="242"/>
      <c r="N693" s="243"/>
      <c r="O693" s="243"/>
      <c r="P693" s="243"/>
      <c r="Q693" s="243"/>
      <c r="R693" s="243"/>
      <c r="S693" s="243"/>
      <c r="T693" s="244"/>
      <c r="AT693" s="245" t="s">
        <v>299</v>
      </c>
      <c r="AU693" s="245" t="s">
        <v>86</v>
      </c>
      <c r="AV693" s="12" t="s">
        <v>86</v>
      </c>
      <c r="AW693" s="12" t="s">
        <v>38</v>
      </c>
      <c r="AX693" s="12" t="s">
        <v>77</v>
      </c>
      <c r="AY693" s="245" t="s">
        <v>195</v>
      </c>
    </row>
    <row r="694" s="13" customFormat="1">
      <c r="B694" s="246"/>
      <c r="C694" s="247"/>
      <c r="D694" s="229" t="s">
        <v>299</v>
      </c>
      <c r="E694" s="248" t="s">
        <v>1</v>
      </c>
      <c r="F694" s="249" t="s">
        <v>301</v>
      </c>
      <c r="G694" s="247"/>
      <c r="H694" s="250">
        <v>880.447</v>
      </c>
      <c r="I694" s="251"/>
      <c r="J694" s="247"/>
      <c r="K694" s="247"/>
      <c r="L694" s="252"/>
      <c r="M694" s="253"/>
      <c r="N694" s="254"/>
      <c r="O694" s="254"/>
      <c r="P694" s="254"/>
      <c r="Q694" s="254"/>
      <c r="R694" s="254"/>
      <c r="S694" s="254"/>
      <c r="T694" s="255"/>
      <c r="AT694" s="256" t="s">
        <v>299</v>
      </c>
      <c r="AU694" s="256" t="s">
        <v>86</v>
      </c>
      <c r="AV694" s="13" t="s">
        <v>215</v>
      </c>
      <c r="AW694" s="13" t="s">
        <v>38</v>
      </c>
      <c r="AX694" s="13" t="s">
        <v>84</v>
      </c>
      <c r="AY694" s="256" t="s">
        <v>195</v>
      </c>
    </row>
    <row r="695" s="1" customFormat="1" ht="16.5" customHeight="1">
      <c r="B695" s="39"/>
      <c r="C695" s="278" t="s">
        <v>1166</v>
      </c>
      <c r="D695" s="278" t="s">
        <v>366</v>
      </c>
      <c r="E695" s="279" t="s">
        <v>1133</v>
      </c>
      <c r="F695" s="280" t="s">
        <v>1134</v>
      </c>
      <c r="G695" s="281" t="s">
        <v>321</v>
      </c>
      <c r="H695" s="282">
        <v>924.46900000000005</v>
      </c>
      <c r="I695" s="283"/>
      <c r="J695" s="284">
        <f>ROUND(I695*H695,2)</f>
        <v>0</v>
      </c>
      <c r="K695" s="280" t="s">
        <v>202</v>
      </c>
      <c r="L695" s="285"/>
      <c r="M695" s="286" t="s">
        <v>1</v>
      </c>
      <c r="N695" s="287" t="s">
        <v>48</v>
      </c>
      <c r="O695" s="80"/>
      <c r="P695" s="226">
        <f>O695*H695</f>
        <v>0</v>
      </c>
      <c r="Q695" s="226">
        <v>0.0030000000000000001</v>
      </c>
      <c r="R695" s="226">
        <f>Q695*H695</f>
        <v>2.7734070000000002</v>
      </c>
      <c r="S695" s="226">
        <v>0</v>
      </c>
      <c r="T695" s="227">
        <f>S695*H695</f>
        <v>0</v>
      </c>
      <c r="AR695" s="17" t="s">
        <v>455</v>
      </c>
      <c r="AT695" s="17" t="s">
        <v>366</v>
      </c>
      <c r="AU695" s="17" t="s">
        <v>86</v>
      </c>
      <c r="AY695" s="17" t="s">
        <v>195</v>
      </c>
      <c r="BE695" s="228">
        <f>IF(N695="základní",J695,0)</f>
        <v>0</v>
      </c>
      <c r="BF695" s="228">
        <f>IF(N695="snížená",J695,0)</f>
        <v>0</v>
      </c>
      <c r="BG695" s="228">
        <f>IF(N695="zákl. přenesená",J695,0)</f>
        <v>0</v>
      </c>
      <c r="BH695" s="228">
        <f>IF(N695="sníž. přenesená",J695,0)</f>
        <v>0</v>
      </c>
      <c r="BI695" s="228">
        <f>IF(N695="nulová",J695,0)</f>
        <v>0</v>
      </c>
      <c r="BJ695" s="17" t="s">
        <v>84</v>
      </c>
      <c r="BK695" s="228">
        <f>ROUND(I695*H695,2)</f>
        <v>0</v>
      </c>
      <c r="BL695" s="17" t="s">
        <v>376</v>
      </c>
      <c r="BM695" s="17" t="s">
        <v>1167</v>
      </c>
    </row>
    <row r="696" s="12" customFormat="1">
      <c r="B696" s="235"/>
      <c r="C696" s="236"/>
      <c r="D696" s="229" t="s">
        <v>299</v>
      </c>
      <c r="E696" s="236"/>
      <c r="F696" s="238" t="s">
        <v>1168</v>
      </c>
      <c r="G696" s="236"/>
      <c r="H696" s="239">
        <v>924.46900000000005</v>
      </c>
      <c r="I696" s="240"/>
      <c r="J696" s="236"/>
      <c r="K696" s="236"/>
      <c r="L696" s="241"/>
      <c r="M696" s="242"/>
      <c r="N696" s="243"/>
      <c r="O696" s="243"/>
      <c r="P696" s="243"/>
      <c r="Q696" s="243"/>
      <c r="R696" s="243"/>
      <c r="S696" s="243"/>
      <c r="T696" s="244"/>
      <c r="AT696" s="245" t="s">
        <v>299</v>
      </c>
      <c r="AU696" s="245" t="s">
        <v>86</v>
      </c>
      <c r="AV696" s="12" t="s">
        <v>86</v>
      </c>
      <c r="AW696" s="12" t="s">
        <v>4</v>
      </c>
      <c r="AX696" s="12" t="s">
        <v>84</v>
      </c>
      <c r="AY696" s="245" t="s">
        <v>195</v>
      </c>
    </row>
    <row r="697" s="1" customFormat="1" ht="16.5" customHeight="1">
      <c r="B697" s="39"/>
      <c r="C697" s="217" t="s">
        <v>1169</v>
      </c>
      <c r="D697" s="217" t="s">
        <v>198</v>
      </c>
      <c r="E697" s="218" t="s">
        <v>1170</v>
      </c>
      <c r="F697" s="219" t="s">
        <v>1171</v>
      </c>
      <c r="G697" s="220" t="s">
        <v>321</v>
      </c>
      <c r="H697" s="221">
        <v>14.984</v>
      </c>
      <c r="I697" s="222"/>
      <c r="J697" s="223">
        <f>ROUND(I697*H697,2)</f>
        <v>0</v>
      </c>
      <c r="K697" s="219" t="s">
        <v>202</v>
      </c>
      <c r="L697" s="44"/>
      <c r="M697" s="224" t="s">
        <v>1</v>
      </c>
      <c r="N697" s="225" t="s">
        <v>48</v>
      </c>
      <c r="O697" s="80"/>
      <c r="P697" s="226">
        <f>O697*H697</f>
        <v>0</v>
      </c>
      <c r="Q697" s="226">
        <v>0.00116</v>
      </c>
      <c r="R697" s="226">
        <f>Q697*H697</f>
        <v>0.017381440000000001</v>
      </c>
      <c r="S697" s="226">
        <v>0</v>
      </c>
      <c r="T697" s="227">
        <f>S697*H697</f>
        <v>0</v>
      </c>
      <c r="AR697" s="17" t="s">
        <v>376</v>
      </c>
      <c r="AT697" s="17" t="s">
        <v>198</v>
      </c>
      <c r="AU697" s="17" t="s">
        <v>86</v>
      </c>
      <c r="AY697" s="17" t="s">
        <v>195</v>
      </c>
      <c r="BE697" s="228">
        <f>IF(N697="základní",J697,0)</f>
        <v>0</v>
      </c>
      <c r="BF697" s="228">
        <f>IF(N697="snížená",J697,0)</f>
        <v>0</v>
      </c>
      <c r="BG697" s="228">
        <f>IF(N697="zákl. přenesená",J697,0)</f>
        <v>0</v>
      </c>
      <c r="BH697" s="228">
        <f>IF(N697="sníž. přenesená",J697,0)</f>
        <v>0</v>
      </c>
      <c r="BI697" s="228">
        <f>IF(N697="nulová",J697,0)</f>
        <v>0</v>
      </c>
      <c r="BJ697" s="17" t="s">
        <v>84</v>
      </c>
      <c r="BK697" s="228">
        <f>ROUND(I697*H697,2)</f>
        <v>0</v>
      </c>
      <c r="BL697" s="17" t="s">
        <v>376</v>
      </c>
      <c r="BM697" s="17" t="s">
        <v>1172</v>
      </c>
    </row>
    <row r="698" s="15" customFormat="1">
      <c r="B698" s="268"/>
      <c r="C698" s="269"/>
      <c r="D698" s="229" t="s">
        <v>299</v>
      </c>
      <c r="E698" s="270" t="s">
        <v>1</v>
      </c>
      <c r="F698" s="271" t="s">
        <v>848</v>
      </c>
      <c r="G698" s="269"/>
      <c r="H698" s="270" t="s">
        <v>1</v>
      </c>
      <c r="I698" s="272"/>
      <c r="J698" s="269"/>
      <c r="K698" s="269"/>
      <c r="L698" s="273"/>
      <c r="M698" s="274"/>
      <c r="N698" s="275"/>
      <c r="O698" s="275"/>
      <c r="P698" s="275"/>
      <c r="Q698" s="275"/>
      <c r="R698" s="275"/>
      <c r="S698" s="275"/>
      <c r="T698" s="276"/>
      <c r="AT698" s="277" t="s">
        <v>299</v>
      </c>
      <c r="AU698" s="277" t="s">
        <v>86</v>
      </c>
      <c r="AV698" s="15" t="s">
        <v>84</v>
      </c>
      <c r="AW698" s="15" t="s">
        <v>38</v>
      </c>
      <c r="AX698" s="15" t="s">
        <v>77</v>
      </c>
      <c r="AY698" s="277" t="s">
        <v>195</v>
      </c>
    </row>
    <row r="699" s="12" customFormat="1">
      <c r="B699" s="235"/>
      <c r="C699" s="236"/>
      <c r="D699" s="229" t="s">
        <v>299</v>
      </c>
      <c r="E699" s="237" t="s">
        <v>1</v>
      </c>
      <c r="F699" s="238" t="s">
        <v>1173</v>
      </c>
      <c r="G699" s="236"/>
      <c r="H699" s="239">
        <v>14.984</v>
      </c>
      <c r="I699" s="240"/>
      <c r="J699" s="236"/>
      <c r="K699" s="236"/>
      <c r="L699" s="241"/>
      <c r="M699" s="242"/>
      <c r="N699" s="243"/>
      <c r="O699" s="243"/>
      <c r="P699" s="243"/>
      <c r="Q699" s="243"/>
      <c r="R699" s="243"/>
      <c r="S699" s="243"/>
      <c r="T699" s="244"/>
      <c r="AT699" s="245" t="s">
        <v>299</v>
      </c>
      <c r="AU699" s="245" t="s">
        <v>86</v>
      </c>
      <c r="AV699" s="12" t="s">
        <v>86</v>
      </c>
      <c r="AW699" s="12" t="s">
        <v>38</v>
      </c>
      <c r="AX699" s="12" t="s">
        <v>77</v>
      </c>
      <c r="AY699" s="245" t="s">
        <v>195</v>
      </c>
    </row>
    <row r="700" s="13" customFormat="1">
      <c r="B700" s="246"/>
      <c r="C700" s="247"/>
      <c r="D700" s="229" t="s">
        <v>299</v>
      </c>
      <c r="E700" s="248" t="s">
        <v>1</v>
      </c>
      <c r="F700" s="249" t="s">
        <v>301</v>
      </c>
      <c r="G700" s="247"/>
      <c r="H700" s="250">
        <v>14.984</v>
      </c>
      <c r="I700" s="251"/>
      <c r="J700" s="247"/>
      <c r="K700" s="247"/>
      <c r="L700" s="252"/>
      <c r="M700" s="253"/>
      <c r="N700" s="254"/>
      <c r="O700" s="254"/>
      <c r="P700" s="254"/>
      <c r="Q700" s="254"/>
      <c r="R700" s="254"/>
      <c r="S700" s="254"/>
      <c r="T700" s="255"/>
      <c r="AT700" s="256" t="s">
        <v>299</v>
      </c>
      <c r="AU700" s="256" t="s">
        <v>86</v>
      </c>
      <c r="AV700" s="13" t="s">
        <v>215</v>
      </c>
      <c r="AW700" s="13" t="s">
        <v>38</v>
      </c>
      <c r="AX700" s="13" t="s">
        <v>84</v>
      </c>
      <c r="AY700" s="256" t="s">
        <v>195</v>
      </c>
    </row>
    <row r="701" s="1" customFormat="1" ht="16.5" customHeight="1">
      <c r="B701" s="39"/>
      <c r="C701" s="278" t="s">
        <v>1174</v>
      </c>
      <c r="D701" s="278" t="s">
        <v>366</v>
      </c>
      <c r="E701" s="279" t="s">
        <v>1175</v>
      </c>
      <c r="F701" s="280" t="s">
        <v>1176</v>
      </c>
      <c r="G701" s="281" t="s">
        <v>309</v>
      </c>
      <c r="H701" s="282">
        <v>2.472</v>
      </c>
      <c r="I701" s="283"/>
      <c r="J701" s="284">
        <f>ROUND(I701*H701,2)</f>
        <v>0</v>
      </c>
      <c r="K701" s="280" t="s">
        <v>202</v>
      </c>
      <c r="L701" s="285"/>
      <c r="M701" s="286" t="s">
        <v>1</v>
      </c>
      <c r="N701" s="287" t="s">
        <v>48</v>
      </c>
      <c r="O701" s="80"/>
      <c r="P701" s="226">
        <f>O701*H701</f>
        <v>0</v>
      </c>
      <c r="Q701" s="226">
        <v>0.025000000000000001</v>
      </c>
      <c r="R701" s="226">
        <f>Q701*H701</f>
        <v>0.061800000000000001</v>
      </c>
      <c r="S701" s="226">
        <v>0</v>
      </c>
      <c r="T701" s="227">
        <f>S701*H701</f>
        <v>0</v>
      </c>
      <c r="AR701" s="17" t="s">
        <v>455</v>
      </c>
      <c r="AT701" s="17" t="s">
        <v>366</v>
      </c>
      <c r="AU701" s="17" t="s">
        <v>86</v>
      </c>
      <c r="AY701" s="17" t="s">
        <v>195</v>
      </c>
      <c r="BE701" s="228">
        <f>IF(N701="základní",J701,0)</f>
        <v>0</v>
      </c>
      <c r="BF701" s="228">
        <f>IF(N701="snížená",J701,0)</f>
        <v>0</v>
      </c>
      <c r="BG701" s="228">
        <f>IF(N701="zákl. přenesená",J701,0)</f>
        <v>0</v>
      </c>
      <c r="BH701" s="228">
        <f>IF(N701="sníž. přenesená",J701,0)</f>
        <v>0</v>
      </c>
      <c r="BI701" s="228">
        <f>IF(N701="nulová",J701,0)</f>
        <v>0</v>
      </c>
      <c r="BJ701" s="17" t="s">
        <v>84</v>
      </c>
      <c r="BK701" s="228">
        <f>ROUND(I701*H701,2)</f>
        <v>0</v>
      </c>
      <c r="BL701" s="17" t="s">
        <v>376</v>
      </c>
      <c r="BM701" s="17" t="s">
        <v>1177</v>
      </c>
    </row>
    <row r="702" s="12" customFormat="1">
      <c r="B702" s="235"/>
      <c r="C702" s="236"/>
      <c r="D702" s="229" t="s">
        <v>299</v>
      </c>
      <c r="E702" s="236"/>
      <c r="F702" s="238" t="s">
        <v>1178</v>
      </c>
      <c r="G702" s="236"/>
      <c r="H702" s="239">
        <v>2.472</v>
      </c>
      <c r="I702" s="240"/>
      <c r="J702" s="236"/>
      <c r="K702" s="236"/>
      <c r="L702" s="241"/>
      <c r="M702" s="242"/>
      <c r="N702" s="243"/>
      <c r="O702" s="243"/>
      <c r="P702" s="243"/>
      <c r="Q702" s="243"/>
      <c r="R702" s="243"/>
      <c r="S702" s="243"/>
      <c r="T702" s="244"/>
      <c r="AT702" s="245" t="s">
        <v>299</v>
      </c>
      <c r="AU702" s="245" t="s">
        <v>86</v>
      </c>
      <c r="AV702" s="12" t="s">
        <v>86</v>
      </c>
      <c r="AW702" s="12" t="s">
        <v>4</v>
      </c>
      <c r="AX702" s="12" t="s">
        <v>84</v>
      </c>
      <c r="AY702" s="245" t="s">
        <v>195</v>
      </c>
    </row>
    <row r="703" s="1" customFormat="1" ht="16.5" customHeight="1">
      <c r="B703" s="39"/>
      <c r="C703" s="217" t="s">
        <v>1179</v>
      </c>
      <c r="D703" s="217" t="s">
        <v>198</v>
      </c>
      <c r="E703" s="218" t="s">
        <v>1180</v>
      </c>
      <c r="F703" s="219" t="s">
        <v>1181</v>
      </c>
      <c r="G703" s="220" t="s">
        <v>321</v>
      </c>
      <c r="H703" s="221">
        <v>440.22399999999999</v>
      </c>
      <c r="I703" s="222"/>
      <c r="J703" s="223">
        <f>ROUND(I703*H703,2)</f>
        <v>0</v>
      </c>
      <c r="K703" s="219" t="s">
        <v>202</v>
      </c>
      <c r="L703" s="44"/>
      <c r="M703" s="224" t="s">
        <v>1</v>
      </c>
      <c r="N703" s="225" t="s">
        <v>48</v>
      </c>
      <c r="O703" s="80"/>
      <c r="P703" s="226">
        <f>O703*H703</f>
        <v>0</v>
      </c>
      <c r="Q703" s="226">
        <v>0.00058</v>
      </c>
      <c r="R703" s="226">
        <f>Q703*H703</f>
        <v>0.25532991999999999</v>
      </c>
      <c r="S703" s="226">
        <v>0</v>
      </c>
      <c r="T703" s="227">
        <f>S703*H703</f>
        <v>0</v>
      </c>
      <c r="AR703" s="17" t="s">
        <v>376</v>
      </c>
      <c r="AT703" s="17" t="s">
        <v>198</v>
      </c>
      <c r="AU703" s="17" t="s">
        <v>86</v>
      </c>
      <c r="AY703" s="17" t="s">
        <v>195</v>
      </c>
      <c r="BE703" s="228">
        <f>IF(N703="základní",J703,0)</f>
        <v>0</v>
      </c>
      <c r="BF703" s="228">
        <f>IF(N703="snížená",J703,0)</f>
        <v>0</v>
      </c>
      <c r="BG703" s="228">
        <f>IF(N703="zákl. přenesená",J703,0)</f>
        <v>0</v>
      </c>
      <c r="BH703" s="228">
        <f>IF(N703="sníž. přenesená",J703,0)</f>
        <v>0</v>
      </c>
      <c r="BI703" s="228">
        <f>IF(N703="nulová",J703,0)</f>
        <v>0</v>
      </c>
      <c r="BJ703" s="17" t="s">
        <v>84</v>
      </c>
      <c r="BK703" s="228">
        <f>ROUND(I703*H703,2)</f>
        <v>0</v>
      </c>
      <c r="BL703" s="17" t="s">
        <v>376</v>
      </c>
      <c r="BM703" s="17" t="s">
        <v>1182</v>
      </c>
    </row>
    <row r="704" s="12" customFormat="1">
      <c r="B704" s="235"/>
      <c r="C704" s="236"/>
      <c r="D704" s="229" t="s">
        <v>299</v>
      </c>
      <c r="E704" s="237" t="s">
        <v>1</v>
      </c>
      <c r="F704" s="238" t="s">
        <v>1049</v>
      </c>
      <c r="G704" s="236"/>
      <c r="H704" s="239">
        <v>440.22399999999999</v>
      </c>
      <c r="I704" s="240"/>
      <c r="J704" s="236"/>
      <c r="K704" s="236"/>
      <c r="L704" s="241"/>
      <c r="M704" s="242"/>
      <c r="N704" s="243"/>
      <c r="O704" s="243"/>
      <c r="P704" s="243"/>
      <c r="Q704" s="243"/>
      <c r="R704" s="243"/>
      <c r="S704" s="243"/>
      <c r="T704" s="244"/>
      <c r="AT704" s="245" t="s">
        <v>299</v>
      </c>
      <c r="AU704" s="245" t="s">
        <v>86</v>
      </c>
      <c r="AV704" s="12" t="s">
        <v>86</v>
      </c>
      <c r="AW704" s="12" t="s">
        <v>38</v>
      </c>
      <c r="AX704" s="12" t="s">
        <v>77</v>
      </c>
      <c r="AY704" s="245" t="s">
        <v>195</v>
      </c>
    </row>
    <row r="705" s="13" customFormat="1">
      <c r="B705" s="246"/>
      <c r="C705" s="247"/>
      <c r="D705" s="229" t="s">
        <v>299</v>
      </c>
      <c r="E705" s="248" t="s">
        <v>1</v>
      </c>
      <c r="F705" s="249" t="s">
        <v>301</v>
      </c>
      <c r="G705" s="247"/>
      <c r="H705" s="250">
        <v>440.22399999999999</v>
      </c>
      <c r="I705" s="251"/>
      <c r="J705" s="247"/>
      <c r="K705" s="247"/>
      <c r="L705" s="252"/>
      <c r="M705" s="253"/>
      <c r="N705" s="254"/>
      <c r="O705" s="254"/>
      <c r="P705" s="254"/>
      <c r="Q705" s="254"/>
      <c r="R705" s="254"/>
      <c r="S705" s="254"/>
      <c r="T705" s="255"/>
      <c r="AT705" s="256" t="s">
        <v>299</v>
      </c>
      <c r="AU705" s="256" t="s">
        <v>86</v>
      </c>
      <c r="AV705" s="13" t="s">
        <v>215</v>
      </c>
      <c r="AW705" s="13" t="s">
        <v>38</v>
      </c>
      <c r="AX705" s="13" t="s">
        <v>84</v>
      </c>
      <c r="AY705" s="256" t="s">
        <v>195</v>
      </c>
    </row>
    <row r="706" s="1" customFormat="1" ht="16.5" customHeight="1">
      <c r="B706" s="39"/>
      <c r="C706" s="278" t="s">
        <v>1183</v>
      </c>
      <c r="D706" s="278" t="s">
        <v>366</v>
      </c>
      <c r="E706" s="279" t="s">
        <v>1175</v>
      </c>
      <c r="F706" s="280" t="s">
        <v>1176</v>
      </c>
      <c r="G706" s="281" t="s">
        <v>309</v>
      </c>
      <c r="H706" s="282">
        <v>72.637</v>
      </c>
      <c r="I706" s="283"/>
      <c r="J706" s="284">
        <f>ROUND(I706*H706,2)</f>
        <v>0</v>
      </c>
      <c r="K706" s="280" t="s">
        <v>202</v>
      </c>
      <c r="L706" s="285"/>
      <c r="M706" s="286" t="s">
        <v>1</v>
      </c>
      <c r="N706" s="287" t="s">
        <v>48</v>
      </c>
      <c r="O706" s="80"/>
      <c r="P706" s="226">
        <f>O706*H706</f>
        <v>0</v>
      </c>
      <c r="Q706" s="226">
        <v>0.025000000000000001</v>
      </c>
      <c r="R706" s="226">
        <f>Q706*H706</f>
        <v>1.815925</v>
      </c>
      <c r="S706" s="226">
        <v>0</v>
      </c>
      <c r="T706" s="227">
        <f>S706*H706</f>
        <v>0</v>
      </c>
      <c r="AR706" s="17" t="s">
        <v>455</v>
      </c>
      <c r="AT706" s="17" t="s">
        <v>366</v>
      </c>
      <c r="AU706" s="17" t="s">
        <v>86</v>
      </c>
      <c r="AY706" s="17" t="s">
        <v>195</v>
      </c>
      <c r="BE706" s="228">
        <f>IF(N706="základní",J706,0)</f>
        <v>0</v>
      </c>
      <c r="BF706" s="228">
        <f>IF(N706="snížená",J706,0)</f>
        <v>0</v>
      </c>
      <c r="BG706" s="228">
        <f>IF(N706="zákl. přenesená",J706,0)</f>
        <v>0</v>
      </c>
      <c r="BH706" s="228">
        <f>IF(N706="sníž. přenesená",J706,0)</f>
        <v>0</v>
      </c>
      <c r="BI706" s="228">
        <f>IF(N706="nulová",J706,0)</f>
        <v>0</v>
      </c>
      <c r="BJ706" s="17" t="s">
        <v>84</v>
      </c>
      <c r="BK706" s="228">
        <f>ROUND(I706*H706,2)</f>
        <v>0</v>
      </c>
      <c r="BL706" s="17" t="s">
        <v>376</v>
      </c>
      <c r="BM706" s="17" t="s">
        <v>1184</v>
      </c>
    </row>
    <row r="707" s="12" customFormat="1">
      <c r="B707" s="235"/>
      <c r="C707" s="236"/>
      <c r="D707" s="229" t="s">
        <v>299</v>
      </c>
      <c r="E707" s="236"/>
      <c r="F707" s="238" t="s">
        <v>1185</v>
      </c>
      <c r="G707" s="236"/>
      <c r="H707" s="239">
        <v>72.637</v>
      </c>
      <c r="I707" s="240"/>
      <c r="J707" s="236"/>
      <c r="K707" s="236"/>
      <c r="L707" s="241"/>
      <c r="M707" s="242"/>
      <c r="N707" s="243"/>
      <c r="O707" s="243"/>
      <c r="P707" s="243"/>
      <c r="Q707" s="243"/>
      <c r="R707" s="243"/>
      <c r="S707" s="243"/>
      <c r="T707" s="244"/>
      <c r="AT707" s="245" t="s">
        <v>299</v>
      </c>
      <c r="AU707" s="245" t="s">
        <v>86</v>
      </c>
      <c r="AV707" s="12" t="s">
        <v>86</v>
      </c>
      <c r="AW707" s="12" t="s">
        <v>4</v>
      </c>
      <c r="AX707" s="12" t="s">
        <v>84</v>
      </c>
      <c r="AY707" s="245" t="s">
        <v>195</v>
      </c>
    </row>
    <row r="708" s="1" customFormat="1" ht="22.5" customHeight="1">
      <c r="B708" s="39"/>
      <c r="C708" s="217" t="s">
        <v>1186</v>
      </c>
      <c r="D708" s="217" t="s">
        <v>198</v>
      </c>
      <c r="E708" s="218" t="s">
        <v>1187</v>
      </c>
      <c r="F708" s="219" t="s">
        <v>1188</v>
      </c>
      <c r="G708" s="220" t="s">
        <v>321</v>
      </c>
      <c r="H708" s="221">
        <v>886.22500000000002</v>
      </c>
      <c r="I708" s="222"/>
      <c r="J708" s="223">
        <f>ROUND(I708*H708,2)</f>
        <v>0</v>
      </c>
      <c r="K708" s="219" t="s">
        <v>1</v>
      </c>
      <c r="L708" s="44"/>
      <c r="M708" s="224" t="s">
        <v>1</v>
      </c>
      <c r="N708" s="225" t="s">
        <v>48</v>
      </c>
      <c r="O708" s="80"/>
      <c r="P708" s="226">
        <f>O708*H708</f>
        <v>0</v>
      </c>
      <c r="Q708" s="226">
        <v>0.00012</v>
      </c>
      <c r="R708" s="226">
        <f>Q708*H708</f>
        <v>0.10634700000000001</v>
      </c>
      <c r="S708" s="226">
        <v>0</v>
      </c>
      <c r="T708" s="227">
        <f>S708*H708</f>
        <v>0</v>
      </c>
      <c r="AR708" s="17" t="s">
        <v>376</v>
      </c>
      <c r="AT708" s="17" t="s">
        <v>198</v>
      </c>
      <c r="AU708" s="17" t="s">
        <v>86</v>
      </c>
      <c r="AY708" s="17" t="s">
        <v>195</v>
      </c>
      <c r="BE708" s="228">
        <f>IF(N708="základní",J708,0)</f>
        <v>0</v>
      </c>
      <c r="BF708" s="228">
        <f>IF(N708="snížená",J708,0)</f>
        <v>0</v>
      </c>
      <c r="BG708" s="228">
        <f>IF(N708="zákl. přenesená",J708,0)</f>
        <v>0</v>
      </c>
      <c r="BH708" s="228">
        <f>IF(N708="sníž. přenesená",J708,0)</f>
        <v>0</v>
      </c>
      <c r="BI708" s="228">
        <f>IF(N708="nulová",J708,0)</f>
        <v>0</v>
      </c>
      <c r="BJ708" s="17" t="s">
        <v>84</v>
      </c>
      <c r="BK708" s="228">
        <f>ROUND(I708*H708,2)</f>
        <v>0</v>
      </c>
      <c r="BL708" s="17" t="s">
        <v>376</v>
      </c>
      <c r="BM708" s="17" t="s">
        <v>1189</v>
      </c>
    </row>
    <row r="709" s="15" customFormat="1">
      <c r="B709" s="268"/>
      <c r="C709" s="269"/>
      <c r="D709" s="229" t="s">
        <v>299</v>
      </c>
      <c r="E709" s="270" t="s">
        <v>1</v>
      </c>
      <c r="F709" s="271" t="s">
        <v>848</v>
      </c>
      <c r="G709" s="269"/>
      <c r="H709" s="270" t="s">
        <v>1</v>
      </c>
      <c r="I709" s="272"/>
      <c r="J709" s="269"/>
      <c r="K709" s="269"/>
      <c r="L709" s="273"/>
      <c r="M709" s="274"/>
      <c r="N709" s="275"/>
      <c r="O709" s="275"/>
      <c r="P709" s="275"/>
      <c r="Q709" s="275"/>
      <c r="R709" s="275"/>
      <c r="S709" s="275"/>
      <c r="T709" s="276"/>
      <c r="AT709" s="277" t="s">
        <v>299</v>
      </c>
      <c r="AU709" s="277" t="s">
        <v>86</v>
      </c>
      <c r="AV709" s="15" t="s">
        <v>84</v>
      </c>
      <c r="AW709" s="15" t="s">
        <v>38</v>
      </c>
      <c r="AX709" s="15" t="s">
        <v>77</v>
      </c>
      <c r="AY709" s="277" t="s">
        <v>195</v>
      </c>
    </row>
    <row r="710" s="15" customFormat="1">
      <c r="B710" s="268"/>
      <c r="C710" s="269"/>
      <c r="D710" s="229" t="s">
        <v>299</v>
      </c>
      <c r="E710" s="270" t="s">
        <v>1</v>
      </c>
      <c r="F710" s="271" t="s">
        <v>1190</v>
      </c>
      <c r="G710" s="269"/>
      <c r="H710" s="270" t="s">
        <v>1</v>
      </c>
      <c r="I710" s="272"/>
      <c r="J710" s="269"/>
      <c r="K710" s="269"/>
      <c r="L710" s="273"/>
      <c r="M710" s="274"/>
      <c r="N710" s="275"/>
      <c r="O710" s="275"/>
      <c r="P710" s="275"/>
      <c r="Q710" s="275"/>
      <c r="R710" s="275"/>
      <c r="S710" s="275"/>
      <c r="T710" s="276"/>
      <c r="AT710" s="277" t="s">
        <v>299</v>
      </c>
      <c r="AU710" s="277" t="s">
        <v>86</v>
      </c>
      <c r="AV710" s="15" t="s">
        <v>84</v>
      </c>
      <c r="AW710" s="15" t="s">
        <v>38</v>
      </c>
      <c r="AX710" s="15" t="s">
        <v>77</v>
      </c>
      <c r="AY710" s="277" t="s">
        <v>195</v>
      </c>
    </row>
    <row r="711" s="12" customFormat="1">
      <c r="B711" s="235"/>
      <c r="C711" s="236"/>
      <c r="D711" s="229" t="s">
        <v>299</v>
      </c>
      <c r="E711" s="237" t="s">
        <v>1</v>
      </c>
      <c r="F711" s="238" t="s">
        <v>1191</v>
      </c>
      <c r="G711" s="236"/>
      <c r="H711" s="239">
        <v>886.22500000000002</v>
      </c>
      <c r="I711" s="240"/>
      <c r="J711" s="236"/>
      <c r="K711" s="236"/>
      <c r="L711" s="241"/>
      <c r="M711" s="242"/>
      <c r="N711" s="243"/>
      <c r="O711" s="243"/>
      <c r="P711" s="243"/>
      <c r="Q711" s="243"/>
      <c r="R711" s="243"/>
      <c r="S711" s="243"/>
      <c r="T711" s="244"/>
      <c r="AT711" s="245" t="s">
        <v>299</v>
      </c>
      <c r="AU711" s="245" t="s">
        <v>86</v>
      </c>
      <c r="AV711" s="12" t="s">
        <v>86</v>
      </c>
      <c r="AW711" s="12" t="s">
        <v>38</v>
      </c>
      <c r="AX711" s="12" t="s">
        <v>77</v>
      </c>
      <c r="AY711" s="245" t="s">
        <v>195</v>
      </c>
    </row>
    <row r="712" s="13" customFormat="1">
      <c r="B712" s="246"/>
      <c r="C712" s="247"/>
      <c r="D712" s="229" t="s">
        <v>299</v>
      </c>
      <c r="E712" s="248" t="s">
        <v>1</v>
      </c>
      <c r="F712" s="249" t="s">
        <v>301</v>
      </c>
      <c r="G712" s="247"/>
      <c r="H712" s="250">
        <v>886.22500000000002</v>
      </c>
      <c r="I712" s="251"/>
      <c r="J712" s="247"/>
      <c r="K712" s="247"/>
      <c r="L712" s="252"/>
      <c r="M712" s="253"/>
      <c r="N712" s="254"/>
      <c r="O712" s="254"/>
      <c r="P712" s="254"/>
      <c r="Q712" s="254"/>
      <c r="R712" s="254"/>
      <c r="S712" s="254"/>
      <c r="T712" s="255"/>
      <c r="AT712" s="256" t="s">
        <v>299</v>
      </c>
      <c r="AU712" s="256" t="s">
        <v>86</v>
      </c>
      <c r="AV712" s="13" t="s">
        <v>215</v>
      </c>
      <c r="AW712" s="13" t="s">
        <v>38</v>
      </c>
      <c r="AX712" s="13" t="s">
        <v>84</v>
      </c>
      <c r="AY712" s="256" t="s">
        <v>195</v>
      </c>
    </row>
    <row r="713" s="1" customFormat="1" ht="16.5" customHeight="1">
      <c r="B713" s="39"/>
      <c r="C713" s="217" t="s">
        <v>1192</v>
      </c>
      <c r="D713" s="217" t="s">
        <v>198</v>
      </c>
      <c r="E713" s="218" t="s">
        <v>1193</v>
      </c>
      <c r="F713" s="219" t="s">
        <v>1194</v>
      </c>
      <c r="G713" s="220" t="s">
        <v>1041</v>
      </c>
      <c r="H713" s="288"/>
      <c r="I713" s="222"/>
      <c r="J713" s="223">
        <f>ROUND(I713*H713,2)</f>
        <v>0</v>
      </c>
      <c r="K713" s="219" t="s">
        <v>202</v>
      </c>
      <c r="L713" s="44"/>
      <c r="M713" s="224" t="s">
        <v>1</v>
      </c>
      <c r="N713" s="225" t="s">
        <v>48</v>
      </c>
      <c r="O713" s="80"/>
      <c r="P713" s="226">
        <f>O713*H713</f>
        <v>0</v>
      </c>
      <c r="Q713" s="226">
        <v>0</v>
      </c>
      <c r="R713" s="226">
        <f>Q713*H713</f>
        <v>0</v>
      </c>
      <c r="S713" s="226">
        <v>0</v>
      </c>
      <c r="T713" s="227">
        <f>S713*H713</f>
        <v>0</v>
      </c>
      <c r="AR713" s="17" t="s">
        <v>376</v>
      </c>
      <c r="AT713" s="17" t="s">
        <v>198</v>
      </c>
      <c r="AU713" s="17" t="s">
        <v>86</v>
      </c>
      <c r="AY713" s="17" t="s">
        <v>195</v>
      </c>
      <c r="BE713" s="228">
        <f>IF(N713="základní",J713,0)</f>
        <v>0</v>
      </c>
      <c r="BF713" s="228">
        <f>IF(N713="snížená",J713,0)</f>
        <v>0</v>
      </c>
      <c r="BG713" s="228">
        <f>IF(N713="zákl. přenesená",J713,0)</f>
        <v>0</v>
      </c>
      <c r="BH713" s="228">
        <f>IF(N713="sníž. přenesená",J713,0)</f>
        <v>0</v>
      </c>
      <c r="BI713" s="228">
        <f>IF(N713="nulová",J713,0)</f>
        <v>0</v>
      </c>
      <c r="BJ713" s="17" t="s">
        <v>84</v>
      </c>
      <c r="BK713" s="228">
        <f>ROUND(I713*H713,2)</f>
        <v>0</v>
      </c>
      <c r="BL713" s="17" t="s">
        <v>376</v>
      </c>
      <c r="BM713" s="17" t="s">
        <v>1195</v>
      </c>
    </row>
    <row r="714" s="11" customFormat="1" ht="22.8" customHeight="1">
      <c r="B714" s="201"/>
      <c r="C714" s="202"/>
      <c r="D714" s="203" t="s">
        <v>76</v>
      </c>
      <c r="E714" s="215" t="s">
        <v>1196</v>
      </c>
      <c r="F714" s="215" t="s">
        <v>1197</v>
      </c>
      <c r="G714" s="202"/>
      <c r="H714" s="202"/>
      <c r="I714" s="205"/>
      <c r="J714" s="216">
        <f>BK714</f>
        <v>0</v>
      </c>
      <c r="K714" s="202"/>
      <c r="L714" s="207"/>
      <c r="M714" s="208"/>
      <c r="N714" s="209"/>
      <c r="O714" s="209"/>
      <c r="P714" s="210">
        <f>SUM(P715:P746)</f>
        <v>0</v>
      </c>
      <c r="Q714" s="209"/>
      <c r="R714" s="210">
        <f>SUM(R715:R746)</f>
        <v>4.6886474000000007</v>
      </c>
      <c r="S714" s="209"/>
      <c r="T714" s="211">
        <f>SUM(T715:T746)</f>
        <v>0</v>
      </c>
      <c r="AR714" s="212" t="s">
        <v>86</v>
      </c>
      <c r="AT714" s="213" t="s">
        <v>76</v>
      </c>
      <c r="AU714" s="213" t="s">
        <v>84</v>
      </c>
      <c r="AY714" s="212" t="s">
        <v>195</v>
      </c>
      <c r="BK714" s="214">
        <f>SUM(BK715:BK746)</f>
        <v>0</v>
      </c>
    </row>
    <row r="715" s="1" customFormat="1" ht="16.5" customHeight="1">
      <c r="B715" s="39"/>
      <c r="C715" s="217" t="s">
        <v>1198</v>
      </c>
      <c r="D715" s="217" t="s">
        <v>198</v>
      </c>
      <c r="E715" s="218" t="s">
        <v>1199</v>
      </c>
      <c r="F715" s="219" t="s">
        <v>1200</v>
      </c>
      <c r="G715" s="220" t="s">
        <v>321</v>
      </c>
      <c r="H715" s="221">
        <v>73.768000000000001</v>
      </c>
      <c r="I715" s="222"/>
      <c r="J715" s="223">
        <f>ROUND(I715*H715,2)</f>
        <v>0</v>
      </c>
      <c r="K715" s="219" t="s">
        <v>202</v>
      </c>
      <c r="L715" s="44"/>
      <c r="M715" s="224" t="s">
        <v>1</v>
      </c>
      <c r="N715" s="225" t="s">
        <v>48</v>
      </c>
      <c r="O715" s="80"/>
      <c r="P715" s="226">
        <f>O715*H715</f>
        <v>0</v>
      </c>
      <c r="Q715" s="226">
        <v>0.02741</v>
      </c>
      <c r="R715" s="226">
        <f>Q715*H715</f>
        <v>2.0219808800000001</v>
      </c>
      <c r="S715" s="226">
        <v>0</v>
      </c>
      <c r="T715" s="227">
        <f>S715*H715</f>
        <v>0</v>
      </c>
      <c r="AR715" s="17" t="s">
        <v>376</v>
      </c>
      <c r="AT715" s="17" t="s">
        <v>198</v>
      </c>
      <c r="AU715" s="17" t="s">
        <v>86</v>
      </c>
      <c r="AY715" s="17" t="s">
        <v>195</v>
      </c>
      <c r="BE715" s="228">
        <f>IF(N715="základní",J715,0)</f>
        <v>0</v>
      </c>
      <c r="BF715" s="228">
        <f>IF(N715="snížená",J715,0)</f>
        <v>0</v>
      </c>
      <c r="BG715" s="228">
        <f>IF(N715="zákl. přenesená",J715,0)</f>
        <v>0</v>
      </c>
      <c r="BH715" s="228">
        <f>IF(N715="sníž. přenesená",J715,0)</f>
        <v>0</v>
      </c>
      <c r="BI715" s="228">
        <f>IF(N715="nulová",J715,0)</f>
        <v>0</v>
      </c>
      <c r="BJ715" s="17" t="s">
        <v>84</v>
      </c>
      <c r="BK715" s="228">
        <f>ROUND(I715*H715,2)</f>
        <v>0</v>
      </c>
      <c r="BL715" s="17" t="s">
        <v>376</v>
      </c>
      <c r="BM715" s="17" t="s">
        <v>1201</v>
      </c>
    </row>
    <row r="716" s="15" customFormat="1">
      <c r="B716" s="268"/>
      <c r="C716" s="269"/>
      <c r="D716" s="229" t="s">
        <v>299</v>
      </c>
      <c r="E716" s="270" t="s">
        <v>1</v>
      </c>
      <c r="F716" s="271" t="s">
        <v>530</v>
      </c>
      <c r="G716" s="269"/>
      <c r="H716" s="270" t="s">
        <v>1</v>
      </c>
      <c r="I716" s="272"/>
      <c r="J716" s="269"/>
      <c r="K716" s="269"/>
      <c r="L716" s="273"/>
      <c r="M716" s="274"/>
      <c r="N716" s="275"/>
      <c r="O716" s="275"/>
      <c r="P716" s="275"/>
      <c r="Q716" s="275"/>
      <c r="R716" s="275"/>
      <c r="S716" s="275"/>
      <c r="T716" s="276"/>
      <c r="AT716" s="277" t="s">
        <v>299</v>
      </c>
      <c r="AU716" s="277" t="s">
        <v>86</v>
      </c>
      <c r="AV716" s="15" t="s">
        <v>84</v>
      </c>
      <c r="AW716" s="15" t="s">
        <v>38</v>
      </c>
      <c r="AX716" s="15" t="s">
        <v>77</v>
      </c>
      <c r="AY716" s="277" t="s">
        <v>195</v>
      </c>
    </row>
    <row r="717" s="12" customFormat="1">
      <c r="B717" s="235"/>
      <c r="C717" s="236"/>
      <c r="D717" s="229" t="s">
        <v>299</v>
      </c>
      <c r="E717" s="237" t="s">
        <v>1</v>
      </c>
      <c r="F717" s="238" t="s">
        <v>1202</v>
      </c>
      <c r="G717" s="236"/>
      <c r="H717" s="239">
        <v>33.777999999999999</v>
      </c>
      <c r="I717" s="240"/>
      <c r="J717" s="236"/>
      <c r="K717" s="236"/>
      <c r="L717" s="241"/>
      <c r="M717" s="242"/>
      <c r="N717" s="243"/>
      <c r="O717" s="243"/>
      <c r="P717" s="243"/>
      <c r="Q717" s="243"/>
      <c r="R717" s="243"/>
      <c r="S717" s="243"/>
      <c r="T717" s="244"/>
      <c r="AT717" s="245" t="s">
        <v>299</v>
      </c>
      <c r="AU717" s="245" t="s">
        <v>86</v>
      </c>
      <c r="AV717" s="12" t="s">
        <v>86</v>
      </c>
      <c r="AW717" s="12" t="s">
        <v>38</v>
      </c>
      <c r="AX717" s="12" t="s">
        <v>77</v>
      </c>
      <c r="AY717" s="245" t="s">
        <v>195</v>
      </c>
    </row>
    <row r="718" s="12" customFormat="1">
      <c r="B718" s="235"/>
      <c r="C718" s="236"/>
      <c r="D718" s="229" t="s">
        <v>299</v>
      </c>
      <c r="E718" s="237" t="s">
        <v>1</v>
      </c>
      <c r="F718" s="238" t="s">
        <v>1203</v>
      </c>
      <c r="G718" s="236"/>
      <c r="H718" s="239">
        <v>39.990000000000002</v>
      </c>
      <c r="I718" s="240"/>
      <c r="J718" s="236"/>
      <c r="K718" s="236"/>
      <c r="L718" s="241"/>
      <c r="M718" s="242"/>
      <c r="N718" s="243"/>
      <c r="O718" s="243"/>
      <c r="P718" s="243"/>
      <c r="Q718" s="243"/>
      <c r="R718" s="243"/>
      <c r="S718" s="243"/>
      <c r="T718" s="244"/>
      <c r="AT718" s="245" t="s">
        <v>299</v>
      </c>
      <c r="AU718" s="245" t="s">
        <v>86</v>
      </c>
      <c r="AV718" s="12" t="s">
        <v>86</v>
      </c>
      <c r="AW718" s="12" t="s">
        <v>38</v>
      </c>
      <c r="AX718" s="12" t="s">
        <v>77</v>
      </c>
      <c r="AY718" s="245" t="s">
        <v>195</v>
      </c>
    </row>
    <row r="719" s="13" customFormat="1">
      <c r="B719" s="246"/>
      <c r="C719" s="247"/>
      <c r="D719" s="229" t="s">
        <v>299</v>
      </c>
      <c r="E719" s="248" t="s">
        <v>1</v>
      </c>
      <c r="F719" s="249" t="s">
        <v>301</v>
      </c>
      <c r="G719" s="247"/>
      <c r="H719" s="250">
        <v>73.768000000000001</v>
      </c>
      <c r="I719" s="251"/>
      <c r="J719" s="247"/>
      <c r="K719" s="247"/>
      <c r="L719" s="252"/>
      <c r="M719" s="253"/>
      <c r="N719" s="254"/>
      <c r="O719" s="254"/>
      <c r="P719" s="254"/>
      <c r="Q719" s="254"/>
      <c r="R719" s="254"/>
      <c r="S719" s="254"/>
      <c r="T719" s="255"/>
      <c r="AT719" s="256" t="s">
        <v>299</v>
      </c>
      <c r="AU719" s="256" t="s">
        <v>86</v>
      </c>
      <c r="AV719" s="13" t="s">
        <v>215</v>
      </c>
      <c r="AW719" s="13" t="s">
        <v>38</v>
      </c>
      <c r="AX719" s="13" t="s">
        <v>84</v>
      </c>
      <c r="AY719" s="256" t="s">
        <v>195</v>
      </c>
    </row>
    <row r="720" s="1" customFormat="1" ht="16.5" customHeight="1">
      <c r="B720" s="39"/>
      <c r="C720" s="217" t="s">
        <v>1204</v>
      </c>
      <c r="D720" s="217" t="s">
        <v>198</v>
      </c>
      <c r="E720" s="218" t="s">
        <v>1205</v>
      </c>
      <c r="F720" s="219" t="s">
        <v>1206</v>
      </c>
      <c r="G720" s="220" t="s">
        <v>321</v>
      </c>
      <c r="H720" s="221">
        <v>56.009999999999998</v>
      </c>
      <c r="I720" s="222"/>
      <c r="J720" s="223">
        <f>ROUND(I720*H720,2)</f>
        <v>0</v>
      </c>
      <c r="K720" s="219" t="s">
        <v>202</v>
      </c>
      <c r="L720" s="44"/>
      <c r="M720" s="224" t="s">
        <v>1</v>
      </c>
      <c r="N720" s="225" t="s">
        <v>48</v>
      </c>
      <c r="O720" s="80"/>
      <c r="P720" s="226">
        <f>O720*H720</f>
        <v>0</v>
      </c>
      <c r="Q720" s="226">
        <v>0.03107</v>
      </c>
      <c r="R720" s="226">
        <f>Q720*H720</f>
        <v>1.7402306999999999</v>
      </c>
      <c r="S720" s="226">
        <v>0</v>
      </c>
      <c r="T720" s="227">
        <f>S720*H720</f>
        <v>0</v>
      </c>
      <c r="AR720" s="17" t="s">
        <v>376</v>
      </c>
      <c r="AT720" s="17" t="s">
        <v>198</v>
      </c>
      <c r="AU720" s="17" t="s">
        <v>86</v>
      </c>
      <c r="AY720" s="17" t="s">
        <v>195</v>
      </c>
      <c r="BE720" s="228">
        <f>IF(N720="základní",J720,0)</f>
        <v>0</v>
      </c>
      <c r="BF720" s="228">
        <f>IF(N720="snížená",J720,0)</f>
        <v>0</v>
      </c>
      <c r="BG720" s="228">
        <f>IF(N720="zákl. přenesená",J720,0)</f>
        <v>0</v>
      </c>
      <c r="BH720" s="228">
        <f>IF(N720="sníž. přenesená",J720,0)</f>
        <v>0</v>
      </c>
      <c r="BI720" s="228">
        <f>IF(N720="nulová",J720,0)</f>
        <v>0</v>
      </c>
      <c r="BJ720" s="17" t="s">
        <v>84</v>
      </c>
      <c r="BK720" s="228">
        <f>ROUND(I720*H720,2)</f>
        <v>0</v>
      </c>
      <c r="BL720" s="17" t="s">
        <v>376</v>
      </c>
      <c r="BM720" s="17" t="s">
        <v>1207</v>
      </c>
    </row>
    <row r="721" s="15" customFormat="1">
      <c r="B721" s="268"/>
      <c r="C721" s="269"/>
      <c r="D721" s="229" t="s">
        <v>299</v>
      </c>
      <c r="E721" s="270" t="s">
        <v>1</v>
      </c>
      <c r="F721" s="271" t="s">
        <v>530</v>
      </c>
      <c r="G721" s="269"/>
      <c r="H721" s="270" t="s">
        <v>1</v>
      </c>
      <c r="I721" s="272"/>
      <c r="J721" s="269"/>
      <c r="K721" s="269"/>
      <c r="L721" s="273"/>
      <c r="M721" s="274"/>
      <c r="N721" s="275"/>
      <c r="O721" s="275"/>
      <c r="P721" s="275"/>
      <c r="Q721" s="275"/>
      <c r="R721" s="275"/>
      <c r="S721" s="275"/>
      <c r="T721" s="276"/>
      <c r="AT721" s="277" t="s">
        <v>299</v>
      </c>
      <c r="AU721" s="277" t="s">
        <v>86</v>
      </c>
      <c r="AV721" s="15" t="s">
        <v>84</v>
      </c>
      <c r="AW721" s="15" t="s">
        <v>38</v>
      </c>
      <c r="AX721" s="15" t="s">
        <v>77</v>
      </c>
      <c r="AY721" s="277" t="s">
        <v>195</v>
      </c>
    </row>
    <row r="722" s="12" customFormat="1">
      <c r="B722" s="235"/>
      <c r="C722" s="236"/>
      <c r="D722" s="229" t="s">
        <v>299</v>
      </c>
      <c r="E722" s="237" t="s">
        <v>1</v>
      </c>
      <c r="F722" s="238" t="s">
        <v>1208</v>
      </c>
      <c r="G722" s="236"/>
      <c r="H722" s="239">
        <v>56.009999999999998</v>
      </c>
      <c r="I722" s="240"/>
      <c r="J722" s="236"/>
      <c r="K722" s="236"/>
      <c r="L722" s="241"/>
      <c r="M722" s="242"/>
      <c r="N722" s="243"/>
      <c r="O722" s="243"/>
      <c r="P722" s="243"/>
      <c r="Q722" s="243"/>
      <c r="R722" s="243"/>
      <c r="S722" s="243"/>
      <c r="T722" s="244"/>
      <c r="AT722" s="245" t="s">
        <v>299</v>
      </c>
      <c r="AU722" s="245" t="s">
        <v>86</v>
      </c>
      <c r="AV722" s="12" t="s">
        <v>86</v>
      </c>
      <c r="AW722" s="12" t="s">
        <v>38</v>
      </c>
      <c r="AX722" s="12" t="s">
        <v>77</v>
      </c>
      <c r="AY722" s="245" t="s">
        <v>195</v>
      </c>
    </row>
    <row r="723" s="13" customFormat="1">
      <c r="B723" s="246"/>
      <c r="C723" s="247"/>
      <c r="D723" s="229" t="s">
        <v>299</v>
      </c>
      <c r="E723" s="248" t="s">
        <v>1</v>
      </c>
      <c r="F723" s="249" t="s">
        <v>301</v>
      </c>
      <c r="G723" s="247"/>
      <c r="H723" s="250">
        <v>56.009999999999998</v>
      </c>
      <c r="I723" s="251"/>
      <c r="J723" s="247"/>
      <c r="K723" s="247"/>
      <c r="L723" s="252"/>
      <c r="M723" s="253"/>
      <c r="N723" s="254"/>
      <c r="O723" s="254"/>
      <c r="P723" s="254"/>
      <c r="Q723" s="254"/>
      <c r="R723" s="254"/>
      <c r="S723" s="254"/>
      <c r="T723" s="255"/>
      <c r="AT723" s="256" t="s">
        <v>299</v>
      </c>
      <c r="AU723" s="256" t="s">
        <v>86</v>
      </c>
      <c r="AV723" s="13" t="s">
        <v>215</v>
      </c>
      <c r="AW723" s="13" t="s">
        <v>38</v>
      </c>
      <c r="AX723" s="13" t="s">
        <v>84</v>
      </c>
      <c r="AY723" s="256" t="s">
        <v>195</v>
      </c>
    </row>
    <row r="724" s="1" customFormat="1" ht="16.5" customHeight="1">
      <c r="B724" s="39"/>
      <c r="C724" s="217" t="s">
        <v>1209</v>
      </c>
      <c r="D724" s="217" t="s">
        <v>198</v>
      </c>
      <c r="E724" s="218" t="s">
        <v>1210</v>
      </c>
      <c r="F724" s="219" t="s">
        <v>1211</v>
      </c>
      <c r="G724" s="220" t="s">
        <v>321</v>
      </c>
      <c r="H724" s="221">
        <v>172.27000000000001</v>
      </c>
      <c r="I724" s="222"/>
      <c r="J724" s="223">
        <f>ROUND(I724*H724,2)</f>
        <v>0</v>
      </c>
      <c r="K724" s="219" t="s">
        <v>202</v>
      </c>
      <c r="L724" s="44"/>
      <c r="M724" s="224" t="s">
        <v>1</v>
      </c>
      <c r="N724" s="225" t="s">
        <v>48</v>
      </c>
      <c r="O724" s="80"/>
      <c r="P724" s="226">
        <f>O724*H724</f>
        <v>0</v>
      </c>
      <c r="Q724" s="226">
        <v>0.00010000000000000001</v>
      </c>
      <c r="R724" s="226">
        <f>Q724*H724</f>
        <v>0.017227000000000003</v>
      </c>
      <c r="S724" s="226">
        <v>0</v>
      </c>
      <c r="T724" s="227">
        <f>S724*H724</f>
        <v>0</v>
      </c>
      <c r="AR724" s="17" t="s">
        <v>376</v>
      </c>
      <c r="AT724" s="17" t="s">
        <v>198</v>
      </c>
      <c r="AU724" s="17" t="s">
        <v>86</v>
      </c>
      <c r="AY724" s="17" t="s">
        <v>195</v>
      </c>
      <c r="BE724" s="228">
        <f>IF(N724="základní",J724,0)</f>
        <v>0</v>
      </c>
      <c r="BF724" s="228">
        <f>IF(N724="snížená",J724,0)</f>
        <v>0</v>
      </c>
      <c r="BG724" s="228">
        <f>IF(N724="zákl. přenesená",J724,0)</f>
        <v>0</v>
      </c>
      <c r="BH724" s="228">
        <f>IF(N724="sníž. přenesená",J724,0)</f>
        <v>0</v>
      </c>
      <c r="BI724" s="228">
        <f>IF(N724="nulová",J724,0)</f>
        <v>0</v>
      </c>
      <c r="BJ724" s="17" t="s">
        <v>84</v>
      </c>
      <c r="BK724" s="228">
        <f>ROUND(I724*H724,2)</f>
        <v>0</v>
      </c>
      <c r="BL724" s="17" t="s">
        <v>376</v>
      </c>
      <c r="BM724" s="17" t="s">
        <v>1212</v>
      </c>
    </row>
    <row r="725" s="12" customFormat="1">
      <c r="B725" s="235"/>
      <c r="C725" s="236"/>
      <c r="D725" s="229" t="s">
        <v>299</v>
      </c>
      <c r="E725" s="237" t="s">
        <v>1</v>
      </c>
      <c r="F725" s="238" t="s">
        <v>1213</v>
      </c>
      <c r="G725" s="236"/>
      <c r="H725" s="239">
        <v>172.27000000000001</v>
      </c>
      <c r="I725" s="240"/>
      <c r="J725" s="236"/>
      <c r="K725" s="236"/>
      <c r="L725" s="241"/>
      <c r="M725" s="242"/>
      <c r="N725" s="243"/>
      <c r="O725" s="243"/>
      <c r="P725" s="243"/>
      <c r="Q725" s="243"/>
      <c r="R725" s="243"/>
      <c r="S725" s="243"/>
      <c r="T725" s="244"/>
      <c r="AT725" s="245" t="s">
        <v>299</v>
      </c>
      <c r="AU725" s="245" t="s">
        <v>86</v>
      </c>
      <c r="AV725" s="12" t="s">
        <v>86</v>
      </c>
      <c r="AW725" s="12" t="s">
        <v>38</v>
      </c>
      <c r="AX725" s="12" t="s">
        <v>77</v>
      </c>
      <c r="AY725" s="245" t="s">
        <v>195</v>
      </c>
    </row>
    <row r="726" s="13" customFormat="1">
      <c r="B726" s="246"/>
      <c r="C726" s="247"/>
      <c r="D726" s="229" t="s">
        <v>299</v>
      </c>
      <c r="E726" s="248" t="s">
        <v>1</v>
      </c>
      <c r="F726" s="249" t="s">
        <v>301</v>
      </c>
      <c r="G726" s="247"/>
      <c r="H726" s="250">
        <v>172.27000000000001</v>
      </c>
      <c r="I726" s="251"/>
      <c r="J726" s="247"/>
      <c r="K726" s="247"/>
      <c r="L726" s="252"/>
      <c r="M726" s="253"/>
      <c r="N726" s="254"/>
      <c r="O726" s="254"/>
      <c r="P726" s="254"/>
      <c r="Q726" s="254"/>
      <c r="R726" s="254"/>
      <c r="S726" s="254"/>
      <c r="T726" s="255"/>
      <c r="AT726" s="256" t="s">
        <v>299</v>
      </c>
      <c r="AU726" s="256" t="s">
        <v>86</v>
      </c>
      <c r="AV726" s="13" t="s">
        <v>215</v>
      </c>
      <c r="AW726" s="13" t="s">
        <v>38</v>
      </c>
      <c r="AX726" s="13" t="s">
        <v>84</v>
      </c>
      <c r="AY726" s="256" t="s">
        <v>195</v>
      </c>
    </row>
    <row r="727" s="1" customFormat="1" ht="16.5" customHeight="1">
      <c r="B727" s="39"/>
      <c r="C727" s="217" t="s">
        <v>1214</v>
      </c>
      <c r="D727" s="217" t="s">
        <v>198</v>
      </c>
      <c r="E727" s="218" t="s">
        <v>1215</v>
      </c>
      <c r="F727" s="219" t="s">
        <v>1216</v>
      </c>
      <c r="G727" s="220" t="s">
        <v>321</v>
      </c>
      <c r="H727" s="221">
        <v>172.27000000000001</v>
      </c>
      <c r="I727" s="222"/>
      <c r="J727" s="223">
        <f>ROUND(I727*H727,2)</f>
        <v>0</v>
      </c>
      <c r="K727" s="219" t="s">
        <v>202</v>
      </c>
      <c r="L727" s="44"/>
      <c r="M727" s="224" t="s">
        <v>1</v>
      </c>
      <c r="N727" s="225" t="s">
        <v>48</v>
      </c>
      <c r="O727" s="80"/>
      <c r="P727" s="226">
        <f>O727*H727</f>
        <v>0</v>
      </c>
      <c r="Q727" s="226">
        <v>0.00025000000000000001</v>
      </c>
      <c r="R727" s="226">
        <f>Q727*H727</f>
        <v>0.043067500000000002</v>
      </c>
      <c r="S727" s="226">
        <v>0</v>
      </c>
      <c r="T727" s="227">
        <f>S727*H727</f>
        <v>0</v>
      </c>
      <c r="AR727" s="17" t="s">
        <v>376</v>
      </c>
      <c r="AT727" s="17" t="s">
        <v>198</v>
      </c>
      <c r="AU727" s="17" t="s">
        <v>86</v>
      </c>
      <c r="AY727" s="17" t="s">
        <v>195</v>
      </c>
      <c r="BE727" s="228">
        <f>IF(N727="základní",J727,0)</f>
        <v>0</v>
      </c>
      <c r="BF727" s="228">
        <f>IF(N727="snížená",J727,0)</f>
        <v>0</v>
      </c>
      <c r="BG727" s="228">
        <f>IF(N727="zákl. přenesená",J727,0)</f>
        <v>0</v>
      </c>
      <c r="BH727" s="228">
        <f>IF(N727="sníž. přenesená",J727,0)</f>
        <v>0</v>
      </c>
      <c r="BI727" s="228">
        <f>IF(N727="nulová",J727,0)</f>
        <v>0</v>
      </c>
      <c r="BJ727" s="17" t="s">
        <v>84</v>
      </c>
      <c r="BK727" s="228">
        <f>ROUND(I727*H727,2)</f>
        <v>0</v>
      </c>
      <c r="BL727" s="17" t="s">
        <v>376</v>
      </c>
      <c r="BM727" s="17" t="s">
        <v>1217</v>
      </c>
    </row>
    <row r="728" s="1" customFormat="1" ht="16.5" customHeight="1">
      <c r="B728" s="39"/>
      <c r="C728" s="217" t="s">
        <v>1218</v>
      </c>
      <c r="D728" s="217" t="s">
        <v>198</v>
      </c>
      <c r="E728" s="218" t="s">
        <v>1219</v>
      </c>
      <c r="F728" s="219" t="s">
        <v>1220</v>
      </c>
      <c r="G728" s="220" t="s">
        <v>321</v>
      </c>
      <c r="H728" s="221">
        <v>42.68</v>
      </c>
      <c r="I728" s="222"/>
      <c r="J728" s="223">
        <f>ROUND(I728*H728,2)</f>
        <v>0</v>
      </c>
      <c r="K728" s="219" t="s">
        <v>202</v>
      </c>
      <c r="L728" s="44"/>
      <c r="M728" s="224" t="s">
        <v>1</v>
      </c>
      <c r="N728" s="225" t="s">
        <v>48</v>
      </c>
      <c r="O728" s="80"/>
      <c r="P728" s="226">
        <f>O728*H728</f>
        <v>0</v>
      </c>
      <c r="Q728" s="226">
        <v>0.00139</v>
      </c>
      <c r="R728" s="226">
        <f>Q728*H728</f>
        <v>0.059325199999999995</v>
      </c>
      <c r="S728" s="226">
        <v>0</v>
      </c>
      <c r="T728" s="227">
        <f>S728*H728</f>
        <v>0</v>
      </c>
      <c r="AR728" s="17" t="s">
        <v>376</v>
      </c>
      <c r="AT728" s="17" t="s">
        <v>198</v>
      </c>
      <c r="AU728" s="17" t="s">
        <v>86</v>
      </c>
      <c r="AY728" s="17" t="s">
        <v>195</v>
      </c>
      <c r="BE728" s="228">
        <f>IF(N728="základní",J728,0)</f>
        <v>0</v>
      </c>
      <c r="BF728" s="228">
        <f>IF(N728="snížená",J728,0)</f>
        <v>0</v>
      </c>
      <c r="BG728" s="228">
        <f>IF(N728="zákl. přenesená",J728,0)</f>
        <v>0</v>
      </c>
      <c r="BH728" s="228">
        <f>IF(N728="sníž. přenesená",J728,0)</f>
        <v>0</v>
      </c>
      <c r="BI728" s="228">
        <f>IF(N728="nulová",J728,0)</f>
        <v>0</v>
      </c>
      <c r="BJ728" s="17" t="s">
        <v>84</v>
      </c>
      <c r="BK728" s="228">
        <f>ROUND(I728*H728,2)</f>
        <v>0</v>
      </c>
      <c r="BL728" s="17" t="s">
        <v>376</v>
      </c>
      <c r="BM728" s="17" t="s">
        <v>1221</v>
      </c>
    </row>
    <row r="729" s="12" customFormat="1">
      <c r="B729" s="235"/>
      <c r="C729" s="236"/>
      <c r="D729" s="229" t="s">
        <v>299</v>
      </c>
      <c r="E729" s="237" t="s">
        <v>1</v>
      </c>
      <c r="F729" s="238" t="s">
        <v>1222</v>
      </c>
      <c r="G729" s="236"/>
      <c r="H729" s="239">
        <v>42.68</v>
      </c>
      <c r="I729" s="240"/>
      <c r="J729" s="236"/>
      <c r="K729" s="236"/>
      <c r="L729" s="241"/>
      <c r="M729" s="242"/>
      <c r="N729" s="243"/>
      <c r="O729" s="243"/>
      <c r="P729" s="243"/>
      <c r="Q729" s="243"/>
      <c r="R729" s="243"/>
      <c r="S729" s="243"/>
      <c r="T729" s="244"/>
      <c r="AT729" s="245" t="s">
        <v>299</v>
      </c>
      <c r="AU729" s="245" t="s">
        <v>86</v>
      </c>
      <c r="AV729" s="12" t="s">
        <v>86</v>
      </c>
      <c r="AW729" s="12" t="s">
        <v>38</v>
      </c>
      <c r="AX729" s="12" t="s">
        <v>77</v>
      </c>
      <c r="AY729" s="245" t="s">
        <v>195</v>
      </c>
    </row>
    <row r="730" s="13" customFormat="1">
      <c r="B730" s="246"/>
      <c r="C730" s="247"/>
      <c r="D730" s="229" t="s">
        <v>299</v>
      </c>
      <c r="E730" s="248" t="s">
        <v>1</v>
      </c>
      <c r="F730" s="249" t="s">
        <v>301</v>
      </c>
      <c r="G730" s="247"/>
      <c r="H730" s="250">
        <v>42.68</v>
      </c>
      <c r="I730" s="251"/>
      <c r="J730" s="247"/>
      <c r="K730" s="247"/>
      <c r="L730" s="252"/>
      <c r="M730" s="253"/>
      <c r="N730" s="254"/>
      <c r="O730" s="254"/>
      <c r="P730" s="254"/>
      <c r="Q730" s="254"/>
      <c r="R730" s="254"/>
      <c r="S730" s="254"/>
      <c r="T730" s="255"/>
      <c r="AT730" s="256" t="s">
        <v>299</v>
      </c>
      <c r="AU730" s="256" t="s">
        <v>86</v>
      </c>
      <c r="AV730" s="13" t="s">
        <v>215</v>
      </c>
      <c r="AW730" s="13" t="s">
        <v>38</v>
      </c>
      <c r="AX730" s="13" t="s">
        <v>84</v>
      </c>
      <c r="AY730" s="256" t="s">
        <v>195</v>
      </c>
    </row>
    <row r="731" s="1" customFormat="1" ht="16.5" customHeight="1">
      <c r="B731" s="39"/>
      <c r="C731" s="278" t="s">
        <v>1223</v>
      </c>
      <c r="D731" s="278" t="s">
        <v>366</v>
      </c>
      <c r="E731" s="279" t="s">
        <v>1224</v>
      </c>
      <c r="F731" s="280" t="s">
        <v>1225</v>
      </c>
      <c r="G731" s="281" t="s">
        <v>321</v>
      </c>
      <c r="H731" s="282">
        <v>46.948</v>
      </c>
      <c r="I731" s="283"/>
      <c r="J731" s="284">
        <f>ROUND(I731*H731,2)</f>
        <v>0</v>
      </c>
      <c r="K731" s="280" t="s">
        <v>202</v>
      </c>
      <c r="L731" s="285"/>
      <c r="M731" s="286" t="s">
        <v>1</v>
      </c>
      <c r="N731" s="287" t="s">
        <v>48</v>
      </c>
      <c r="O731" s="80"/>
      <c r="P731" s="226">
        <f>O731*H731</f>
        <v>0</v>
      </c>
      <c r="Q731" s="226">
        <v>0.0080000000000000002</v>
      </c>
      <c r="R731" s="226">
        <f>Q731*H731</f>
        <v>0.37558400000000003</v>
      </c>
      <c r="S731" s="226">
        <v>0</v>
      </c>
      <c r="T731" s="227">
        <f>S731*H731</f>
        <v>0</v>
      </c>
      <c r="AR731" s="17" t="s">
        <v>455</v>
      </c>
      <c r="AT731" s="17" t="s">
        <v>366</v>
      </c>
      <c r="AU731" s="17" t="s">
        <v>86</v>
      </c>
      <c r="AY731" s="17" t="s">
        <v>195</v>
      </c>
      <c r="BE731" s="228">
        <f>IF(N731="základní",J731,0)</f>
        <v>0</v>
      </c>
      <c r="BF731" s="228">
        <f>IF(N731="snížená",J731,0)</f>
        <v>0</v>
      </c>
      <c r="BG731" s="228">
        <f>IF(N731="zákl. přenesená",J731,0)</f>
        <v>0</v>
      </c>
      <c r="BH731" s="228">
        <f>IF(N731="sníž. přenesená",J731,0)</f>
        <v>0</v>
      </c>
      <c r="BI731" s="228">
        <f>IF(N731="nulová",J731,0)</f>
        <v>0</v>
      </c>
      <c r="BJ731" s="17" t="s">
        <v>84</v>
      </c>
      <c r="BK731" s="228">
        <f>ROUND(I731*H731,2)</f>
        <v>0</v>
      </c>
      <c r="BL731" s="17" t="s">
        <v>376</v>
      </c>
      <c r="BM731" s="17" t="s">
        <v>1226</v>
      </c>
    </row>
    <row r="732" s="12" customFormat="1">
      <c r="B732" s="235"/>
      <c r="C732" s="236"/>
      <c r="D732" s="229" t="s">
        <v>299</v>
      </c>
      <c r="E732" s="236"/>
      <c r="F732" s="238" t="s">
        <v>1227</v>
      </c>
      <c r="G732" s="236"/>
      <c r="H732" s="239">
        <v>46.948</v>
      </c>
      <c r="I732" s="240"/>
      <c r="J732" s="236"/>
      <c r="K732" s="236"/>
      <c r="L732" s="241"/>
      <c r="M732" s="242"/>
      <c r="N732" s="243"/>
      <c r="O732" s="243"/>
      <c r="P732" s="243"/>
      <c r="Q732" s="243"/>
      <c r="R732" s="243"/>
      <c r="S732" s="243"/>
      <c r="T732" s="244"/>
      <c r="AT732" s="245" t="s">
        <v>299</v>
      </c>
      <c r="AU732" s="245" t="s">
        <v>86</v>
      </c>
      <c r="AV732" s="12" t="s">
        <v>86</v>
      </c>
      <c r="AW732" s="12" t="s">
        <v>4</v>
      </c>
      <c r="AX732" s="12" t="s">
        <v>84</v>
      </c>
      <c r="AY732" s="245" t="s">
        <v>195</v>
      </c>
    </row>
    <row r="733" s="1" customFormat="1" ht="16.5" customHeight="1">
      <c r="B733" s="39"/>
      <c r="C733" s="217" t="s">
        <v>1228</v>
      </c>
      <c r="D733" s="217" t="s">
        <v>198</v>
      </c>
      <c r="E733" s="218" t="s">
        <v>1229</v>
      </c>
      <c r="F733" s="219" t="s">
        <v>1230</v>
      </c>
      <c r="G733" s="220" t="s">
        <v>404</v>
      </c>
      <c r="H733" s="221">
        <v>24.899999999999999</v>
      </c>
      <c r="I733" s="222"/>
      <c r="J733" s="223">
        <f>ROUND(I733*H733,2)</f>
        <v>0</v>
      </c>
      <c r="K733" s="219" t="s">
        <v>202</v>
      </c>
      <c r="L733" s="44"/>
      <c r="M733" s="224" t="s">
        <v>1</v>
      </c>
      <c r="N733" s="225" t="s">
        <v>48</v>
      </c>
      <c r="O733" s="80"/>
      <c r="P733" s="226">
        <f>O733*H733</f>
        <v>0</v>
      </c>
      <c r="Q733" s="226">
        <v>0.0069300000000000004</v>
      </c>
      <c r="R733" s="226">
        <f>Q733*H733</f>
        <v>0.17255699999999999</v>
      </c>
      <c r="S733" s="226">
        <v>0</v>
      </c>
      <c r="T733" s="227">
        <f>S733*H733</f>
        <v>0</v>
      </c>
      <c r="AR733" s="17" t="s">
        <v>376</v>
      </c>
      <c r="AT733" s="17" t="s">
        <v>198</v>
      </c>
      <c r="AU733" s="17" t="s">
        <v>86</v>
      </c>
      <c r="AY733" s="17" t="s">
        <v>195</v>
      </c>
      <c r="BE733" s="228">
        <f>IF(N733="základní",J733,0)</f>
        <v>0</v>
      </c>
      <c r="BF733" s="228">
        <f>IF(N733="snížená",J733,0)</f>
        <v>0</v>
      </c>
      <c r="BG733" s="228">
        <f>IF(N733="zákl. přenesená",J733,0)</f>
        <v>0</v>
      </c>
      <c r="BH733" s="228">
        <f>IF(N733="sníž. přenesená",J733,0)</f>
        <v>0</v>
      </c>
      <c r="BI733" s="228">
        <f>IF(N733="nulová",J733,0)</f>
        <v>0</v>
      </c>
      <c r="BJ733" s="17" t="s">
        <v>84</v>
      </c>
      <c r="BK733" s="228">
        <f>ROUND(I733*H733,2)</f>
        <v>0</v>
      </c>
      <c r="BL733" s="17" t="s">
        <v>376</v>
      </c>
      <c r="BM733" s="17" t="s">
        <v>1231</v>
      </c>
    </row>
    <row r="734" s="15" customFormat="1">
      <c r="B734" s="268"/>
      <c r="C734" s="269"/>
      <c r="D734" s="229" t="s">
        <v>299</v>
      </c>
      <c r="E734" s="270" t="s">
        <v>1</v>
      </c>
      <c r="F734" s="271" t="s">
        <v>530</v>
      </c>
      <c r="G734" s="269"/>
      <c r="H734" s="270" t="s">
        <v>1</v>
      </c>
      <c r="I734" s="272"/>
      <c r="J734" s="269"/>
      <c r="K734" s="269"/>
      <c r="L734" s="273"/>
      <c r="M734" s="274"/>
      <c r="N734" s="275"/>
      <c r="O734" s="275"/>
      <c r="P734" s="275"/>
      <c r="Q734" s="275"/>
      <c r="R734" s="275"/>
      <c r="S734" s="275"/>
      <c r="T734" s="276"/>
      <c r="AT734" s="277" t="s">
        <v>299</v>
      </c>
      <c r="AU734" s="277" t="s">
        <v>86</v>
      </c>
      <c r="AV734" s="15" t="s">
        <v>84</v>
      </c>
      <c r="AW734" s="15" t="s">
        <v>38</v>
      </c>
      <c r="AX734" s="15" t="s">
        <v>77</v>
      </c>
      <c r="AY734" s="277" t="s">
        <v>195</v>
      </c>
    </row>
    <row r="735" s="12" customFormat="1">
      <c r="B735" s="235"/>
      <c r="C735" s="236"/>
      <c r="D735" s="229" t="s">
        <v>299</v>
      </c>
      <c r="E735" s="237" t="s">
        <v>1</v>
      </c>
      <c r="F735" s="238" t="s">
        <v>1232</v>
      </c>
      <c r="G735" s="236"/>
      <c r="H735" s="239">
        <v>24.899999999999999</v>
      </c>
      <c r="I735" s="240"/>
      <c r="J735" s="236"/>
      <c r="K735" s="236"/>
      <c r="L735" s="241"/>
      <c r="M735" s="242"/>
      <c r="N735" s="243"/>
      <c r="O735" s="243"/>
      <c r="P735" s="243"/>
      <c r="Q735" s="243"/>
      <c r="R735" s="243"/>
      <c r="S735" s="243"/>
      <c r="T735" s="244"/>
      <c r="AT735" s="245" t="s">
        <v>299</v>
      </c>
      <c r="AU735" s="245" t="s">
        <v>86</v>
      </c>
      <c r="AV735" s="12" t="s">
        <v>86</v>
      </c>
      <c r="AW735" s="12" t="s">
        <v>38</v>
      </c>
      <c r="AX735" s="12" t="s">
        <v>77</v>
      </c>
      <c r="AY735" s="245" t="s">
        <v>195</v>
      </c>
    </row>
    <row r="736" s="13" customFormat="1">
      <c r="B736" s="246"/>
      <c r="C736" s="247"/>
      <c r="D736" s="229" t="s">
        <v>299</v>
      </c>
      <c r="E736" s="248" t="s">
        <v>1</v>
      </c>
      <c r="F736" s="249" t="s">
        <v>301</v>
      </c>
      <c r="G736" s="247"/>
      <c r="H736" s="250">
        <v>24.899999999999999</v>
      </c>
      <c r="I736" s="251"/>
      <c r="J736" s="247"/>
      <c r="K736" s="247"/>
      <c r="L736" s="252"/>
      <c r="M736" s="253"/>
      <c r="N736" s="254"/>
      <c r="O736" s="254"/>
      <c r="P736" s="254"/>
      <c r="Q736" s="254"/>
      <c r="R736" s="254"/>
      <c r="S736" s="254"/>
      <c r="T736" s="255"/>
      <c r="AT736" s="256" t="s">
        <v>299</v>
      </c>
      <c r="AU736" s="256" t="s">
        <v>86</v>
      </c>
      <c r="AV736" s="13" t="s">
        <v>215</v>
      </c>
      <c r="AW736" s="13" t="s">
        <v>38</v>
      </c>
      <c r="AX736" s="13" t="s">
        <v>84</v>
      </c>
      <c r="AY736" s="256" t="s">
        <v>195</v>
      </c>
    </row>
    <row r="737" s="1" customFormat="1" ht="16.5" customHeight="1">
      <c r="B737" s="39"/>
      <c r="C737" s="217" t="s">
        <v>1233</v>
      </c>
      <c r="D737" s="217" t="s">
        <v>198</v>
      </c>
      <c r="E737" s="218" t="s">
        <v>1234</v>
      </c>
      <c r="F737" s="219" t="s">
        <v>1235</v>
      </c>
      <c r="G737" s="220" t="s">
        <v>321</v>
      </c>
      <c r="H737" s="221">
        <v>22.571999999999999</v>
      </c>
      <c r="I737" s="222"/>
      <c r="J737" s="223">
        <f>ROUND(I737*H737,2)</f>
        <v>0</v>
      </c>
      <c r="K737" s="219" t="s">
        <v>202</v>
      </c>
      <c r="L737" s="44"/>
      <c r="M737" s="224" t="s">
        <v>1</v>
      </c>
      <c r="N737" s="225" t="s">
        <v>48</v>
      </c>
      <c r="O737" s="80"/>
      <c r="P737" s="226">
        <f>O737*H737</f>
        <v>0</v>
      </c>
      <c r="Q737" s="226">
        <v>0.01146</v>
      </c>
      <c r="R737" s="226">
        <f>Q737*H737</f>
        <v>0.25867511999999998</v>
      </c>
      <c r="S737" s="226">
        <v>0</v>
      </c>
      <c r="T737" s="227">
        <f>S737*H737</f>
        <v>0</v>
      </c>
      <c r="AR737" s="17" t="s">
        <v>376</v>
      </c>
      <c r="AT737" s="17" t="s">
        <v>198</v>
      </c>
      <c r="AU737" s="17" t="s">
        <v>86</v>
      </c>
      <c r="AY737" s="17" t="s">
        <v>195</v>
      </c>
      <c r="BE737" s="228">
        <f>IF(N737="základní",J737,0)</f>
        <v>0</v>
      </c>
      <c r="BF737" s="228">
        <f>IF(N737="snížená",J737,0)</f>
        <v>0</v>
      </c>
      <c r="BG737" s="228">
        <f>IF(N737="zákl. přenesená",J737,0)</f>
        <v>0</v>
      </c>
      <c r="BH737" s="228">
        <f>IF(N737="sníž. přenesená",J737,0)</f>
        <v>0</v>
      </c>
      <c r="BI737" s="228">
        <f>IF(N737="nulová",J737,0)</f>
        <v>0</v>
      </c>
      <c r="BJ737" s="17" t="s">
        <v>84</v>
      </c>
      <c r="BK737" s="228">
        <f>ROUND(I737*H737,2)</f>
        <v>0</v>
      </c>
      <c r="BL737" s="17" t="s">
        <v>376</v>
      </c>
      <c r="BM737" s="17" t="s">
        <v>1236</v>
      </c>
    </row>
    <row r="738" s="15" customFormat="1">
      <c r="B738" s="268"/>
      <c r="C738" s="269"/>
      <c r="D738" s="229" t="s">
        <v>299</v>
      </c>
      <c r="E738" s="270" t="s">
        <v>1</v>
      </c>
      <c r="F738" s="271" t="s">
        <v>530</v>
      </c>
      <c r="G738" s="269"/>
      <c r="H738" s="270" t="s">
        <v>1</v>
      </c>
      <c r="I738" s="272"/>
      <c r="J738" s="269"/>
      <c r="K738" s="269"/>
      <c r="L738" s="273"/>
      <c r="M738" s="274"/>
      <c r="N738" s="275"/>
      <c r="O738" s="275"/>
      <c r="P738" s="275"/>
      <c r="Q738" s="275"/>
      <c r="R738" s="275"/>
      <c r="S738" s="275"/>
      <c r="T738" s="276"/>
      <c r="AT738" s="277" t="s">
        <v>299</v>
      </c>
      <c r="AU738" s="277" t="s">
        <v>86</v>
      </c>
      <c r="AV738" s="15" t="s">
        <v>84</v>
      </c>
      <c r="AW738" s="15" t="s">
        <v>38</v>
      </c>
      <c r="AX738" s="15" t="s">
        <v>77</v>
      </c>
      <c r="AY738" s="277" t="s">
        <v>195</v>
      </c>
    </row>
    <row r="739" s="12" customFormat="1">
      <c r="B739" s="235"/>
      <c r="C739" s="236"/>
      <c r="D739" s="229" t="s">
        <v>299</v>
      </c>
      <c r="E739" s="237" t="s">
        <v>1</v>
      </c>
      <c r="F739" s="238" t="s">
        <v>1237</v>
      </c>
      <c r="G739" s="236"/>
      <c r="H739" s="239">
        <v>22.571999999999999</v>
      </c>
      <c r="I739" s="240"/>
      <c r="J739" s="236"/>
      <c r="K739" s="236"/>
      <c r="L739" s="241"/>
      <c r="M739" s="242"/>
      <c r="N739" s="243"/>
      <c r="O739" s="243"/>
      <c r="P739" s="243"/>
      <c r="Q739" s="243"/>
      <c r="R739" s="243"/>
      <c r="S739" s="243"/>
      <c r="T739" s="244"/>
      <c r="AT739" s="245" t="s">
        <v>299</v>
      </c>
      <c r="AU739" s="245" t="s">
        <v>86</v>
      </c>
      <c r="AV739" s="12" t="s">
        <v>86</v>
      </c>
      <c r="AW739" s="12" t="s">
        <v>38</v>
      </c>
      <c r="AX739" s="12" t="s">
        <v>77</v>
      </c>
      <c r="AY739" s="245" t="s">
        <v>195</v>
      </c>
    </row>
    <row r="740" s="13" customFormat="1">
      <c r="B740" s="246"/>
      <c r="C740" s="247"/>
      <c r="D740" s="229" t="s">
        <v>299</v>
      </c>
      <c r="E740" s="248" t="s">
        <v>1</v>
      </c>
      <c r="F740" s="249" t="s">
        <v>301</v>
      </c>
      <c r="G740" s="247"/>
      <c r="H740" s="250">
        <v>22.571999999999999</v>
      </c>
      <c r="I740" s="251"/>
      <c r="J740" s="247"/>
      <c r="K740" s="247"/>
      <c r="L740" s="252"/>
      <c r="M740" s="253"/>
      <c r="N740" s="254"/>
      <c r="O740" s="254"/>
      <c r="P740" s="254"/>
      <c r="Q740" s="254"/>
      <c r="R740" s="254"/>
      <c r="S740" s="254"/>
      <c r="T740" s="255"/>
      <c r="AT740" s="256" t="s">
        <v>299</v>
      </c>
      <c r="AU740" s="256" t="s">
        <v>86</v>
      </c>
      <c r="AV740" s="13" t="s">
        <v>215</v>
      </c>
      <c r="AW740" s="13" t="s">
        <v>38</v>
      </c>
      <c r="AX740" s="13" t="s">
        <v>84</v>
      </c>
      <c r="AY740" s="256" t="s">
        <v>195</v>
      </c>
    </row>
    <row r="741" s="1" customFormat="1" ht="22.5" customHeight="1">
      <c r="B741" s="39"/>
      <c r="C741" s="217" t="s">
        <v>1238</v>
      </c>
      <c r="D741" s="217" t="s">
        <v>198</v>
      </c>
      <c r="E741" s="218" t="s">
        <v>1239</v>
      </c>
      <c r="F741" s="219" t="s">
        <v>1240</v>
      </c>
      <c r="G741" s="220" t="s">
        <v>321</v>
      </c>
      <c r="H741" s="221">
        <v>172.27000000000001</v>
      </c>
      <c r="I741" s="222"/>
      <c r="J741" s="223">
        <f>ROUND(I741*H741,2)</f>
        <v>0</v>
      </c>
      <c r="K741" s="219" t="s">
        <v>1</v>
      </c>
      <c r="L741" s="44"/>
      <c r="M741" s="224" t="s">
        <v>1</v>
      </c>
      <c r="N741" s="225" t="s">
        <v>48</v>
      </c>
      <c r="O741" s="80"/>
      <c r="P741" s="226">
        <f>O741*H741</f>
        <v>0</v>
      </c>
      <c r="Q741" s="226">
        <v>0</v>
      </c>
      <c r="R741" s="226">
        <f>Q741*H741</f>
        <v>0</v>
      </c>
      <c r="S741" s="226">
        <v>0</v>
      </c>
      <c r="T741" s="227">
        <f>S741*H741</f>
        <v>0</v>
      </c>
      <c r="AR741" s="17" t="s">
        <v>376</v>
      </c>
      <c r="AT741" s="17" t="s">
        <v>198</v>
      </c>
      <c r="AU741" s="17" t="s">
        <v>86</v>
      </c>
      <c r="AY741" s="17" t="s">
        <v>195</v>
      </c>
      <c r="BE741" s="228">
        <f>IF(N741="základní",J741,0)</f>
        <v>0</v>
      </c>
      <c r="BF741" s="228">
        <f>IF(N741="snížená",J741,0)</f>
        <v>0</v>
      </c>
      <c r="BG741" s="228">
        <f>IF(N741="zákl. přenesená",J741,0)</f>
        <v>0</v>
      </c>
      <c r="BH741" s="228">
        <f>IF(N741="sníž. přenesená",J741,0)</f>
        <v>0</v>
      </c>
      <c r="BI741" s="228">
        <f>IF(N741="nulová",J741,0)</f>
        <v>0</v>
      </c>
      <c r="BJ741" s="17" t="s">
        <v>84</v>
      </c>
      <c r="BK741" s="228">
        <f>ROUND(I741*H741,2)</f>
        <v>0</v>
      </c>
      <c r="BL741" s="17" t="s">
        <v>376</v>
      </c>
      <c r="BM741" s="17" t="s">
        <v>1241</v>
      </c>
    </row>
    <row r="742" s="1" customFormat="1">
      <c r="B742" s="39"/>
      <c r="C742" s="40"/>
      <c r="D742" s="229" t="s">
        <v>205</v>
      </c>
      <c r="E742" s="40"/>
      <c r="F742" s="230" t="s">
        <v>1242</v>
      </c>
      <c r="G742" s="40"/>
      <c r="H742" s="40"/>
      <c r="I742" s="144"/>
      <c r="J742" s="40"/>
      <c r="K742" s="40"/>
      <c r="L742" s="44"/>
      <c r="M742" s="231"/>
      <c r="N742" s="80"/>
      <c r="O742" s="80"/>
      <c r="P742" s="80"/>
      <c r="Q742" s="80"/>
      <c r="R742" s="80"/>
      <c r="S742" s="80"/>
      <c r="T742" s="81"/>
      <c r="AT742" s="17" t="s">
        <v>205</v>
      </c>
      <c r="AU742" s="17" t="s">
        <v>86</v>
      </c>
    </row>
    <row r="743" s="15" customFormat="1">
      <c r="B743" s="268"/>
      <c r="C743" s="269"/>
      <c r="D743" s="229" t="s">
        <v>299</v>
      </c>
      <c r="E743" s="270" t="s">
        <v>1</v>
      </c>
      <c r="F743" s="271" t="s">
        <v>1243</v>
      </c>
      <c r="G743" s="269"/>
      <c r="H743" s="270" t="s">
        <v>1</v>
      </c>
      <c r="I743" s="272"/>
      <c r="J743" s="269"/>
      <c r="K743" s="269"/>
      <c r="L743" s="273"/>
      <c r="M743" s="274"/>
      <c r="N743" s="275"/>
      <c r="O743" s="275"/>
      <c r="P743" s="275"/>
      <c r="Q743" s="275"/>
      <c r="R743" s="275"/>
      <c r="S743" s="275"/>
      <c r="T743" s="276"/>
      <c r="AT743" s="277" t="s">
        <v>299</v>
      </c>
      <c r="AU743" s="277" t="s">
        <v>86</v>
      </c>
      <c r="AV743" s="15" t="s">
        <v>84</v>
      </c>
      <c r="AW743" s="15" t="s">
        <v>38</v>
      </c>
      <c r="AX743" s="15" t="s">
        <v>77</v>
      </c>
      <c r="AY743" s="277" t="s">
        <v>195</v>
      </c>
    </row>
    <row r="744" s="12" customFormat="1">
      <c r="B744" s="235"/>
      <c r="C744" s="236"/>
      <c r="D744" s="229" t="s">
        <v>299</v>
      </c>
      <c r="E744" s="237" t="s">
        <v>1</v>
      </c>
      <c r="F744" s="238" t="s">
        <v>1244</v>
      </c>
      <c r="G744" s="236"/>
      <c r="H744" s="239">
        <v>172.27000000000001</v>
      </c>
      <c r="I744" s="240"/>
      <c r="J744" s="236"/>
      <c r="K744" s="236"/>
      <c r="L744" s="241"/>
      <c r="M744" s="242"/>
      <c r="N744" s="243"/>
      <c r="O744" s="243"/>
      <c r="P744" s="243"/>
      <c r="Q744" s="243"/>
      <c r="R744" s="243"/>
      <c r="S744" s="243"/>
      <c r="T744" s="244"/>
      <c r="AT744" s="245" t="s">
        <v>299</v>
      </c>
      <c r="AU744" s="245" t="s">
        <v>86</v>
      </c>
      <c r="AV744" s="12" t="s">
        <v>86</v>
      </c>
      <c r="AW744" s="12" t="s">
        <v>38</v>
      </c>
      <c r="AX744" s="12" t="s">
        <v>77</v>
      </c>
      <c r="AY744" s="245" t="s">
        <v>195</v>
      </c>
    </row>
    <row r="745" s="13" customFormat="1">
      <c r="B745" s="246"/>
      <c r="C745" s="247"/>
      <c r="D745" s="229" t="s">
        <v>299</v>
      </c>
      <c r="E745" s="248" t="s">
        <v>1</v>
      </c>
      <c r="F745" s="249" t="s">
        <v>301</v>
      </c>
      <c r="G745" s="247"/>
      <c r="H745" s="250">
        <v>172.27000000000001</v>
      </c>
      <c r="I745" s="251"/>
      <c r="J745" s="247"/>
      <c r="K745" s="247"/>
      <c r="L745" s="252"/>
      <c r="M745" s="253"/>
      <c r="N745" s="254"/>
      <c r="O745" s="254"/>
      <c r="P745" s="254"/>
      <c r="Q745" s="254"/>
      <c r="R745" s="254"/>
      <c r="S745" s="254"/>
      <c r="T745" s="255"/>
      <c r="AT745" s="256" t="s">
        <v>299</v>
      </c>
      <c r="AU745" s="256" t="s">
        <v>86</v>
      </c>
      <c r="AV745" s="13" t="s">
        <v>215</v>
      </c>
      <c r="AW745" s="13" t="s">
        <v>38</v>
      </c>
      <c r="AX745" s="13" t="s">
        <v>84</v>
      </c>
      <c r="AY745" s="256" t="s">
        <v>195</v>
      </c>
    </row>
    <row r="746" s="1" customFormat="1" ht="16.5" customHeight="1">
      <c r="B746" s="39"/>
      <c r="C746" s="217" t="s">
        <v>1245</v>
      </c>
      <c r="D746" s="217" t="s">
        <v>198</v>
      </c>
      <c r="E746" s="218" t="s">
        <v>1246</v>
      </c>
      <c r="F746" s="219" t="s">
        <v>1247</v>
      </c>
      <c r="G746" s="220" t="s">
        <v>1041</v>
      </c>
      <c r="H746" s="288"/>
      <c r="I746" s="222"/>
      <c r="J746" s="223">
        <f>ROUND(I746*H746,2)</f>
        <v>0</v>
      </c>
      <c r="K746" s="219" t="s">
        <v>202</v>
      </c>
      <c r="L746" s="44"/>
      <c r="M746" s="224" t="s">
        <v>1</v>
      </c>
      <c r="N746" s="225" t="s">
        <v>48</v>
      </c>
      <c r="O746" s="80"/>
      <c r="P746" s="226">
        <f>O746*H746</f>
        <v>0</v>
      </c>
      <c r="Q746" s="226">
        <v>0</v>
      </c>
      <c r="R746" s="226">
        <f>Q746*H746</f>
        <v>0</v>
      </c>
      <c r="S746" s="226">
        <v>0</v>
      </c>
      <c r="T746" s="227">
        <f>S746*H746</f>
        <v>0</v>
      </c>
      <c r="AR746" s="17" t="s">
        <v>376</v>
      </c>
      <c r="AT746" s="17" t="s">
        <v>198</v>
      </c>
      <c r="AU746" s="17" t="s">
        <v>86</v>
      </c>
      <c r="AY746" s="17" t="s">
        <v>195</v>
      </c>
      <c r="BE746" s="228">
        <f>IF(N746="základní",J746,0)</f>
        <v>0</v>
      </c>
      <c r="BF746" s="228">
        <f>IF(N746="snížená",J746,0)</f>
        <v>0</v>
      </c>
      <c r="BG746" s="228">
        <f>IF(N746="zákl. přenesená",J746,0)</f>
        <v>0</v>
      </c>
      <c r="BH746" s="228">
        <f>IF(N746="sníž. přenesená",J746,0)</f>
        <v>0</v>
      </c>
      <c r="BI746" s="228">
        <f>IF(N746="nulová",J746,0)</f>
        <v>0</v>
      </c>
      <c r="BJ746" s="17" t="s">
        <v>84</v>
      </c>
      <c r="BK746" s="228">
        <f>ROUND(I746*H746,2)</f>
        <v>0</v>
      </c>
      <c r="BL746" s="17" t="s">
        <v>376</v>
      </c>
      <c r="BM746" s="17" t="s">
        <v>1248</v>
      </c>
    </row>
    <row r="747" s="11" customFormat="1" ht="22.8" customHeight="1">
      <c r="B747" s="201"/>
      <c r="C747" s="202"/>
      <c r="D747" s="203" t="s">
        <v>76</v>
      </c>
      <c r="E747" s="215" t="s">
        <v>1249</v>
      </c>
      <c r="F747" s="215" t="s">
        <v>1250</v>
      </c>
      <c r="G747" s="202"/>
      <c r="H747" s="202"/>
      <c r="I747" s="205"/>
      <c r="J747" s="216">
        <f>BK747</f>
        <v>0</v>
      </c>
      <c r="K747" s="202"/>
      <c r="L747" s="207"/>
      <c r="M747" s="208"/>
      <c r="N747" s="209"/>
      <c r="O747" s="209"/>
      <c r="P747" s="210">
        <f>SUM(P748:P778)</f>
        <v>0</v>
      </c>
      <c r="Q747" s="209"/>
      <c r="R747" s="210">
        <f>SUM(R748:R778)</f>
        <v>0</v>
      </c>
      <c r="S747" s="209"/>
      <c r="T747" s="211">
        <f>SUM(T748:T778)</f>
        <v>0</v>
      </c>
      <c r="AR747" s="212" t="s">
        <v>86</v>
      </c>
      <c r="AT747" s="213" t="s">
        <v>76</v>
      </c>
      <c r="AU747" s="213" t="s">
        <v>84</v>
      </c>
      <c r="AY747" s="212" t="s">
        <v>195</v>
      </c>
      <c r="BK747" s="214">
        <f>SUM(BK748:BK778)</f>
        <v>0</v>
      </c>
    </row>
    <row r="748" s="1" customFormat="1" ht="16.5" customHeight="1">
      <c r="B748" s="39"/>
      <c r="C748" s="217" t="s">
        <v>1251</v>
      </c>
      <c r="D748" s="217" t="s">
        <v>198</v>
      </c>
      <c r="E748" s="218" t="s">
        <v>1252</v>
      </c>
      <c r="F748" s="219" t="s">
        <v>1253</v>
      </c>
      <c r="G748" s="220" t="s">
        <v>1254</v>
      </c>
      <c r="H748" s="221">
        <v>90</v>
      </c>
      <c r="I748" s="222"/>
      <c r="J748" s="223">
        <f>ROUND(I748*H748,2)</f>
        <v>0</v>
      </c>
      <c r="K748" s="219" t="s">
        <v>1255</v>
      </c>
      <c r="L748" s="44"/>
      <c r="M748" s="224" t="s">
        <v>1</v>
      </c>
      <c r="N748" s="225" t="s">
        <v>48</v>
      </c>
      <c r="O748" s="80"/>
      <c r="P748" s="226">
        <f>O748*H748</f>
        <v>0</v>
      </c>
      <c r="Q748" s="226">
        <v>0</v>
      </c>
      <c r="R748" s="226">
        <f>Q748*H748</f>
        <v>0</v>
      </c>
      <c r="S748" s="226">
        <v>0</v>
      </c>
      <c r="T748" s="227">
        <f>S748*H748</f>
        <v>0</v>
      </c>
      <c r="AR748" s="17" t="s">
        <v>376</v>
      </c>
      <c r="AT748" s="17" t="s">
        <v>198</v>
      </c>
      <c r="AU748" s="17" t="s">
        <v>86</v>
      </c>
      <c r="AY748" s="17" t="s">
        <v>195</v>
      </c>
      <c r="BE748" s="228">
        <f>IF(N748="základní",J748,0)</f>
        <v>0</v>
      </c>
      <c r="BF748" s="228">
        <f>IF(N748="snížená",J748,0)</f>
        <v>0</v>
      </c>
      <c r="BG748" s="228">
        <f>IF(N748="zákl. přenesená",J748,0)</f>
        <v>0</v>
      </c>
      <c r="BH748" s="228">
        <f>IF(N748="sníž. přenesená",J748,0)</f>
        <v>0</v>
      </c>
      <c r="BI748" s="228">
        <f>IF(N748="nulová",J748,0)</f>
        <v>0</v>
      </c>
      <c r="BJ748" s="17" t="s">
        <v>84</v>
      </c>
      <c r="BK748" s="228">
        <f>ROUND(I748*H748,2)</f>
        <v>0</v>
      </c>
      <c r="BL748" s="17" t="s">
        <v>376</v>
      </c>
      <c r="BM748" s="17" t="s">
        <v>1256</v>
      </c>
    </row>
    <row r="749" s="1" customFormat="1">
      <c r="B749" s="39"/>
      <c r="C749" s="40"/>
      <c r="D749" s="229" t="s">
        <v>205</v>
      </c>
      <c r="E749" s="40"/>
      <c r="F749" s="230" t="s">
        <v>1257</v>
      </c>
      <c r="G749" s="40"/>
      <c r="H749" s="40"/>
      <c r="I749" s="144"/>
      <c r="J749" s="40"/>
      <c r="K749" s="40"/>
      <c r="L749" s="44"/>
      <c r="M749" s="231"/>
      <c r="N749" s="80"/>
      <c r="O749" s="80"/>
      <c r="P749" s="80"/>
      <c r="Q749" s="80"/>
      <c r="R749" s="80"/>
      <c r="S749" s="80"/>
      <c r="T749" s="81"/>
      <c r="AT749" s="17" t="s">
        <v>205</v>
      </c>
      <c r="AU749" s="17" t="s">
        <v>86</v>
      </c>
    </row>
    <row r="750" s="1" customFormat="1" ht="16.5" customHeight="1">
      <c r="B750" s="39"/>
      <c r="C750" s="217" t="s">
        <v>1258</v>
      </c>
      <c r="D750" s="217" t="s">
        <v>198</v>
      </c>
      <c r="E750" s="218" t="s">
        <v>1259</v>
      </c>
      <c r="F750" s="219" t="s">
        <v>1260</v>
      </c>
      <c r="G750" s="220" t="s">
        <v>1254</v>
      </c>
      <c r="H750" s="221">
        <v>90</v>
      </c>
      <c r="I750" s="222"/>
      <c r="J750" s="223">
        <f>ROUND(I750*H750,2)</f>
        <v>0</v>
      </c>
      <c r="K750" s="219" t="s">
        <v>1255</v>
      </c>
      <c r="L750" s="44"/>
      <c r="M750" s="224" t="s">
        <v>1</v>
      </c>
      <c r="N750" s="225" t="s">
        <v>48</v>
      </c>
      <c r="O750" s="80"/>
      <c r="P750" s="226">
        <f>O750*H750</f>
        <v>0</v>
      </c>
      <c r="Q750" s="226">
        <v>0</v>
      </c>
      <c r="R750" s="226">
        <f>Q750*H750</f>
        <v>0</v>
      </c>
      <c r="S750" s="226">
        <v>0</v>
      </c>
      <c r="T750" s="227">
        <f>S750*H750</f>
        <v>0</v>
      </c>
      <c r="AR750" s="17" t="s">
        <v>376</v>
      </c>
      <c r="AT750" s="17" t="s">
        <v>198</v>
      </c>
      <c r="AU750" s="17" t="s">
        <v>86</v>
      </c>
      <c r="AY750" s="17" t="s">
        <v>195</v>
      </c>
      <c r="BE750" s="228">
        <f>IF(N750="základní",J750,0)</f>
        <v>0</v>
      </c>
      <c r="BF750" s="228">
        <f>IF(N750="snížená",J750,0)</f>
        <v>0</v>
      </c>
      <c r="BG750" s="228">
        <f>IF(N750="zákl. přenesená",J750,0)</f>
        <v>0</v>
      </c>
      <c r="BH750" s="228">
        <f>IF(N750="sníž. přenesená",J750,0)</f>
        <v>0</v>
      </c>
      <c r="BI750" s="228">
        <f>IF(N750="nulová",J750,0)</f>
        <v>0</v>
      </c>
      <c r="BJ750" s="17" t="s">
        <v>84</v>
      </c>
      <c r="BK750" s="228">
        <f>ROUND(I750*H750,2)</f>
        <v>0</v>
      </c>
      <c r="BL750" s="17" t="s">
        <v>376</v>
      </c>
      <c r="BM750" s="17" t="s">
        <v>1261</v>
      </c>
    </row>
    <row r="751" s="1" customFormat="1">
      <c r="B751" s="39"/>
      <c r="C751" s="40"/>
      <c r="D751" s="229" t="s">
        <v>205</v>
      </c>
      <c r="E751" s="40"/>
      <c r="F751" s="230" t="s">
        <v>1257</v>
      </c>
      <c r="G751" s="40"/>
      <c r="H751" s="40"/>
      <c r="I751" s="144"/>
      <c r="J751" s="40"/>
      <c r="K751" s="40"/>
      <c r="L751" s="44"/>
      <c r="M751" s="231"/>
      <c r="N751" s="80"/>
      <c r="O751" s="80"/>
      <c r="P751" s="80"/>
      <c r="Q751" s="80"/>
      <c r="R751" s="80"/>
      <c r="S751" s="80"/>
      <c r="T751" s="81"/>
      <c r="AT751" s="17" t="s">
        <v>205</v>
      </c>
      <c r="AU751" s="17" t="s">
        <v>86</v>
      </c>
    </row>
    <row r="752" s="1" customFormat="1" ht="16.5" customHeight="1">
      <c r="B752" s="39"/>
      <c r="C752" s="217" t="s">
        <v>1262</v>
      </c>
      <c r="D752" s="217" t="s">
        <v>198</v>
      </c>
      <c r="E752" s="218" t="s">
        <v>1263</v>
      </c>
      <c r="F752" s="219" t="s">
        <v>1264</v>
      </c>
      <c r="G752" s="220" t="s">
        <v>1254</v>
      </c>
      <c r="H752" s="221">
        <v>90</v>
      </c>
      <c r="I752" s="222"/>
      <c r="J752" s="223">
        <f>ROUND(I752*H752,2)</f>
        <v>0</v>
      </c>
      <c r="K752" s="219" t="s">
        <v>1255</v>
      </c>
      <c r="L752" s="44"/>
      <c r="M752" s="224" t="s">
        <v>1</v>
      </c>
      <c r="N752" s="225" t="s">
        <v>48</v>
      </c>
      <c r="O752" s="80"/>
      <c r="P752" s="226">
        <f>O752*H752</f>
        <v>0</v>
      </c>
      <c r="Q752" s="226">
        <v>0</v>
      </c>
      <c r="R752" s="226">
        <f>Q752*H752</f>
        <v>0</v>
      </c>
      <c r="S752" s="226">
        <v>0</v>
      </c>
      <c r="T752" s="227">
        <f>S752*H752</f>
        <v>0</v>
      </c>
      <c r="AR752" s="17" t="s">
        <v>376</v>
      </c>
      <c r="AT752" s="17" t="s">
        <v>198</v>
      </c>
      <c r="AU752" s="17" t="s">
        <v>86</v>
      </c>
      <c r="AY752" s="17" t="s">
        <v>195</v>
      </c>
      <c r="BE752" s="228">
        <f>IF(N752="základní",J752,0)</f>
        <v>0</v>
      </c>
      <c r="BF752" s="228">
        <f>IF(N752="snížená",J752,0)</f>
        <v>0</v>
      </c>
      <c r="BG752" s="228">
        <f>IF(N752="zákl. přenesená",J752,0)</f>
        <v>0</v>
      </c>
      <c r="BH752" s="228">
        <f>IF(N752="sníž. přenesená",J752,0)</f>
        <v>0</v>
      </c>
      <c r="BI752" s="228">
        <f>IF(N752="nulová",J752,0)</f>
        <v>0</v>
      </c>
      <c r="BJ752" s="17" t="s">
        <v>84</v>
      </c>
      <c r="BK752" s="228">
        <f>ROUND(I752*H752,2)</f>
        <v>0</v>
      </c>
      <c r="BL752" s="17" t="s">
        <v>376</v>
      </c>
      <c r="BM752" s="17" t="s">
        <v>1265</v>
      </c>
    </row>
    <row r="753" s="1" customFormat="1">
      <c r="B753" s="39"/>
      <c r="C753" s="40"/>
      <c r="D753" s="229" t="s">
        <v>205</v>
      </c>
      <c r="E753" s="40"/>
      <c r="F753" s="230" t="s">
        <v>1257</v>
      </c>
      <c r="G753" s="40"/>
      <c r="H753" s="40"/>
      <c r="I753" s="144"/>
      <c r="J753" s="40"/>
      <c r="K753" s="40"/>
      <c r="L753" s="44"/>
      <c r="M753" s="231"/>
      <c r="N753" s="80"/>
      <c r="O753" s="80"/>
      <c r="P753" s="80"/>
      <c r="Q753" s="80"/>
      <c r="R753" s="80"/>
      <c r="S753" s="80"/>
      <c r="T753" s="81"/>
      <c r="AT753" s="17" t="s">
        <v>205</v>
      </c>
      <c r="AU753" s="17" t="s">
        <v>86</v>
      </c>
    </row>
    <row r="754" s="1" customFormat="1" ht="16.5" customHeight="1">
      <c r="B754" s="39"/>
      <c r="C754" s="217" t="s">
        <v>1266</v>
      </c>
      <c r="D754" s="217" t="s">
        <v>198</v>
      </c>
      <c r="E754" s="218" t="s">
        <v>1267</v>
      </c>
      <c r="F754" s="219" t="s">
        <v>1268</v>
      </c>
      <c r="G754" s="220" t="s">
        <v>1254</v>
      </c>
      <c r="H754" s="221">
        <v>44</v>
      </c>
      <c r="I754" s="222"/>
      <c r="J754" s="223">
        <f>ROUND(I754*H754,2)</f>
        <v>0</v>
      </c>
      <c r="K754" s="219" t="s">
        <v>1255</v>
      </c>
      <c r="L754" s="44"/>
      <c r="M754" s="224" t="s">
        <v>1</v>
      </c>
      <c r="N754" s="225" t="s">
        <v>48</v>
      </c>
      <c r="O754" s="80"/>
      <c r="P754" s="226">
        <f>O754*H754</f>
        <v>0</v>
      </c>
      <c r="Q754" s="226">
        <v>0</v>
      </c>
      <c r="R754" s="226">
        <f>Q754*H754</f>
        <v>0</v>
      </c>
      <c r="S754" s="226">
        <v>0</v>
      </c>
      <c r="T754" s="227">
        <f>S754*H754</f>
        <v>0</v>
      </c>
      <c r="AR754" s="17" t="s">
        <v>376</v>
      </c>
      <c r="AT754" s="17" t="s">
        <v>198</v>
      </c>
      <c r="AU754" s="17" t="s">
        <v>86</v>
      </c>
      <c r="AY754" s="17" t="s">
        <v>195</v>
      </c>
      <c r="BE754" s="228">
        <f>IF(N754="základní",J754,0)</f>
        <v>0</v>
      </c>
      <c r="BF754" s="228">
        <f>IF(N754="snížená",J754,0)</f>
        <v>0</v>
      </c>
      <c r="BG754" s="228">
        <f>IF(N754="zákl. přenesená",J754,0)</f>
        <v>0</v>
      </c>
      <c r="BH754" s="228">
        <f>IF(N754="sníž. přenesená",J754,0)</f>
        <v>0</v>
      </c>
      <c r="BI754" s="228">
        <f>IF(N754="nulová",J754,0)</f>
        <v>0</v>
      </c>
      <c r="BJ754" s="17" t="s">
        <v>84</v>
      </c>
      <c r="BK754" s="228">
        <f>ROUND(I754*H754,2)</f>
        <v>0</v>
      </c>
      <c r="BL754" s="17" t="s">
        <v>376</v>
      </c>
      <c r="BM754" s="17" t="s">
        <v>1269</v>
      </c>
    </row>
    <row r="755" s="1" customFormat="1">
      <c r="B755" s="39"/>
      <c r="C755" s="40"/>
      <c r="D755" s="229" t="s">
        <v>205</v>
      </c>
      <c r="E755" s="40"/>
      <c r="F755" s="230" t="s">
        <v>1257</v>
      </c>
      <c r="G755" s="40"/>
      <c r="H755" s="40"/>
      <c r="I755" s="144"/>
      <c r="J755" s="40"/>
      <c r="K755" s="40"/>
      <c r="L755" s="44"/>
      <c r="M755" s="231"/>
      <c r="N755" s="80"/>
      <c r="O755" s="80"/>
      <c r="P755" s="80"/>
      <c r="Q755" s="80"/>
      <c r="R755" s="80"/>
      <c r="S755" s="80"/>
      <c r="T755" s="81"/>
      <c r="AT755" s="17" t="s">
        <v>205</v>
      </c>
      <c r="AU755" s="17" t="s">
        <v>86</v>
      </c>
    </row>
    <row r="756" s="1" customFormat="1" ht="16.5" customHeight="1">
      <c r="B756" s="39"/>
      <c r="C756" s="217" t="s">
        <v>1270</v>
      </c>
      <c r="D756" s="217" t="s">
        <v>198</v>
      </c>
      <c r="E756" s="218" t="s">
        <v>1271</v>
      </c>
      <c r="F756" s="219" t="s">
        <v>1272</v>
      </c>
      <c r="G756" s="220" t="s">
        <v>1254</v>
      </c>
      <c r="H756" s="221">
        <v>65</v>
      </c>
      <c r="I756" s="222"/>
      <c r="J756" s="223">
        <f>ROUND(I756*H756,2)</f>
        <v>0</v>
      </c>
      <c r="K756" s="219" t="s">
        <v>1255</v>
      </c>
      <c r="L756" s="44"/>
      <c r="M756" s="224" t="s">
        <v>1</v>
      </c>
      <c r="N756" s="225" t="s">
        <v>48</v>
      </c>
      <c r="O756" s="80"/>
      <c r="P756" s="226">
        <f>O756*H756</f>
        <v>0</v>
      </c>
      <c r="Q756" s="226">
        <v>0</v>
      </c>
      <c r="R756" s="226">
        <f>Q756*H756</f>
        <v>0</v>
      </c>
      <c r="S756" s="226">
        <v>0</v>
      </c>
      <c r="T756" s="227">
        <f>S756*H756</f>
        <v>0</v>
      </c>
      <c r="AR756" s="17" t="s">
        <v>376</v>
      </c>
      <c r="AT756" s="17" t="s">
        <v>198</v>
      </c>
      <c r="AU756" s="17" t="s">
        <v>86</v>
      </c>
      <c r="AY756" s="17" t="s">
        <v>195</v>
      </c>
      <c r="BE756" s="228">
        <f>IF(N756="základní",J756,0)</f>
        <v>0</v>
      </c>
      <c r="BF756" s="228">
        <f>IF(N756="snížená",J756,0)</f>
        <v>0</v>
      </c>
      <c r="BG756" s="228">
        <f>IF(N756="zákl. přenesená",J756,0)</f>
        <v>0</v>
      </c>
      <c r="BH756" s="228">
        <f>IF(N756="sníž. přenesená",J756,0)</f>
        <v>0</v>
      </c>
      <c r="BI756" s="228">
        <f>IF(N756="nulová",J756,0)</f>
        <v>0</v>
      </c>
      <c r="BJ756" s="17" t="s">
        <v>84</v>
      </c>
      <c r="BK756" s="228">
        <f>ROUND(I756*H756,2)</f>
        <v>0</v>
      </c>
      <c r="BL756" s="17" t="s">
        <v>376</v>
      </c>
      <c r="BM756" s="17" t="s">
        <v>1273</v>
      </c>
    </row>
    <row r="757" s="1" customFormat="1">
      <c r="B757" s="39"/>
      <c r="C757" s="40"/>
      <c r="D757" s="229" t="s">
        <v>205</v>
      </c>
      <c r="E757" s="40"/>
      <c r="F757" s="230" t="s">
        <v>1257</v>
      </c>
      <c r="G757" s="40"/>
      <c r="H757" s="40"/>
      <c r="I757" s="144"/>
      <c r="J757" s="40"/>
      <c r="K757" s="40"/>
      <c r="L757" s="44"/>
      <c r="M757" s="231"/>
      <c r="N757" s="80"/>
      <c r="O757" s="80"/>
      <c r="P757" s="80"/>
      <c r="Q757" s="80"/>
      <c r="R757" s="80"/>
      <c r="S757" s="80"/>
      <c r="T757" s="81"/>
      <c r="AT757" s="17" t="s">
        <v>205</v>
      </c>
      <c r="AU757" s="17" t="s">
        <v>86</v>
      </c>
    </row>
    <row r="758" s="1" customFormat="1" ht="16.5" customHeight="1">
      <c r="B758" s="39"/>
      <c r="C758" s="217" t="s">
        <v>1274</v>
      </c>
      <c r="D758" s="217" t="s">
        <v>198</v>
      </c>
      <c r="E758" s="218" t="s">
        <v>1275</v>
      </c>
      <c r="F758" s="219" t="s">
        <v>1276</v>
      </c>
      <c r="G758" s="220" t="s">
        <v>1254</v>
      </c>
      <c r="H758" s="221">
        <v>60</v>
      </c>
      <c r="I758" s="222"/>
      <c r="J758" s="223">
        <f>ROUND(I758*H758,2)</f>
        <v>0</v>
      </c>
      <c r="K758" s="219" t="s">
        <v>1255</v>
      </c>
      <c r="L758" s="44"/>
      <c r="M758" s="224" t="s">
        <v>1</v>
      </c>
      <c r="N758" s="225" t="s">
        <v>48</v>
      </c>
      <c r="O758" s="80"/>
      <c r="P758" s="226">
        <f>O758*H758</f>
        <v>0</v>
      </c>
      <c r="Q758" s="226">
        <v>0</v>
      </c>
      <c r="R758" s="226">
        <f>Q758*H758</f>
        <v>0</v>
      </c>
      <c r="S758" s="226">
        <v>0</v>
      </c>
      <c r="T758" s="227">
        <f>S758*H758</f>
        <v>0</v>
      </c>
      <c r="AR758" s="17" t="s">
        <v>376</v>
      </c>
      <c r="AT758" s="17" t="s">
        <v>198</v>
      </c>
      <c r="AU758" s="17" t="s">
        <v>86</v>
      </c>
      <c r="AY758" s="17" t="s">
        <v>195</v>
      </c>
      <c r="BE758" s="228">
        <f>IF(N758="základní",J758,0)</f>
        <v>0</v>
      </c>
      <c r="BF758" s="228">
        <f>IF(N758="snížená",J758,0)</f>
        <v>0</v>
      </c>
      <c r="BG758" s="228">
        <f>IF(N758="zákl. přenesená",J758,0)</f>
        <v>0</v>
      </c>
      <c r="BH758" s="228">
        <f>IF(N758="sníž. přenesená",J758,0)</f>
        <v>0</v>
      </c>
      <c r="BI758" s="228">
        <f>IF(N758="nulová",J758,0)</f>
        <v>0</v>
      </c>
      <c r="BJ758" s="17" t="s">
        <v>84</v>
      </c>
      <c r="BK758" s="228">
        <f>ROUND(I758*H758,2)</f>
        <v>0</v>
      </c>
      <c r="BL758" s="17" t="s">
        <v>376</v>
      </c>
      <c r="BM758" s="17" t="s">
        <v>1277</v>
      </c>
    </row>
    <row r="759" s="1" customFormat="1">
      <c r="B759" s="39"/>
      <c r="C759" s="40"/>
      <c r="D759" s="229" t="s">
        <v>205</v>
      </c>
      <c r="E759" s="40"/>
      <c r="F759" s="230" t="s">
        <v>1257</v>
      </c>
      <c r="G759" s="40"/>
      <c r="H759" s="40"/>
      <c r="I759" s="144"/>
      <c r="J759" s="40"/>
      <c r="K759" s="40"/>
      <c r="L759" s="44"/>
      <c r="M759" s="231"/>
      <c r="N759" s="80"/>
      <c r="O759" s="80"/>
      <c r="P759" s="80"/>
      <c r="Q759" s="80"/>
      <c r="R759" s="80"/>
      <c r="S759" s="80"/>
      <c r="T759" s="81"/>
      <c r="AT759" s="17" t="s">
        <v>205</v>
      </c>
      <c r="AU759" s="17" t="s">
        <v>86</v>
      </c>
    </row>
    <row r="760" s="1" customFormat="1" ht="16.5" customHeight="1">
      <c r="B760" s="39"/>
      <c r="C760" s="217" t="s">
        <v>1278</v>
      </c>
      <c r="D760" s="217" t="s">
        <v>198</v>
      </c>
      <c r="E760" s="218" t="s">
        <v>1279</v>
      </c>
      <c r="F760" s="219" t="s">
        <v>1280</v>
      </c>
      <c r="G760" s="220" t="s">
        <v>1254</v>
      </c>
      <c r="H760" s="221">
        <v>60</v>
      </c>
      <c r="I760" s="222"/>
      <c r="J760" s="223">
        <f>ROUND(I760*H760,2)</f>
        <v>0</v>
      </c>
      <c r="K760" s="219" t="s">
        <v>1255</v>
      </c>
      <c r="L760" s="44"/>
      <c r="M760" s="224" t="s">
        <v>1</v>
      </c>
      <c r="N760" s="225" t="s">
        <v>48</v>
      </c>
      <c r="O760" s="80"/>
      <c r="P760" s="226">
        <f>O760*H760</f>
        <v>0</v>
      </c>
      <c r="Q760" s="226">
        <v>0</v>
      </c>
      <c r="R760" s="226">
        <f>Q760*H760</f>
        <v>0</v>
      </c>
      <c r="S760" s="226">
        <v>0</v>
      </c>
      <c r="T760" s="227">
        <f>S760*H760</f>
        <v>0</v>
      </c>
      <c r="AR760" s="17" t="s">
        <v>376</v>
      </c>
      <c r="AT760" s="17" t="s">
        <v>198</v>
      </c>
      <c r="AU760" s="17" t="s">
        <v>86</v>
      </c>
      <c r="AY760" s="17" t="s">
        <v>195</v>
      </c>
      <c r="BE760" s="228">
        <f>IF(N760="základní",J760,0)</f>
        <v>0</v>
      </c>
      <c r="BF760" s="228">
        <f>IF(N760="snížená",J760,0)</f>
        <v>0</v>
      </c>
      <c r="BG760" s="228">
        <f>IF(N760="zákl. přenesená",J760,0)</f>
        <v>0</v>
      </c>
      <c r="BH760" s="228">
        <f>IF(N760="sníž. přenesená",J760,0)</f>
        <v>0</v>
      </c>
      <c r="BI760" s="228">
        <f>IF(N760="nulová",J760,0)</f>
        <v>0</v>
      </c>
      <c r="BJ760" s="17" t="s">
        <v>84</v>
      </c>
      <c r="BK760" s="228">
        <f>ROUND(I760*H760,2)</f>
        <v>0</v>
      </c>
      <c r="BL760" s="17" t="s">
        <v>376</v>
      </c>
      <c r="BM760" s="17" t="s">
        <v>1281</v>
      </c>
    </row>
    <row r="761" s="1" customFormat="1">
      <c r="B761" s="39"/>
      <c r="C761" s="40"/>
      <c r="D761" s="229" t="s">
        <v>205</v>
      </c>
      <c r="E761" s="40"/>
      <c r="F761" s="230" t="s">
        <v>1257</v>
      </c>
      <c r="G761" s="40"/>
      <c r="H761" s="40"/>
      <c r="I761" s="144"/>
      <c r="J761" s="40"/>
      <c r="K761" s="40"/>
      <c r="L761" s="44"/>
      <c r="M761" s="231"/>
      <c r="N761" s="80"/>
      <c r="O761" s="80"/>
      <c r="P761" s="80"/>
      <c r="Q761" s="80"/>
      <c r="R761" s="80"/>
      <c r="S761" s="80"/>
      <c r="T761" s="81"/>
      <c r="AT761" s="17" t="s">
        <v>205</v>
      </c>
      <c r="AU761" s="17" t="s">
        <v>86</v>
      </c>
    </row>
    <row r="762" s="1" customFormat="1" ht="16.5" customHeight="1">
      <c r="B762" s="39"/>
      <c r="C762" s="217" t="s">
        <v>1282</v>
      </c>
      <c r="D762" s="217" t="s">
        <v>198</v>
      </c>
      <c r="E762" s="218" t="s">
        <v>1283</v>
      </c>
      <c r="F762" s="219" t="s">
        <v>1284</v>
      </c>
      <c r="G762" s="220" t="s">
        <v>1254</v>
      </c>
      <c r="H762" s="221">
        <v>120</v>
      </c>
      <c r="I762" s="222"/>
      <c r="J762" s="223">
        <f>ROUND(I762*H762,2)</f>
        <v>0</v>
      </c>
      <c r="K762" s="219" t="s">
        <v>1255</v>
      </c>
      <c r="L762" s="44"/>
      <c r="M762" s="224" t="s">
        <v>1</v>
      </c>
      <c r="N762" s="225" t="s">
        <v>48</v>
      </c>
      <c r="O762" s="80"/>
      <c r="P762" s="226">
        <f>O762*H762</f>
        <v>0</v>
      </c>
      <c r="Q762" s="226">
        <v>0</v>
      </c>
      <c r="R762" s="226">
        <f>Q762*H762</f>
        <v>0</v>
      </c>
      <c r="S762" s="226">
        <v>0</v>
      </c>
      <c r="T762" s="227">
        <f>S762*H762</f>
        <v>0</v>
      </c>
      <c r="AR762" s="17" t="s">
        <v>376</v>
      </c>
      <c r="AT762" s="17" t="s">
        <v>198</v>
      </c>
      <c r="AU762" s="17" t="s">
        <v>86</v>
      </c>
      <c r="AY762" s="17" t="s">
        <v>195</v>
      </c>
      <c r="BE762" s="228">
        <f>IF(N762="základní",J762,0)</f>
        <v>0</v>
      </c>
      <c r="BF762" s="228">
        <f>IF(N762="snížená",J762,0)</f>
        <v>0</v>
      </c>
      <c r="BG762" s="228">
        <f>IF(N762="zákl. přenesená",J762,0)</f>
        <v>0</v>
      </c>
      <c r="BH762" s="228">
        <f>IF(N762="sníž. přenesená",J762,0)</f>
        <v>0</v>
      </c>
      <c r="BI762" s="228">
        <f>IF(N762="nulová",J762,0)</f>
        <v>0</v>
      </c>
      <c r="BJ762" s="17" t="s">
        <v>84</v>
      </c>
      <c r="BK762" s="228">
        <f>ROUND(I762*H762,2)</f>
        <v>0</v>
      </c>
      <c r="BL762" s="17" t="s">
        <v>376</v>
      </c>
      <c r="BM762" s="17" t="s">
        <v>1285</v>
      </c>
    </row>
    <row r="763" s="1" customFormat="1">
      <c r="B763" s="39"/>
      <c r="C763" s="40"/>
      <c r="D763" s="229" t="s">
        <v>205</v>
      </c>
      <c r="E763" s="40"/>
      <c r="F763" s="230" t="s">
        <v>1257</v>
      </c>
      <c r="G763" s="40"/>
      <c r="H763" s="40"/>
      <c r="I763" s="144"/>
      <c r="J763" s="40"/>
      <c r="K763" s="40"/>
      <c r="L763" s="44"/>
      <c r="M763" s="231"/>
      <c r="N763" s="80"/>
      <c r="O763" s="80"/>
      <c r="P763" s="80"/>
      <c r="Q763" s="80"/>
      <c r="R763" s="80"/>
      <c r="S763" s="80"/>
      <c r="T763" s="81"/>
      <c r="AT763" s="17" t="s">
        <v>205</v>
      </c>
      <c r="AU763" s="17" t="s">
        <v>86</v>
      </c>
    </row>
    <row r="764" s="1" customFormat="1" ht="16.5" customHeight="1">
      <c r="B764" s="39"/>
      <c r="C764" s="217" t="s">
        <v>1286</v>
      </c>
      <c r="D764" s="217" t="s">
        <v>198</v>
      </c>
      <c r="E764" s="218" t="s">
        <v>1287</v>
      </c>
      <c r="F764" s="219" t="s">
        <v>1288</v>
      </c>
      <c r="G764" s="220" t="s">
        <v>1254</v>
      </c>
      <c r="H764" s="221">
        <v>120</v>
      </c>
      <c r="I764" s="222"/>
      <c r="J764" s="223">
        <f>ROUND(I764*H764,2)</f>
        <v>0</v>
      </c>
      <c r="K764" s="219" t="s">
        <v>1255</v>
      </c>
      <c r="L764" s="44"/>
      <c r="M764" s="224" t="s">
        <v>1</v>
      </c>
      <c r="N764" s="225" t="s">
        <v>48</v>
      </c>
      <c r="O764" s="80"/>
      <c r="P764" s="226">
        <f>O764*H764</f>
        <v>0</v>
      </c>
      <c r="Q764" s="226">
        <v>0</v>
      </c>
      <c r="R764" s="226">
        <f>Q764*H764</f>
        <v>0</v>
      </c>
      <c r="S764" s="226">
        <v>0</v>
      </c>
      <c r="T764" s="227">
        <f>S764*H764</f>
        <v>0</v>
      </c>
      <c r="AR764" s="17" t="s">
        <v>376</v>
      </c>
      <c r="AT764" s="17" t="s">
        <v>198</v>
      </c>
      <c r="AU764" s="17" t="s">
        <v>86</v>
      </c>
      <c r="AY764" s="17" t="s">
        <v>195</v>
      </c>
      <c r="BE764" s="228">
        <f>IF(N764="základní",J764,0)</f>
        <v>0</v>
      </c>
      <c r="BF764" s="228">
        <f>IF(N764="snížená",J764,0)</f>
        <v>0</v>
      </c>
      <c r="BG764" s="228">
        <f>IF(N764="zákl. přenesená",J764,0)</f>
        <v>0</v>
      </c>
      <c r="BH764" s="228">
        <f>IF(N764="sníž. přenesená",J764,0)</f>
        <v>0</v>
      </c>
      <c r="BI764" s="228">
        <f>IF(N764="nulová",J764,0)</f>
        <v>0</v>
      </c>
      <c r="BJ764" s="17" t="s">
        <v>84</v>
      </c>
      <c r="BK764" s="228">
        <f>ROUND(I764*H764,2)</f>
        <v>0</v>
      </c>
      <c r="BL764" s="17" t="s">
        <v>376</v>
      </c>
      <c r="BM764" s="17" t="s">
        <v>1289</v>
      </c>
    </row>
    <row r="765" s="1" customFormat="1">
      <c r="B765" s="39"/>
      <c r="C765" s="40"/>
      <c r="D765" s="229" t="s">
        <v>205</v>
      </c>
      <c r="E765" s="40"/>
      <c r="F765" s="230" t="s">
        <v>1257</v>
      </c>
      <c r="G765" s="40"/>
      <c r="H765" s="40"/>
      <c r="I765" s="144"/>
      <c r="J765" s="40"/>
      <c r="K765" s="40"/>
      <c r="L765" s="44"/>
      <c r="M765" s="231"/>
      <c r="N765" s="80"/>
      <c r="O765" s="80"/>
      <c r="P765" s="80"/>
      <c r="Q765" s="80"/>
      <c r="R765" s="80"/>
      <c r="S765" s="80"/>
      <c r="T765" s="81"/>
      <c r="AT765" s="17" t="s">
        <v>205</v>
      </c>
      <c r="AU765" s="17" t="s">
        <v>86</v>
      </c>
    </row>
    <row r="766" s="1" customFormat="1" ht="16.5" customHeight="1">
      <c r="B766" s="39"/>
      <c r="C766" s="217" t="s">
        <v>1290</v>
      </c>
      <c r="D766" s="217" t="s">
        <v>198</v>
      </c>
      <c r="E766" s="218" t="s">
        <v>1291</v>
      </c>
      <c r="F766" s="219" t="s">
        <v>1292</v>
      </c>
      <c r="G766" s="220" t="s">
        <v>1254</v>
      </c>
      <c r="H766" s="221">
        <v>9</v>
      </c>
      <c r="I766" s="222"/>
      <c r="J766" s="223">
        <f>ROUND(I766*H766,2)</f>
        <v>0</v>
      </c>
      <c r="K766" s="219" t="s">
        <v>1255</v>
      </c>
      <c r="L766" s="44"/>
      <c r="M766" s="224" t="s">
        <v>1</v>
      </c>
      <c r="N766" s="225" t="s">
        <v>48</v>
      </c>
      <c r="O766" s="80"/>
      <c r="P766" s="226">
        <f>O766*H766</f>
        <v>0</v>
      </c>
      <c r="Q766" s="226">
        <v>0</v>
      </c>
      <c r="R766" s="226">
        <f>Q766*H766</f>
        <v>0</v>
      </c>
      <c r="S766" s="226">
        <v>0</v>
      </c>
      <c r="T766" s="227">
        <f>S766*H766</f>
        <v>0</v>
      </c>
      <c r="AR766" s="17" t="s">
        <v>376</v>
      </c>
      <c r="AT766" s="17" t="s">
        <v>198</v>
      </c>
      <c r="AU766" s="17" t="s">
        <v>86</v>
      </c>
      <c r="AY766" s="17" t="s">
        <v>195</v>
      </c>
      <c r="BE766" s="228">
        <f>IF(N766="základní",J766,0)</f>
        <v>0</v>
      </c>
      <c r="BF766" s="228">
        <f>IF(N766="snížená",J766,0)</f>
        <v>0</v>
      </c>
      <c r="BG766" s="228">
        <f>IF(N766="zákl. přenesená",J766,0)</f>
        <v>0</v>
      </c>
      <c r="BH766" s="228">
        <f>IF(N766="sníž. přenesená",J766,0)</f>
        <v>0</v>
      </c>
      <c r="BI766" s="228">
        <f>IF(N766="nulová",J766,0)</f>
        <v>0</v>
      </c>
      <c r="BJ766" s="17" t="s">
        <v>84</v>
      </c>
      <c r="BK766" s="228">
        <f>ROUND(I766*H766,2)</f>
        <v>0</v>
      </c>
      <c r="BL766" s="17" t="s">
        <v>376</v>
      </c>
      <c r="BM766" s="17" t="s">
        <v>1293</v>
      </c>
    </row>
    <row r="767" s="1" customFormat="1">
      <c r="B767" s="39"/>
      <c r="C767" s="40"/>
      <c r="D767" s="229" t="s">
        <v>205</v>
      </c>
      <c r="E767" s="40"/>
      <c r="F767" s="230" t="s">
        <v>1257</v>
      </c>
      <c r="G767" s="40"/>
      <c r="H767" s="40"/>
      <c r="I767" s="144"/>
      <c r="J767" s="40"/>
      <c r="K767" s="40"/>
      <c r="L767" s="44"/>
      <c r="M767" s="231"/>
      <c r="N767" s="80"/>
      <c r="O767" s="80"/>
      <c r="P767" s="80"/>
      <c r="Q767" s="80"/>
      <c r="R767" s="80"/>
      <c r="S767" s="80"/>
      <c r="T767" s="81"/>
      <c r="AT767" s="17" t="s">
        <v>205</v>
      </c>
      <c r="AU767" s="17" t="s">
        <v>86</v>
      </c>
    </row>
    <row r="768" s="1" customFormat="1" ht="16.5" customHeight="1">
      <c r="B768" s="39"/>
      <c r="C768" s="217" t="s">
        <v>1294</v>
      </c>
      <c r="D768" s="217" t="s">
        <v>198</v>
      </c>
      <c r="E768" s="218" t="s">
        <v>1295</v>
      </c>
      <c r="F768" s="219" t="s">
        <v>1296</v>
      </c>
      <c r="G768" s="220" t="s">
        <v>1254</v>
      </c>
      <c r="H768" s="221">
        <v>9</v>
      </c>
      <c r="I768" s="222"/>
      <c r="J768" s="223">
        <f>ROUND(I768*H768,2)</f>
        <v>0</v>
      </c>
      <c r="K768" s="219" t="s">
        <v>1255</v>
      </c>
      <c r="L768" s="44"/>
      <c r="M768" s="224" t="s">
        <v>1</v>
      </c>
      <c r="N768" s="225" t="s">
        <v>48</v>
      </c>
      <c r="O768" s="80"/>
      <c r="P768" s="226">
        <f>O768*H768</f>
        <v>0</v>
      </c>
      <c r="Q768" s="226">
        <v>0</v>
      </c>
      <c r="R768" s="226">
        <f>Q768*H768</f>
        <v>0</v>
      </c>
      <c r="S768" s="226">
        <v>0</v>
      </c>
      <c r="T768" s="227">
        <f>S768*H768</f>
        <v>0</v>
      </c>
      <c r="AR768" s="17" t="s">
        <v>376</v>
      </c>
      <c r="AT768" s="17" t="s">
        <v>198</v>
      </c>
      <c r="AU768" s="17" t="s">
        <v>86</v>
      </c>
      <c r="AY768" s="17" t="s">
        <v>195</v>
      </c>
      <c r="BE768" s="228">
        <f>IF(N768="základní",J768,0)</f>
        <v>0</v>
      </c>
      <c r="BF768" s="228">
        <f>IF(N768="snížená",J768,0)</f>
        <v>0</v>
      </c>
      <c r="BG768" s="228">
        <f>IF(N768="zákl. přenesená",J768,0)</f>
        <v>0</v>
      </c>
      <c r="BH768" s="228">
        <f>IF(N768="sníž. přenesená",J768,0)</f>
        <v>0</v>
      </c>
      <c r="BI768" s="228">
        <f>IF(N768="nulová",J768,0)</f>
        <v>0</v>
      </c>
      <c r="BJ768" s="17" t="s">
        <v>84</v>
      </c>
      <c r="BK768" s="228">
        <f>ROUND(I768*H768,2)</f>
        <v>0</v>
      </c>
      <c r="BL768" s="17" t="s">
        <v>376</v>
      </c>
      <c r="BM768" s="17" t="s">
        <v>1297</v>
      </c>
    </row>
    <row r="769" s="1" customFormat="1">
      <c r="B769" s="39"/>
      <c r="C769" s="40"/>
      <c r="D769" s="229" t="s">
        <v>205</v>
      </c>
      <c r="E769" s="40"/>
      <c r="F769" s="230" t="s">
        <v>1257</v>
      </c>
      <c r="G769" s="40"/>
      <c r="H769" s="40"/>
      <c r="I769" s="144"/>
      <c r="J769" s="40"/>
      <c r="K769" s="40"/>
      <c r="L769" s="44"/>
      <c r="M769" s="231"/>
      <c r="N769" s="80"/>
      <c r="O769" s="80"/>
      <c r="P769" s="80"/>
      <c r="Q769" s="80"/>
      <c r="R769" s="80"/>
      <c r="S769" s="80"/>
      <c r="T769" s="81"/>
      <c r="AT769" s="17" t="s">
        <v>205</v>
      </c>
      <c r="AU769" s="17" t="s">
        <v>86</v>
      </c>
    </row>
    <row r="770" s="1" customFormat="1" ht="16.5" customHeight="1">
      <c r="B770" s="39"/>
      <c r="C770" s="217" t="s">
        <v>1298</v>
      </c>
      <c r="D770" s="217" t="s">
        <v>198</v>
      </c>
      <c r="E770" s="218" t="s">
        <v>1299</v>
      </c>
      <c r="F770" s="219" t="s">
        <v>1300</v>
      </c>
      <c r="G770" s="220" t="s">
        <v>1254</v>
      </c>
      <c r="H770" s="221">
        <v>54.899999999999999</v>
      </c>
      <c r="I770" s="222"/>
      <c r="J770" s="223">
        <f>ROUND(I770*H770,2)</f>
        <v>0</v>
      </c>
      <c r="K770" s="219" t="s">
        <v>1255</v>
      </c>
      <c r="L770" s="44"/>
      <c r="M770" s="224" t="s">
        <v>1</v>
      </c>
      <c r="N770" s="225" t="s">
        <v>48</v>
      </c>
      <c r="O770" s="80"/>
      <c r="P770" s="226">
        <f>O770*H770</f>
        <v>0</v>
      </c>
      <c r="Q770" s="226">
        <v>0</v>
      </c>
      <c r="R770" s="226">
        <f>Q770*H770</f>
        <v>0</v>
      </c>
      <c r="S770" s="226">
        <v>0</v>
      </c>
      <c r="T770" s="227">
        <f>S770*H770</f>
        <v>0</v>
      </c>
      <c r="AR770" s="17" t="s">
        <v>376</v>
      </c>
      <c r="AT770" s="17" t="s">
        <v>198</v>
      </c>
      <c r="AU770" s="17" t="s">
        <v>86</v>
      </c>
      <c r="AY770" s="17" t="s">
        <v>195</v>
      </c>
      <c r="BE770" s="228">
        <f>IF(N770="základní",J770,0)</f>
        <v>0</v>
      </c>
      <c r="BF770" s="228">
        <f>IF(N770="snížená",J770,0)</f>
        <v>0</v>
      </c>
      <c r="BG770" s="228">
        <f>IF(N770="zákl. přenesená",J770,0)</f>
        <v>0</v>
      </c>
      <c r="BH770" s="228">
        <f>IF(N770="sníž. přenesená",J770,0)</f>
        <v>0</v>
      </c>
      <c r="BI770" s="228">
        <f>IF(N770="nulová",J770,0)</f>
        <v>0</v>
      </c>
      <c r="BJ770" s="17" t="s">
        <v>84</v>
      </c>
      <c r="BK770" s="228">
        <f>ROUND(I770*H770,2)</f>
        <v>0</v>
      </c>
      <c r="BL770" s="17" t="s">
        <v>376</v>
      </c>
      <c r="BM770" s="17" t="s">
        <v>1301</v>
      </c>
    </row>
    <row r="771" s="1" customFormat="1">
      <c r="B771" s="39"/>
      <c r="C771" s="40"/>
      <c r="D771" s="229" t="s">
        <v>205</v>
      </c>
      <c r="E771" s="40"/>
      <c r="F771" s="230" t="s">
        <v>1257</v>
      </c>
      <c r="G771" s="40"/>
      <c r="H771" s="40"/>
      <c r="I771" s="144"/>
      <c r="J771" s="40"/>
      <c r="K771" s="40"/>
      <c r="L771" s="44"/>
      <c r="M771" s="231"/>
      <c r="N771" s="80"/>
      <c r="O771" s="80"/>
      <c r="P771" s="80"/>
      <c r="Q771" s="80"/>
      <c r="R771" s="80"/>
      <c r="S771" s="80"/>
      <c r="T771" s="81"/>
      <c r="AT771" s="17" t="s">
        <v>205</v>
      </c>
      <c r="AU771" s="17" t="s">
        <v>86</v>
      </c>
    </row>
    <row r="772" s="1" customFormat="1" ht="16.5" customHeight="1">
      <c r="B772" s="39"/>
      <c r="C772" s="217" t="s">
        <v>1302</v>
      </c>
      <c r="D772" s="217" t="s">
        <v>198</v>
      </c>
      <c r="E772" s="218" t="s">
        <v>1303</v>
      </c>
      <c r="F772" s="219" t="s">
        <v>1304</v>
      </c>
      <c r="G772" s="220" t="s">
        <v>1254</v>
      </c>
      <c r="H772" s="221">
        <v>60</v>
      </c>
      <c r="I772" s="222"/>
      <c r="J772" s="223">
        <f>ROUND(I772*H772,2)</f>
        <v>0</v>
      </c>
      <c r="K772" s="219" t="s">
        <v>1255</v>
      </c>
      <c r="L772" s="44"/>
      <c r="M772" s="224" t="s">
        <v>1</v>
      </c>
      <c r="N772" s="225" t="s">
        <v>48</v>
      </c>
      <c r="O772" s="80"/>
      <c r="P772" s="226">
        <f>O772*H772</f>
        <v>0</v>
      </c>
      <c r="Q772" s="226">
        <v>0</v>
      </c>
      <c r="R772" s="226">
        <f>Q772*H772</f>
        <v>0</v>
      </c>
      <c r="S772" s="226">
        <v>0</v>
      </c>
      <c r="T772" s="227">
        <f>S772*H772</f>
        <v>0</v>
      </c>
      <c r="AR772" s="17" t="s">
        <v>376</v>
      </c>
      <c r="AT772" s="17" t="s">
        <v>198</v>
      </c>
      <c r="AU772" s="17" t="s">
        <v>86</v>
      </c>
      <c r="AY772" s="17" t="s">
        <v>195</v>
      </c>
      <c r="BE772" s="228">
        <f>IF(N772="základní",J772,0)</f>
        <v>0</v>
      </c>
      <c r="BF772" s="228">
        <f>IF(N772="snížená",J772,0)</f>
        <v>0</v>
      </c>
      <c r="BG772" s="228">
        <f>IF(N772="zákl. přenesená",J772,0)</f>
        <v>0</v>
      </c>
      <c r="BH772" s="228">
        <f>IF(N772="sníž. přenesená",J772,0)</f>
        <v>0</v>
      </c>
      <c r="BI772" s="228">
        <f>IF(N772="nulová",J772,0)</f>
        <v>0</v>
      </c>
      <c r="BJ772" s="17" t="s">
        <v>84</v>
      </c>
      <c r="BK772" s="228">
        <f>ROUND(I772*H772,2)</f>
        <v>0</v>
      </c>
      <c r="BL772" s="17" t="s">
        <v>376</v>
      </c>
      <c r="BM772" s="17" t="s">
        <v>1305</v>
      </c>
    </row>
    <row r="773" s="1" customFormat="1">
      <c r="B773" s="39"/>
      <c r="C773" s="40"/>
      <c r="D773" s="229" t="s">
        <v>205</v>
      </c>
      <c r="E773" s="40"/>
      <c r="F773" s="230" t="s">
        <v>1257</v>
      </c>
      <c r="G773" s="40"/>
      <c r="H773" s="40"/>
      <c r="I773" s="144"/>
      <c r="J773" s="40"/>
      <c r="K773" s="40"/>
      <c r="L773" s="44"/>
      <c r="M773" s="231"/>
      <c r="N773" s="80"/>
      <c r="O773" s="80"/>
      <c r="P773" s="80"/>
      <c r="Q773" s="80"/>
      <c r="R773" s="80"/>
      <c r="S773" s="80"/>
      <c r="T773" s="81"/>
      <c r="AT773" s="17" t="s">
        <v>205</v>
      </c>
      <c r="AU773" s="17" t="s">
        <v>86</v>
      </c>
    </row>
    <row r="774" s="1" customFormat="1" ht="16.5" customHeight="1">
      <c r="B774" s="39"/>
      <c r="C774" s="217" t="s">
        <v>1306</v>
      </c>
      <c r="D774" s="217" t="s">
        <v>198</v>
      </c>
      <c r="E774" s="218" t="s">
        <v>1307</v>
      </c>
      <c r="F774" s="219" t="s">
        <v>1308</v>
      </c>
      <c r="G774" s="220" t="s">
        <v>1254</v>
      </c>
      <c r="H774" s="221">
        <v>7</v>
      </c>
      <c r="I774" s="222"/>
      <c r="J774" s="223">
        <f>ROUND(I774*H774,2)</f>
        <v>0</v>
      </c>
      <c r="K774" s="219" t="s">
        <v>1255</v>
      </c>
      <c r="L774" s="44"/>
      <c r="M774" s="224" t="s">
        <v>1</v>
      </c>
      <c r="N774" s="225" t="s">
        <v>48</v>
      </c>
      <c r="O774" s="80"/>
      <c r="P774" s="226">
        <f>O774*H774</f>
        <v>0</v>
      </c>
      <c r="Q774" s="226">
        <v>0</v>
      </c>
      <c r="R774" s="226">
        <f>Q774*H774</f>
        <v>0</v>
      </c>
      <c r="S774" s="226">
        <v>0</v>
      </c>
      <c r="T774" s="227">
        <f>S774*H774</f>
        <v>0</v>
      </c>
      <c r="AR774" s="17" t="s">
        <v>376</v>
      </c>
      <c r="AT774" s="17" t="s">
        <v>198</v>
      </c>
      <c r="AU774" s="17" t="s">
        <v>86</v>
      </c>
      <c r="AY774" s="17" t="s">
        <v>195</v>
      </c>
      <c r="BE774" s="228">
        <f>IF(N774="základní",J774,0)</f>
        <v>0</v>
      </c>
      <c r="BF774" s="228">
        <f>IF(N774="snížená",J774,0)</f>
        <v>0</v>
      </c>
      <c r="BG774" s="228">
        <f>IF(N774="zákl. přenesená",J774,0)</f>
        <v>0</v>
      </c>
      <c r="BH774" s="228">
        <f>IF(N774="sníž. přenesená",J774,0)</f>
        <v>0</v>
      </c>
      <c r="BI774" s="228">
        <f>IF(N774="nulová",J774,0)</f>
        <v>0</v>
      </c>
      <c r="BJ774" s="17" t="s">
        <v>84</v>
      </c>
      <c r="BK774" s="228">
        <f>ROUND(I774*H774,2)</f>
        <v>0</v>
      </c>
      <c r="BL774" s="17" t="s">
        <v>376</v>
      </c>
      <c r="BM774" s="17" t="s">
        <v>1309</v>
      </c>
    </row>
    <row r="775" s="1" customFormat="1">
      <c r="B775" s="39"/>
      <c r="C775" s="40"/>
      <c r="D775" s="229" t="s">
        <v>205</v>
      </c>
      <c r="E775" s="40"/>
      <c r="F775" s="230" t="s">
        <v>1257</v>
      </c>
      <c r="G775" s="40"/>
      <c r="H775" s="40"/>
      <c r="I775" s="144"/>
      <c r="J775" s="40"/>
      <c r="K775" s="40"/>
      <c r="L775" s="44"/>
      <c r="M775" s="231"/>
      <c r="N775" s="80"/>
      <c r="O775" s="80"/>
      <c r="P775" s="80"/>
      <c r="Q775" s="80"/>
      <c r="R775" s="80"/>
      <c r="S775" s="80"/>
      <c r="T775" s="81"/>
      <c r="AT775" s="17" t="s">
        <v>205</v>
      </c>
      <c r="AU775" s="17" t="s">
        <v>86</v>
      </c>
    </row>
    <row r="776" s="1" customFormat="1" ht="16.5" customHeight="1">
      <c r="B776" s="39"/>
      <c r="C776" s="217" t="s">
        <v>1310</v>
      </c>
      <c r="D776" s="217" t="s">
        <v>198</v>
      </c>
      <c r="E776" s="218" t="s">
        <v>1311</v>
      </c>
      <c r="F776" s="219" t="s">
        <v>1312</v>
      </c>
      <c r="G776" s="220" t="s">
        <v>553</v>
      </c>
      <c r="H776" s="221">
        <v>4</v>
      </c>
      <c r="I776" s="222"/>
      <c r="J776" s="223">
        <f>ROUND(I776*H776,2)</f>
        <v>0</v>
      </c>
      <c r="K776" s="219" t="s">
        <v>1255</v>
      </c>
      <c r="L776" s="44"/>
      <c r="M776" s="224" t="s">
        <v>1</v>
      </c>
      <c r="N776" s="225" t="s">
        <v>48</v>
      </c>
      <c r="O776" s="80"/>
      <c r="P776" s="226">
        <f>O776*H776</f>
        <v>0</v>
      </c>
      <c r="Q776" s="226">
        <v>0</v>
      </c>
      <c r="R776" s="226">
        <f>Q776*H776</f>
        <v>0</v>
      </c>
      <c r="S776" s="226">
        <v>0</v>
      </c>
      <c r="T776" s="227">
        <f>S776*H776</f>
        <v>0</v>
      </c>
      <c r="AR776" s="17" t="s">
        <v>376</v>
      </c>
      <c r="AT776" s="17" t="s">
        <v>198</v>
      </c>
      <c r="AU776" s="17" t="s">
        <v>86</v>
      </c>
      <c r="AY776" s="17" t="s">
        <v>195</v>
      </c>
      <c r="BE776" s="228">
        <f>IF(N776="základní",J776,0)</f>
        <v>0</v>
      </c>
      <c r="BF776" s="228">
        <f>IF(N776="snížená",J776,0)</f>
        <v>0</v>
      </c>
      <c r="BG776" s="228">
        <f>IF(N776="zákl. přenesená",J776,0)</f>
        <v>0</v>
      </c>
      <c r="BH776" s="228">
        <f>IF(N776="sníž. přenesená",J776,0)</f>
        <v>0</v>
      </c>
      <c r="BI776" s="228">
        <f>IF(N776="nulová",J776,0)</f>
        <v>0</v>
      </c>
      <c r="BJ776" s="17" t="s">
        <v>84</v>
      </c>
      <c r="BK776" s="228">
        <f>ROUND(I776*H776,2)</f>
        <v>0</v>
      </c>
      <c r="BL776" s="17" t="s">
        <v>376</v>
      </c>
      <c r="BM776" s="17" t="s">
        <v>1313</v>
      </c>
    </row>
    <row r="777" s="1" customFormat="1">
      <c r="B777" s="39"/>
      <c r="C777" s="40"/>
      <c r="D777" s="229" t="s">
        <v>205</v>
      </c>
      <c r="E777" s="40"/>
      <c r="F777" s="230" t="s">
        <v>1257</v>
      </c>
      <c r="G777" s="40"/>
      <c r="H777" s="40"/>
      <c r="I777" s="144"/>
      <c r="J777" s="40"/>
      <c r="K777" s="40"/>
      <c r="L777" s="44"/>
      <c r="M777" s="231"/>
      <c r="N777" s="80"/>
      <c r="O777" s="80"/>
      <c r="P777" s="80"/>
      <c r="Q777" s="80"/>
      <c r="R777" s="80"/>
      <c r="S777" s="80"/>
      <c r="T777" s="81"/>
      <c r="AT777" s="17" t="s">
        <v>205</v>
      </c>
      <c r="AU777" s="17" t="s">
        <v>86</v>
      </c>
    </row>
    <row r="778" s="1" customFormat="1" ht="16.5" customHeight="1">
      <c r="B778" s="39"/>
      <c r="C778" s="217" t="s">
        <v>1314</v>
      </c>
      <c r="D778" s="217" t="s">
        <v>198</v>
      </c>
      <c r="E778" s="218" t="s">
        <v>1315</v>
      </c>
      <c r="F778" s="219" t="s">
        <v>1316</v>
      </c>
      <c r="G778" s="220" t="s">
        <v>1041</v>
      </c>
      <c r="H778" s="288"/>
      <c r="I778" s="222"/>
      <c r="J778" s="223">
        <f>ROUND(I778*H778,2)</f>
        <v>0</v>
      </c>
      <c r="K778" s="219" t="s">
        <v>202</v>
      </c>
      <c r="L778" s="44"/>
      <c r="M778" s="224" t="s">
        <v>1</v>
      </c>
      <c r="N778" s="225" t="s">
        <v>48</v>
      </c>
      <c r="O778" s="80"/>
      <c r="P778" s="226">
        <f>O778*H778</f>
        <v>0</v>
      </c>
      <c r="Q778" s="226">
        <v>0</v>
      </c>
      <c r="R778" s="226">
        <f>Q778*H778</f>
        <v>0</v>
      </c>
      <c r="S778" s="226">
        <v>0</v>
      </c>
      <c r="T778" s="227">
        <f>S778*H778</f>
        <v>0</v>
      </c>
      <c r="AR778" s="17" t="s">
        <v>376</v>
      </c>
      <c r="AT778" s="17" t="s">
        <v>198</v>
      </c>
      <c r="AU778" s="17" t="s">
        <v>86</v>
      </c>
      <c r="AY778" s="17" t="s">
        <v>195</v>
      </c>
      <c r="BE778" s="228">
        <f>IF(N778="základní",J778,0)</f>
        <v>0</v>
      </c>
      <c r="BF778" s="228">
        <f>IF(N778="snížená",J778,0)</f>
        <v>0</v>
      </c>
      <c r="BG778" s="228">
        <f>IF(N778="zákl. přenesená",J778,0)</f>
        <v>0</v>
      </c>
      <c r="BH778" s="228">
        <f>IF(N778="sníž. přenesená",J778,0)</f>
        <v>0</v>
      </c>
      <c r="BI778" s="228">
        <f>IF(N778="nulová",J778,0)</f>
        <v>0</v>
      </c>
      <c r="BJ778" s="17" t="s">
        <v>84</v>
      </c>
      <c r="BK778" s="228">
        <f>ROUND(I778*H778,2)</f>
        <v>0</v>
      </c>
      <c r="BL778" s="17" t="s">
        <v>376</v>
      </c>
      <c r="BM778" s="17" t="s">
        <v>1317</v>
      </c>
    </row>
    <row r="779" s="11" customFormat="1" ht="22.8" customHeight="1">
      <c r="B779" s="201"/>
      <c r="C779" s="202"/>
      <c r="D779" s="203" t="s">
        <v>76</v>
      </c>
      <c r="E779" s="215" t="s">
        <v>1318</v>
      </c>
      <c r="F779" s="215" t="s">
        <v>1319</v>
      </c>
      <c r="G779" s="202"/>
      <c r="H779" s="202"/>
      <c r="I779" s="205"/>
      <c r="J779" s="216">
        <f>BK779</f>
        <v>0</v>
      </c>
      <c r="K779" s="202"/>
      <c r="L779" s="207"/>
      <c r="M779" s="208"/>
      <c r="N779" s="209"/>
      <c r="O779" s="209"/>
      <c r="P779" s="210">
        <f>SUM(P780:P868)</f>
        <v>0</v>
      </c>
      <c r="Q779" s="209"/>
      <c r="R779" s="210">
        <f>SUM(R780:R868)</f>
        <v>0.071761199999999997</v>
      </c>
      <c r="S779" s="209"/>
      <c r="T779" s="211">
        <f>SUM(T780:T868)</f>
        <v>0</v>
      </c>
      <c r="AR779" s="212" t="s">
        <v>86</v>
      </c>
      <c r="AT779" s="213" t="s">
        <v>76</v>
      </c>
      <c r="AU779" s="213" t="s">
        <v>84</v>
      </c>
      <c r="AY779" s="212" t="s">
        <v>195</v>
      </c>
      <c r="BK779" s="214">
        <f>SUM(BK780:BK868)</f>
        <v>0</v>
      </c>
    </row>
    <row r="780" s="1" customFormat="1" ht="16.5" customHeight="1">
      <c r="B780" s="39"/>
      <c r="C780" s="217" t="s">
        <v>1320</v>
      </c>
      <c r="D780" s="217" t="s">
        <v>198</v>
      </c>
      <c r="E780" s="218" t="s">
        <v>1321</v>
      </c>
      <c r="F780" s="219" t="s">
        <v>1322</v>
      </c>
      <c r="G780" s="220" t="s">
        <v>1323</v>
      </c>
      <c r="H780" s="221">
        <v>3</v>
      </c>
      <c r="I780" s="222"/>
      <c r="J780" s="223">
        <f>ROUND(I780*H780,2)</f>
        <v>0</v>
      </c>
      <c r="K780" s="219" t="s">
        <v>1255</v>
      </c>
      <c r="L780" s="44"/>
      <c r="M780" s="224" t="s">
        <v>1</v>
      </c>
      <c r="N780" s="225" t="s">
        <v>48</v>
      </c>
      <c r="O780" s="80"/>
      <c r="P780" s="226">
        <f>O780*H780</f>
        <v>0</v>
      </c>
      <c r="Q780" s="226">
        <v>0</v>
      </c>
      <c r="R780" s="226">
        <f>Q780*H780</f>
        <v>0</v>
      </c>
      <c r="S780" s="226">
        <v>0</v>
      </c>
      <c r="T780" s="227">
        <f>S780*H780</f>
        <v>0</v>
      </c>
      <c r="AR780" s="17" t="s">
        <v>376</v>
      </c>
      <c r="AT780" s="17" t="s">
        <v>198</v>
      </c>
      <c r="AU780" s="17" t="s">
        <v>86</v>
      </c>
      <c r="AY780" s="17" t="s">
        <v>195</v>
      </c>
      <c r="BE780" s="228">
        <f>IF(N780="základní",J780,0)</f>
        <v>0</v>
      </c>
      <c r="BF780" s="228">
        <f>IF(N780="snížená",J780,0)</f>
        <v>0</v>
      </c>
      <c r="BG780" s="228">
        <f>IF(N780="zákl. přenesená",J780,0)</f>
        <v>0</v>
      </c>
      <c r="BH780" s="228">
        <f>IF(N780="sníž. přenesená",J780,0)</f>
        <v>0</v>
      </c>
      <c r="BI780" s="228">
        <f>IF(N780="nulová",J780,0)</f>
        <v>0</v>
      </c>
      <c r="BJ780" s="17" t="s">
        <v>84</v>
      </c>
      <c r="BK780" s="228">
        <f>ROUND(I780*H780,2)</f>
        <v>0</v>
      </c>
      <c r="BL780" s="17" t="s">
        <v>376</v>
      </c>
      <c r="BM780" s="17" t="s">
        <v>1324</v>
      </c>
    </row>
    <row r="781" s="1" customFormat="1">
      <c r="B781" s="39"/>
      <c r="C781" s="40"/>
      <c r="D781" s="229" t="s">
        <v>205</v>
      </c>
      <c r="E781" s="40"/>
      <c r="F781" s="230" t="s">
        <v>1325</v>
      </c>
      <c r="G781" s="40"/>
      <c r="H781" s="40"/>
      <c r="I781" s="144"/>
      <c r="J781" s="40"/>
      <c r="K781" s="40"/>
      <c r="L781" s="44"/>
      <c r="M781" s="231"/>
      <c r="N781" s="80"/>
      <c r="O781" s="80"/>
      <c r="P781" s="80"/>
      <c r="Q781" s="80"/>
      <c r="R781" s="80"/>
      <c r="S781" s="80"/>
      <c r="T781" s="81"/>
      <c r="AT781" s="17" t="s">
        <v>205</v>
      </c>
      <c r="AU781" s="17" t="s">
        <v>86</v>
      </c>
    </row>
    <row r="782" s="1" customFormat="1" ht="16.5" customHeight="1">
      <c r="B782" s="39"/>
      <c r="C782" s="217" t="s">
        <v>1326</v>
      </c>
      <c r="D782" s="217" t="s">
        <v>198</v>
      </c>
      <c r="E782" s="218" t="s">
        <v>1327</v>
      </c>
      <c r="F782" s="219" t="s">
        <v>1328</v>
      </c>
      <c r="G782" s="220" t="s">
        <v>1323</v>
      </c>
      <c r="H782" s="221">
        <v>1</v>
      </c>
      <c r="I782" s="222"/>
      <c r="J782" s="223">
        <f>ROUND(I782*H782,2)</f>
        <v>0</v>
      </c>
      <c r="K782" s="219" t="s">
        <v>1255</v>
      </c>
      <c r="L782" s="44"/>
      <c r="M782" s="224" t="s">
        <v>1</v>
      </c>
      <c r="N782" s="225" t="s">
        <v>48</v>
      </c>
      <c r="O782" s="80"/>
      <c r="P782" s="226">
        <f>O782*H782</f>
        <v>0</v>
      </c>
      <c r="Q782" s="226">
        <v>0</v>
      </c>
      <c r="R782" s="226">
        <f>Q782*H782</f>
        <v>0</v>
      </c>
      <c r="S782" s="226">
        <v>0</v>
      </c>
      <c r="T782" s="227">
        <f>S782*H782</f>
        <v>0</v>
      </c>
      <c r="AR782" s="17" t="s">
        <v>376</v>
      </c>
      <c r="AT782" s="17" t="s">
        <v>198</v>
      </c>
      <c r="AU782" s="17" t="s">
        <v>86</v>
      </c>
      <c r="AY782" s="17" t="s">
        <v>195</v>
      </c>
      <c r="BE782" s="228">
        <f>IF(N782="základní",J782,0)</f>
        <v>0</v>
      </c>
      <c r="BF782" s="228">
        <f>IF(N782="snížená",J782,0)</f>
        <v>0</v>
      </c>
      <c r="BG782" s="228">
        <f>IF(N782="zákl. přenesená",J782,0)</f>
        <v>0</v>
      </c>
      <c r="BH782" s="228">
        <f>IF(N782="sníž. přenesená",J782,0)</f>
        <v>0</v>
      </c>
      <c r="BI782" s="228">
        <f>IF(N782="nulová",J782,0)</f>
        <v>0</v>
      </c>
      <c r="BJ782" s="17" t="s">
        <v>84</v>
      </c>
      <c r="BK782" s="228">
        <f>ROUND(I782*H782,2)</f>
        <v>0</v>
      </c>
      <c r="BL782" s="17" t="s">
        <v>376</v>
      </c>
      <c r="BM782" s="17" t="s">
        <v>1329</v>
      </c>
    </row>
    <row r="783" s="1" customFormat="1">
      <c r="B783" s="39"/>
      <c r="C783" s="40"/>
      <c r="D783" s="229" t="s">
        <v>205</v>
      </c>
      <c r="E783" s="40"/>
      <c r="F783" s="230" t="s">
        <v>1325</v>
      </c>
      <c r="G783" s="40"/>
      <c r="H783" s="40"/>
      <c r="I783" s="144"/>
      <c r="J783" s="40"/>
      <c r="K783" s="40"/>
      <c r="L783" s="44"/>
      <c r="M783" s="231"/>
      <c r="N783" s="80"/>
      <c r="O783" s="80"/>
      <c r="P783" s="80"/>
      <c r="Q783" s="80"/>
      <c r="R783" s="80"/>
      <c r="S783" s="80"/>
      <c r="T783" s="81"/>
      <c r="AT783" s="17" t="s">
        <v>205</v>
      </c>
      <c r="AU783" s="17" t="s">
        <v>86</v>
      </c>
    </row>
    <row r="784" s="1" customFormat="1" ht="16.5" customHeight="1">
      <c r="B784" s="39"/>
      <c r="C784" s="217" t="s">
        <v>1330</v>
      </c>
      <c r="D784" s="217" t="s">
        <v>198</v>
      </c>
      <c r="E784" s="218" t="s">
        <v>1331</v>
      </c>
      <c r="F784" s="219" t="s">
        <v>1332</v>
      </c>
      <c r="G784" s="220" t="s">
        <v>1323</v>
      </c>
      <c r="H784" s="221">
        <v>2</v>
      </c>
      <c r="I784" s="222"/>
      <c r="J784" s="223">
        <f>ROUND(I784*H784,2)</f>
        <v>0</v>
      </c>
      <c r="K784" s="219" t="s">
        <v>1255</v>
      </c>
      <c r="L784" s="44"/>
      <c r="M784" s="224" t="s">
        <v>1</v>
      </c>
      <c r="N784" s="225" t="s">
        <v>48</v>
      </c>
      <c r="O784" s="80"/>
      <c r="P784" s="226">
        <f>O784*H784</f>
        <v>0</v>
      </c>
      <c r="Q784" s="226">
        <v>0</v>
      </c>
      <c r="R784" s="226">
        <f>Q784*H784</f>
        <v>0</v>
      </c>
      <c r="S784" s="226">
        <v>0</v>
      </c>
      <c r="T784" s="227">
        <f>S784*H784</f>
        <v>0</v>
      </c>
      <c r="AR784" s="17" t="s">
        <v>376</v>
      </c>
      <c r="AT784" s="17" t="s">
        <v>198</v>
      </c>
      <c r="AU784" s="17" t="s">
        <v>86</v>
      </c>
      <c r="AY784" s="17" t="s">
        <v>195</v>
      </c>
      <c r="BE784" s="228">
        <f>IF(N784="základní",J784,0)</f>
        <v>0</v>
      </c>
      <c r="BF784" s="228">
        <f>IF(N784="snížená",J784,0)</f>
        <v>0</v>
      </c>
      <c r="BG784" s="228">
        <f>IF(N784="zákl. přenesená",J784,0)</f>
        <v>0</v>
      </c>
      <c r="BH784" s="228">
        <f>IF(N784="sníž. přenesená",J784,0)</f>
        <v>0</v>
      </c>
      <c r="BI784" s="228">
        <f>IF(N784="nulová",J784,0)</f>
        <v>0</v>
      </c>
      <c r="BJ784" s="17" t="s">
        <v>84</v>
      </c>
      <c r="BK784" s="228">
        <f>ROUND(I784*H784,2)</f>
        <v>0</v>
      </c>
      <c r="BL784" s="17" t="s">
        <v>376</v>
      </c>
      <c r="BM784" s="17" t="s">
        <v>1333</v>
      </c>
    </row>
    <row r="785" s="1" customFormat="1">
      <c r="B785" s="39"/>
      <c r="C785" s="40"/>
      <c r="D785" s="229" t="s">
        <v>205</v>
      </c>
      <c r="E785" s="40"/>
      <c r="F785" s="230" t="s">
        <v>1325</v>
      </c>
      <c r="G785" s="40"/>
      <c r="H785" s="40"/>
      <c r="I785" s="144"/>
      <c r="J785" s="40"/>
      <c r="K785" s="40"/>
      <c r="L785" s="44"/>
      <c r="M785" s="231"/>
      <c r="N785" s="80"/>
      <c r="O785" s="80"/>
      <c r="P785" s="80"/>
      <c r="Q785" s="80"/>
      <c r="R785" s="80"/>
      <c r="S785" s="80"/>
      <c r="T785" s="81"/>
      <c r="AT785" s="17" t="s">
        <v>205</v>
      </c>
      <c r="AU785" s="17" t="s">
        <v>86</v>
      </c>
    </row>
    <row r="786" s="1" customFormat="1" ht="16.5" customHeight="1">
      <c r="B786" s="39"/>
      <c r="C786" s="217" t="s">
        <v>1334</v>
      </c>
      <c r="D786" s="217" t="s">
        <v>198</v>
      </c>
      <c r="E786" s="218" t="s">
        <v>1335</v>
      </c>
      <c r="F786" s="219" t="s">
        <v>1336</v>
      </c>
      <c r="G786" s="220" t="s">
        <v>1323</v>
      </c>
      <c r="H786" s="221">
        <v>1</v>
      </c>
      <c r="I786" s="222"/>
      <c r="J786" s="223">
        <f>ROUND(I786*H786,2)</f>
        <v>0</v>
      </c>
      <c r="K786" s="219" t="s">
        <v>1255</v>
      </c>
      <c r="L786" s="44"/>
      <c r="M786" s="224" t="s">
        <v>1</v>
      </c>
      <c r="N786" s="225" t="s">
        <v>48</v>
      </c>
      <c r="O786" s="80"/>
      <c r="P786" s="226">
        <f>O786*H786</f>
        <v>0</v>
      </c>
      <c r="Q786" s="226">
        <v>0</v>
      </c>
      <c r="R786" s="226">
        <f>Q786*H786</f>
        <v>0</v>
      </c>
      <c r="S786" s="226">
        <v>0</v>
      </c>
      <c r="T786" s="227">
        <f>S786*H786</f>
        <v>0</v>
      </c>
      <c r="AR786" s="17" t="s">
        <v>376</v>
      </c>
      <c r="AT786" s="17" t="s">
        <v>198</v>
      </c>
      <c r="AU786" s="17" t="s">
        <v>86</v>
      </c>
      <c r="AY786" s="17" t="s">
        <v>195</v>
      </c>
      <c r="BE786" s="228">
        <f>IF(N786="základní",J786,0)</f>
        <v>0</v>
      </c>
      <c r="BF786" s="228">
        <f>IF(N786="snížená",J786,0)</f>
        <v>0</v>
      </c>
      <c r="BG786" s="228">
        <f>IF(N786="zákl. přenesená",J786,0)</f>
        <v>0</v>
      </c>
      <c r="BH786" s="228">
        <f>IF(N786="sníž. přenesená",J786,0)</f>
        <v>0</v>
      </c>
      <c r="BI786" s="228">
        <f>IF(N786="nulová",J786,0)</f>
        <v>0</v>
      </c>
      <c r="BJ786" s="17" t="s">
        <v>84</v>
      </c>
      <c r="BK786" s="228">
        <f>ROUND(I786*H786,2)</f>
        <v>0</v>
      </c>
      <c r="BL786" s="17" t="s">
        <v>376</v>
      </c>
      <c r="BM786" s="17" t="s">
        <v>1337</v>
      </c>
    </row>
    <row r="787" s="1" customFormat="1">
      <c r="B787" s="39"/>
      <c r="C787" s="40"/>
      <c r="D787" s="229" t="s">
        <v>205</v>
      </c>
      <c r="E787" s="40"/>
      <c r="F787" s="230" t="s">
        <v>1325</v>
      </c>
      <c r="G787" s="40"/>
      <c r="H787" s="40"/>
      <c r="I787" s="144"/>
      <c r="J787" s="40"/>
      <c r="K787" s="40"/>
      <c r="L787" s="44"/>
      <c r="M787" s="231"/>
      <c r="N787" s="80"/>
      <c r="O787" s="80"/>
      <c r="P787" s="80"/>
      <c r="Q787" s="80"/>
      <c r="R787" s="80"/>
      <c r="S787" s="80"/>
      <c r="T787" s="81"/>
      <c r="AT787" s="17" t="s">
        <v>205</v>
      </c>
      <c r="AU787" s="17" t="s">
        <v>86</v>
      </c>
    </row>
    <row r="788" s="1" customFormat="1" ht="16.5" customHeight="1">
      <c r="B788" s="39"/>
      <c r="C788" s="217" t="s">
        <v>1338</v>
      </c>
      <c r="D788" s="217" t="s">
        <v>198</v>
      </c>
      <c r="E788" s="218" t="s">
        <v>1339</v>
      </c>
      <c r="F788" s="219" t="s">
        <v>1340</v>
      </c>
      <c r="G788" s="220" t="s">
        <v>1323</v>
      </c>
      <c r="H788" s="221">
        <v>6</v>
      </c>
      <c r="I788" s="222"/>
      <c r="J788" s="223">
        <f>ROUND(I788*H788,2)</f>
        <v>0</v>
      </c>
      <c r="K788" s="219" t="s">
        <v>1255</v>
      </c>
      <c r="L788" s="44"/>
      <c r="M788" s="224" t="s">
        <v>1</v>
      </c>
      <c r="N788" s="225" t="s">
        <v>48</v>
      </c>
      <c r="O788" s="80"/>
      <c r="P788" s="226">
        <f>O788*H788</f>
        <v>0</v>
      </c>
      <c r="Q788" s="226">
        <v>0</v>
      </c>
      <c r="R788" s="226">
        <f>Q788*H788</f>
        <v>0</v>
      </c>
      <c r="S788" s="226">
        <v>0</v>
      </c>
      <c r="T788" s="227">
        <f>S788*H788</f>
        <v>0</v>
      </c>
      <c r="AR788" s="17" t="s">
        <v>376</v>
      </c>
      <c r="AT788" s="17" t="s">
        <v>198</v>
      </c>
      <c r="AU788" s="17" t="s">
        <v>86</v>
      </c>
      <c r="AY788" s="17" t="s">
        <v>195</v>
      </c>
      <c r="BE788" s="228">
        <f>IF(N788="základní",J788,0)</f>
        <v>0</v>
      </c>
      <c r="BF788" s="228">
        <f>IF(N788="snížená",J788,0)</f>
        <v>0</v>
      </c>
      <c r="BG788" s="228">
        <f>IF(N788="zákl. přenesená",J788,0)</f>
        <v>0</v>
      </c>
      <c r="BH788" s="228">
        <f>IF(N788="sníž. přenesená",J788,0)</f>
        <v>0</v>
      </c>
      <c r="BI788" s="228">
        <f>IF(N788="nulová",J788,0)</f>
        <v>0</v>
      </c>
      <c r="BJ788" s="17" t="s">
        <v>84</v>
      </c>
      <c r="BK788" s="228">
        <f>ROUND(I788*H788,2)</f>
        <v>0</v>
      </c>
      <c r="BL788" s="17" t="s">
        <v>376</v>
      </c>
      <c r="BM788" s="17" t="s">
        <v>1341</v>
      </c>
    </row>
    <row r="789" s="1" customFormat="1">
      <c r="B789" s="39"/>
      <c r="C789" s="40"/>
      <c r="D789" s="229" t="s">
        <v>205</v>
      </c>
      <c r="E789" s="40"/>
      <c r="F789" s="230" t="s">
        <v>1325</v>
      </c>
      <c r="G789" s="40"/>
      <c r="H789" s="40"/>
      <c r="I789" s="144"/>
      <c r="J789" s="40"/>
      <c r="K789" s="40"/>
      <c r="L789" s="44"/>
      <c r="M789" s="231"/>
      <c r="N789" s="80"/>
      <c r="O789" s="80"/>
      <c r="P789" s="80"/>
      <c r="Q789" s="80"/>
      <c r="R789" s="80"/>
      <c r="S789" s="80"/>
      <c r="T789" s="81"/>
      <c r="AT789" s="17" t="s">
        <v>205</v>
      </c>
      <c r="AU789" s="17" t="s">
        <v>86</v>
      </c>
    </row>
    <row r="790" s="1" customFormat="1" ht="16.5" customHeight="1">
      <c r="B790" s="39"/>
      <c r="C790" s="217" t="s">
        <v>1342</v>
      </c>
      <c r="D790" s="217" t="s">
        <v>198</v>
      </c>
      <c r="E790" s="218" t="s">
        <v>1343</v>
      </c>
      <c r="F790" s="219" t="s">
        <v>1344</v>
      </c>
      <c r="G790" s="220" t="s">
        <v>1323</v>
      </c>
      <c r="H790" s="221">
        <v>1</v>
      </c>
      <c r="I790" s="222"/>
      <c r="J790" s="223">
        <f>ROUND(I790*H790,2)</f>
        <v>0</v>
      </c>
      <c r="K790" s="219" t="s">
        <v>1255</v>
      </c>
      <c r="L790" s="44"/>
      <c r="M790" s="224" t="s">
        <v>1</v>
      </c>
      <c r="N790" s="225" t="s">
        <v>48</v>
      </c>
      <c r="O790" s="80"/>
      <c r="P790" s="226">
        <f>O790*H790</f>
        <v>0</v>
      </c>
      <c r="Q790" s="226">
        <v>0</v>
      </c>
      <c r="R790" s="226">
        <f>Q790*H790</f>
        <v>0</v>
      </c>
      <c r="S790" s="226">
        <v>0</v>
      </c>
      <c r="T790" s="227">
        <f>S790*H790</f>
        <v>0</v>
      </c>
      <c r="AR790" s="17" t="s">
        <v>376</v>
      </c>
      <c r="AT790" s="17" t="s">
        <v>198</v>
      </c>
      <c r="AU790" s="17" t="s">
        <v>86</v>
      </c>
      <c r="AY790" s="17" t="s">
        <v>195</v>
      </c>
      <c r="BE790" s="228">
        <f>IF(N790="základní",J790,0)</f>
        <v>0</v>
      </c>
      <c r="BF790" s="228">
        <f>IF(N790="snížená",J790,0)</f>
        <v>0</v>
      </c>
      <c r="BG790" s="228">
        <f>IF(N790="zákl. přenesená",J790,0)</f>
        <v>0</v>
      </c>
      <c r="BH790" s="228">
        <f>IF(N790="sníž. přenesená",J790,0)</f>
        <v>0</v>
      </c>
      <c r="BI790" s="228">
        <f>IF(N790="nulová",J790,0)</f>
        <v>0</v>
      </c>
      <c r="BJ790" s="17" t="s">
        <v>84</v>
      </c>
      <c r="BK790" s="228">
        <f>ROUND(I790*H790,2)</f>
        <v>0</v>
      </c>
      <c r="BL790" s="17" t="s">
        <v>376</v>
      </c>
      <c r="BM790" s="17" t="s">
        <v>1345</v>
      </c>
    </row>
    <row r="791" s="1" customFormat="1">
      <c r="B791" s="39"/>
      <c r="C791" s="40"/>
      <c r="D791" s="229" t="s">
        <v>205</v>
      </c>
      <c r="E791" s="40"/>
      <c r="F791" s="230" t="s">
        <v>1325</v>
      </c>
      <c r="G791" s="40"/>
      <c r="H791" s="40"/>
      <c r="I791" s="144"/>
      <c r="J791" s="40"/>
      <c r="K791" s="40"/>
      <c r="L791" s="44"/>
      <c r="M791" s="231"/>
      <c r="N791" s="80"/>
      <c r="O791" s="80"/>
      <c r="P791" s="80"/>
      <c r="Q791" s="80"/>
      <c r="R791" s="80"/>
      <c r="S791" s="80"/>
      <c r="T791" s="81"/>
      <c r="AT791" s="17" t="s">
        <v>205</v>
      </c>
      <c r="AU791" s="17" t="s">
        <v>86</v>
      </c>
    </row>
    <row r="792" s="1" customFormat="1" ht="16.5" customHeight="1">
      <c r="B792" s="39"/>
      <c r="C792" s="217" t="s">
        <v>1346</v>
      </c>
      <c r="D792" s="217" t="s">
        <v>198</v>
      </c>
      <c r="E792" s="218" t="s">
        <v>1347</v>
      </c>
      <c r="F792" s="219" t="s">
        <v>1348</v>
      </c>
      <c r="G792" s="220" t="s">
        <v>1323</v>
      </c>
      <c r="H792" s="221">
        <v>1</v>
      </c>
      <c r="I792" s="222"/>
      <c r="J792" s="223">
        <f>ROUND(I792*H792,2)</f>
        <v>0</v>
      </c>
      <c r="K792" s="219" t="s">
        <v>1255</v>
      </c>
      <c r="L792" s="44"/>
      <c r="M792" s="224" t="s">
        <v>1</v>
      </c>
      <c r="N792" s="225" t="s">
        <v>48</v>
      </c>
      <c r="O792" s="80"/>
      <c r="P792" s="226">
        <f>O792*H792</f>
        <v>0</v>
      </c>
      <c r="Q792" s="226">
        <v>0</v>
      </c>
      <c r="R792" s="226">
        <f>Q792*H792</f>
        <v>0</v>
      </c>
      <c r="S792" s="226">
        <v>0</v>
      </c>
      <c r="T792" s="227">
        <f>S792*H792</f>
        <v>0</v>
      </c>
      <c r="AR792" s="17" t="s">
        <v>376</v>
      </c>
      <c r="AT792" s="17" t="s">
        <v>198</v>
      </c>
      <c r="AU792" s="17" t="s">
        <v>86</v>
      </c>
      <c r="AY792" s="17" t="s">
        <v>195</v>
      </c>
      <c r="BE792" s="228">
        <f>IF(N792="základní",J792,0)</f>
        <v>0</v>
      </c>
      <c r="BF792" s="228">
        <f>IF(N792="snížená",J792,0)</f>
        <v>0</v>
      </c>
      <c r="BG792" s="228">
        <f>IF(N792="zákl. přenesená",J792,0)</f>
        <v>0</v>
      </c>
      <c r="BH792" s="228">
        <f>IF(N792="sníž. přenesená",J792,0)</f>
        <v>0</v>
      </c>
      <c r="BI792" s="228">
        <f>IF(N792="nulová",J792,0)</f>
        <v>0</v>
      </c>
      <c r="BJ792" s="17" t="s">
        <v>84</v>
      </c>
      <c r="BK792" s="228">
        <f>ROUND(I792*H792,2)</f>
        <v>0</v>
      </c>
      <c r="BL792" s="17" t="s">
        <v>376</v>
      </c>
      <c r="BM792" s="17" t="s">
        <v>1349</v>
      </c>
    </row>
    <row r="793" s="1" customFormat="1">
      <c r="B793" s="39"/>
      <c r="C793" s="40"/>
      <c r="D793" s="229" t="s">
        <v>205</v>
      </c>
      <c r="E793" s="40"/>
      <c r="F793" s="230" t="s">
        <v>1325</v>
      </c>
      <c r="G793" s="40"/>
      <c r="H793" s="40"/>
      <c r="I793" s="144"/>
      <c r="J793" s="40"/>
      <c r="K793" s="40"/>
      <c r="L793" s="44"/>
      <c r="M793" s="231"/>
      <c r="N793" s="80"/>
      <c r="O793" s="80"/>
      <c r="P793" s="80"/>
      <c r="Q793" s="80"/>
      <c r="R793" s="80"/>
      <c r="S793" s="80"/>
      <c r="T793" s="81"/>
      <c r="AT793" s="17" t="s">
        <v>205</v>
      </c>
      <c r="AU793" s="17" t="s">
        <v>86</v>
      </c>
    </row>
    <row r="794" s="1" customFormat="1" ht="16.5" customHeight="1">
      <c r="B794" s="39"/>
      <c r="C794" s="217" t="s">
        <v>1350</v>
      </c>
      <c r="D794" s="217" t="s">
        <v>198</v>
      </c>
      <c r="E794" s="218" t="s">
        <v>1351</v>
      </c>
      <c r="F794" s="219" t="s">
        <v>1352</v>
      </c>
      <c r="G794" s="220" t="s">
        <v>1323</v>
      </c>
      <c r="H794" s="221">
        <v>1</v>
      </c>
      <c r="I794" s="222"/>
      <c r="J794" s="223">
        <f>ROUND(I794*H794,2)</f>
        <v>0</v>
      </c>
      <c r="K794" s="219" t="s">
        <v>1255</v>
      </c>
      <c r="L794" s="44"/>
      <c r="M794" s="224" t="s">
        <v>1</v>
      </c>
      <c r="N794" s="225" t="s">
        <v>48</v>
      </c>
      <c r="O794" s="80"/>
      <c r="P794" s="226">
        <f>O794*H794</f>
        <v>0</v>
      </c>
      <c r="Q794" s="226">
        <v>0</v>
      </c>
      <c r="R794" s="226">
        <f>Q794*H794</f>
        <v>0</v>
      </c>
      <c r="S794" s="226">
        <v>0</v>
      </c>
      <c r="T794" s="227">
        <f>S794*H794</f>
        <v>0</v>
      </c>
      <c r="AR794" s="17" t="s">
        <v>376</v>
      </c>
      <c r="AT794" s="17" t="s">
        <v>198</v>
      </c>
      <c r="AU794" s="17" t="s">
        <v>86</v>
      </c>
      <c r="AY794" s="17" t="s">
        <v>195</v>
      </c>
      <c r="BE794" s="228">
        <f>IF(N794="základní",J794,0)</f>
        <v>0</v>
      </c>
      <c r="BF794" s="228">
        <f>IF(N794="snížená",J794,0)</f>
        <v>0</v>
      </c>
      <c r="BG794" s="228">
        <f>IF(N794="zákl. přenesená",J794,0)</f>
        <v>0</v>
      </c>
      <c r="BH794" s="228">
        <f>IF(N794="sníž. přenesená",J794,0)</f>
        <v>0</v>
      </c>
      <c r="BI794" s="228">
        <f>IF(N794="nulová",J794,0)</f>
        <v>0</v>
      </c>
      <c r="BJ794" s="17" t="s">
        <v>84</v>
      </c>
      <c r="BK794" s="228">
        <f>ROUND(I794*H794,2)</f>
        <v>0</v>
      </c>
      <c r="BL794" s="17" t="s">
        <v>376</v>
      </c>
      <c r="BM794" s="17" t="s">
        <v>1353</v>
      </c>
    </row>
    <row r="795" s="1" customFormat="1">
      <c r="B795" s="39"/>
      <c r="C795" s="40"/>
      <c r="D795" s="229" t="s">
        <v>205</v>
      </c>
      <c r="E795" s="40"/>
      <c r="F795" s="230" t="s">
        <v>1325</v>
      </c>
      <c r="G795" s="40"/>
      <c r="H795" s="40"/>
      <c r="I795" s="144"/>
      <c r="J795" s="40"/>
      <c r="K795" s="40"/>
      <c r="L795" s="44"/>
      <c r="M795" s="231"/>
      <c r="N795" s="80"/>
      <c r="O795" s="80"/>
      <c r="P795" s="80"/>
      <c r="Q795" s="80"/>
      <c r="R795" s="80"/>
      <c r="S795" s="80"/>
      <c r="T795" s="81"/>
      <c r="AT795" s="17" t="s">
        <v>205</v>
      </c>
      <c r="AU795" s="17" t="s">
        <v>86</v>
      </c>
    </row>
    <row r="796" s="1" customFormat="1" ht="16.5" customHeight="1">
      <c r="B796" s="39"/>
      <c r="C796" s="217" t="s">
        <v>1354</v>
      </c>
      <c r="D796" s="217" t="s">
        <v>198</v>
      </c>
      <c r="E796" s="218" t="s">
        <v>1355</v>
      </c>
      <c r="F796" s="219" t="s">
        <v>1356</v>
      </c>
      <c r="G796" s="220" t="s">
        <v>1323</v>
      </c>
      <c r="H796" s="221">
        <v>2</v>
      </c>
      <c r="I796" s="222"/>
      <c r="J796" s="223">
        <f>ROUND(I796*H796,2)</f>
        <v>0</v>
      </c>
      <c r="K796" s="219" t="s">
        <v>1255</v>
      </c>
      <c r="L796" s="44"/>
      <c r="M796" s="224" t="s">
        <v>1</v>
      </c>
      <c r="N796" s="225" t="s">
        <v>48</v>
      </c>
      <c r="O796" s="80"/>
      <c r="P796" s="226">
        <f>O796*H796</f>
        <v>0</v>
      </c>
      <c r="Q796" s="226">
        <v>0</v>
      </c>
      <c r="R796" s="226">
        <f>Q796*H796</f>
        <v>0</v>
      </c>
      <c r="S796" s="226">
        <v>0</v>
      </c>
      <c r="T796" s="227">
        <f>S796*H796</f>
        <v>0</v>
      </c>
      <c r="AR796" s="17" t="s">
        <v>376</v>
      </c>
      <c r="AT796" s="17" t="s">
        <v>198</v>
      </c>
      <c r="AU796" s="17" t="s">
        <v>86</v>
      </c>
      <c r="AY796" s="17" t="s">
        <v>195</v>
      </c>
      <c r="BE796" s="228">
        <f>IF(N796="základní",J796,0)</f>
        <v>0</v>
      </c>
      <c r="BF796" s="228">
        <f>IF(N796="snížená",J796,0)</f>
        <v>0</v>
      </c>
      <c r="BG796" s="228">
        <f>IF(N796="zákl. přenesená",J796,0)</f>
        <v>0</v>
      </c>
      <c r="BH796" s="228">
        <f>IF(N796="sníž. přenesená",J796,0)</f>
        <v>0</v>
      </c>
      <c r="BI796" s="228">
        <f>IF(N796="nulová",J796,0)</f>
        <v>0</v>
      </c>
      <c r="BJ796" s="17" t="s">
        <v>84</v>
      </c>
      <c r="BK796" s="228">
        <f>ROUND(I796*H796,2)</f>
        <v>0</v>
      </c>
      <c r="BL796" s="17" t="s">
        <v>376</v>
      </c>
      <c r="BM796" s="17" t="s">
        <v>1357</v>
      </c>
    </row>
    <row r="797" s="1" customFormat="1">
      <c r="B797" s="39"/>
      <c r="C797" s="40"/>
      <c r="D797" s="229" t="s">
        <v>205</v>
      </c>
      <c r="E797" s="40"/>
      <c r="F797" s="230" t="s">
        <v>1325</v>
      </c>
      <c r="G797" s="40"/>
      <c r="H797" s="40"/>
      <c r="I797" s="144"/>
      <c r="J797" s="40"/>
      <c r="K797" s="40"/>
      <c r="L797" s="44"/>
      <c r="M797" s="231"/>
      <c r="N797" s="80"/>
      <c r="O797" s="80"/>
      <c r="P797" s="80"/>
      <c r="Q797" s="80"/>
      <c r="R797" s="80"/>
      <c r="S797" s="80"/>
      <c r="T797" s="81"/>
      <c r="AT797" s="17" t="s">
        <v>205</v>
      </c>
      <c r="AU797" s="17" t="s">
        <v>86</v>
      </c>
    </row>
    <row r="798" s="1" customFormat="1" ht="16.5" customHeight="1">
      <c r="B798" s="39"/>
      <c r="C798" s="217" t="s">
        <v>1358</v>
      </c>
      <c r="D798" s="217" t="s">
        <v>198</v>
      </c>
      <c r="E798" s="218" t="s">
        <v>1359</v>
      </c>
      <c r="F798" s="219" t="s">
        <v>1360</v>
      </c>
      <c r="G798" s="220" t="s">
        <v>1323</v>
      </c>
      <c r="H798" s="221">
        <v>4</v>
      </c>
      <c r="I798" s="222"/>
      <c r="J798" s="223">
        <f>ROUND(I798*H798,2)</f>
        <v>0</v>
      </c>
      <c r="K798" s="219" t="s">
        <v>1255</v>
      </c>
      <c r="L798" s="44"/>
      <c r="M798" s="224" t="s">
        <v>1</v>
      </c>
      <c r="N798" s="225" t="s">
        <v>48</v>
      </c>
      <c r="O798" s="80"/>
      <c r="P798" s="226">
        <f>O798*H798</f>
        <v>0</v>
      </c>
      <c r="Q798" s="226">
        <v>0</v>
      </c>
      <c r="R798" s="226">
        <f>Q798*H798</f>
        <v>0</v>
      </c>
      <c r="S798" s="226">
        <v>0</v>
      </c>
      <c r="T798" s="227">
        <f>S798*H798</f>
        <v>0</v>
      </c>
      <c r="AR798" s="17" t="s">
        <v>376</v>
      </c>
      <c r="AT798" s="17" t="s">
        <v>198</v>
      </c>
      <c r="AU798" s="17" t="s">
        <v>86</v>
      </c>
      <c r="AY798" s="17" t="s">
        <v>195</v>
      </c>
      <c r="BE798" s="228">
        <f>IF(N798="základní",J798,0)</f>
        <v>0</v>
      </c>
      <c r="BF798" s="228">
        <f>IF(N798="snížená",J798,0)</f>
        <v>0</v>
      </c>
      <c r="BG798" s="228">
        <f>IF(N798="zákl. přenesená",J798,0)</f>
        <v>0</v>
      </c>
      <c r="BH798" s="228">
        <f>IF(N798="sníž. přenesená",J798,0)</f>
        <v>0</v>
      </c>
      <c r="BI798" s="228">
        <f>IF(N798="nulová",J798,0)</f>
        <v>0</v>
      </c>
      <c r="BJ798" s="17" t="s">
        <v>84</v>
      </c>
      <c r="BK798" s="228">
        <f>ROUND(I798*H798,2)</f>
        <v>0</v>
      </c>
      <c r="BL798" s="17" t="s">
        <v>376</v>
      </c>
      <c r="BM798" s="17" t="s">
        <v>1361</v>
      </c>
    </row>
    <row r="799" s="1" customFormat="1">
      <c r="B799" s="39"/>
      <c r="C799" s="40"/>
      <c r="D799" s="229" t="s">
        <v>205</v>
      </c>
      <c r="E799" s="40"/>
      <c r="F799" s="230" t="s">
        <v>1325</v>
      </c>
      <c r="G799" s="40"/>
      <c r="H799" s="40"/>
      <c r="I799" s="144"/>
      <c r="J799" s="40"/>
      <c r="K799" s="40"/>
      <c r="L799" s="44"/>
      <c r="M799" s="231"/>
      <c r="N799" s="80"/>
      <c r="O799" s="80"/>
      <c r="P799" s="80"/>
      <c r="Q799" s="80"/>
      <c r="R799" s="80"/>
      <c r="S799" s="80"/>
      <c r="T799" s="81"/>
      <c r="AT799" s="17" t="s">
        <v>205</v>
      </c>
      <c r="AU799" s="17" t="s">
        <v>86</v>
      </c>
    </row>
    <row r="800" s="1" customFormat="1" ht="16.5" customHeight="1">
      <c r="B800" s="39"/>
      <c r="C800" s="217" t="s">
        <v>1362</v>
      </c>
      <c r="D800" s="217" t="s">
        <v>198</v>
      </c>
      <c r="E800" s="218" t="s">
        <v>1363</v>
      </c>
      <c r="F800" s="219" t="s">
        <v>1364</v>
      </c>
      <c r="G800" s="220" t="s">
        <v>1323</v>
      </c>
      <c r="H800" s="221">
        <v>1</v>
      </c>
      <c r="I800" s="222"/>
      <c r="J800" s="223">
        <f>ROUND(I800*H800,2)</f>
        <v>0</v>
      </c>
      <c r="K800" s="219" t="s">
        <v>1255</v>
      </c>
      <c r="L800" s="44"/>
      <c r="M800" s="224" t="s">
        <v>1</v>
      </c>
      <c r="N800" s="225" t="s">
        <v>48</v>
      </c>
      <c r="O800" s="80"/>
      <c r="P800" s="226">
        <f>O800*H800</f>
        <v>0</v>
      </c>
      <c r="Q800" s="226">
        <v>0</v>
      </c>
      <c r="R800" s="226">
        <f>Q800*H800</f>
        <v>0</v>
      </c>
      <c r="S800" s="226">
        <v>0</v>
      </c>
      <c r="T800" s="227">
        <f>S800*H800</f>
        <v>0</v>
      </c>
      <c r="AR800" s="17" t="s">
        <v>376</v>
      </c>
      <c r="AT800" s="17" t="s">
        <v>198</v>
      </c>
      <c r="AU800" s="17" t="s">
        <v>86</v>
      </c>
      <c r="AY800" s="17" t="s">
        <v>195</v>
      </c>
      <c r="BE800" s="228">
        <f>IF(N800="základní",J800,0)</f>
        <v>0</v>
      </c>
      <c r="BF800" s="228">
        <f>IF(N800="snížená",J800,0)</f>
        <v>0</v>
      </c>
      <c r="BG800" s="228">
        <f>IF(N800="zákl. přenesená",J800,0)</f>
        <v>0</v>
      </c>
      <c r="BH800" s="228">
        <f>IF(N800="sníž. přenesená",J800,0)</f>
        <v>0</v>
      </c>
      <c r="BI800" s="228">
        <f>IF(N800="nulová",J800,0)</f>
        <v>0</v>
      </c>
      <c r="BJ800" s="17" t="s">
        <v>84</v>
      </c>
      <c r="BK800" s="228">
        <f>ROUND(I800*H800,2)</f>
        <v>0</v>
      </c>
      <c r="BL800" s="17" t="s">
        <v>376</v>
      </c>
      <c r="BM800" s="17" t="s">
        <v>1365</v>
      </c>
    </row>
    <row r="801" s="1" customFormat="1">
      <c r="B801" s="39"/>
      <c r="C801" s="40"/>
      <c r="D801" s="229" t="s">
        <v>205</v>
      </c>
      <c r="E801" s="40"/>
      <c r="F801" s="230" t="s">
        <v>1325</v>
      </c>
      <c r="G801" s="40"/>
      <c r="H801" s="40"/>
      <c r="I801" s="144"/>
      <c r="J801" s="40"/>
      <c r="K801" s="40"/>
      <c r="L801" s="44"/>
      <c r="M801" s="231"/>
      <c r="N801" s="80"/>
      <c r="O801" s="80"/>
      <c r="P801" s="80"/>
      <c r="Q801" s="80"/>
      <c r="R801" s="80"/>
      <c r="S801" s="80"/>
      <c r="T801" s="81"/>
      <c r="AT801" s="17" t="s">
        <v>205</v>
      </c>
      <c r="AU801" s="17" t="s">
        <v>86</v>
      </c>
    </row>
    <row r="802" s="1" customFormat="1" ht="16.5" customHeight="1">
      <c r="B802" s="39"/>
      <c r="C802" s="217" t="s">
        <v>1366</v>
      </c>
      <c r="D802" s="217" t="s">
        <v>198</v>
      </c>
      <c r="E802" s="218" t="s">
        <v>1367</v>
      </c>
      <c r="F802" s="219" t="s">
        <v>1368</v>
      </c>
      <c r="G802" s="220" t="s">
        <v>1323</v>
      </c>
      <c r="H802" s="221">
        <v>1</v>
      </c>
      <c r="I802" s="222"/>
      <c r="J802" s="223">
        <f>ROUND(I802*H802,2)</f>
        <v>0</v>
      </c>
      <c r="K802" s="219" t="s">
        <v>1255</v>
      </c>
      <c r="L802" s="44"/>
      <c r="M802" s="224" t="s">
        <v>1</v>
      </c>
      <c r="N802" s="225" t="s">
        <v>48</v>
      </c>
      <c r="O802" s="80"/>
      <c r="P802" s="226">
        <f>O802*H802</f>
        <v>0</v>
      </c>
      <c r="Q802" s="226">
        <v>0</v>
      </c>
      <c r="R802" s="226">
        <f>Q802*H802</f>
        <v>0</v>
      </c>
      <c r="S802" s="226">
        <v>0</v>
      </c>
      <c r="T802" s="227">
        <f>S802*H802</f>
        <v>0</v>
      </c>
      <c r="AR802" s="17" t="s">
        <v>376</v>
      </c>
      <c r="AT802" s="17" t="s">
        <v>198</v>
      </c>
      <c r="AU802" s="17" t="s">
        <v>86</v>
      </c>
      <c r="AY802" s="17" t="s">
        <v>195</v>
      </c>
      <c r="BE802" s="228">
        <f>IF(N802="základní",J802,0)</f>
        <v>0</v>
      </c>
      <c r="BF802" s="228">
        <f>IF(N802="snížená",J802,0)</f>
        <v>0</v>
      </c>
      <c r="BG802" s="228">
        <f>IF(N802="zákl. přenesená",J802,0)</f>
        <v>0</v>
      </c>
      <c r="BH802" s="228">
        <f>IF(N802="sníž. přenesená",J802,0)</f>
        <v>0</v>
      </c>
      <c r="BI802" s="228">
        <f>IF(N802="nulová",J802,0)</f>
        <v>0</v>
      </c>
      <c r="BJ802" s="17" t="s">
        <v>84</v>
      </c>
      <c r="BK802" s="228">
        <f>ROUND(I802*H802,2)</f>
        <v>0</v>
      </c>
      <c r="BL802" s="17" t="s">
        <v>376</v>
      </c>
      <c r="BM802" s="17" t="s">
        <v>1369</v>
      </c>
    </row>
    <row r="803" s="1" customFormat="1">
      <c r="B803" s="39"/>
      <c r="C803" s="40"/>
      <c r="D803" s="229" t="s">
        <v>205</v>
      </c>
      <c r="E803" s="40"/>
      <c r="F803" s="230" t="s">
        <v>1325</v>
      </c>
      <c r="G803" s="40"/>
      <c r="H803" s="40"/>
      <c r="I803" s="144"/>
      <c r="J803" s="40"/>
      <c r="K803" s="40"/>
      <c r="L803" s="44"/>
      <c r="M803" s="231"/>
      <c r="N803" s="80"/>
      <c r="O803" s="80"/>
      <c r="P803" s="80"/>
      <c r="Q803" s="80"/>
      <c r="R803" s="80"/>
      <c r="S803" s="80"/>
      <c r="T803" s="81"/>
      <c r="AT803" s="17" t="s">
        <v>205</v>
      </c>
      <c r="AU803" s="17" t="s">
        <v>86</v>
      </c>
    </row>
    <row r="804" s="1" customFormat="1" ht="16.5" customHeight="1">
      <c r="B804" s="39"/>
      <c r="C804" s="217" t="s">
        <v>1370</v>
      </c>
      <c r="D804" s="217" t="s">
        <v>198</v>
      </c>
      <c r="E804" s="218" t="s">
        <v>1371</v>
      </c>
      <c r="F804" s="219" t="s">
        <v>1372</v>
      </c>
      <c r="G804" s="220" t="s">
        <v>1323</v>
      </c>
      <c r="H804" s="221">
        <v>1</v>
      </c>
      <c r="I804" s="222"/>
      <c r="J804" s="223">
        <f>ROUND(I804*H804,2)</f>
        <v>0</v>
      </c>
      <c r="K804" s="219" t="s">
        <v>1255</v>
      </c>
      <c r="L804" s="44"/>
      <c r="M804" s="224" t="s">
        <v>1</v>
      </c>
      <c r="N804" s="225" t="s">
        <v>48</v>
      </c>
      <c r="O804" s="80"/>
      <c r="P804" s="226">
        <f>O804*H804</f>
        <v>0</v>
      </c>
      <c r="Q804" s="226">
        <v>0</v>
      </c>
      <c r="R804" s="226">
        <f>Q804*H804</f>
        <v>0</v>
      </c>
      <c r="S804" s="226">
        <v>0</v>
      </c>
      <c r="T804" s="227">
        <f>S804*H804</f>
        <v>0</v>
      </c>
      <c r="AR804" s="17" t="s">
        <v>376</v>
      </c>
      <c r="AT804" s="17" t="s">
        <v>198</v>
      </c>
      <c r="AU804" s="17" t="s">
        <v>86</v>
      </c>
      <c r="AY804" s="17" t="s">
        <v>195</v>
      </c>
      <c r="BE804" s="228">
        <f>IF(N804="základní",J804,0)</f>
        <v>0</v>
      </c>
      <c r="BF804" s="228">
        <f>IF(N804="snížená",J804,0)</f>
        <v>0</v>
      </c>
      <c r="BG804" s="228">
        <f>IF(N804="zákl. přenesená",J804,0)</f>
        <v>0</v>
      </c>
      <c r="BH804" s="228">
        <f>IF(N804="sníž. přenesená",J804,0)</f>
        <v>0</v>
      </c>
      <c r="BI804" s="228">
        <f>IF(N804="nulová",J804,0)</f>
        <v>0</v>
      </c>
      <c r="BJ804" s="17" t="s">
        <v>84</v>
      </c>
      <c r="BK804" s="228">
        <f>ROUND(I804*H804,2)</f>
        <v>0</v>
      </c>
      <c r="BL804" s="17" t="s">
        <v>376</v>
      </c>
      <c r="BM804" s="17" t="s">
        <v>1373</v>
      </c>
    </row>
    <row r="805" s="1" customFormat="1">
      <c r="B805" s="39"/>
      <c r="C805" s="40"/>
      <c r="D805" s="229" t="s">
        <v>205</v>
      </c>
      <c r="E805" s="40"/>
      <c r="F805" s="230" t="s">
        <v>1325</v>
      </c>
      <c r="G805" s="40"/>
      <c r="H805" s="40"/>
      <c r="I805" s="144"/>
      <c r="J805" s="40"/>
      <c r="K805" s="40"/>
      <c r="L805" s="44"/>
      <c r="M805" s="231"/>
      <c r="N805" s="80"/>
      <c r="O805" s="80"/>
      <c r="P805" s="80"/>
      <c r="Q805" s="80"/>
      <c r="R805" s="80"/>
      <c r="S805" s="80"/>
      <c r="T805" s="81"/>
      <c r="AT805" s="17" t="s">
        <v>205</v>
      </c>
      <c r="AU805" s="17" t="s">
        <v>86</v>
      </c>
    </row>
    <row r="806" s="1" customFormat="1" ht="22.5" customHeight="1">
      <c r="B806" s="39"/>
      <c r="C806" s="217" t="s">
        <v>1374</v>
      </c>
      <c r="D806" s="217" t="s">
        <v>198</v>
      </c>
      <c r="E806" s="218" t="s">
        <v>1375</v>
      </c>
      <c r="F806" s="219" t="s">
        <v>1376</v>
      </c>
      <c r="G806" s="220" t="s">
        <v>1323</v>
      </c>
      <c r="H806" s="221">
        <v>1</v>
      </c>
      <c r="I806" s="222"/>
      <c r="J806" s="223">
        <f>ROUND(I806*H806,2)</f>
        <v>0</v>
      </c>
      <c r="K806" s="219" t="s">
        <v>1255</v>
      </c>
      <c r="L806" s="44"/>
      <c r="M806" s="224" t="s">
        <v>1</v>
      </c>
      <c r="N806" s="225" t="s">
        <v>48</v>
      </c>
      <c r="O806" s="80"/>
      <c r="P806" s="226">
        <f>O806*H806</f>
        <v>0</v>
      </c>
      <c r="Q806" s="226">
        <v>0</v>
      </c>
      <c r="R806" s="226">
        <f>Q806*H806</f>
        <v>0</v>
      </c>
      <c r="S806" s="226">
        <v>0</v>
      </c>
      <c r="T806" s="227">
        <f>S806*H806</f>
        <v>0</v>
      </c>
      <c r="AR806" s="17" t="s">
        <v>376</v>
      </c>
      <c r="AT806" s="17" t="s">
        <v>198</v>
      </c>
      <c r="AU806" s="17" t="s">
        <v>86</v>
      </c>
      <c r="AY806" s="17" t="s">
        <v>195</v>
      </c>
      <c r="BE806" s="228">
        <f>IF(N806="základní",J806,0)</f>
        <v>0</v>
      </c>
      <c r="BF806" s="228">
        <f>IF(N806="snížená",J806,0)</f>
        <v>0</v>
      </c>
      <c r="BG806" s="228">
        <f>IF(N806="zákl. přenesená",J806,0)</f>
        <v>0</v>
      </c>
      <c r="BH806" s="228">
        <f>IF(N806="sníž. přenesená",J806,0)</f>
        <v>0</v>
      </c>
      <c r="BI806" s="228">
        <f>IF(N806="nulová",J806,0)</f>
        <v>0</v>
      </c>
      <c r="BJ806" s="17" t="s">
        <v>84</v>
      </c>
      <c r="BK806" s="228">
        <f>ROUND(I806*H806,2)</f>
        <v>0</v>
      </c>
      <c r="BL806" s="17" t="s">
        <v>376</v>
      </c>
      <c r="BM806" s="17" t="s">
        <v>1377</v>
      </c>
    </row>
    <row r="807" s="1" customFormat="1">
      <c r="B807" s="39"/>
      <c r="C807" s="40"/>
      <c r="D807" s="229" t="s">
        <v>205</v>
      </c>
      <c r="E807" s="40"/>
      <c r="F807" s="230" t="s">
        <v>1325</v>
      </c>
      <c r="G807" s="40"/>
      <c r="H807" s="40"/>
      <c r="I807" s="144"/>
      <c r="J807" s="40"/>
      <c r="K807" s="40"/>
      <c r="L807" s="44"/>
      <c r="M807" s="231"/>
      <c r="N807" s="80"/>
      <c r="O807" s="80"/>
      <c r="P807" s="80"/>
      <c r="Q807" s="80"/>
      <c r="R807" s="80"/>
      <c r="S807" s="80"/>
      <c r="T807" s="81"/>
      <c r="AT807" s="17" t="s">
        <v>205</v>
      </c>
      <c r="AU807" s="17" t="s">
        <v>86</v>
      </c>
    </row>
    <row r="808" s="1" customFormat="1" ht="22.5" customHeight="1">
      <c r="B808" s="39"/>
      <c r="C808" s="217" t="s">
        <v>1378</v>
      </c>
      <c r="D808" s="217" t="s">
        <v>198</v>
      </c>
      <c r="E808" s="218" t="s">
        <v>1379</v>
      </c>
      <c r="F808" s="219" t="s">
        <v>1380</v>
      </c>
      <c r="G808" s="220" t="s">
        <v>1323</v>
      </c>
      <c r="H808" s="221">
        <v>1</v>
      </c>
      <c r="I808" s="222"/>
      <c r="J808" s="223">
        <f>ROUND(I808*H808,2)</f>
        <v>0</v>
      </c>
      <c r="K808" s="219" t="s">
        <v>1255</v>
      </c>
      <c r="L808" s="44"/>
      <c r="M808" s="224" t="s">
        <v>1</v>
      </c>
      <c r="N808" s="225" t="s">
        <v>48</v>
      </c>
      <c r="O808" s="80"/>
      <c r="P808" s="226">
        <f>O808*H808</f>
        <v>0</v>
      </c>
      <c r="Q808" s="226">
        <v>0</v>
      </c>
      <c r="R808" s="226">
        <f>Q808*H808</f>
        <v>0</v>
      </c>
      <c r="S808" s="226">
        <v>0</v>
      </c>
      <c r="T808" s="227">
        <f>S808*H808</f>
        <v>0</v>
      </c>
      <c r="AR808" s="17" t="s">
        <v>376</v>
      </c>
      <c r="AT808" s="17" t="s">
        <v>198</v>
      </c>
      <c r="AU808" s="17" t="s">
        <v>86</v>
      </c>
      <c r="AY808" s="17" t="s">
        <v>195</v>
      </c>
      <c r="BE808" s="228">
        <f>IF(N808="základní",J808,0)</f>
        <v>0</v>
      </c>
      <c r="BF808" s="228">
        <f>IF(N808="snížená",J808,0)</f>
        <v>0</v>
      </c>
      <c r="BG808" s="228">
        <f>IF(N808="zákl. přenesená",J808,0)</f>
        <v>0</v>
      </c>
      <c r="BH808" s="228">
        <f>IF(N808="sníž. přenesená",J808,0)</f>
        <v>0</v>
      </c>
      <c r="BI808" s="228">
        <f>IF(N808="nulová",J808,0)</f>
        <v>0</v>
      </c>
      <c r="BJ808" s="17" t="s">
        <v>84</v>
      </c>
      <c r="BK808" s="228">
        <f>ROUND(I808*H808,2)</f>
        <v>0</v>
      </c>
      <c r="BL808" s="17" t="s">
        <v>376</v>
      </c>
      <c r="BM808" s="17" t="s">
        <v>1381</v>
      </c>
    </row>
    <row r="809" s="1" customFormat="1">
      <c r="B809" s="39"/>
      <c r="C809" s="40"/>
      <c r="D809" s="229" t="s">
        <v>205</v>
      </c>
      <c r="E809" s="40"/>
      <c r="F809" s="230" t="s">
        <v>1325</v>
      </c>
      <c r="G809" s="40"/>
      <c r="H809" s="40"/>
      <c r="I809" s="144"/>
      <c r="J809" s="40"/>
      <c r="K809" s="40"/>
      <c r="L809" s="44"/>
      <c r="M809" s="231"/>
      <c r="N809" s="80"/>
      <c r="O809" s="80"/>
      <c r="P809" s="80"/>
      <c r="Q809" s="80"/>
      <c r="R809" s="80"/>
      <c r="S809" s="80"/>
      <c r="T809" s="81"/>
      <c r="AT809" s="17" t="s">
        <v>205</v>
      </c>
      <c r="AU809" s="17" t="s">
        <v>86</v>
      </c>
    </row>
    <row r="810" s="1" customFormat="1" ht="16.5" customHeight="1">
      <c r="B810" s="39"/>
      <c r="C810" s="217" t="s">
        <v>1382</v>
      </c>
      <c r="D810" s="217" t="s">
        <v>198</v>
      </c>
      <c r="E810" s="218" t="s">
        <v>1383</v>
      </c>
      <c r="F810" s="219" t="s">
        <v>1384</v>
      </c>
      <c r="G810" s="220" t="s">
        <v>1323</v>
      </c>
      <c r="H810" s="221">
        <v>3</v>
      </c>
      <c r="I810" s="222"/>
      <c r="J810" s="223">
        <f>ROUND(I810*H810,2)</f>
        <v>0</v>
      </c>
      <c r="K810" s="219" t="s">
        <v>1255</v>
      </c>
      <c r="L810" s="44"/>
      <c r="M810" s="224" t="s">
        <v>1</v>
      </c>
      <c r="N810" s="225" t="s">
        <v>48</v>
      </c>
      <c r="O810" s="80"/>
      <c r="P810" s="226">
        <f>O810*H810</f>
        <v>0</v>
      </c>
      <c r="Q810" s="226">
        <v>0</v>
      </c>
      <c r="R810" s="226">
        <f>Q810*H810</f>
        <v>0</v>
      </c>
      <c r="S810" s="226">
        <v>0</v>
      </c>
      <c r="T810" s="227">
        <f>S810*H810</f>
        <v>0</v>
      </c>
      <c r="AR810" s="17" t="s">
        <v>376</v>
      </c>
      <c r="AT810" s="17" t="s">
        <v>198</v>
      </c>
      <c r="AU810" s="17" t="s">
        <v>86</v>
      </c>
      <c r="AY810" s="17" t="s">
        <v>195</v>
      </c>
      <c r="BE810" s="228">
        <f>IF(N810="základní",J810,0)</f>
        <v>0</v>
      </c>
      <c r="BF810" s="228">
        <f>IF(N810="snížená",J810,0)</f>
        <v>0</v>
      </c>
      <c r="BG810" s="228">
        <f>IF(N810="zákl. přenesená",J810,0)</f>
        <v>0</v>
      </c>
      <c r="BH810" s="228">
        <f>IF(N810="sníž. přenesená",J810,0)</f>
        <v>0</v>
      </c>
      <c r="BI810" s="228">
        <f>IF(N810="nulová",J810,0)</f>
        <v>0</v>
      </c>
      <c r="BJ810" s="17" t="s">
        <v>84</v>
      </c>
      <c r="BK810" s="228">
        <f>ROUND(I810*H810,2)</f>
        <v>0</v>
      </c>
      <c r="BL810" s="17" t="s">
        <v>376</v>
      </c>
      <c r="BM810" s="17" t="s">
        <v>1385</v>
      </c>
    </row>
    <row r="811" s="1" customFormat="1">
      <c r="B811" s="39"/>
      <c r="C811" s="40"/>
      <c r="D811" s="229" t="s">
        <v>205</v>
      </c>
      <c r="E811" s="40"/>
      <c r="F811" s="230" t="s">
        <v>1325</v>
      </c>
      <c r="G811" s="40"/>
      <c r="H811" s="40"/>
      <c r="I811" s="144"/>
      <c r="J811" s="40"/>
      <c r="K811" s="40"/>
      <c r="L811" s="44"/>
      <c r="M811" s="231"/>
      <c r="N811" s="80"/>
      <c r="O811" s="80"/>
      <c r="P811" s="80"/>
      <c r="Q811" s="80"/>
      <c r="R811" s="80"/>
      <c r="S811" s="80"/>
      <c r="T811" s="81"/>
      <c r="AT811" s="17" t="s">
        <v>205</v>
      </c>
      <c r="AU811" s="17" t="s">
        <v>86</v>
      </c>
    </row>
    <row r="812" s="1" customFormat="1" ht="22.5" customHeight="1">
      <c r="B812" s="39"/>
      <c r="C812" s="217" t="s">
        <v>1386</v>
      </c>
      <c r="D812" s="217" t="s">
        <v>198</v>
      </c>
      <c r="E812" s="218" t="s">
        <v>1387</v>
      </c>
      <c r="F812" s="219" t="s">
        <v>1388</v>
      </c>
      <c r="G812" s="220" t="s">
        <v>1323</v>
      </c>
      <c r="H812" s="221">
        <v>3</v>
      </c>
      <c r="I812" s="222"/>
      <c r="J812" s="223">
        <f>ROUND(I812*H812,2)</f>
        <v>0</v>
      </c>
      <c r="K812" s="219" t="s">
        <v>1255</v>
      </c>
      <c r="L812" s="44"/>
      <c r="M812" s="224" t="s">
        <v>1</v>
      </c>
      <c r="N812" s="225" t="s">
        <v>48</v>
      </c>
      <c r="O812" s="80"/>
      <c r="P812" s="226">
        <f>O812*H812</f>
        <v>0</v>
      </c>
      <c r="Q812" s="226">
        <v>0</v>
      </c>
      <c r="R812" s="226">
        <f>Q812*H812</f>
        <v>0</v>
      </c>
      <c r="S812" s="226">
        <v>0</v>
      </c>
      <c r="T812" s="227">
        <f>S812*H812</f>
        <v>0</v>
      </c>
      <c r="AR812" s="17" t="s">
        <v>376</v>
      </c>
      <c r="AT812" s="17" t="s">
        <v>198</v>
      </c>
      <c r="AU812" s="17" t="s">
        <v>86</v>
      </c>
      <c r="AY812" s="17" t="s">
        <v>195</v>
      </c>
      <c r="BE812" s="228">
        <f>IF(N812="základní",J812,0)</f>
        <v>0</v>
      </c>
      <c r="BF812" s="228">
        <f>IF(N812="snížená",J812,0)</f>
        <v>0</v>
      </c>
      <c r="BG812" s="228">
        <f>IF(N812="zákl. přenesená",J812,0)</f>
        <v>0</v>
      </c>
      <c r="BH812" s="228">
        <f>IF(N812="sníž. přenesená",J812,0)</f>
        <v>0</v>
      </c>
      <c r="BI812" s="228">
        <f>IF(N812="nulová",J812,0)</f>
        <v>0</v>
      </c>
      <c r="BJ812" s="17" t="s">
        <v>84</v>
      </c>
      <c r="BK812" s="228">
        <f>ROUND(I812*H812,2)</f>
        <v>0</v>
      </c>
      <c r="BL812" s="17" t="s">
        <v>376</v>
      </c>
      <c r="BM812" s="17" t="s">
        <v>1389</v>
      </c>
    </row>
    <row r="813" s="1" customFormat="1">
      <c r="B813" s="39"/>
      <c r="C813" s="40"/>
      <c r="D813" s="229" t="s">
        <v>205</v>
      </c>
      <c r="E813" s="40"/>
      <c r="F813" s="230" t="s">
        <v>1325</v>
      </c>
      <c r="G813" s="40"/>
      <c r="H813" s="40"/>
      <c r="I813" s="144"/>
      <c r="J813" s="40"/>
      <c r="K813" s="40"/>
      <c r="L813" s="44"/>
      <c r="M813" s="231"/>
      <c r="N813" s="80"/>
      <c r="O813" s="80"/>
      <c r="P813" s="80"/>
      <c r="Q813" s="80"/>
      <c r="R813" s="80"/>
      <c r="S813" s="80"/>
      <c r="T813" s="81"/>
      <c r="AT813" s="17" t="s">
        <v>205</v>
      </c>
      <c r="AU813" s="17" t="s">
        <v>86</v>
      </c>
    </row>
    <row r="814" s="1" customFormat="1" ht="22.5" customHeight="1">
      <c r="B814" s="39"/>
      <c r="C814" s="217" t="s">
        <v>1390</v>
      </c>
      <c r="D814" s="217" t="s">
        <v>198</v>
      </c>
      <c r="E814" s="218" t="s">
        <v>1391</v>
      </c>
      <c r="F814" s="219" t="s">
        <v>1392</v>
      </c>
      <c r="G814" s="220" t="s">
        <v>1323</v>
      </c>
      <c r="H814" s="221">
        <v>6</v>
      </c>
      <c r="I814" s="222"/>
      <c r="J814" s="223">
        <f>ROUND(I814*H814,2)</f>
        <v>0</v>
      </c>
      <c r="K814" s="219" t="s">
        <v>1255</v>
      </c>
      <c r="L814" s="44"/>
      <c r="M814" s="224" t="s">
        <v>1</v>
      </c>
      <c r="N814" s="225" t="s">
        <v>48</v>
      </c>
      <c r="O814" s="80"/>
      <c r="P814" s="226">
        <f>O814*H814</f>
        <v>0</v>
      </c>
      <c r="Q814" s="226">
        <v>0</v>
      </c>
      <c r="R814" s="226">
        <f>Q814*H814</f>
        <v>0</v>
      </c>
      <c r="S814" s="226">
        <v>0</v>
      </c>
      <c r="T814" s="227">
        <f>S814*H814</f>
        <v>0</v>
      </c>
      <c r="AR814" s="17" t="s">
        <v>376</v>
      </c>
      <c r="AT814" s="17" t="s">
        <v>198</v>
      </c>
      <c r="AU814" s="17" t="s">
        <v>86</v>
      </c>
      <c r="AY814" s="17" t="s">
        <v>195</v>
      </c>
      <c r="BE814" s="228">
        <f>IF(N814="základní",J814,0)</f>
        <v>0</v>
      </c>
      <c r="BF814" s="228">
        <f>IF(N814="snížená",J814,0)</f>
        <v>0</v>
      </c>
      <c r="BG814" s="228">
        <f>IF(N814="zákl. přenesená",J814,0)</f>
        <v>0</v>
      </c>
      <c r="BH814" s="228">
        <f>IF(N814="sníž. přenesená",J814,0)</f>
        <v>0</v>
      </c>
      <c r="BI814" s="228">
        <f>IF(N814="nulová",J814,0)</f>
        <v>0</v>
      </c>
      <c r="BJ814" s="17" t="s">
        <v>84</v>
      </c>
      <c r="BK814" s="228">
        <f>ROUND(I814*H814,2)</f>
        <v>0</v>
      </c>
      <c r="BL814" s="17" t="s">
        <v>376</v>
      </c>
      <c r="BM814" s="17" t="s">
        <v>1393</v>
      </c>
    </row>
    <row r="815" s="1" customFormat="1">
      <c r="B815" s="39"/>
      <c r="C815" s="40"/>
      <c r="D815" s="229" t="s">
        <v>205</v>
      </c>
      <c r="E815" s="40"/>
      <c r="F815" s="230" t="s">
        <v>1325</v>
      </c>
      <c r="G815" s="40"/>
      <c r="H815" s="40"/>
      <c r="I815" s="144"/>
      <c r="J815" s="40"/>
      <c r="K815" s="40"/>
      <c r="L815" s="44"/>
      <c r="M815" s="231"/>
      <c r="N815" s="80"/>
      <c r="O815" s="80"/>
      <c r="P815" s="80"/>
      <c r="Q815" s="80"/>
      <c r="R815" s="80"/>
      <c r="S815" s="80"/>
      <c r="T815" s="81"/>
      <c r="AT815" s="17" t="s">
        <v>205</v>
      </c>
      <c r="AU815" s="17" t="s">
        <v>86</v>
      </c>
    </row>
    <row r="816" s="1" customFormat="1" ht="16.5" customHeight="1">
      <c r="B816" s="39"/>
      <c r="C816" s="217" t="s">
        <v>1394</v>
      </c>
      <c r="D816" s="217" t="s">
        <v>198</v>
      </c>
      <c r="E816" s="218" t="s">
        <v>1395</v>
      </c>
      <c r="F816" s="219" t="s">
        <v>1396</v>
      </c>
      <c r="G816" s="220" t="s">
        <v>1323</v>
      </c>
      <c r="H816" s="221">
        <v>1</v>
      </c>
      <c r="I816" s="222"/>
      <c r="J816" s="223">
        <f>ROUND(I816*H816,2)</f>
        <v>0</v>
      </c>
      <c r="K816" s="219" t="s">
        <v>1255</v>
      </c>
      <c r="L816" s="44"/>
      <c r="M816" s="224" t="s">
        <v>1</v>
      </c>
      <c r="N816" s="225" t="s">
        <v>48</v>
      </c>
      <c r="O816" s="80"/>
      <c r="P816" s="226">
        <f>O816*H816</f>
        <v>0</v>
      </c>
      <c r="Q816" s="226">
        <v>0</v>
      </c>
      <c r="R816" s="226">
        <f>Q816*H816</f>
        <v>0</v>
      </c>
      <c r="S816" s="226">
        <v>0</v>
      </c>
      <c r="T816" s="227">
        <f>S816*H816</f>
        <v>0</v>
      </c>
      <c r="AR816" s="17" t="s">
        <v>376</v>
      </c>
      <c r="AT816" s="17" t="s">
        <v>198</v>
      </c>
      <c r="AU816" s="17" t="s">
        <v>86</v>
      </c>
      <c r="AY816" s="17" t="s">
        <v>195</v>
      </c>
      <c r="BE816" s="228">
        <f>IF(N816="základní",J816,0)</f>
        <v>0</v>
      </c>
      <c r="BF816" s="228">
        <f>IF(N816="snížená",J816,0)</f>
        <v>0</v>
      </c>
      <c r="BG816" s="228">
        <f>IF(N816="zákl. přenesená",J816,0)</f>
        <v>0</v>
      </c>
      <c r="BH816" s="228">
        <f>IF(N816="sníž. přenesená",J816,0)</f>
        <v>0</v>
      </c>
      <c r="BI816" s="228">
        <f>IF(N816="nulová",J816,0)</f>
        <v>0</v>
      </c>
      <c r="BJ816" s="17" t="s">
        <v>84</v>
      </c>
      <c r="BK816" s="228">
        <f>ROUND(I816*H816,2)</f>
        <v>0</v>
      </c>
      <c r="BL816" s="17" t="s">
        <v>376</v>
      </c>
      <c r="BM816" s="17" t="s">
        <v>1397</v>
      </c>
    </row>
    <row r="817" s="1" customFormat="1">
      <c r="B817" s="39"/>
      <c r="C817" s="40"/>
      <c r="D817" s="229" t="s">
        <v>205</v>
      </c>
      <c r="E817" s="40"/>
      <c r="F817" s="230" t="s">
        <v>1325</v>
      </c>
      <c r="G817" s="40"/>
      <c r="H817" s="40"/>
      <c r="I817" s="144"/>
      <c r="J817" s="40"/>
      <c r="K817" s="40"/>
      <c r="L817" s="44"/>
      <c r="M817" s="231"/>
      <c r="N817" s="80"/>
      <c r="O817" s="80"/>
      <c r="P817" s="80"/>
      <c r="Q817" s="80"/>
      <c r="R817" s="80"/>
      <c r="S817" s="80"/>
      <c r="T817" s="81"/>
      <c r="AT817" s="17" t="s">
        <v>205</v>
      </c>
      <c r="AU817" s="17" t="s">
        <v>86</v>
      </c>
    </row>
    <row r="818" s="1" customFormat="1" ht="22.5" customHeight="1">
      <c r="B818" s="39"/>
      <c r="C818" s="217" t="s">
        <v>1398</v>
      </c>
      <c r="D818" s="217" t="s">
        <v>198</v>
      </c>
      <c r="E818" s="218" t="s">
        <v>1399</v>
      </c>
      <c r="F818" s="219" t="s">
        <v>1400</v>
      </c>
      <c r="G818" s="220" t="s">
        <v>1323</v>
      </c>
      <c r="H818" s="221">
        <v>2</v>
      </c>
      <c r="I818" s="222"/>
      <c r="J818" s="223">
        <f>ROUND(I818*H818,2)</f>
        <v>0</v>
      </c>
      <c r="K818" s="219" t="s">
        <v>1255</v>
      </c>
      <c r="L818" s="44"/>
      <c r="M818" s="224" t="s">
        <v>1</v>
      </c>
      <c r="N818" s="225" t="s">
        <v>48</v>
      </c>
      <c r="O818" s="80"/>
      <c r="P818" s="226">
        <f>O818*H818</f>
        <v>0</v>
      </c>
      <c r="Q818" s="226">
        <v>0</v>
      </c>
      <c r="R818" s="226">
        <f>Q818*H818</f>
        <v>0</v>
      </c>
      <c r="S818" s="226">
        <v>0</v>
      </c>
      <c r="T818" s="227">
        <f>S818*H818</f>
        <v>0</v>
      </c>
      <c r="AR818" s="17" t="s">
        <v>376</v>
      </c>
      <c r="AT818" s="17" t="s">
        <v>198</v>
      </c>
      <c r="AU818" s="17" t="s">
        <v>86</v>
      </c>
      <c r="AY818" s="17" t="s">
        <v>195</v>
      </c>
      <c r="BE818" s="228">
        <f>IF(N818="základní",J818,0)</f>
        <v>0</v>
      </c>
      <c r="BF818" s="228">
        <f>IF(N818="snížená",J818,0)</f>
        <v>0</v>
      </c>
      <c r="BG818" s="228">
        <f>IF(N818="zákl. přenesená",J818,0)</f>
        <v>0</v>
      </c>
      <c r="BH818" s="228">
        <f>IF(N818="sníž. přenesená",J818,0)</f>
        <v>0</v>
      </c>
      <c r="BI818" s="228">
        <f>IF(N818="nulová",J818,0)</f>
        <v>0</v>
      </c>
      <c r="BJ818" s="17" t="s">
        <v>84</v>
      </c>
      <c r="BK818" s="228">
        <f>ROUND(I818*H818,2)</f>
        <v>0</v>
      </c>
      <c r="BL818" s="17" t="s">
        <v>376</v>
      </c>
      <c r="BM818" s="17" t="s">
        <v>1401</v>
      </c>
    </row>
    <row r="819" s="1" customFormat="1">
      <c r="B819" s="39"/>
      <c r="C819" s="40"/>
      <c r="D819" s="229" t="s">
        <v>205</v>
      </c>
      <c r="E819" s="40"/>
      <c r="F819" s="230" t="s">
        <v>1325</v>
      </c>
      <c r="G819" s="40"/>
      <c r="H819" s="40"/>
      <c r="I819" s="144"/>
      <c r="J819" s="40"/>
      <c r="K819" s="40"/>
      <c r="L819" s="44"/>
      <c r="M819" s="231"/>
      <c r="N819" s="80"/>
      <c r="O819" s="80"/>
      <c r="P819" s="80"/>
      <c r="Q819" s="80"/>
      <c r="R819" s="80"/>
      <c r="S819" s="80"/>
      <c r="T819" s="81"/>
      <c r="AT819" s="17" t="s">
        <v>205</v>
      </c>
      <c r="AU819" s="17" t="s">
        <v>86</v>
      </c>
    </row>
    <row r="820" s="1" customFormat="1" ht="22.5" customHeight="1">
      <c r="B820" s="39"/>
      <c r="C820" s="217" t="s">
        <v>1402</v>
      </c>
      <c r="D820" s="217" t="s">
        <v>198</v>
      </c>
      <c r="E820" s="218" t="s">
        <v>1403</v>
      </c>
      <c r="F820" s="219" t="s">
        <v>1404</v>
      </c>
      <c r="G820" s="220" t="s">
        <v>1323</v>
      </c>
      <c r="H820" s="221">
        <v>1</v>
      </c>
      <c r="I820" s="222"/>
      <c r="J820" s="223">
        <f>ROUND(I820*H820,2)</f>
        <v>0</v>
      </c>
      <c r="K820" s="219" t="s">
        <v>1255</v>
      </c>
      <c r="L820" s="44"/>
      <c r="M820" s="224" t="s">
        <v>1</v>
      </c>
      <c r="N820" s="225" t="s">
        <v>48</v>
      </c>
      <c r="O820" s="80"/>
      <c r="P820" s="226">
        <f>O820*H820</f>
        <v>0</v>
      </c>
      <c r="Q820" s="226">
        <v>0</v>
      </c>
      <c r="R820" s="226">
        <f>Q820*H820</f>
        <v>0</v>
      </c>
      <c r="S820" s="226">
        <v>0</v>
      </c>
      <c r="T820" s="227">
        <f>S820*H820</f>
        <v>0</v>
      </c>
      <c r="AR820" s="17" t="s">
        <v>376</v>
      </c>
      <c r="AT820" s="17" t="s">
        <v>198</v>
      </c>
      <c r="AU820" s="17" t="s">
        <v>86</v>
      </c>
      <c r="AY820" s="17" t="s">
        <v>195</v>
      </c>
      <c r="BE820" s="228">
        <f>IF(N820="základní",J820,0)</f>
        <v>0</v>
      </c>
      <c r="BF820" s="228">
        <f>IF(N820="snížená",J820,0)</f>
        <v>0</v>
      </c>
      <c r="BG820" s="228">
        <f>IF(N820="zákl. přenesená",J820,0)</f>
        <v>0</v>
      </c>
      <c r="BH820" s="228">
        <f>IF(N820="sníž. přenesená",J820,0)</f>
        <v>0</v>
      </c>
      <c r="BI820" s="228">
        <f>IF(N820="nulová",J820,0)</f>
        <v>0</v>
      </c>
      <c r="BJ820" s="17" t="s">
        <v>84</v>
      </c>
      <c r="BK820" s="228">
        <f>ROUND(I820*H820,2)</f>
        <v>0</v>
      </c>
      <c r="BL820" s="17" t="s">
        <v>376</v>
      </c>
      <c r="BM820" s="17" t="s">
        <v>1405</v>
      </c>
    </row>
    <row r="821" s="1" customFormat="1">
      <c r="B821" s="39"/>
      <c r="C821" s="40"/>
      <c r="D821" s="229" t="s">
        <v>205</v>
      </c>
      <c r="E821" s="40"/>
      <c r="F821" s="230" t="s">
        <v>1325</v>
      </c>
      <c r="G821" s="40"/>
      <c r="H821" s="40"/>
      <c r="I821" s="144"/>
      <c r="J821" s="40"/>
      <c r="K821" s="40"/>
      <c r="L821" s="44"/>
      <c r="M821" s="231"/>
      <c r="N821" s="80"/>
      <c r="O821" s="80"/>
      <c r="P821" s="80"/>
      <c r="Q821" s="80"/>
      <c r="R821" s="80"/>
      <c r="S821" s="80"/>
      <c r="T821" s="81"/>
      <c r="AT821" s="17" t="s">
        <v>205</v>
      </c>
      <c r="AU821" s="17" t="s">
        <v>86</v>
      </c>
    </row>
    <row r="822" s="1" customFormat="1" ht="16.5" customHeight="1">
      <c r="B822" s="39"/>
      <c r="C822" s="217" t="s">
        <v>1406</v>
      </c>
      <c r="D822" s="217" t="s">
        <v>198</v>
      </c>
      <c r="E822" s="218" t="s">
        <v>1407</v>
      </c>
      <c r="F822" s="219" t="s">
        <v>1408</v>
      </c>
      <c r="G822" s="220" t="s">
        <v>1323</v>
      </c>
      <c r="H822" s="221">
        <v>1</v>
      </c>
      <c r="I822" s="222"/>
      <c r="J822" s="223">
        <f>ROUND(I822*H822,2)</f>
        <v>0</v>
      </c>
      <c r="K822" s="219" t="s">
        <v>1255</v>
      </c>
      <c r="L822" s="44"/>
      <c r="M822" s="224" t="s">
        <v>1</v>
      </c>
      <c r="N822" s="225" t="s">
        <v>48</v>
      </c>
      <c r="O822" s="80"/>
      <c r="P822" s="226">
        <f>O822*H822</f>
        <v>0</v>
      </c>
      <c r="Q822" s="226">
        <v>0</v>
      </c>
      <c r="R822" s="226">
        <f>Q822*H822</f>
        <v>0</v>
      </c>
      <c r="S822" s="226">
        <v>0</v>
      </c>
      <c r="T822" s="227">
        <f>S822*H822</f>
        <v>0</v>
      </c>
      <c r="AR822" s="17" t="s">
        <v>376</v>
      </c>
      <c r="AT822" s="17" t="s">
        <v>198</v>
      </c>
      <c r="AU822" s="17" t="s">
        <v>86</v>
      </c>
      <c r="AY822" s="17" t="s">
        <v>195</v>
      </c>
      <c r="BE822" s="228">
        <f>IF(N822="základní",J822,0)</f>
        <v>0</v>
      </c>
      <c r="BF822" s="228">
        <f>IF(N822="snížená",J822,0)</f>
        <v>0</v>
      </c>
      <c r="BG822" s="228">
        <f>IF(N822="zákl. přenesená",J822,0)</f>
        <v>0</v>
      </c>
      <c r="BH822" s="228">
        <f>IF(N822="sníž. přenesená",J822,0)</f>
        <v>0</v>
      </c>
      <c r="BI822" s="228">
        <f>IF(N822="nulová",J822,0)</f>
        <v>0</v>
      </c>
      <c r="BJ822" s="17" t="s">
        <v>84</v>
      </c>
      <c r="BK822" s="228">
        <f>ROUND(I822*H822,2)</f>
        <v>0</v>
      </c>
      <c r="BL822" s="17" t="s">
        <v>376</v>
      </c>
      <c r="BM822" s="17" t="s">
        <v>1409</v>
      </c>
    </row>
    <row r="823" s="1" customFormat="1">
      <c r="B823" s="39"/>
      <c r="C823" s="40"/>
      <c r="D823" s="229" t="s">
        <v>205</v>
      </c>
      <c r="E823" s="40"/>
      <c r="F823" s="230" t="s">
        <v>1325</v>
      </c>
      <c r="G823" s="40"/>
      <c r="H823" s="40"/>
      <c r="I823" s="144"/>
      <c r="J823" s="40"/>
      <c r="K823" s="40"/>
      <c r="L823" s="44"/>
      <c r="M823" s="231"/>
      <c r="N823" s="80"/>
      <c r="O823" s="80"/>
      <c r="P823" s="80"/>
      <c r="Q823" s="80"/>
      <c r="R823" s="80"/>
      <c r="S823" s="80"/>
      <c r="T823" s="81"/>
      <c r="AT823" s="17" t="s">
        <v>205</v>
      </c>
      <c r="AU823" s="17" t="s">
        <v>86</v>
      </c>
    </row>
    <row r="824" s="1" customFormat="1" ht="16.5" customHeight="1">
      <c r="B824" s="39"/>
      <c r="C824" s="217" t="s">
        <v>1410</v>
      </c>
      <c r="D824" s="217" t="s">
        <v>198</v>
      </c>
      <c r="E824" s="218" t="s">
        <v>1411</v>
      </c>
      <c r="F824" s="219" t="s">
        <v>1412</v>
      </c>
      <c r="G824" s="220" t="s">
        <v>1323</v>
      </c>
      <c r="H824" s="221">
        <v>1</v>
      </c>
      <c r="I824" s="222"/>
      <c r="J824" s="223">
        <f>ROUND(I824*H824,2)</f>
        <v>0</v>
      </c>
      <c r="K824" s="219" t="s">
        <v>1255</v>
      </c>
      <c r="L824" s="44"/>
      <c r="M824" s="224" t="s">
        <v>1</v>
      </c>
      <c r="N824" s="225" t="s">
        <v>48</v>
      </c>
      <c r="O824" s="80"/>
      <c r="P824" s="226">
        <f>O824*H824</f>
        <v>0</v>
      </c>
      <c r="Q824" s="226">
        <v>0</v>
      </c>
      <c r="R824" s="226">
        <f>Q824*H824</f>
        <v>0</v>
      </c>
      <c r="S824" s="226">
        <v>0</v>
      </c>
      <c r="T824" s="227">
        <f>S824*H824</f>
        <v>0</v>
      </c>
      <c r="AR824" s="17" t="s">
        <v>376</v>
      </c>
      <c r="AT824" s="17" t="s">
        <v>198</v>
      </c>
      <c r="AU824" s="17" t="s">
        <v>86</v>
      </c>
      <c r="AY824" s="17" t="s">
        <v>195</v>
      </c>
      <c r="BE824" s="228">
        <f>IF(N824="základní",J824,0)</f>
        <v>0</v>
      </c>
      <c r="BF824" s="228">
        <f>IF(N824="snížená",J824,0)</f>
        <v>0</v>
      </c>
      <c r="BG824" s="228">
        <f>IF(N824="zákl. přenesená",J824,0)</f>
        <v>0</v>
      </c>
      <c r="BH824" s="228">
        <f>IF(N824="sníž. přenesená",J824,0)</f>
        <v>0</v>
      </c>
      <c r="BI824" s="228">
        <f>IF(N824="nulová",J824,0)</f>
        <v>0</v>
      </c>
      <c r="BJ824" s="17" t="s">
        <v>84</v>
      </c>
      <c r="BK824" s="228">
        <f>ROUND(I824*H824,2)</f>
        <v>0</v>
      </c>
      <c r="BL824" s="17" t="s">
        <v>376</v>
      </c>
      <c r="BM824" s="17" t="s">
        <v>1413</v>
      </c>
    </row>
    <row r="825" s="1" customFormat="1">
      <c r="B825" s="39"/>
      <c r="C825" s="40"/>
      <c r="D825" s="229" t="s">
        <v>205</v>
      </c>
      <c r="E825" s="40"/>
      <c r="F825" s="230" t="s">
        <v>1325</v>
      </c>
      <c r="G825" s="40"/>
      <c r="H825" s="40"/>
      <c r="I825" s="144"/>
      <c r="J825" s="40"/>
      <c r="K825" s="40"/>
      <c r="L825" s="44"/>
      <c r="M825" s="231"/>
      <c r="N825" s="80"/>
      <c r="O825" s="80"/>
      <c r="P825" s="80"/>
      <c r="Q825" s="80"/>
      <c r="R825" s="80"/>
      <c r="S825" s="80"/>
      <c r="T825" s="81"/>
      <c r="AT825" s="17" t="s">
        <v>205</v>
      </c>
      <c r="AU825" s="17" t="s">
        <v>86</v>
      </c>
    </row>
    <row r="826" s="1" customFormat="1" ht="22.5" customHeight="1">
      <c r="B826" s="39"/>
      <c r="C826" s="217" t="s">
        <v>1414</v>
      </c>
      <c r="D826" s="217" t="s">
        <v>198</v>
      </c>
      <c r="E826" s="218" t="s">
        <v>1415</v>
      </c>
      <c r="F826" s="219" t="s">
        <v>1416</v>
      </c>
      <c r="G826" s="220" t="s">
        <v>1323</v>
      </c>
      <c r="H826" s="221">
        <v>1</v>
      </c>
      <c r="I826" s="222"/>
      <c r="J826" s="223">
        <f>ROUND(I826*H826,2)</f>
        <v>0</v>
      </c>
      <c r="K826" s="219" t="s">
        <v>1255</v>
      </c>
      <c r="L826" s="44"/>
      <c r="M826" s="224" t="s">
        <v>1</v>
      </c>
      <c r="N826" s="225" t="s">
        <v>48</v>
      </c>
      <c r="O826" s="80"/>
      <c r="P826" s="226">
        <f>O826*H826</f>
        <v>0</v>
      </c>
      <c r="Q826" s="226">
        <v>0</v>
      </c>
      <c r="R826" s="226">
        <f>Q826*H826</f>
        <v>0</v>
      </c>
      <c r="S826" s="226">
        <v>0</v>
      </c>
      <c r="T826" s="227">
        <f>S826*H826</f>
        <v>0</v>
      </c>
      <c r="AR826" s="17" t="s">
        <v>376</v>
      </c>
      <c r="AT826" s="17" t="s">
        <v>198</v>
      </c>
      <c r="AU826" s="17" t="s">
        <v>86</v>
      </c>
      <c r="AY826" s="17" t="s">
        <v>195</v>
      </c>
      <c r="BE826" s="228">
        <f>IF(N826="základní",J826,0)</f>
        <v>0</v>
      </c>
      <c r="BF826" s="228">
        <f>IF(N826="snížená",J826,0)</f>
        <v>0</v>
      </c>
      <c r="BG826" s="228">
        <f>IF(N826="zákl. přenesená",J826,0)</f>
        <v>0</v>
      </c>
      <c r="BH826" s="228">
        <f>IF(N826="sníž. přenesená",J826,0)</f>
        <v>0</v>
      </c>
      <c r="BI826" s="228">
        <f>IF(N826="nulová",J826,0)</f>
        <v>0</v>
      </c>
      <c r="BJ826" s="17" t="s">
        <v>84</v>
      </c>
      <c r="BK826" s="228">
        <f>ROUND(I826*H826,2)</f>
        <v>0</v>
      </c>
      <c r="BL826" s="17" t="s">
        <v>376</v>
      </c>
      <c r="BM826" s="17" t="s">
        <v>1417</v>
      </c>
    </row>
    <row r="827" s="1" customFormat="1">
      <c r="B827" s="39"/>
      <c r="C827" s="40"/>
      <c r="D827" s="229" t="s">
        <v>205</v>
      </c>
      <c r="E827" s="40"/>
      <c r="F827" s="230" t="s">
        <v>1325</v>
      </c>
      <c r="G827" s="40"/>
      <c r="H827" s="40"/>
      <c r="I827" s="144"/>
      <c r="J827" s="40"/>
      <c r="K827" s="40"/>
      <c r="L827" s="44"/>
      <c r="M827" s="231"/>
      <c r="N827" s="80"/>
      <c r="O827" s="80"/>
      <c r="P827" s="80"/>
      <c r="Q827" s="80"/>
      <c r="R827" s="80"/>
      <c r="S827" s="80"/>
      <c r="T827" s="81"/>
      <c r="AT827" s="17" t="s">
        <v>205</v>
      </c>
      <c r="AU827" s="17" t="s">
        <v>86</v>
      </c>
    </row>
    <row r="828" s="1" customFormat="1" ht="16.5" customHeight="1">
      <c r="B828" s="39"/>
      <c r="C828" s="217" t="s">
        <v>1418</v>
      </c>
      <c r="D828" s="217" t="s">
        <v>198</v>
      </c>
      <c r="E828" s="218" t="s">
        <v>1419</v>
      </c>
      <c r="F828" s="219" t="s">
        <v>1420</v>
      </c>
      <c r="G828" s="220" t="s">
        <v>1323</v>
      </c>
      <c r="H828" s="221">
        <v>2</v>
      </c>
      <c r="I828" s="222"/>
      <c r="J828" s="223">
        <f>ROUND(I828*H828,2)</f>
        <v>0</v>
      </c>
      <c r="K828" s="219" t="s">
        <v>1255</v>
      </c>
      <c r="L828" s="44"/>
      <c r="M828" s="224" t="s">
        <v>1</v>
      </c>
      <c r="N828" s="225" t="s">
        <v>48</v>
      </c>
      <c r="O828" s="80"/>
      <c r="P828" s="226">
        <f>O828*H828</f>
        <v>0</v>
      </c>
      <c r="Q828" s="226">
        <v>0</v>
      </c>
      <c r="R828" s="226">
        <f>Q828*H828</f>
        <v>0</v>
      </c>
      <c r="S828" s="226">
        <v>0</v>
      </c>
      <c r="T828" s="227">
        <f>S828*H828</f>
        <v>0</v>
      </c>
      <c r="AR828" s="17" t="s">
        <v>376</v>
      </c>
      <c r="AT828" s="17" t="s">
        <v>198</v>
      </c>
      <c r="AU828" s="17" t="s">
        <v>86</v>
      </c>
      <c r="AY828" s="17" t="s">
        <v>195</v>
      </c>
      <c r="BE828" s="228">
        <f>IF(N828="základní",J828,0)</f>
        <v>0</v>
      </c>
      <c r="BF828" s="228">
        <f>IF(N828="snížená",J828,0)</f>
        <v>0</v>
      </c>
      <c r="BG828" s="228">
        <f>IF(N828="zákl. přenesená",J828,0)</f>
        <v>0</v>
      </c>
      <c r="BH828" s="228">
        <f>IF(N828="sníž. přenesená",J828,0)</f>
        <v>0</v>
      </c>
      <c r="BI828" s="228">
        <f>IF(N828="nulová",J828,0)</f>
        <v>0</v>
      </c>
      <c r="BJ828" s="17" t="s">
        <v>84</v>
      </c>
      <c r="BK828" s="228">
        <f>ROUND(I828*H828,2)</f>
        <v>0</v>
      </c>
      <c r="BL828" s="17" t="s">
        <v>376</v>
      </c>
      <c r="BM828" s="17" t="s">
        <v>1421</v>
      </c>
    </row>
    <row r="829" s="1" customFormat="1">
      <c r="B829" s="39"/>
      <c r="C829" s="40"/>
      <c r="D829" s="229" t="s">
        <v>205</v>
      </c>
      <c r="E829" s="40"/>
      <c r="F829" s="230" t="s">
        <v>1325</v>
      </c>
      <c r="G829" s="40"/>
      <c r="H829" s="40"/>
      <c r="I829" s="144"/>
      <c r="J829" s="40"/>
      <c r="K829" s="40"/>
      <c r="L829" s="44"/>
      <c r="M829" s="231"/>
      <c r="N829" s="80"/>
      <c r="O829" s="80"/>
      <c r="P829" s="80"/>
      <c r="Q829" s="80"/>
      <c r="R829" s="80"/>
      <c r="S829" s="80"/>
      <c r="T829" s="81"/>
      <c r="AT829" s="17" t="s">
        <v>205</v>
      </c>
      <c r="AU829" s="17" t="s">
        <v>86</v>
      </c>
    </row>
    <row r="830" s="1" customFormat="1" ht="22.5" customHeight="1">
      <c r="B830" s="39"/>
      <c r="C830" s="217" t="s">
        <v>1422</v>
      </c>
      <c r="D830" s="217" t="s">
        <v>198</v>
      </c>
      <c r="E830" s="218" t="s">
        <v>1423</v>
      </c>
      <c r="F830" s="219" t="s">
        <v>1424</v>
      </c>
      <c r="G830" s="220" t="s">
        <v>1323</v>
      </c>
      <c r="H830" s="221">
        <v>1</v>
      </c>
      <c r="I830" s="222"/>
      <c r="J830" s="223">
        <f>ROUND(I830*H830,2)</f>
        <v>0</v>
      </c>
      <c r="K830" s="219" t="s">
        <v>1255</v>
      </c>
      <c r="L830" s="44"/>
      <c r="M830" s="224" t="s">
        <v>1</v>
      </c>
      <c r="N830" s="225" t="s">
        <v>48</v>
      </c>
      <c r="O830" s="80"/>
      <c r="P830" s="226">
        <f>O830*H830</f>
        <v>0</v>
      </c>
      <c r="Q830" s="226">
        <v>0</v>
      </c>
      <c r="R830" s="226">
        <f>Q830*H830</f>
        <v>0</v>
      </c>
      <c r="S830" s="226">
        <v>0</v>
      </c>
      <c r="T830" s="227">
        <f>S830*H830</f>
        <v>0</v>
      </c>
      <c r="AR830" s="17" t="s">
        <v>376</v>
      </c>
      <c r="AT830" s="17" t="s">
        <v>198</v>
      </c>
      <c r="AU830" s="17" t="s">
        <v>86</v>
      </c>
      <c r="AY830" s="17" t="s">
        <v>195</v>
      </c>
      <c r="BE830" s="228">
        <f>IF(N830="základní",J830,0)</f>
        <v>0</v>
      </c>
      <c r="BF830" s="228">
        <f>IF(N830="snížená",J830,0)</f>
        <v>0</v>
      </c>
      <c r="BG830" s="228">
        <f>IF(N830="zákl. přenesená",J830,0)</f>
        <v>0</v>
      </c>
      <c r="BH830" s="228">
        <f>IF(N830="sníž. přenesená",J830,0)</f>
        <v>0</v>
      </c>
      <c r="BI830" s="228">
        <f>IF(N830="nulová",J830,0)</f>
        <v>0</v>
      </c>
      <c r="BJ830" s="17" t="s">
        <v>84</v>
      </c>
      <c r="BK830" s="228">
        <f>ROUND(I830*H830,2)</f>
        <v>0</v>
      </c>
      <c r="BL830" s="17" t="s">
        <v>376</v>
      </c>
      <c r="BM830" s="17" t="s">
        <v>1425</v>
      </c>
    </row>
    <row r="831" s="1" customFormat="1">
      <c r="B831" s="39"/>
      <c r="C831" s="40"/>
      <c r="D831" s="229" t="s">
        <v>205</v>
      </c>
      <c r="E831" s="40"/>
      <c r="F831" s="230" t="s">
        <v>1325</v>
      </c>
      <c r="G831" s="40"/>
      <c r="H831" s="40"/>
      <c r="I831" s="144"/>
      <c r="J831" s="40"/>
      <c r="K831" s="40"/>
      <c r="L831" s="44"/>
      <c r="M831" s="231"/>
      <c r="N831" s="80"/>
      <c r="O831" s="80"/>
      <c r="P831" s="80"/>
      <c r="Q831" s="80"/>
      <c r="R831" s="80"/>
      <c r="S831" s="80"/>
      <c r="T831" s="81"/>
      <c r="AT831" s="17" t="s">
        <v>205</v>
      </c>
      <c r="AU831" s="17" t="s">
        <v>86</v>
      </c>
    </row>
    <row r="832" s="1" customFormat="1" ht="16.5" customHeight="1">
      <c r="B832" s="39"/>
      <c r="C832" s="217" t="s">
        <v>1426</v>
      </c>
      <c r="D832" s="217" t="s">
        <v>198</v>
      </c>
      <c r="E832" s="218" t="s">
        <v>1427</v>
      </c>
      <c r="F832" s="219" t="s">
        <v>1428</v>
      </c>
      <c r="G832" s="220" t="s">
        <v>1323</v>
      </c>
      <c r="H832" s="221">
        <v>12</v>
      </c>
      <c r="I832" s="222"/>
      <c r="J832" s="223">
        <f>ROUND(I832*H832,2)</f>
        <v>0</v>
      </c>
      <c r="K832" s="219" t="s">
        <v>1255</v>
      </c>
      <c r="L832" s="44"/>
      <c r="M832" s="224" t="s">
        <v>1</v>
      </c>
      <c r="N832" s="225" t="s">
        <v>48</v>
      </c>
      <c r="O832" s="80"/>
      <c r="P832" s="226">
        <f>O832*H832</f>
        <v>0</v>
      </c>
      <c r="Q832" s="226">
        <v>0</v>
      </c>
      <c r="R832" s="226">
        <f>Q832*H832</f>
        <v>0</v>
      </c>
      <c r="S832" s="226">
        <v>0</v>
      </c>
      <c r="T832" s="227">
        <f>S832*H832</f>
        <v>0</v>
      </c>
      <c r="AR832" s="17" t="s">
        <v>376</v>
      </c>
      <c r="AT832" s="17" t="s">
        <v>198</v>
      </c>
      <c r="AU832" s="17" t="s">
        <v>86</v>
      </c>
      <c r="AY832" s="17" t="s">
        <v>195</v>
      </c>
      <c r="BE832" s="228">
        <f>IF(N832="základní",J832,0)</f>
        <v>0</v>
      </c>
      <c r="BF832" s="228">
        <f>IF(N832="snížená",J832,0)</f>
        <v>0</v>
      </c>
      <c r="BG832" s="228">
        <f>IF(N832="zákl. přenesená",J832,0)</f>
        <v>0</v>
      </c>
      <c r="BH832" s="228">
        <f>IF(N832="sníž. přenesená",J832,0)</f>
        <v>0</v>
      </c>
      <c r="BI832" s="228">
        <f>IF(N832="nulová",J832,0)</f>
        <v>0</v>
      </c>
      <c r="BJ832" s="17" t="s">
        <v>84</v>
      </c>
      <c r="BK832" s="228">
        <f>ROUND(I832*H832,2)</f>
        <v>0</v>
      </c>
      <c r="BL832" s="17" t="s">
        <v>376</v>
      </c>
      <c r="BM832" s="17" t="s">
        <v>1429</v>
      </c>
    </row>
    <row r="833" s="1" customFormat="1">
      <c r="B833" s="39"/>
      <c r="C833" s="40"/>
      <c r="D833" s="229" t="s">
        <v>205</v>
      </c>
      <c r="E833" s="40"/>
      <c r="F833" s="230" t="s">
        <v>1325</v>
      </c>
      <c r="G833" s="40"/>
      <c r="H833" s="40"/>
      <c r="I833" s="144"/>
      <c r="J833" s="40"/>
      <c r="K833" s="40"/>
      <c r="L833" s="44"/>
      <c r="M833" s="231"/>
      <c r="N833" s="80"/>
      <c r="O833" s="80"/>
      <c r="P833" s="80"/>
      <c r="Q833" s="80"/>
      <c r="R833" s="80"/>
      <c r="S833" s="80"/>
      <c r="T833" s="81"/>
      <c r="AT833" s="17" t="s">
        <v>205</v>
      </c>
      <c r="AU833" s="17" t="s">
        <v>86</v>
      </c>
    </row>
    <row r="834" s="1" customFormat="1" ht="22.5" customHeight="1">
      <c r="B834" s="39"/>
      <c r="C834" s="217" t="s">
        <v>1430</v>
      </c>
      <c r="D834" s="217" t="s">
        <v>198</v>
      </c>
      <c r="E834" s="218" t="s">
        <v>1431</v>
      </c>
      <c r="F834" s="219" t="s">
        <v>1432</v>
      </c>
      <c r="G834" s="220" t="s">
        <v>1323</v>
      </c>
      <c r="H834" s="221">
        <v>1</v>
      </c>
      <c r="I834" s="222"/>
      <c r="J834" s="223">
        <f>ROUND(I834*H834,2)</f>
        <v>0</v>
      </c>
      <c r="K834" s="219" t="s">
        <v>1255</v>
      </c>
      <c r="L834" s="44"/>
      <c r="M834" s="224" t="s">
        <v>1</v>
      </c>
      <c r="N834" s="225" t="s">
        <v>48</v>
      </c>
      <c r="O834" s="80"/>
      <c r="P834" s="226">
        <f>O834*H834</f>
        <v>0</v>
      </c>
      <c r="Q834" s="226">
        <v>0</v>
      </c>
      <c r="R834" s="226">
        <f>Q834*H834</f>
        <v>0</v>
      </c>
      <c r="S834" s="226">
        <v>0</v>
      </c>
      <c r="T834" s="227">
        <f>S834*H834</f>
        <v>0</v>
      </c>
      <c r="AR834" s="17" t="s">
        <v>376</v>
      </c>
      <c r="AT834" s="17" t="s">
        <v>198</v>
      </c>
      <c r="AU834" s="17" t="s">
        <v>86</v>
      </c>
      <c r="AY834" s="17" t="s">
        <v>195</v>
      </c>
      <c r="BE834" s="228">
        <f>IF(N834="základní",J834,0)</f>
        <v>0</v>
      </c>
      <c r="BF834" s="228">
        <f>IF(N834="snížená",J834,0)</f>
        <v>0</v>
      </c>
      <c r="BG834" s="228">
        <f>IF(N834="zákl. přenesená",J834,0)</f>
        <v>0</v>
      </c>
      <c r="BH834" s="228">
        <f>IF(N834="sníž. přenesená",J834,0)</f>
        <v>0</v>
      </c>
      <c r="BI834" s="228">
        <f>IF(N834="nulová",J834,0)</f>
        <v>0</v>
      </c>
      <c r="BJ834" s="17" t="s">
        <v>84</v>
      </c>
      <c r="BK834" s="228">
        <f>ROUND(I834*H834,2)</f>
        <v>0</v>
      </c>
      <c r="BL834" s="17" t="s">
        <v>376</v>
      </c>
      <c r="BM834" s="17" t="s">
        <v>1433</v>
      </c>
    </row>
    <row r="835" s="1" customFormat="1">
      <c r="B835" s="39"/>
      <c r="C835" s="40"/>
      <c r="D835" s="229" t="s">
        <v>205</v>
      </c>
      <c r="E835" s="40"/>
      <c r="F835" s="230" t="s">
        <v>1325</v>
      </c>
      <c r="G835" s="40"/>
      <c r="H835" s="40"/>
      <c r="I835" s="144"/>
      <c r="J835" s="40"/>
      <c r="K835" s="40"/>
      <c r="L835" s="44"/>
      <c r="M835" s="231"/>
      <c r="N835" s="80"/>
      <c r="O835" s="80"/>
      <c r="P835" s="80"/>
      <c r="Q835" s="80"/>
      <c r="R835" s="80"/>
      <c r="S835" s="80"/>
      <c r="T835" s="81"/>
      <c r="AT835" s="17" t="s">
        <v>205</v>
      </c>
      <c r="AU835" s="17" t="s">
        <v>86</v>
      </c>
    </row>
    <row r="836" s="1" customFormat="1" ht="22.5" customHeight="1">
      <c r="B836" s="39"/>
      <c r="C836" s="217" t="s">
        <v>1434</v>
      </c>
      <c r="D836" s="217" t="s">
        <v>198</v>
      </c>
      <c r="E836" s="218" t="s">
        <v>1435</v>
      </c>
      <c r="F836" s="219" t="s">
        <v>1436</v>
      </c>
      <c r="G836" s="220" t="s">
        <v>1323</v>
      </c>
      <c r="H836" s="221">
        <v>3</v>
      </c>
      <c r="I836" s="222"/>
      <c r="J836" s="223">
        <f>ROUND(I836*H836,2)</f>
        <v>0</v>
      </c>
      <c r="K836" s="219" t="s">
        <v>1255</v>
      </c>
      <c r="L836" s="44"/>
      <c r="M836" s="224" t="s">
        <v>1</v>
      </c>
      <c r="N836" s="225" t="s">
        <v>48</v>
      </c>
      <c r="O836" s="80"/>
      <c r="P836" s="226">
        <f>O836*H836</f>
        <v>0</v>
      </c>
      <c r="Q836" s="226">
        <v>0</v>
      </c>
      <c r="R836" s="226">
        <f>Q836*H836</f>
        <v>0</v>
      </c>
      <c r="S836" s="226">
        <v>0</v>
      </c>
      <c r="T836" s="227">
        <f>S836*H836</f>
        <v>0</v>
      </c>
      <c r="AR836" s="17" t="s">
        <v>376</v>
      </c>
      <c r="AT836" s="17" t="s">
        <v>198</v>
      </c>
      <c r="AU836" s="17" t="s">
        <v>86</v>
      </c>
      <c r="AY836" s="17" t="s">
        <v>195</v>
      </c>
      <c r="BE836" s="228">
        <f>IF(N836="základní",J836,0)</f>
        <v>0</v>
      </c>
      <c r="BF836" s="228">
        <f>IF(N836="snížená",J836,0)</f>
        <v>0</v>
      </c>
      <c r="BG836" s="228">
        <f>IF(N836="zákl. přenesená",J836,0)</f>
        <v>0</v>
      </c>
      <c r="BH836" s="228">
        <f>IF(N836="sníž. přenesená",J836,0)</f>
        <v>0</v>
      </c>
      <c r="BI836" s="228">
        <f>IF(N836="nulová",J836,0)</f>
        <v>0</v>
      </c>
      <c r="BJ836" s="17" t="s">
        <v>84</v>
      </c>
      <c r="BK836" s="228">
        <f>ROUND(I836*H836,2)</f>
        <v>0</v>
      </c>
      <c r="BL836" s="17" t="s">
        <v>376</v>
      </c>
      <c r="BM836" s="17" t="s">
        <v>1437</v>
      </c>
    </row>
    <row r="837" s="1" customFormat="1">
      <c r="B837" s="39"/>
      <c r="C837" s="40"/>
      <c r="D837" s="229" t="s">
        <v>205</v>
      </c>
      <c r="E837" s="40"/>
      <c r="F837" s="230" t="s">
        <v>1325</v>
      </c>
      <c r="G837" s="40"/>
      <c r="H837" s="40"/>
      <c r="I837" s="144"/>
      <c r="J837" s="40"/>
      <c r="K837" s="40"/>
      <c r="L837" s="44"/>
      <c r="M837" s="231"/>
      <c r="N837" s="80"/>
      <c r="O837" s="80"/>
      <c r="P837" s="80"/>
      <c r="Q837" s="80"/>
      <c r="R837" s="80"/>
      <c r="S837" s="80"/>
      <c r="T837" s="81"/>
      <c r="AT837" s="17" t="s">
        <v>205</v>
      </c>
      <c r="AU837" s="17" t="s">
        <v>86</v>
      </c>
    </row>
    <row r="838" s="1" customFormat="1" ht="16.5" customHeight="1">
      <c r="B838" s="39"/>
      <c r="C838" s="217" t="s">
        <v>1438</v>
      </c>
      <c r="D838" s="217" t="s">
        <v>198</v>
      </c>
      <c r="E838" s="218" t="s">
        <v>1439</v>
      </c>
      <c r="F838" s="219" t="s">
        <v>1440</v>
      </c>
      <c r="G838" s="220" t="s">
        <v>1323</v>
      </c>
      <c r="H838" s="221">
        <v>3</v>
      </c>
      <c r="I838" s="222"/>
      <c r="J838" s="223">
        <f>ROUND(I838*H838,2)</f>
        <v>0</v>
      </c>
      <c r="K838" s="219" t="s">
        <v>1255</v>
      </c>
      <c r="L838" s="44"/>
      <c r="M838" s="224" t="s">
        <v>1</v>
      </c>
      <c r="N838" s="225" t="s">
        <v>48</v>
      </c>
      <c r="O838" s="80"/>
      <c r="P838" s="226">
        <f>O838*H838</f>
        <v>0</v>
      </c>
      <c r="Q838" s="226">
        <v>0</v>
      </c>
      <c r="R838" s="226">
        <f>Q838*H838</f>
        <v>0</v>
      </c>
      <c r="S838" s="226">
        <v>0</v>
      </c>
      <c r="T838" s="227">
        <f>S838*H838</f>
        <v>0</v>
      </c>
      <c r="AR838" s="17" t="s">
        <v>376</v>
      </c>
      <c r="AT838" s="17" t="s">
        <v>198</v>
      </c>
      <c r="AU838" s="17" t="s">
        <v>86</v>
      </c>
      <c r="AY838" s="17" t="s">
        <v>195</v>
      </c>
      <c r="BE838" s="228">
        <f>IF(N838="základní",J838,0)</f>
        <v>0</v>
      </c>
      <c r="BF838" s="228">
        <f>IF(N838="snížená",J838,0)</f>
        <v>0</v>
      </c>
      <c r="BG838" s="228">
        <f>IF(N838="zákl. přenesená",J838,0)</f>
        <v>0</v>
      </c>
      <c r="BH838" s="228">
        <f>IF(N838="sníž. přenesená",J838,0)</f>
        <v>0</v>
      </c>
      <c r="BI838" s="228">
        <f>IF(N838="nulová",J838,0)</f>
        <v>0</v>
      </c>
      <c r="BJ838" s="17" t="s">
        <v>84</v>
      </c>
      <c r="BK838" s="228">
        <f>ROUND(I838*H838,2)</f>
        <v>0</v>
      </c>
      <c r="BL838" s="17" t="s">
        <v>376</v>
      </c>
      <c r="BM838" s="17" t="s">
        <v>1441</v>
      </c>
    </row>
    <row r="839" s="1" customFormat="1">
      <c r="B839" s="39"/>
      <c r="C839" s="40"/>
      <c r="D839" s="229" t="s">
        <v>205</v>
      </c>
      <c r="E839" s="40"/>
      <c r="F839" s="230" t="s">
        <v>1325</v>
      </c>
      <c r="G839" s="40"/>
      <c r="H839" s="40"/>
      <c r="I839" s="144"/>
      <c r="J839" s="40"/>
      <c r="K839" s="40"/>
      <c r="L839" s="44"/>
      <c r="M839" s="231"/>
      <c r="N839" s="80"/>
      <c r="O839" s="80"/>
      <c r="P839" s="80"/>
      <c r="Q839" s="80"/>
      <c r="R839" s="80"/>
      <c r="S839" s="80"/>
      <c r="T839" s="81"/>
      <c r="AT839" s="17" t="s">
        <v>205</v>
      </c>
      <c r="AU839" s="17" t="s">
        <v>86</v>
      </c>
    </row>
    <row r="840" s="1" customFormat="1" ht="22.5" customHeight="1">
      <c r="B840" s="39"/>
      <c r="C840" s="217" t="s">
        <v>1442</v>
      </c>
      <c r="D840" s="217" t="s">
        <v>198</v>
      </c>
      <c r="E840" s="218" t="s">
        <v>1443</v>
      </c>
      <c r="F840" s="219" t="s">
        <v>1444</v>
      </c>
      <c r="G840" s="220" t="s">
        <v>1323</v>
      </c>
      <c r="H840" s="221">
        <v>6</v>
      </c>
      <c r="I840" s="222"/>
      <c r="J840" s="223">
        <f>ROUND(I840*H840,2)</f>
        <v>0</v>
      </c>
      <c r="K840" s="219" t="s">
        <v>1255</v>
      </c>
      <c r="L840" s="44"/>
      <c r="M840" s="224" t="s">
        <v>1</v>
      </c>
      <c r="N840" s="225" t="s">
        <v>48</v>
      </c>
      <c r="O840" s="80"/>
      <c r="P840" s="226">
        <f>O840*H840</f>
        <v>0</v>
      </c>
      <c r="Q840" s="226">
        <v>0</v>
      </c>
      <c r="R840" s="226">
        <f>Q840*H840</f>
        <v>0</v>
      </c>
      <c r="S840" s="226">
        <v>0</v>
      </c>
      <c r="T840" s="227">
        <f>S840*H840</f>
        <v>0</v>
      </c>
      <c r="AR840" s="17" t="s">
        <v>376</v>
      </c>
      <c r="AT840" s="17" t="s">
        <v>198</v>
      </c>
      <c r="AU840" s="17" t="s">
        <v>86</v>
      </c>
      <c r="AY840" s="17" t="s">
        <v>195</v>
      </c>
      <c r="BE840" s="228">
        <f>IF(N840="základní",J840,0)</f>
        <v>0</v>
      </c>
      <c r="BF840" s="228">
        <f>IF(N840="snížená",J840,0)</f>
        <v>0</v>
      </c>
      <c r="BG840" s="228">
        <f>IF(N840="zákl. přenesená",J840,0)</f>
        <v>0</v>
      </c>
      <c r="BH840" s="228">
        <f>IF(N840="sníž. přenesená",J840,0)</f>
        <v>0</v>
      </c>
      <c r="BI840" s="228">
        <f>IF(N840="nulová",J840,0)</f>
        <v>0</v>
      </c>
      <c r="BJ840" s="17" t="s">
        <v>84</v>
      </c>
      <c r="BK840" s="228">
        <f>ROUND(I840*H840,2)</f>
        <v>0</v>
      </c>
      <c r="BL840" s="17" t="s">
        <v>376</v>
      </c>
      <c r="BM840" s="17" t="s">
        <v>1445</v>
      </c>
    </row>
    <row r="841" s="1" customFormat="1">
      <c r="B841" s="39"/>
      <c r="C841" s="40"/>
      <c r="D841" s="229" t="s">
        <v>205</v>
      </c>
      <c r="E841" s="40"/>
      <c r="F841" s="230" t="s">
        <v>1325</v>
      </c>
      <c r="G841" s="40"/>
      <c r="H841" s="40"/>
      <c r="I841" s="144"/>
      <c r="J841" s="40"/>
      <c r="K841" s="40"/>
      <c r="L841" s="44"/>
      <c r="M841" s="231"/>
      <c r="N841" s="80"/>
      <c r="O841" s="80"/>
      <c r="P841" s="80"/>
      <c r="Q841" s="80"/>
      <c r="R841" s="80"/>
      <c r="S841" s="80"/>
      <c r="T841" s="81"/>
      <c r="AT841" s="17" t="s">
        <v>205</v>
      </c>
      <c r="AU841" s="17" t="s">
        <v>86</v>
      </c>
    </row>
    <row r="842" s="1" customFormat="1" ht="22.5" customHeight="1">
      <c r="B842" s="39"/>
      <c r="C842" s="217" t="s">
        <v>1446</v>
      </c>
      <c r="D842" s="217" t="s">
        <v>198</v>
      </c>
      <c r="E842" s="218" t="s">
        <v>1447</v>
      </c>
      <c r="F842" s="219" t="s">
        <v>1448</v>
      </c>
      <c r="G842" s="220" t="s">
        <v>1323</v>
      </c>
      <c r="H842" s="221">
        <v>2</v>
      </c>
      <c r="I842" s="222"/>
      <c r="J842" s="223">
        <f>ROUND(I842*H842,2)</f>
        <v>0</v>
      </c>
      <c r="K842" s="219" t="s">
        <v>1255</v>
      </c>
      <c r="L842" s="44"/>
      <c r="M842" s="224" t="s">
        <v>1</v>
      </c>
      <c r="N842" s="225" t="s">
        <v>48</v>
      </c>
      <c r="O842" s="80"/>
      <c r="P842" s="226">
        <f>O842*H842</f>
        <v>0</v>
      </c>
      <c r="Q842" s="226">
        <v>0</v>
      </c>
      <c r="R842" s="226">
        <f>Q842*H842</f>
        <v>0</v>
      </c>
      <c r="S842" s="226">
        <v>0</v>
      </c>
      <c r="T842" s="227">
        <f>S842*H842</f>
        <v>0</v>
      </c>
      <c r="AR842" s="17" t="s">
        <v>376</v>
      </c>
      <c r="AT842" s="17" t="s">
        <v>198</v>
      </c>
      <c r="AU842" s="17" t="s">
        <v>86</v>
      </c>
      <c r="AY842" s="17" t="s">
        <v>195</v>
      </c>
      <c r="BE842" s="228">
        <f>IF(N842="základní",J842,0)</f>
        <v>0</v>
      </c>
      <c r="BF842" s="228">
        <f>IF(N842="snížená",J842,0)</f>
        <v>0</v>
      </c>
      <c r="BG842" s="228">
        <f>IF(N842="zákl. přenesená",J842,0)</f>
        <v>0</v>
      </c>
      <c r="BH842" s="228">
        <f>IF(N842="sníž. přenesená",J842,0)</f>
        <v>0</v>
      </c>
      <c r="BI842" s="228">
        <f>IF(N842="nulová",J842,0)</f>
        <v>0</v>
      </c>
      <c r="BJ842" s="17" t="s">
        <v>84</v>
      </c>
      <c r="BK842" s="228">
        <f>ROUND(I842*H842,2)</f>
        <v>0</v>
      </c>
      <c r="BL842" s="17" t="s">
        <v>376</v>
      </c>
      <c r="BM842" s="17" t="s">
        <v>1449</v>
      </c>
    </row>
    <row r="843" s="1" customFormat="1">
      <c r="B843" s="39"/>
      <c r="C843" s="40"/>
      <c r="D843" s="229" t="s">
        <v>205</v>
      </c>
      <c r="E843" s="40"/>
      <c r="F843" s="230" t="s">
        <v>1325</v>
      </c>
      <c r="G843" s="40"/>
      <c r="H843" s="40"/>
      <c r="I843" s="144"/>
      <c r="J843" s="40"/>
      <c r="K843" s="40"/>
      <c r="L843" s="44"/>
      <c r="M843" s="231"/>
      <c r="N843" s="80"/>
      <c r="O843" s="80"/>
      <c r="P843" s="80"/>
      <c r="Q843" s="80"/>
      <c r="R843" s="80"/>
      <c r="S843" s="80"/>
      <c r="T843" s="81"/>
      <c r="AT843" s="17" t="s">
        <v>205</v>
      </c>
      <c r="AU843" s="17" t="s">
        <v>86</v>
      </c>
    </row>
    <row r="844" s="1" customFormat="1" ht="22.5" customHeight="1">
      <c r="B844" s="39"/>
      <c r="C844" s="217" t="s">
        <v>1450</v>
      </c>
      <c r="D844" s="217" t="s">
        <v>198</v>
      </c>
      <c r="E844" s="218" t="s">
        <v>1451</v>
      </c>
      <c r="F844" s="219" t="s">
        <v>1452</v>
      </c>
      <c r="G844" s="220" t="s">
        <v>1323</v>
      </c>
      <c r="H844" s="221">
        <v>1</v>
      </c>
      <c r="I844" s="222"/>
      <c r="J844" s="223">
        <f>ROUND(I844*H844,2)</f>
        <v>0</v>
      </c>
      <c r="K844" s="219" t="s">
        <v>1255</v>
      </c>
      <c r="L844" s="44"/>
      <c r="M844" s="224" t="s">
        <v>1</v>
      </c>
      <c r="N844" s="225" t="s">
        <v>48</v>
      </c>
      <c r="O844" s="80"/>
      <c r="P844" s="226">
        <f>O844*H844</f>
        <v>0</v>
      </c>
      <c r="Q844" s="226">
        <v>0</v>
      </c>
      <c r="R844" s="226">
        <f>Q844*H844</f>
        <v>0</v>
      </c>
      <c r="S844" s="226">
        <v>0</v>
      </c>
      <c r="T844" s="227">
        <f>S844*H844</f>
        <v>0</v>
      </c>
      <c r="AR844" s="17" t="s">
        <v>376</v>
      </c>
      <c r="AT844" s="17" t="s">
        <v>198</v>
      </c>
      <c r="AU844" s="17" t="s">
        <v>86</v>
      </c>
      <c r="AY844" s="17" t="s">
        <v>195</v>
      </c>
      <c r="BE844" s="228">
        <f>IF(N844="základní",J844,0)</f>
        <v>0</v>
      </c>
      <c r="BF844" s="228">
        <f>IF(N844="snížená",J844,0)</f>
        <v>0</v>
      </c>
      <c r="BG844" s="228">
        <f>IF(N844="zákl. přenesená",J844,0)</f>
        <v>0</v>
      </c>
      <c r="BH844" s="228">
        <f>IF(N844="sníž. přenesená",J844,0)</f>
        <v>0</v>
      </c>
      <c r="BI844" s="228">
        <f>IF(N844="nulová",J844,0)</f>
        <v>0</v>
      </c>
      <c r="BJ844" s="17" t="s">
        <v>84</v>
      </c>
      <c r="BK844" s="228">
        <f>ROUND(I844*H844,2)</f>
        <v>0</v>
      </c>
      <c r="BL844" s="17" t="s">
        <v>376</v>
      </c>
      <c r="BM844" s="17" t="s">
        <v>1453</v>
      </c>
    </row>
    <row r="845" s="1" customFormat="1">
      <c r="B845" s="39"/>
      <c r="C845" s="40"/>
      <c r="D845" s="229" t="s">
        <v>205</v>
      </c>
      <c r="E845" s="40"/>
      <c r="F845" s="230" t="s">
        <v>1325</v>
      </c>
      <c r="G845" s="40"/>
      <c r="H845" s="40"/>
      <c r="I845" s="144"/>
      <c r="J845" s="40"/>
      <c r="K845" s="40"/>
      <c r="L845" s="44"/>
      <c r="M845" s="231"/>
      <c r="N845" s="80"/>
      <c r="O845" s="80"/>
      <c r="P845" s="80"/>
      <c r="Q845" s="80"/>
      <c r="R845" s="80"/>
      <c r="S845" s="80"/>
      <c r="T845" s="81"/>
      <c r="AT845" s="17" t="s">
        <v>205</v>
      </c>
      <c r="AU845" s="17" t="s">
        <v>86</v>
      </c>
    </row>
    <row r="846" s="1" customFormat="1" ht="16.5" customHeight="1">
      <c r="B846" s="39"/>
      <c r="C846" s="217" t="s">
        <v>1454</v>
      </c>
      <c r="D846" s="217" t="s">
        <v>198</v>
      </c>
      <c r="E846" s="218" t="s">
        <v>1455</v>
      </c>
      <c r="F846" s="219" t="s">
        <v>1456</v>
      </c>
      <c r="G846" s="220" t="s">
        <v>1323</v>
      </c>
      <c r="H846" s="221">
        <v>1</v>
      </c>
      <c r="I846" s="222"/>
      <c r="J846" s="223">
        <f>ROUND(I846*H846,2)</f>
        <v>0</v>
      </c>
      <c r="K846" s="219" t="s">
        <v>1255</v>
      </c>
      <c r="L846" s="44"/>
      <c r="M846" s="224" t="s">
        <v>1</v>
      </c>
      <c r="N846" s="225" t="s">
        <v>48</v>
      </c>
      <c r="O846" s="80"/>
      <c r="P846" s="226">
        <f>O846*H846</f>
        <v>0</v>
      </c>
      <c r="Q846" s="226">
        <v>0</v>
      </c>
      <c r="R846" s="226">
        <f>Q846*H846</f>
        <v>0</v>
      </c>
      <c r="S846" s="226">
        <v>0</v>
      </c>
      <c r="T846" s="227">
        <f>S846*H846</f>
        <v>0</v>
      </c>
      <c r="AR846" s="17" t="s">
        <v>376</v>
      </c>
      <c r="AT846" s="17" t="s">
        <v>198</v>
      </c>
      <c r="AU846" s="17" t="s">
        <v>86</v>
      </c>
      <c r="AY846" s="17" t="s">
        <v>195</v>
      </c>
      <c r="BE846" s="228">
        <f>IF(N846="základní",J846,0)</f>
        <v>0</v>
      </c>
      <c r="BF846" s="228">
        <f>IF(N846="snížená",J846,0)</f>
        <v>0</v>
      </c>
      <c r="BG846" s="228">
        <f>IF(N846="zákl. přenesená",J846,0)</f>
        <v>0</v>
      </c>
      <c r="BH846" s="228">
        <f>IF(N846="sníž. přenesená",J846,0)</f>
        <v>0</v>
      </c>
      <c r="BI846" s="228">
        <f>IF(N846="nulová",J846,0)</f>
        <v>0</v>
      </c>
      <c r="BJ846" s="17" t="s">
        <v>84</v>
      </c>
      <c r="BK846" s="228">
        <f>ROUND(I846*H846,2)</f>
        <v>0</v>
      </c>
      <c r="BL846" s="17" t="s">
        <v>376</v>
      </c>
      <c r="BM846" s="17" t="s">
        <v>1457</v>
      </c>
    </row>
    <row r="847" s="1" customFormat="1">
      <c r="B847" s="39"/>
      <c r="C847" s="40"/>
      <c r="D847" s="229" t="s">
        <v>205</v>
      </c>
      <c r="E847" s="40"/>
      <c r="F847" s="230" t="s">
        <v>1325</v>
      </c>
      <c r="G847" s="40"/>
      <c r="H847" s="40"/>
      <c r="I847" s="144"/>
      <c r="J847" s="40"/>
      <c r="K847" s="40"/>
      <c r="L847" s="44"/>
      <c r="M847" s="231"/>
      <c r="N847" s="80"/>
      <c r="O847" s="80"/>
      <c r="P847" s="80"/>
      <c r="Q847" s="80"/>
      <c r="R847" s="80"/>
      <c r="S847" s="80"/>
      <c r="T847" s="81"/>
      <c r="AT847" s="17" t="s">
        <v>205</v>
      </c>
      <c r="AU847" s="17" t="s">
        <v>86</v>
      </c>
    </row>
    <row r="848" s="1" customFormat="1" ht="16.5" customHeight="1">
      <c r="B848" s="39"/>
      <c r="C848" s="217" t="s">
        <v>1458</v>
      </c>
      <c r="D848" s="217" t="s">
        <v>198</v>
      </c>
      <c r="E848" s="218" t="s">
        <v>1459</v>
      </c>
      <c r="F848" s="219" t="s">
        <v>1460</v>
      </c>
      <c r="G848" s="220" t="s">
        <v>321</v>
      </c>
      <c r="H848" s="221">
        <v>66</v>
      </c>
      <c r="I848" s="222"/>
      <c r="J848" s="223">
        <f>ROUND(I848*H848,2)</f>
        <v>0</v>
      </c>
      <c r="K848" s="219" t="s">
        <v>1255</v>
      </c>
      <c r="L848" s="44"/>
      <c r="M848" s="224" t="s">
        <v>1</v>
      </c>
      <c r="N848" s="225" t="s">
        <v>48</v>
      </c>
      <c r="O848" s="80"/>
      <c r="P848" s="226">
        <f>O848*H848</f>
        <v>0</v>
      </c>
      <c r="Q848" s="226">
        <v>0</v>
      </c>
      <c r="R848" s="226">
        <f>Q848*H848</f>
        <v>0</v>
      </c>
      <c r="S848" s="226">
        <v>0</v>
      </c>
      <c r="T848" s="227">
        <f>S848*H848</f>
        <v>0</v>
      </c>
      <c r="AR848" s="17" t="s">
        <v>376</v>
      </c>
      <c r="AT848" s="17" t="s">
        <v>198</v>
      </c>
      <c r="AU848" s="17" t="s">
        <v>86</v>
      </c>
      <c r="AY848" s="17" t="s">
        <v>195</v>
      </c>
      <c r="BE848" s="228">
        <f>IF(N848="základní",J848,0)</f>
        <v>0</v>
      </c>
      <c r="BF848" s="228">
        <f>IF(N848="snížená",J848,0)</f>
        <v>0</v>
      </c>
      <c r="BG848" s="228">
        <f>IF(N848="zákl. přenesená",J848,0)</f>
        <v>0</v>
      </c>
      <c r="BH848" s="228">
        <f>IF(N848="sníž. přenesená",J848,0)</f>
        <v>0</v>
      </c>
      <c r="BI848" s="228">
        <f>IF(N848="nulová",J848,0)</f>
        <v>0</v>
      </c>
      <c r="BJ848" s="17" t="s">
        <v>84</v>
      </c>
      <c r="BK848" s="228">
        <f>ROUND(I848*H848,2)</f>
        <v>0</v>
      </c>
      <c r="BL848" s="17" t="s">
        <v>376</v>
      </c>
      <c r="BM848" s="17" t="s">
        <v>1461</v>
      </c>
    </row>
    <row r="849" s="1" customFormat="1">
      <c r="B849" s="39"/>
      <c r="C849" s="40"/>
      <c r="D849" s="229" t="s">
        <v>205</v>
      </c>
      <c r="E849" s="40"/>
      <c r="F849" s="230" t="s">
        <v>1325</v>
      </c>
      <c r="G849" s="40"/>
      <c r="H849" s="40"/>
      <c r="I849" s="144"/>
      <c r="J849" s="40"/>
      <c r="K849" s="40"/>
      <c r="L849" s="44"/>
      <c r="M849" s="231"/>
      <c r="N849" s="80"/>
      <c r="O849" s="80"/>
      <c r="P849" s="80"/>
      <c r="Q849" s="80"/>
      <c r="R849" s="80"/>
      <c r="S849" s="80"/>
      <c r="T849" s="81"/>
      <c r="AT849" s="17" t="s">
        <v>205</v>
      </c>
      <c r="AU849" s="17" t="s">
        <v>86</v>
      </c>
    </row>
    <row r="850" s="1" customFormat="1" ht="16.5" customHeight="1">
      <c r="B850" s="39"/>
      <c r="C850" s="217" t="s">
        <v>1462</v>
      </c>
      <c r="D850" s="217" t="s">
        <v>198</v>
      </c>
      <c r="E850" s="218" t="s">
        <v>1463</v>
      </c>
      <c r="F850" s="219" t="s">
        <v>1464</v>
      </c>
      <c r="G850" s="220" t="s">
        <v>321</v>
      </c>
      <c r="H850" s="221">
        <v>1500.53</v>
      </c>
      <c r="I850" s="222"/>
      <c r="J850" s="223">
        <f>ROUND(I850*H850,2)</f>
        <v>0</v>
      </c>
      <c r="K850" s="219" t="s">
        <v>1</v>
      </c>
      <c r="L850" s="44"/>
      <c r="M850" s="224" t="s">
        <v>1</v>
      </c>
      <c r="N850" s="225" t="s">
        <v>48</v>
      </c>
      <c r="O850" s="80"/>
      <c r="P850" s="226">
        <f>O850*H850</f>
        <v>0</v>
      </c>
      <c r="Q850" s="226">
        <v>0</v>
      </c>
      <c r="R850" s="226">
        <f>Q850*H850</f>
        <v>0</v>
      </c>
      <c r="S850" s="226">
        <v>0</v>
      </c>
      <c r="T850" s="227">
        <f>S850*H850</f>
        <v>0</v>
      </c>
      <c r="AR850" s="17" t="s">
        <v>1465</v>
      </c>
      <c r="AT850" s="17" t="s">
        <v>198</v>
      </c>
      <c r="AU850" s="17" t="s">
        <v>86</v>
      </c>
      <c r="AY850" s="17" t="s">
        <v>195</v>
      </c>
      <c r="BE850" s="228">
        <f>IF(N850="základní",J850,0)</f>
        <v>0</v>
      </c>
      <c r="BF850" s="228">
        <f>IF(N850="snížená",J850,0)</f>
        <v>0</v>
      </c>
      <c r="BG850" s="228">
        <f>IF(N850="zákl. přenesená",J850,0)</f>
        <v>0</v>
      </c>
      <c r="BH850" s="228">
        <f>IF(N850="sníž. přenesená",J850,0)</f>
        <v>0</v>
      </c>
      <c r="BI850" s="228">
        <f>IF(N850="nulová",J850,0)</f>
        <v>0</v>
      </c>
      <c r="BJ850" s="17" t="s">
        <v>84</v>
      </c>
      <c r="BK850" s="228">
        <f>ROUND(I850*H850,2)</f>
        <v>0</v>
      </c>
      <c r="BL850" s="17" t="s">
        <v>1465</v>
      </c>
      <c r="BM850" s="17" t="s">
        <v>1466</v>
      </c>
    </row>
    <row r="851" s="1" customFormat="1">
      <c r="B851" s="39"/>
      <c r="C851" s="40"/>
      <c r="D851" s="229" t="s">
        <v>205</v>
      </c>
      <c r="E851" s="40"/>
      <c r="F851" s="230" t="s">
        <v>1467</v>
      </c>
      <c r="G851" s="40"/>
      <c r="H851" s="40"/>
      <c r="I851" s="144"/>
      <c r="J851" s="40"/>
      <c r="K851" s="40"/>
      <c r="L851" s="44"/>
      <c r="M851" s="231"/>
      <c r="N851" s="80"/>
      <c r="O851" s="80"/>
      <c r="P851" s="80"/>
      <c r="Q851" s="80"/>
      <c r="R851" s="80"/>
      <c r="S851" s="80"/>
      <c r="T851" s="81"/>
      <c r="AT851" s="17" t="s">
        <v>205</v>
      </c>
      <c r="AU851" s="17" t="s">
        <v>86</v>
      </c>
    </row>
    <row r="852" s="15" customFormat="1">
      <c r="B852" s="268"/>
      <c r="C852" s="269"/>
      <c r="D852" s="229" t="s">
        <v>299</v>
      </c>
      <c r="E852" s="270" t="s">
        <v>1</v>
      </c>
      <c r="F852" s="271" t="s">
        <v>1468</v>
      </c>
      <c r="G852" s="269"/>
      <c r="H852" s="270" t="s">
        <v>1</v>
      </c>
      <c r="I852" s="272"/>
      <c r="J852" s="269"/>
      <c r="K852" s="269"/>
      <c r="L852" s="273"/>
      <c r="M852" s="274"/>
      <c r="N852" s="275"/>
      <c r="O852" s="275"/>
      <c r="P852" s="275"/>
      <c r="Q852" s="275"/>
      <c r="R852" s="275"/>
      <c r="S852" s="275"/>
      <c r="T852" s="276"/>
      <c r="AT852" s="277" t="s">
        <v>299</v>
      </c>
      <c r="AU852" s="277" t="s">
        <v>86</v>
      </c>
      <c r="AV852" s="15" t="s">
        <v>84</v>
      </c>
      <c r="AW852" s="15" t="s">
        <v>38</v>
      </c>
      <c r="AX852" s="15" t="s">
        <v>77</v>
      </c>
      <c r="AY852" s="277" t="s">
        <v>195</v>
      </c>
    </row>
    <row r="853" s="12" customFormat="1">
      <c r="B853" s="235"/>
      <c r="C853" s="236"/>
      <c r="D853" s="229" t="s">
        <v>299</v>
      </c>
      <c r="E853" s="237" t="s">
        <v>1</v>
      </c>
      <c r="F853" s="238" t="s">
        <v>1469</v>
      </c>
      <c r="G853" s="236"/>
      <c r="H853" s="239">
        <v>1426.49</v>
      </c>
      <c r="I853" s="240"/>
      <c r="J853" s="236"/>
      <c r="K853" s="236"/>
      <c r="L853" s="241"/>
      <c r="M853" s="242"/>
      <c r="N853" s="243"/>
      <c r="O853" s="243"/>
      <c r="P853" s="243"/>
      <c r="Q853" s="243"/>
      <c r="R853" s="243"/>
      <c r="S853" s="243"/>
      <c r="T853" s="244"/>
      <c r="AT853" s="245" t="s">
        <v>299</v>
      </c>
      <c r="AU853" s="245" t="s">
        <v>86</v>
      </c>
      <c r="AV853" s="12" t="s">
        <v>86</v>
      </c>
      <c r="AW853" s="12" t="s">
        <v>38</v>
      </c>
      <c r="AX853" s="12" t="s">
        <v>77</v>
      </c>
      <c r="AY853" s="245" t="s">
        <v>195</v>
      </c>
    </row>
    <row r="854" s="12" customFormat="1">
      <c r="B854" s="235"/>
      <c r="C854" s="236"/>
      <c r="D854" s="229" t="s">
        <v>299</v>
      </c>
      <c r="E854" s="237" t="s">
        <v>1</v>
      </c>
      <c r="F854" s="238" t="s">
        <v>1470</v>
      </c>
      <c r="G854" s="236"/>
      <c r="H854" s="239">
        <v>74.040000000000006</v>
      </c>
      <c r="I854" s="240"/>
      <c r="J854" s="236"/>
      <c r="K854" s="236"/>
      <c r="L854" s="241"/>
      <c r="M854" s="242"/>
      <c r="N854" s="243"/>
      <c r="O854" s="243"/>
      <c r="P854" s="243"/>
      <c r="Q854" s="243"/>
      <c r="R854" s="243"/>
      <c r="S854" s="243"/>
      <c r="T854" s="244"/>
      <c r="AT854" s="245" t="s">
        <v>299</v>
      </c>
      <c r="AU854" s="245" t="s">
        <v>86</v>
      </c>
      <c r="AV854" s="12" t="s">
        <v>86</v>
      </c>
      <c r="AW854" s="12" t="s">
        <v>38</v>
      </c>
      <c r="AX854" s="12" t="s">
        <v>77</v>
      </c>
      <c r="AY854" s="245" t="s">
        <v>195</v>
      </c>
    </row>
    <row r="855" s="13" customFormat="1">
      <c r="B855" s="246"/>
      <c r="C855" s="247"/>
      <c r="D855" s="229" t="s">
        <v>299</v>
      </c>
      <c r="E855" s="248" t="s">
        <v>1</v>
      </c>
      <c r="F855" s="249" t="s">
        <v>301</v>
      </c>
      <c r="G855" s="247"/>
      <c r="H855" s="250">
        <v>1500.53</v>
      </c>
      <c r="I855" s="251"/>
      <c r="J855" s="247"/>
      <c r="K855" s="247"/>
      <c r="L855" s="252"/>
      <c r="M855" s="253"/>
      <c r="N855" s="254"/>
      <c r="O855" s="254"/>
      <c r="P855" s="254"/>
      <c r="Q855" s="254"/>
      <c r="R855" s="254"/>
      <c r="S855" s="254"/>
      <c r="T855" s="255"/>
      <c r="AT855" s="256" t="s">
        <v>299</v>
      </c>
      <c r="AU855" s="256" t="s">
        <v>86</v>
      </c>
      <c r="AV855" s="13" t="s">
        <v>215</v>
      </c>
      <c r="AW855" s="13" t="s">
        <v>38</v>
      </c>
      <c r="AX855" s="13" t="s">
        <v>84</v>
      </c>
      <c r="AY855" s="256" t="s">
        <v>195</v>
      </c>
    </row>
    <row r="856" s="1" customFormat="1" ht="16.5" customHeight="1">
      <c r="B856" s="39"/>
      <c r="C856" s="217" t="s">
        <v>1471</v>
      </c>
      <c r="D856" s="217" t="s">
        <v>198</v>
      </c>
      <c r="E856" s="218" t="s">
        <v>1472</v>
      </c>
      <c r="F856" s="219" t="s">
        <v>1473</v>
      </c>
      <c r="G856" s="220" t="s">
        <v>321</v>
      </c>
      <c r="H856" s="221">
        <v>434.64600000000002</v>
      </c>
      <c r="I856" s="222"/>
      <c r="J856" s="223">
        <f>ROUND(I856*H856,2)</f>
        <v>0</v>
      </c>
      <c r="K856" s="219" t="s">
        <v>1</v>
      </c>
      <c r="L856" s="44"/>
      <c r="M856" s="224" t="s">
        <v>1</v>
      </c>
      <c r="N856" s="225" t="s">
        <v>48</v>
      </c>
      <c r="O856" s="80"/>
      <c r="P856" s="226">
        <f>O856*H856</f>
        <v>0</v>
      </c>
      <c r="Q856" s="226">
        <v>0</v>
      </c>
      <c r="R856" s="226">
        <f>Q856*H856</f>
        <v>0</v>
      </c>
      <c r="S856" s="226">
        <v>0</v>
      </c>
      <c r="T856" s="227">
        <f>S856*H856</f>
        <v>0</v>
      </c>
      <c r="AR856" s="17" t="s">
        <v>1465</v>
      </c>
      <c r="AT856" s="17" t="s">
        <v>198</v>
      </c>
      <c r="AU856" s="17" t="s">
        <v>86</v>
      </c>
      <c r="AY856" s="17" t="s">
        <v>195</v>
      </c>
      <c r="BE856" s="228">
        <f>IF(N856="základní",J856,0)</f>
        <v>0</v>
      </c>
      <c r="BF856" s="228">
        <f>IF(N856="snížená",J856,0)</f>
        <v>0</v>
      </c>
      <c r="BG856" s="228">
        <f>IF(N856="zákl. přenesená",J856,0)</f>
        <v>0</v>
      </c>
      <c r="BH856" s="228">
        <f>IF(N856="sníž. přenesená",J856,0)</f>
        <v>0</v>
      </c>
      <c r="BI856" s="228">
        <f>IF(N856="nulová",J856,0)</f>
        <v>0</v>
      </c>
      <c r="BJ856" s="17" t="s">
        <v>84</v>
      </c>
      <c r="BK856" s="228">
        <f>ROUND(I856*H856,2)</f>
        <v>0</v>
      </c>
      <c r="BL856" s="17" t="s">
        <v>1465</v>
      </c>
      <c r="BM856" s="17" t="s">
        <v>1474</v>
      </c>
    </row>
    <row r="857" s="1" customFormat="1">
      <c r="B857" s="39"/>
      <c r="C857" s="40"/>
      <c r="D857" s="229" t="s">
        <v>205</v>
      </c>
      <c r="E857" s="40"/>
      <c r="F857" s="230" t="s">
        <v>1475</v>
      </c>
      <c r="G857" s="40"/>
      <c r="H857" s="40"/>
      <c r="I857" s="144"/>
      <c r="J857" s="40"/>
      <c r="K857" s="40"/>
      <c r="L857" s="44"/>
      <c r="M857" s="231"/>
      <c r="N857" s="80"/>
      <c r="O857" s="80"/>
      <c r="P857" s="80"/>
      <c r="Q857" s="80"/>
      <c r="R857" s="80"/>
      <c r="S857" s="80"/>
      <c r="T857" s="81"/>
      <c r="AT857" s="17" t="s">
        <v>205</v>
      </c>
      <c r="AU857" s="17" t="s">
        <v>86</v>
      </c>
    </row>
    <row r="858" s="15" customFormat="1">
      <c r="B858" s="268"/>
      <c r="C858" s="269"/>
      <c r="D858" s="229" t="s">
        <v>299</v>
      </c>
      <c r="E858" s="270" t="s">
        <v>1</v>
      </c>
      <c r="F858" s="271" t="s">
        <v>1468</v>
      </c>
      <c r="G858" s="269"/>
      <c r="H858" s="270" t="s">
        <v>1</v>
      </c>
      <c r="I858" s="272"/>
      <c r="J858" s="269"/>
      <c r="K858" s="269"/>
      <c r="L858" s="273"/>
      <c r="M858" s="274"/>
      <c r="N858" s="275"/>
      <c r="O858" s="275"/>
      <c r="P858" s="275"/>
      <c r="Q858" s="275"/>
      <c r="R858" s="275"/>
      <c r="S858" s="275"/>
      <c r="T858" s="276"/>
      <c r="AT858" s="277" t="s">
        <v>299</v>
      </c>
      <c r="AU858" s="277" t="s">
        <v>86</v>
      </c>
      <c r="AV858" s="15" t="s">
        <v>84</v>
      </c>
      <c r="AW858" s="15" t="s">
        <v>38</v>
      </c>
      <c r="AX858" s="15" t="s">
        <v>77</v>
      </c>
      <c r="AY858" s="277" t="s">
        <v>195</v>
      </c>
    </row>
    <row r="859" s="12" customFormat="1">
      <c r="B859" s="235"/>
      <c r="C859" s="236"/>
      <c r="D859" s="229" t="s">
        <v>299</v>
      </c>
      <c r="E859" s="237" t="s">
        <v>1</v>
      </c>
      <c r="F859" s="238" t="s">
        <v>1476</v>
      </c>
      <c r="G859" s="236"/>
      <c r="H859" s="239">
        <v>434.64600000000002</v>
      </c>
      <c r="I859" s="240"/>
      <c r="J859" s="236"/>
      <c r="K859" s="236"/>
      <c r="L859" s="241"/>
      <c r="M859" s="242"/>
      <c r="N859" s="243"/>
      <c r="O859" s="243"/>
      <c r="P859" s="243"/>
      <c r="Q859" s="243"/>
      <c r="R859" s="243"/>
      <c r="S859" s="243"/>
      <c r="T859" s="244"/>
      <c r="AT859" s="245" t="s">
        <v>299</v>
      </c>
      <c r="AU859" s="245" t="s">
        <v>86</v>
      </c>
      <c r="AV859" s="12" t="s">
        <v>86</v>
      </c>
      <c r="AW859" s="12" t="s">
        <v>38</v>
      </c>
      <c r="AX859" s="12" t="s">
        <v>77</v>
      </c>
      <c r="AY859" s="245" t="s">
        <v>195</v>
      </c>
    </row>
    <row r="860" s="13" customFormat="1">
      <c r="B860" s="246"/>
      <c r="C860" s="247"/>
      <c r="D860" s="229" t="s">
        <v>299</v>
      </c>
      <c r="E860" s="248" t="s">
        <v>1</v>
      </c>
      <c r="F860" s="249" t="s">
        <v>301</v>
      </c>
      <c r="G860" s="247"/>
      <c r="H860" s="250">
        <v>434.64600000000002</v>
      </c>
      <c r="I860" s="251"/>
      <c r="J860" s="247"/>
      <c r="K860" s="247"/>
      <c r="L860" s="252"/>
      <c r="M860" s="253"/>
      <c r="N860" s="254"/>
      <c r="O860" s="254"/>
      <c r="P860" s="254"/>
      <c r="Q860" s="254"/>
      <c r="R860" s="254"/>
      <c r="S860" s="254"/>
      <c r="T860" s="255"/>
      <c r="AT860" s="256" t="s">
        <v>299</v>
      </c>
      <c r="AU860" s="256" t="s">
        <v>86</v>
      </c>
      <c r="AV860" s="13" t="s">
        <v>215</v>
      </c>
      <c r="AW860" s="13" t="s">
        <v>38</v>
      </c>
      <c r="AX860" s="13" t="s">
        <v>84</v>
      </c>
      <c r="AY860" s="256" t="s">
        <v>195</v>
      </c>
    </row>
    <row r="861" s="1" customFormat="1" ht="16.5" customHeight="1">
      <c r="B861" s="39"/>
      <c r="C861" s="217" t="s">
        <v>1477</v>
      </c>
      <c r="D861" s="217" t="s">
        <v>198</v>
      </c>
      <c r="E861" s="218" t="s">
        <v>1478</v>
      </c>
      <c r="F861" s="219" t="s">
        <v>1479</v>
      </c>
      <c r="G861" s="220" t="s">
        <v>321</v>
      </c>
      <c r="H861" s="221">
        <v>54.119999999999997</v>
      </c>
      <c r="I861" s="222"/>
      <c r="J861" s="223">
        <f>ROUND(I861*H861,2)</f>
        <v>0</v>
      </c>
      <c r="K861" s="219" t="s">
        <v>1</v>
      </c>
      <c r="L861" s="44"/>
      <c r="M861" s="224" t="s">
        <v>1</v>
      </c>
      <c r="N861" s="225" t="s">
        <v>48</v>
      </c>
      <c r="O861" s="80"/>
      <c r="P861" s="226">
        <f>O861*H861</f>
        <v>0</v>
      </c>
      <c r="Q861" s="226">
        <v>0</v>
      </c>
      <c r="R861" s="226">
        <f>Q861*H861</f>
        <v>0</v>
      </c>
      <c r="S861" s="226">
        <v>0</v>
      </c>
      <c r="T861" s="227">
        <f>S861*H861</f>
        <v>0</v>
      </c>
      <c r="AR861" s="17" t="s">
        <v>1465</v>
      </c>
      <c r="AT861" s="17" t="s">
        <v>198</v>
      </c>
      <c r="AU861" s="17" t="s">
        <v>86</v>
      </c>
      <c r="AY861" s="17" t="s">
        <v>195</v>
      </c>
      <c r="BE861" s="228">
        <f>IF(N861="základní",J861,0)</f>
        <v>0</v>
      </c>
      <c r="BF861" s="228">
        <f>IF(N861="snížená",J861,0)</f>
        <v>0</v>
      </c>
      <c r="BG861" s="228">
        <f>IF(N861="zákl. přenesená",J861,0)</f>
        <v>0</v>
      </c>
      <c r="BH861" s="228">
        <f>IF(N861="sníž. přenesená",J861,0)</f>
        <v>0</v>
      </c>
      <c r="BI861" s="228">
        <f>IF(N861="nulová",J861,0)</f>
        <v>0</v>
      </c>
      <c r="BJ861" s="17" t="s">
        <v>84</v>
      </c>
      <c r="BK861" s="228">
        <f>ROUND(I861*H861,2)</f>
        <v>0</v>
      </c>
      <c r="BL861" s="17" t="s">
        <v>1465</v>
      </c>
      <c r="BM861" s="17" t="s">
        <v>1480</v>
      </c>
    </row>
    <row r="862" s="1" customFormat="1">
      <c r="B862" s="39"/>
      <c r="C862" s="40"/>
      <c r="D862" s="229" t="s">
        <v>205</v>
      </c>
      <c r="E862" s="40"/>
      <c r="F862" s="230" t="s">
        <v>1481</v>
      </c>
      <c r="G862" s="40"/>
      <c r="H862" s="40"/>
      <c r="I862" s="144"/>
      <c r="J862" s="40"/>
      <c r="K862" s="40"/>
      <c r="L862" s="44"/>
      <c r="M862" s="231"/>
      <c r="N862" s="80"/>
      <c r="O862" s="80"/>
      <c r="P862" s="80"/>
      <c r="Q862" s="80"/>
      <c r="R862" s="80"/>
      <c r="S862" s="80"/>
      <c r="T862" s="81"/>
      <c r="AT862" s="17" t="s">
        <v>205</v>
      </c>
      <c r="AU862" s="17" t="s">
        <v>86</v>
      </c>
    </row>
    <row r="863" s="15" customFormat="1">
      <c r="B863" s="268"/>
      <c r="C863" s="269"/>
      <c r="D863" s="229" t="s">
        <v>299</v>
      </c>
      <c r="E863" s="270" t="s">
        <v>1</v>
      </c>
      <c r="F863" s="271" t="s">
        <v>1468</v>
      </c>
      <c r="G863" s="269"/>
      <c r="H863" s="270" t="s">
        <v>1</v>
      </c>
      <c r="I863" s="272"/>
      <c r="J863" s="269"/>
      <c r="K863" s="269"/>
      <c r="L863" s="273"/>
      <c r="M863" s="274"/>
      <c r="N863" s="275"/>
      <c r="O863" s="275"/>
      <c r="P863" s="275"/>
      <c r="Q863" s="275"/>
      <c r="R863" s="275"/>
      <c r="S863" s="275"/>
      <c r="T863" s="276"/>
      <c r="AT863" s="277" t="s">
        <v>299</v>
      </c>
      <c r="AU863" s="277" t="s">
        <v>86</v>
      </c>
      <c r="AV863" s="15" t="s">
        <v>84</v>
      </c>
      <c r="AW863" s="15" t="s">
        <v>38</v>
      </c>
      <c r="AX863" s="15" t="s">
        <v>77</v>
      </c>
      <c r="AY863" s="277" t="s">
        <v>195</v>
      </c>
    </row>
    <row r="864" s="12" customFormat="1">
      <c r="B864" s="235"/>
      <c r="C864" s="236"/>
      <c r="D864" s="229" t="s">
        <v>299</v>
      </c>
      <c r="E864" s="237" t="s">
        <v>1</v>
      </c>
      <c r="F864" s="238" t="s">
        <v>1482</v>
      </c>
      <c r="G864" s="236"/>
      <c r="H864" s="239">
        <v>54.119999999999997</v>
      </c>
      <c r="I864" s="240"/>
      <c r="J864" s="236"/>
      <c r="K864" s="236"/>
      <c r="L864" s="241"/>
      <c r="M864" s="242"/>
      <c r="N864" s="243"/>
      <c r="O864" s="243"/>
      <c r="P864" s="243"/>
      <c r="Q864" s="243"/>
      <c r="R864" s="243"/>
      <c r="S864" s="243"/>
      <c r="T864" s="244"/>
      <c r="AT864" s="245" t="s">
        <v>299</v>
      </c>
      <c r="AU864" s="245" t="s">
        <v>86</v>
      </c>
      <c r="AV864" s="12" t="s">
        <v>86</v>
      </c>
      <c r="AW864" s="12" t="s">
        <v>38</v>
      </c>
      <c r="AX864" s="12" t="s">
        <v>77</v>
      </c>
      <c r="AY864" s="245" t="s">
        <v>195</v>
      </c>
    </row>
    <row r="865" s="13" customFormat="1">
      <c r="B865" s="246"/>
      <c r="C865" s="247"/>
      <c r="D865" s="229" t="s">
        <v>299</v>
      </c>
      <c r="E865" s="248" t="s">
        <v>1</v>
      </c>
      <c r="F865" s="249" t="s">
        <v>301</v>
      </c>
      <c r="G865" s="247"/>
      <c r="H865" s="250">
        <v>54.119999999999997</v>
      </c>
      <c r="I865" s="251"/>
      <c r="J865" s="247"/>
      <c r="K865" s="247"/>
      <c r="L865" s="252"/>
      <c r="M865" s="253"/>
      <c r="N865" s="254"/>
      <c r="O865" s="254"/>
      <c r="P865" s="254"/>
      <c r="Q865" s="254"/>
      <c r="R865" s="254"/>
      <c r="S865" s="254"/>
      <c r="T865" s="255"/>
      <c r="AT865" s="256" t="s">
        <v>299</v>
      </c>
      <c r="AU865" s="256" t="s">
        <v>86</v>
      </c>
      <c r="AV865" s="13" t="s">
        <v>215</v>
      </c>
      <c r="AW865" s="13" t="s">
        <v>38</v>
      </c>
      <c r="AX865" s="13" t="s">
        <v>84</v>
      </c>
      <c r="AY865" s="256" t="s">
        <v>195</v>
      </c>
    </row>
    <row r="866" s="1" customFormat="1" ht="16.5" customHeight="1">
      <c r="B866" s="39"/>
      <c r="C866" s="217" t="s">
        <v>1483</v>
      </c>
      <c r="D866" s="217" t="s">
        <v>198</v>
      </c>
      <c r="E866" s="218" t="s">
        <v>1484</v>
      </c>
      <c r="F866" s="219" t="s">
        <v>1485</v>
      </c>
      <c r="G866" s="220" t="s">
        <v>404</v>
      </c>
      <c r="H866" s="221">
        <v>256.29000000000002</v>
      </c>
      <c r="I866" s="222"/>
      <c r="J866" s="223">
        <f>ROUND(I866*H866,2)</f>
        <v>0</v>
      </c>
      <c r="K866" s="219" t="s">
        <v>202</v>
      </c>
      <c r="L866" s="44"/>
      <c r="M866" s="224" t="s">
        <v>1</v>
      </c>
      <c r="N866" s="225" t="s">
        <v>48</v>
      </c>
      <c r="O866" s="80"/>
      <c r="P866" s="226">
        <f>O866*H866</f>
        <v>0</v>
      </c>
      <c r="Q866" s="226">
        <v>0.00027999999999999998</v>
      </c>
      <c r="R866" s="226">
        <f>Q866*H866</f>
        <v>0.071761199999999997</v>
      </c>
      <c r="S866" s="226">
        <v>0</v>
      </c>
      <c r="T866" s="227">
        <f>S866*H866</f>
        <v>0</v>
      </c>
      <c r="AR866" s="17" t="s">
        <v>376</v>
      </c>
      <c r="AT866" s="17" t="s">
        <v>198</v>
      </c>
      <c r="AU866" s="17" t="s">
        <v>86</v>
      </c>
      <c r="AY866" s="17" t="s">
        <v>195</v>
      </c>
      <c r="BE866" s="228">
        <f>IF(N866="základní",J866,0)</f>
        <v>0</v>
      </c>
      <c r="BF866" s="228">
        <f>IF(N866="snížená",J866,0)</f>
        <v>0</v>
      </c>
      <c r="BG866" s="228">
        <f>IF(N866="zákl. přenesená",J866,0)</f>
        <v>0</v>
      </c>
      <c r="BH866" s="228">
        <f>IF(N866="sníž. přenesená",J866,0)</f>
        <v>0</v>
      </c>
      <c r="BI866" s="228">
        <f>IF(N866="nulová",J866,0)</f>
        <v>0</v>
      </c>
      <c r="BJ866" s="17" t="s">
        <v>84</v>
      </c>
      <c r="BK866" s="228">
        <f>ROUND(I866*H866,2)</f>
        <v>0</v>
      </c>
      <c r="BL866" s="17" t="s">
        <v>376</v>
      </c>
      <c r="BM866" s="17" t="s">
        <v>1486</v>
      </c>
    </row>
    <row r="867" s="1" customFormat="1">
      <c r="B867" s="39"/>
      <c r="C867" s="40"/>
      <c r="D867" s="229" t="s">
        <v>205</v>
      </c>
      <c r="E867" s="40"/>
      <c r="F867" s="230" t="s">
        <v>1487</v>
      </c>
      <c r="G867" s="40"/>
      <c r="H867" s="40"/>
      <c r="I867" s="144"/>
      <c r="J867" s="40"/>
      <c r="K867" s="40"/>
      <c r="L867" s="44"/>
      <c r="M867" s="231"/>
      <c r="N867" s="80"/>
      <c r="O867" s="80"/>
      <c r="P867" s="80"/>
      <c r="Q867" s="80"/>
      <c r="R867" s="80"/>
      <c r="S867" s="80"/>
      <c r="T867" s="81"/>
      <c r="AT867" s="17" t="s">
        <v>205</v>
      </c>
      <c r="AU867" s="17" t="s">
        <v>86</v>
      </c>
    </row>
    <row r="868" s="1" customFormat="1" ht="16.5" customHeight="1">
      <c r="B868" s="39"/>
      <c r="C868" s="217" t="s">
        <v>1488</v>
      </c>
      <c r="D868" s="217" t="s">
        <v>198</v>
      </c>
      <c r="E868" s="218" t="s">
        <v>1489</v>
      </c>
      <c r="F868" s="219" t="s">
        <v>1490</v>
      </c>
      <c r="G868" s="220" t="s">
        <v>1041</v>
      </c>
      <c r="H868" s="288"/>
      <c r="I868" s="222"/>
      <c r="J868" s="223">
        <f>ROUND(I868*H868,2)</f>
        <v>0</v>
      </c>
      <c r="K868" s="219" t="s">
        <v>202</v>
      </c>
      <c r="L868" s="44"/>
      <c r="M868" s="224" t="s">
        <v>1</v>
      </c>
      <c r="N868" s="225" t="s">
        <v>48</v>
      </c>
      <c r="O868" s="80"/>
      <c r="P868" s="226">
        <f>O868*H868</f>
        <v>0</v>
      </c>
      <c r="Q868" s="226">
        <v>0</v>
      </c>
      <c r="R868" s="226">
        <f>Q868*H868</f>
        <v>0</v>
      </c>
      <c r="S868" s="226">
        <v>0</v>
      </c>
      <c r="T868" s="227">
        <f>S868*H868</f>
        <v>0</v>
      </c>
      <c r="AR868" s="17" t="s">
        <v>376</v>
      </c>
      <c r="AT868" s="17" t="s">
        <v>198</v>
      </c>
      <c r="AU868" s="17" t="s">
        <v>86</v>
      </c>
      <c r="AY868" s="17" t="s">
        <v>195</v>
      </c>
      <c r="BE868" s="228">
        <f>IF(N868="základní",J868,0)</f>
        <v>0</v>
      </c>
      <c r="BF868" s="228">
        <f>IF(N868="snížená",J868,0)</f>
        <v>0</v>
      </c>
      <c r="BG868" s="228">
        <f>IF(N868="zákl. přenesená",J868,0)</f>
        <v>0</v>
      </c>
      <c r="BH868" s="228">
        <f>IF(N868="sníž. přenesená",J868,0)</f>
        <v>0</v>
      </c>
      <c r="BI868" s="228">
        <f>IF(N868="nulová",J868,0)</f>
        <v>0</v>
      </c>
      <c r="BJ868" s="17" t="s">
        <v>84</v>
      </c>
      <c r="BK868" s="228">
        <f>ROUND(I868*H868,2)</f>
        <v>0</v>
      </c>
      <c r="BL868" s="17" t="s">
        <v>376</v>
      </c>
      <c r="BM868" s="17" t="s">
        <v>1491</v>
      </c>
    </row>
    <row r="869" s="11" customFormat="1" ht="22.8" customHeight="1">
      <c r="B869" s="201"/>
      <c r="C869" s="202"/>
      <c r="D869" s="203" t="s">
        <v>76</v>
      </c>
      <c r="E869" s="215" t="s">
        <v>1492</v>
      </c>
      <c r="F869" s="215" t="s">
        <v>1493</v>
      </c>
      <c r="G869" s="202"/>
      <c r="H869" s="202"/>
      <c r="I869" s="205"/>
      <c r="J869" s="216">
        <f>BK869</f>
        <v>0</v>
      </c>
      <c r="K869" s="202"/>
      <c r="L869" s="207"/>
      <c r="M869" s="208"/>
      <c r="N869" s="209"/>
      <c r="O869" s="209"/>
      <c r="P869" s="210">
        <f>SUM(P870:P947)</f>
        <v>0</v>
      </c>
      <c r="Q869" s="209"/>
      <c r="R869" s="210">
        <f>SUM(R870:R947)</f>
        <v>9.5314189999999996</v>
      </c>
      <c r="S869" s="209"/>
      <c r="T869" s="211">
        <f>SUM(T870:T947)</f>
        <v>0</v>
      </c>
      <c r="AR869" s="212" t="s">
        <v>86</v>
      </c>
      <c r="AT869" s="213" t="s">
        <v>76</v>
      </c>
      <c r="AU869" s="213" t="s">
        <v>84</v>
      </c>
      <c r="AY869" s="212" t="s">
        <v>195</v>
      </c>
      <c r="BK869" s="214">
        <f>SUM(BK870:BK947)</f>
        <v>0</v>
      </c>
    </row>
    <row r="870" s="1" customFormat="1" ht="16.5" customHeight="1">
      <c r="B870" s="39"/>
      <c r="C870" s="217" t="s">
        <v>1494</v>
      </c>
      <c r="D870" s="217" t="s">
        <v>198</v>
      </c>
      <c r="E870" s="218" t="s">
        <v>1495</v>
      </c>
      <c r="F870" s="219" t="s">
        <v>1496</v>
      </c>
      <c r="G870" s="220" t="s">
        <v>1497</v>
      </c>
      <c r="H870" s="221">
        <v>1</v>
      </c>
      <c r="I870" s="222"/>
      <c r="J870" s="223">
        <f>ROUND(I870*H870,2)</f>
        <v>0</v>
      </c>
      <c r="K870" s="219" t="s">
        <v>1</v>
      </c>
      <c r="L870" s="44"/>
      <c r="M870" s="224" t="s">
        <v>1</v>
      </c>
      <c r="N870" s="225" t="s">
        <v>48</v>
      </c>
      <c r="O870" s="80"/>
      <c r="P870" s="226">
        <f>O870*H870</f>
        <v>0</v>
      </c>
      <c r="Q870" s="226">
        <v>0.001</v>
      </c>
      <c r="R870" s="226">
        <f>Q870*H870</f>
        <v>0.001</v>
      </c>
      <c r="S870" s="226">
        <v>0</v>
      </c>
      <c r="T870" s="227">
        <f>S870*H870</f>
        <v>0</v>
      </c>
      <c r="AR870" s="17" t="s">
        <v>376</v>
      </c>
      <c r="AT870" s="17" t="s">
        <v>198</v>
      </c>
      <c r="AU870" s="17" t="s">
        <v>86</v>
      </c>
      <c r="AY870" s="17" t="s">
        <v>195</v>
      </c>
      <c r="BE870" s="228">
        <f>IF(N870="základní",J870,0)</f>
        <v>0</v>
      </c>
      <c r="BF870" s="228">
        <f>IF(N870="snížená",J870,0)</f>
        <v>0</v>
      </c>
      <c r="BG870" s="228">
        <f>IF(N870="zákl. přenesená",J870,0)</f>
        <v>0</v>
      </c>
      <c r="BH870" s="228">
        <f>IF(N870="sníž. přenesená",J870,0)</f>
        <v>0</v>
      </c>
      <c r="BI870" s="228">
        <f>IF(N870="nulová",J870,0)</f>
        <v>0</v>
      </c>
      <c r="BJ870" s="17" t="s">
        <v>84</v>
      </c>
      <c r="BK870" s="228">
        <f>ROUND(I870*H870,2)</f>
        <v>0</v>
      </c>
      <c r="BL870" s="17" t="s">
        <v>376</v>
      </c>
      <c r="BM870" s="17" t="s">
        <v>1498</v>
      </c>
    </row>
    <row r="871" s="1" customFormat="1">
      <c r="B871" s="39"/>
      <c r="C871" s="40"/>
      <c r="D871" s="229" t="s">
        <v>205</v>
      </c>
      <c r="E871" s="40"/>
      <c r="F871" s="230" t="s">
        <v>1499</v>
      </c>
      <c r="G871" s="40"/>
      <c r="H871" s="40"/>
      <c r="I871" s="144"/>
      <c r="J871" s="40"/>
      <c r="K871" s="40"/>
      <c r="L871" s="44"/>
      <c r="M871" s="231"/>
      <c r="N871" s="80"/>
      <c r="O871" s="80"/>
      <c r="P871" s="80"/>
      <c r="Q871" s="80"/>
      <c r="R871" s="80"/>
      <c r="S871" s="80"/>
      <c r="T871" s="81"/>
      <c r="AT871" s="17" t="s">
        <v>205</v>
      </c>
      <c r="AU871" s="17" t="s">
        <v>86</v>
      </c>
    </row>
    <row r="872" s="12" customFormat="1">
      <c r="B872" s="235"/>
      <c r="C872" s="236"/>
      <c r="D872" s="229" t="s">
        <v>299</v>
      </c>
      <c r="E872" s="237" t="s">
        <v>1</v>
      </c>
      <c r="F872" s="238" t="s">
        <v>1500</v>
      </c>
      <c r="G872" s="236"/>
      <c r="H872" s="239">
        <v>1</v>
      </c>
      <c r="I872" s="240"/>
      <c r="J872" s="236"/>
      <c r="K872" s="236"/>
      <c r="L872" s="241"/>
      <c r="M872" s="242"/>
      <c r="N872" s="243"/>
      <c r="O872" s="243"/>
      <c r="P872" s="243"/>
      <c r="Q872" s="243"/>
      <c r="R872" s="243"/>
      <c r="S872" s="243"/>
      <c r="T872" s="244"/>
      <c r="AT872" s="245" t="s">
        <v>299</v>
      </c>
      <c r="AU872" s="245" t="s">
        <v>86</v>
      </c>
      <c r="AV872" s="12" t="s">
        <v>86</v>
      </c>
      <c r="AW872" s="12" t="s">
        <v>38</v>
      </c>
      <c r="AX872" s="12" t="s">
        <v>77</v>
      </c>
      <c r="AY872" s="245" t="s">
        <v>195</v>
      </c>
    </row>
    <row r="873" s="13" customFormat="1">
      <c r="B873" s="246"/>
      <c r="C873" s="247"/>
      <c r="D873" s="229" t="s">
        <v>299</v>
      </c>
      <c r="E873" s="248" t="s">
        <v>1</v>
      </c>
      <c r="F873" s="249" t="s">
        <v>301</v>
      </c>
      <c r="G873" s="247"/>
      <c r="H873" s="250">
        <v>1</v>
      </c>
      <c r="I873" s="251"/>
      <c r="J873" s="247"/>
      <c r="K873" s="247"/>
      <c r="L873" s="252"/>
      <c r="M873" s="253"/>
      <c r="N873" s="254"/>
      <c r="O873" s="254"/>
      <c r="P873" s="254"/>
      <c r="Q873" s="254"/>
      <c r="R873" s="254"/>
      <c r="S873" s="254"/>
      <c r="T873" s="255"/>
      <c r="AT873" s="256" t="s">
        <v>299</v>
      </c>
      <c r="AU873" s="256" t="s">
        <v>86</v>
      </c>
      <c r="AV873" s="13" t="s">
        <v>215</v>
      </c>
      <c r="AW873" s="13" t="s">
        <v>38</v>
      </c>
      <c r="AX873" s="13" t="s">
        <v>84</v>
      </c>
      <c r="AY873" s="256" t="s">
        <v>195</v>
      </c>
    </row>
    <row r="874" s="1" customFormat="1" ht="16.5" customHeight="1">
      <c r="B874" s="39"/>
      <c r="C874" s="217" t="s">
        <v>1501</v>
      </c>
      <c r="D874" s="217" t="s">
        <v>198</v>
      </c>
      <c r="E874" s="218" t="s">
        <v>1502</v>
      </c>
      <c r="F874" s="219" t="s">
        <v>1503</v>
      </c>
      <c r="G874" s="220" t="s">
        <v>1504</v>
      </c>
      <c r="H874" s="221">
        <v>5566</v>
      </c>
      <c r="I874" s="222"/>
      <c r="J874" s="223">
        <f>ROUND(I874*H874,2)</f>
        <v>0</v>
      </c>
      <c r="K874" s="219" t="s">
        <v>1</v>
      </c>
      <c r="L874" s="44"/>
      <c r="M874" s="224" t="s">
        <v>1</v>
      </c>
      <c r="N874" s="225" t="s">
        <v>48</v>
      </c>
      <c r="O874" s="80"/>
      <c r="P874" s="226">
        <f>O874*H874</f>
        <v>0</v>
      </c>
      <c r="Q874" s="226">
        <v>0.001</v>
      </c>
      <c r="R874" s="226">
        <f>Q874*H874</f>
        <v>5.5659999999999998</v>
      </c>
      <c r="S874" s="226">
        <v>0</v>
      </c>
      <c r="T874" s="227">
        <f>S874*H874</f>
        <v>0</v>
      </c>
      <c r="AR874" s="17" t="s">
        <v>376</v>
      </c>
      <c r="AT874" s="17" t="s">
        <v>198</v>
      </c>
      <c r="AU874" s="17" t="s">
        <v>86</v>
      </c>
      <c r="AY874" s="17" t="s">
        <v>195</v>
      </c>
      <c r="BE874" s="228">
        <f>IF(N874="základní",J874,0)</f>
        <v>0</v>
      </c>
      <c r="BF874" s="228">
        <f>IF(N874="snížená",J874,0)</f>
        <v>0</v>
      </c>
      <c r="BG874" s="228">
        <f>IF(N874="zákl. přenesená",J874,0)</f>
        <v>0</v>
      </c>
      <c r="BH874" s="228">
        <f>IF(N874="sníž. přenesená",J874,0)</f>
        <v>0</v>
      </c>
      <c r="BI874" s="228">
        <f>IF(N874="nulová",J874,0)</f>
        <v>0</v>
      </c>
      <c r="BJ874" s="17" t="s">
        <v>84</v>
      </c>
      <c r="BK874" s="228">
        <f>ROUND(I874*H874,2)</f>
        <v>0</v>
      </c>
      <c r="BL874" s="17" t="s">
        <v>376</v>
      </c>
      <c r="BM874" s="17" t="s">
        <v>1505</v>
      </c>
    </row>
    <row r="875" s="1" customFormat="1">
      <c r="B875" s="39"/>
      <c r="C875" s="40"/>
      <c r="D875" s="229" t="s">
        <v>205</v>
      </c>
      <c r="E875" s="40"/>
      <c r="F875" s="230" t="s">
        <v>1506</v>
      </c>
      <c r="G875" s="40"/>
      <c r="H875" s="40"/>
      <c r="I875" s="144"/>
      <c r="J875" s="40"/>
      <c r="K875" s="40"/>
      <c r="L875" s="44"/>
      <c r="M875" s="231"/>
      <c r="N875" s="80"/>
      <c r="O875" s="80"/>
      <c r="P875" s="80"/>
      <c r="Q875" s="80"/>
      <c r="R875" s="80"/>
      <c r="S875" s="80"/>
      <c r="T875" s="81"/>
      <c r="AT875" s="17" t="s">
        <v>205</v>
      </c>
      <c r="AU875" s="17" t="s">
        <v>86</v>
      </c>
    </row>
    <row r="876" s="15" customFormat="1">
      <c r="B876" s="268"/>
      <c r="C876" s="269"/>
      <c r="D876" s="229" t="s">
        <v>299</v>
      </c>
      <c r="E876" s="270" t="s">
        <v>1</v>
      </c>
      <c r="F876" s="271" t="s">
        <v>848</v>
      </c>
      <c r="G876" s="269"/>
      <c r="H876" s="270" t="s">
        <v>1</v>
      </c>
      <c r="I876" s="272"/>
      <c r="J876" s="269"/>
      <c r="K876" s="269"/>
      <c r="L876" s="273"/>
      <c r="M876" s="274"/>
      <c r="N876" s="275"/>
      <c r="O876" s="275"/>
      <c r="P876" s="275"/>
      <c r="Q876" s="275"/>
      <c r="R876" s="275"/>
      <c r="S876" s="275"/>
      <c r="T876" s="276"/>
      <c r="AT876" s="277" t="s">
        <v>299</v>
      </c>
      <c r="AU876" s="277" t="s">
        <v>86</v>
      </c>
      <c r="AV876" s="15" t="s">
        <v>84</v>
      </c>
      <c r="AW876" s="15" t="s">
        <v>38</v>
      </c>
      <c r="AX876" s="15" t="s">
        <v>77</v>
      </c>
      <c r="AY876" s="277" t="s">
        <v>195</v>
      </c>
    </row>
    <row r="877" s="15" customFormat="1">
      <c r="B877" s="268"/>
      <c r="C877" s="269"/>
      <c r="D877" s="229" t="s">
        <v>299</v>
      </c>
      <c r="E877" s="270" t="s">
        <v>1</v>
      </c>
      <c r="F877" s="271" t="s">
        <v>1507</v>
      </c>
      <c r="G877" s="269"/>
      <c r="H877" s="270" t="s">
        <v>1</v>
      </c>
      <c r="I877" s="272"/>
      <c r="J877" s="269"/>
      <c r="K877" s="269"/>
      <c r="L877" s="273"/>
      <c r="M877" s="274"/>
      <c r="N877" s="275"/>
      <c r="O877" s="275"/>
      <c r="P877" s="275"/>
      <c r="Q877" s="275"/>
      <c r="R877" s="275"/>
      <c r="S877" s="275"/>
      <c r="T877" s="276"/>
      <c r="AT877" s="277" t="s">
        <v>299</v>
      </c>
      <c r="AU877" s="277" t="s">
        <v>86</v>
      </c>
      <c r="AV877" s="15" t="s">
        <v>84</v>
      </c>
      <c r="AW877" s="15" t="s">
        <v>38</v>
      </c>
      <c r="AX877" s="15" t="s">
        <v>77</v>
      </c>
      <c r="AY877" s="277" t="s">
        <v>195</v>
      </c>
    </row>
    <row r="878" s="12" customFormat="1">
      <c r="B878" s="235"/>
      <c r="C878" s="236"/>
      <c r="D878" s="229" t="s">
        <v>299</v>
      </c>
      <c r="E878" s="237" t="s">
        <v>1</v>
      </c>
      <c r="F878" s="238" t="s">
        <v>1508</v>
      </c>
      <c r="G878" s="236"/>
      <c r="H878" s="239">
        <v>1550</v>
      </c>
      <c r="I878" s="240"/>
      <c r="J878" s="236"/>
      <c r="K878" s="236"/>
      <c r="L878" s="241"/>
      <c r="M878" s="242"/>
      <c r="N878" s="243"/>
      <c r="O878" s="243"/>
      <c r="P878" s="243"/>
      <c r="Q878" s="243"/>
      <c r="R878" s="243"/>
      <c r="S878" s="243"/>
      <c r="T878" s="244"/>
      <c r="AT878" s="245" t="s">
        <v>299</v>
      </c>
      <c r="AU878" s="245" t="s">
        <v>86</v>
      </c>
      <c r="AV878" s="12" t="s">
        <v>86</v>
      </c>
      <c r="AW878" s="12" t="s">
        <v>38</v>
      </c>
      <c r="AX878" s="12" t="s">
        <v>77</v>
      </c>
      <c r="AY878" s="245" t="s">
        <v>195</v>
      </c>
    </row>
    <row r="879" s="12" customFormat="1">
      <c r="B879" s="235"/>
      <c r="C879" s="236"/>
      <c r="D879" s="229" t="s">
        <v>299</v>
      </c>
      <c r="E879" s="237" t="s">
        <v>1</v>
      </c>
      <c r="F879" s="238" t="s">
        <v>1509</v>
      </c>
      <c r="G879" s="236"/>
      <c r="H879" s="239">
        <v>3510</v>
      </c>
      <c r="I879" s="240"/>
      <c r="J879" s="236"/>
      <c r="K879" s="236"/>
      <c r="L879" s="241"/>
      <c r="M879" s="242"/>
      <c r="N879" s="243"/>
      <c r="O879" s="243"/>
      <c r="P879" s="243"/>
      <c r="Q879" s="243"/>
      <c r="R879" s="243"/>
      <c r="S879" s="243"/>
      <c r="T879" s="244"/>
      <c r="AT879" s="245" t="s">
        <v>299</v>
      </c>
      <c r="AU879" s="245" t="s">
        <v>86</v>
      </c>
      <c r="AV879" s="12" t="s">
        <v>86</v>
      </c>
      <c r="AW879" s="12" t="s">
        <v>38</v>
      </c>
      <c r="AX879" s="12" t="s">
        <v>77</v>
      </c>
      <c r="AY879" s="245" t="s">
        <v>195</v>
      </c>
    </row>
    <row r="880" s="14" customFormat="1">
      <c r="B880" s="257"/>
      <c r="C880" s="258"/>
      <c r="D880" s="229" t="s">
        <v>299</v>
      </c>
      <c r="E880" s="259" t="s">
        <v>1</v>
      </c>
      <c r="F880" s="260" t="s">
        <v>317</v>
      </c>
      <c r="G880" s="258"/>
      <c r="H880" s="261">
        <v>5060</v>
      </c>
      <c r="I880" s="262"/>
      <c r="J880" s="258"/>
      <c r="K880" s="258"/>
      <c r="L880" s="263"/>
      <c r="M880" s="264"/>
      <c r="N880" s="265"/>
      <c r="O880" s="265"/>
      <c r="P880" s="265"/>
      <c r="Q880" s="265"/>
      <c r="R880" s="265"/>
      <c r="S880" s="265"/>
      <c r="T880" s="266"/>
      <c r="AT880" s="267" t="s">
        <v>299</v>
      </c>
      <c r="AU880" s="267" t="s">
        <v>86</v>
      </c>
      <c r="AV880" s="14" t="s">
        <v>210</v>
      </c>
      <c r="AW880" s="14" t="s">
        <v>38</v>
      </c>
      <c r="AX880" s="14" t="s">
        <v>77</v>
      </c>
      <c r="AY880" s="267" t="s">
        <v>195</v>
      </c>
    </row>
    <row r="881" s="12" customFormat="1">
      <c r="B881" s="235"/>
      <c r="C881" s="236"/>
      <c r="D881" s="229" t="s">
        <v>299</v>
      </c>
      <c r="E881" s="237" t="s">
        <v>1</v>
      </c>
      <c r="F881" s="238" t="s">
        <v>1510</v>
      </c>
      <c r="G881" s="236"/>
      <c r="H881" s="239">
        <v>506</v>
      </c>
      <c r="I881" s="240"/>
      <c r="J881" s="236"/>
      <c r="K881" s="236"/>
      <c r="L881" s="241"/>
      <c r="M881" s="242"/>
      <c r="N881" s="243"/>
      <c r="O881" s="243"/>
      <c r="P881" s="243"/>
      <c r="Q881" s="243"/>
      <c r="R881" s="243"/>
      <c r="S881" s="243"/>
      <c r="T881" s="244"/>
      <c r="AT881" s="245" t="s">
        <v>299</v>
      </c>
      <c r="AU881" s="245" t="s">
        <v>86</v>
      </c>
      <c r="AV881" s="12" t="s">
        <v>86</v>
      </c>
      <c r="AW881" s="12" t="s">
        <v>38</v>
      </c>
      <c r="AX881" s="12" t="s">
        <v>77</v>
      </c>
      <c r="AY881" s="245" t="s">
        <v>195</v>
      </c>
    </row>
    <row r="882" s="13" customFormat="1">
      <c r="B882" s="246"/>
      <c r="C882" s="247"/>
      <c r="D882" s="229" t="s">
        <v>299</v>
      </c>
      <c r="E882" s="248" t="s">
        <v>1</v>
      </c>
      <c r="F882" s="249" t="s">
        <v>301</v>
      </c>
      <c r="G882" s="247"/>
      <c r="H882" s="250">
        <v>5566</v>
      </c>
      <c r="I882" s="251"/>
      <c r="J882" s="247"/>
      <c r="K882" s="247"/>
      <c r="L882" s="252"/>
      <c r="M882" s="253"/>
      <c r="N882" s="254"/>
      <c r="O882" s="254"/>
      <c r="P882" s="254"/>
      <c r="Q882" s="254"/>
      <c r="R882" s="254"/>
      <c r="S882" s="254"/>
      <c r="T882" s="255"/>
      <c r="AT882" s="256" t="s">
        <v>299</v>
      </c>
      <c r="AU882" s="256" t="s">
        <v>86</v>
      </c>
      <c r="AV882" s="13" t="s">
        <v>215</v>
      </c>
      <c r="AW882" s="13" t="s">
        <v>38</v>
      </c>
      <c r="AX882" s="13" t="s">
        <v>84</v>
      </c>
      <c r="AY882" s="256" t="s">
        <v>195</v>
      </c>
    </row>
    <row r="883" s="1" customFormat="1" ht="16.5" customHeight="1">
      <c r="B883" s="39"/>
      <c r="C883" s="217" t="s">
        <v>1511</v>
      </c>
      <c r="D883" s="217" t="s">
        <v>198</v>
      </c>
      <c r="E883" s="218" t="s">
        <v>1512</v>
      </c>
      <c r="F883" s="219" t="s">
        <v>1513</v>
      </c>
      <c r="G883" s="220" t="s">
        <v>321</v>
      </c>
      <c r="H883" s="221">
        <v>939.33799999999997</v>
      </c>
      <c r="I883" s="222"/>
      <c r="J883" s="223">
        <f>ROUND(I883*H883,2)</f>
        <v>0</v>
      </c>
      <c r="K883" s="219" t="s">
        <v>1</v>
      </c>
      <c r="L883" s="44"/>
      <c r="M883" s="224" t="s">
        <v>1</v>
      </c>
      <c r="N883" s="225" t="s">
        <v>48</v>
      </c>
      <c r="O883" s="80"/>
      <c r="P883" s="226">
        <f>O883*H883</f>
        <v>0</v>
      </c>
      <c r="Q883" s="226">
        <v>0.001</v>
      </c>
      <c r="R883" s="226">
        <f>Q883*H883</f>
        <v>0.93933800000000001</v>
      </c>
      <c r="S883" s="226">
        <v>0</v>
      </c>
      <c r="T883" s="227">
        <f>S883*H883</f>
        <v>0</v>
      </c>
      <c r="AR883" s="17" t="s">
        <v>376</v>
      </c>
      <c r="AT883" s="17" t="s">
        <v>198</v>
      </c>
      <c r="AU883" s="17" t="s">
        <v>86</v>
      </c>
      <c r="AY883" s="17" t="s">
        <v>195</v>
      </c>
      <c r="BE883" s="228">
        <f>IF(N883="základní",J883,0)</f>
        <v>0</v>
      </c>
      <c r="BF883" s="228">
        <f>IF(N883="snížená",J883,0)</f>
        <v>0</v>
      </c>
      <c r="BG883" s="228">
        <f>IF(N883="zákl. přenesená",J883,0)</f>
        <v>0</v>
      </c>
      <c r="BH883" s="228">
        <f>IF(N883="sníž. přenesená",J883,0)</f>
        <v>0</v>
      </c>
      <c r="BI883" s="228">
        <f>IF(N883="nulová",J883,0)</f>
        <v>0</v>
      </c>
      <c r="BJ883" s="17" t="s">
        <v>84</v>
      </c>
      <c r="BK883" s="228">
        <f>ROUND(I883*H883,2)</f>
        <v>0</v>
      </c>
      <c r="BL883" s="17" t="s">
        <v>376</v>
      </c>
      <c r="BM883" s="17" t="s">
        <v>1514</v>
      </c>
    </row>
    <row r="884" s="1" customFormat="1">
      <c r="B884" s="39"/>
      <c r="C884" s="40"/>
      <c r="D884" s="229" t="s">
        <v>205</v>
      </c>
      <c r="E884" s="40"/>
      <c r="F884" s="230" t="s">
        <v>1515</v>
      </c>
      <c r="G884" s="40"/>
      <c r="H884" s="40"/>
      <c r="I884" s="144"/>
      <c r="J884" s="40"/>
      <c r="K884" s="40"/>
      <c r="L884" s="44"/>
      <c r="M884" s="231"/>
      <c r="N884" s="80"/>
      <c r="O884" s="80"/>
      <c r="P884" s="80"/>
      <c r="Q884" s="80"/>
      <c r="R884" s="80"/>
      <c r="S884" s="80"/>
      <c r="T884" s="81"/>
      <c r="AT884" s="17" t="s">
        <v>205</v>
      </c>
      <c r="AU884" s="17" t="s">
        <v>86</v>
      </c>
    </row>
    <row r="885" s="15" customFormat="1">
      <c r="B885" s="268"/>
      <c r="C885" s="269"/>
      <c r="D885" s="229" t="s">
        <v>299</v>
      </c>
      <c r="E885" s="270" t="s">
        <v>1</v>
      </c>
      <c r="F885" s="271" t="s">
        <v>848</v>
      </c>
      <c r="G885" s="269"/>
      <c r="H885" s="270" t="s">
        <v>1</v>
      </c>
      <c r="I885" s="272"/>
      <c r="J885" s="269"/>
      <c r="K885" s="269"/>
      <c r="L885" s="273"/>
      <c r="M885" s="274"/>
      <c r="N885" s="275"/>
      <c r="O885" s="275"/>
      <c r="P885" s="275"/>
      <c r="Q885" s="275"/>
      <c r="R885" s="275"/>
      <c r="S885" s="275"/>
      <c r="T885" s="276"/>
      <c r="AT885" s="277" t="s">
        <v>299</v>
      </c>
      <c r="AU885" s="277" t="s">
        <v>86</v>
      </c>
      <c r="AV885" s="15" t="s">
        <v>84</v>
      </c>
      <c r="AW885" s="15" t="s">
        <v>38</v>
      </c>
      <c r="AX885" s="15" t="s">
        <v>77</v>
      </c>
      <c r="AY885" s="277" t="s">
        <v>195</v>
      </c>
    </row>
    <row r="886" s="15" customFormat="1">
      <c r="B886" s="268"/>
      <c r="C886" s="269"/>
      <c r="D886" s="229" t="s">
        <v>299</v>
      </c>
      <c r="E886" s="270" t="s">
        <v>1</v>
      </c>
      <c r="F886" s="271" t="s">
        <v>1516</v>
      </c>
      <c r="G886" s="269"/>
      <c r="H886" s="270" t="s">
        <v>1</v>
      </c>
      <c r="I886" s="272"/>
      <c r="J886" s="269"/>
      <c r="K886" s="269"/>
      <c r="L886" s="273"/>
      <c r="M886" s="274"/>
      <c r="N886" s="275"/>
      <c r="O886" s="275"/>
      <c r="P886" s="275"/>
      <c r="Q886" s="275"/>
      <c r="R886" s="275"/>
      <c r="S886" s="275"/>
      <c r="T886" s="276"/>
      <c r="AT886" s="277" t="s">
        <v>299</v>
      </c>
      <c r="AU886" s="277" t="s">
        <v>86</v>
      </c>
      <c r="AV886" s="15" t="s">
        <v>84</v>
      </c>
      <c r="AW886" s="15" t="s">
        <v>38</v>
      </c>
      <c r="AX886" s="15" t="s">
        <v>77</v>
      </c>
      <c r="AY886" s="277" t="s">
        <v>195</v>
      </c>
    </row>
    <row r="887" s="12" customFormat="1">
      <c r="B887" s="235"/>
      <c r="C887" s="236"/>
      <c r="D887" s="229" t="s">
        <v>299</v>
      </c>
      <c r="E887" s="237" t="s">
        <v>1</v>
      </c>
      <c r="F887" s="238" t="s">
        <v>1517</v>
      </c>
      <c r="G887" s="236"/>
      <c r="H887" s="239">
        <v>958.37099999999998</v>
      </c>
      <c r="I887" s="240"/>
      <c r="J887" s="236"/>
      <c r="K887" s="236"/>
      <c r="L887" s="241"/>
      <c r="M887" s="242"/>
      <c r="N887" s="243"/>
      <c r="O887" s="243"/>
      <c r="P887" s="243"/>
      <c r="Q887" s="243"/>
      <c r="R887" s="243"/>
      <c r="S887" s="243"/>
      <c r="T887" s="244"/>
      <c r="AT887" s="245" t="s">
        <v>299</v>
      </c>
      <c r="AU887" s="245" t="s">
        <v>86</v>
      </c>
      <c r="AV887" s="12" t="s">
        <v>86</v>
      </c>
      <c r="AW887" s="12" t="s">
        <v>38</v>
      </c>
      <c r="AX887" s="12" t="s">
        <v>77</v>
      </c>
      <c r="AY887" s="245" t="s">
        <v>195</v>
      </c>
    </row>
    <row r="888" s="12" customFormat="1">
      <c r="B888" s="235"/>
      <c r="C888" s="236"/>
      <c r="D888" s="229" t="s">
        <v>299</v>
      </c>
      <c r="E888" s="237" t="s">
        <v>1</v>
      </c>
      <c r="F888" s="238" t="s">
        <v>1518</v>
      </c>
      <c r="G888" s="236"/>
      <c r="H888" s="239">
        <v>98.106999999999999</v>
      </c>
      <c r="I888" s="240"/>
      <c r="J888" s="236"/>
      <c r="K888" s="236"/>
      <c r="L888" s="241"/>
      <c r="M888" s="242"/>
      <c r="N888" s="243"/>
      <c r="O888" s="243"/>
      <c r="P888" s="243"/>
      <c r="Q888" s="243"/>
      <c r="R888" s="243"/>
      <c r="S888" s="243"/>
      <c r="T888" s="244"/>
      <c r="AT888" s="245" t="s">
        <v>299</v>
      </c>
      <c r="AU888" s="245" t="s">
        <v>86</v>
      </c>
      <c r="AV888" s="12" t="s">
        <v>86</v>
      </c>
      <c r="AW888" s="12" t="s">
        <v>38</v>
      </c>
      <c r="AX888" s="12" t="s">
        <v>77</v>
      </c>
      <c r="AY888" s="245" t="s">
        <v>195</v>
      </c>
    </row>
    <row r="889" s="14" customFormat="1">
      <c r="B889" s="257"/>
      <c r="C889" s="258"/>
      <c r="D889" s="229" t="s">
        <v>299</v>
      </c>
      <c r="E889" s="259" t="s">
        <v>1</v>
      </c>
      <c r="F889" s="260" t="s">
        <v>317</v>
      </c>
      <c r="G889" s="258"/>
      <c r="H889" s="261">
        <v>1056.4780000000001</v>
      </c>
      <c r="I889" s="262"/>
      <c r="J889" s="258"/>
      <c r="K889" s="258"/>
      <c r="L889" s="263"/>
      <c r="M889" s="264"/>
      <c r="N889" s="265"/>
      <c r="O889" s="265"/>
      <c r="P889" s="265"/>
      <c r="Q889" s="265"/>
      <c r="R889" s="265"/>
      <c r="S889" s="265"/>
      <c r="T889" s="266"/>
      <c r="AT889" s="267" t="s">
        <v>299</v>
      </c>
      <c r="AU889" s="267" t="s">
        <v>86</v>
      </c>
      <c r="AV889" s="14" t="s">
        <v>210</v>
      </c>
      <c r="AW889" s="14" t="s">
        <v>38</v>
      </c>
      <c r="AX889" s="14" t="s">
        <v>77</v>
      </c>
      <c r="AY889" s="267" t="s">
        <v>195</v>
      </c>
    </row>
    <row r="890" s="15" customFormat="1">
      <c r="B890" s="268"/>
      <c r="C890" s="269"/>
      <c r="D890" s="229" t="s">
        <v>299</v>
      </c>
      <c r="E890" s="270" t="s">
        <v>1</v>
      </c>
      <c r="F890" s="271" t="s">
        <v>1519</v>
      </c>
      <c r="G890" s="269"/>
      <c r="H890" s="270" t="s">
        <v>1</v>
      </c>
      <c r="I890" s="272"/>
      <c r="J890" s="269"/>
      <c r="K890" s="269"/>
      <c r="L890" s="273"/>
      <c r="M890" s="274"/>
      <c r="N890" s="275"/>
      <c r="O890" s="275"/>
      <c r="P890" s="275"/>
      <c r="Q890" s="275"/>
      <c r="R890" s="275"/>
      <c r="S890" s="275"/>
      <c r="T890" s="276"/>
      <c r="AT890" s="277" t="s">
        <v>299</v>
      </c>
      <c r="AU890" s="277" t="s">
        <v>86</v>
      </c>
      <c r="AV890" s="15" t="s">
        <v>84</v>
      </c>
      <c r="AW890" s="15" t="s">
        <v>38</v>
      </c>
      <c r="AX890" s="15" t="s">
        <v>77</v>
      </c>
      <c r="AY890" s="277" t="s">
        <v>195</v>
      </c>
    </row>
    <row r="891" s="12" customFormat="1">
      <c r="B891" s="235"/>
      <c r="C891" s="236"/>
      <c r="D891" s="229" t="s">
        <v>299</v>
      </c>
      <c r="E891" s="237" t="s">
        <v>1</v>
      </c>
      <c r="F891" s="238" t="s">
        <v>1520</v>
      </c>
      <c r="G891" s="236"/>
      <c r="H891" s="239">
        <v>-54.600000000000001</v>
      </c>
      <c r="I891" s="240"/>
      <c r="J891" s="236"/>
      <c r="K891" s="236"/>
      <c r="L891" s="241"/>
      <c r="M891" s="242"/>
      <c r="N891" s="243"/>
      <c r="O891" s="243"/>
      <c r="P891" s="243"/>
      <c r="Q891" s="243"/>
      <c r="R891" s="243"/>
      <c r="S891" s="243"/>
      <c r="T891" s="244"/>
      <c r="AT891" s="245" t="s">
        <v>299</v>
      </c>
      <c r="AU891" s="245" t="s">
        <v>86</v>
      </c>
      <c r="AV891" s="12" t="s">
        <v>86</v>
      </c>
      <c r="AW891" s="12" t="s">
        <v>38</v>
      </c>
      <c r="AX891" s="12" t="s">
        <v>77</v>
      </c>
      <c r="AY891" s="245" t="s">
        <v>195</v>
      </c>
    </row>
    <row r="892" s="12" customFormat="1">
      <c r="B892" s="235"/>
      <c r="C892" s="236"/>
      <c r="D892" s="229" t="s">
        <v>299</v>
      </c>
      <c r="E892" s="237" t="s">
        <v>1</v>
      </c>
      <c r="F892" s="238" t="s">
        <v>1521</v>
      </c>
      <c r="G892" s="236"/>
      <c r="H892" s="239">
        <v>-8.1899999999999995</v>
      </c>
      <c r="I892" s="240"/>
      <c r="J892" s="236"/>
      <c r="K892" s="236"/>
      <c r="L892" s="241"/>
      <c r="M892" s="242"/>
      <c r="N892" s="243"/>
      <c r="O892" s="243"/>
      <c r="P892" s="243"/>
      <c r="Q892" s="243"/>
      <c r="R892" s="243"/>
      <c r="S892" s="243"/>
      <c r="T892" s="244"/>
      <c r="AT892" s="245" t="s">
        <v>299</v>
      </c>
      <c r="AU892" s="245" t="s">
        <v>86</v>
      </c>
      <c r="AV892" s="12" t="s">
        <v>86</v>
      </c>
      <c r="AW892" s="12" t="s">
        <v>38</v>
      </c>
      <c r="AX892" s="12" t="s">
        <v>77</v>
      </c>
      <c r="AY892" s="245" t="s">
        <v>195</v>
      </c>
    </row>
    <row r="893" s="12" customFormat="1">
      <c r="B893" s="235"/>
      <c r="C893" s="236"/>
      <c r="D893" s="229" t="s">
        <v>299</v>
      </c>
      <c r="E893" s="237" t="s">
        <v>1</v>
      </c>
      <c r="F893" s="238" t="s">
        <v>1522</v>
      </c>
      <c r="G893" s="236"/>
      <c r="H893" s="239">
        <v>-49.350000000000001</v>
      </c>
      <c r="I893" s="240"/>
      <c r="J893" s="236"/>
      <c r="K893" s="236"/>
      <c r="L893" s="241"/>
      <c r="M893" s="242"/>
      <c r="N893" s="243"/>
      <c r="O893" s="243"/>
      <c r="P893" s="243"/>
      <c r="Q893" s="243"/>
      <c r="R893" s="243"/>
      <c r="S893" s="243"/>
      <c r="T893" s="244"/>
      <c r="AT893" s="245" t="s">
        <v>299</v>
      </c>
      <c r="AU893" s="245" t="s">
        <v>86</v>
      </c>
      <c r="AV893" s="12" t="s">
        <v>86</v>
      </c>
      <c r="AW893" s="12" t="s">
        <v>38</v>
      </c>
      <c r="AX893" s="12" t="s">
        <v>77</v>
      </c>
      <c r="AY893" s="245" t="s">
        <v>195</v>
      </c>
    </row>
    <row r="894" s="12" customFormat="1">
      <c r="B894" s="235"/>
      <c r="C894" s="236"/>
      <c r="D894" s="229" t="s">
        <v>299</v>
      </c>
      <c r="E894" s="237" t="s">
        <v>1</v>
      </c>
      <c r="F894" s="238" t="s">
        <v>1523</v>
      </c>
      <c r="G894" s="236"/>
      <c r="H894" s="239">
        <v>-5</v>
      </c>
      <c r="I894" s="240"/>
      <c r="J894" s="236"/>
      <c r="K894" s="236"/>
      <c r="L894" s="241"/>
      <c r="M894" s="242"/>
      <c r="N894" s="243"/>
      <c r="O894" s="243"/>
      <c r="P894" s="243"/>
      <c r="Q894" s="243"/>
      <c r="R894" s="243"/>
      <c r="S894" s="243"/>
      <c r="T894" s="244"/>
      <c r="AT894" s="245" t="s">
        <v>299</v>
      </c>
      <c r="AU894" s="245" t="s">
        <v>86</v>
      </c>
      <c r="AV894" s="12" t="s">
        <v>86</v>
      </c>
      <c r="AW894" s="12" t="s">
        <v>38</v>
      </c>
      <c r="AX894" s="12" t="s">
        <v>77</v>
      </c>
      <c r="AY894" s="245" t="s">
        <v>195</v>
      </c>
    </row>
    <row r="895" s="14" customFormat="1">
      <c r="B895" s="257"/>
      <c r="C895" s="258"/>
      <c r="D895" s="229" t="s">
        <v>299</v>
      </c>
      <c r="E895" s="259" t="s">
        <v>1</v>
      </c>
      <c r="F895" s="260" t="s">
        <v>317</v>
      </c>
      <c r="G895" s="258"/>
      <c r="H895" s="261">
        <v>-117.14</v>
      </c>
      <c r="I895" s="262"/>
      <c r="J895" s="258"/>
      <c r="K895" s="258"/>
      <c r="L895" s="263"/>
      <c r="M895" s="264"/>
      <c r="N895" s="265"/>
      <c r="O895" s="265"/>
      <c r="P895" s="265"/>
      <c r="Q895" s="265"/>
      <c r="R895" s="265"/>
      <c r="S895" s="265"/>
      <c r="T895" s="266"/>
      <c r="AT895" s="267" t="s">
        <v>299</v>
      </c>
      <c r="AU895" s="267" t="s">
        <v>86</v>
      </c>
      <c r="AV895" s="14" t="s">
        <v>210</v>
      </c>
      <c r="AW895" s="14" t="s">
        <v>38</v>
      </c>
      <c r="AX895" s="14" t="s">
        <v>77</v>
      </c>
      <c r="AY895" s="267" t="s">
        <v>195</v>
      </c>
    </row>
    <row r="896" s="13" customFormat="1">
      <c r="B896" s="246"/>
      <c r="C896" s="247"/>
      <c r="D896" s="229" t="s">
        <v>299</v>
      </c>
      <c r="E896" s="248" t="s">
        <v>1</v>
      </c>
      <c r="F896" s="249" t="s">
        <v>301</v>
      </c>
      <c r="G896" s="247"/>
      <c r="H896" s="250">
        <v>939.33799999999997</v>
      </c>
      <c r="I896" s="251"/>
      <c r="J896" s="247"/>
      <c r="K896" s="247"/>
      <c r="L896" s="252"/>
      <c r="M896" s="253"/>
      <c r="N896" s="254"/>
      <c r="O896" s="254"/>
      <c r="P896" s="254"/>
      <c r="Q896" s="254"/>
      <c r="R896" s="254"/>
      <c r="S896" s="254"/>
      <c r="T896" s="255"/>
      <c r="AT896" s="256" t="s">
        <v>299</v>
      </c>
      <c r="AU896" s="256" t="s">
        <v>86</v>
      </c>
      <c r="AV896" s="13" t="s">
        <v>215</v>
      </c>
      <c r="AW896" s="13" t="s">
        <v>38</v>
      </c>
      <c r="AX896" s="13" t="s">
        <v>84</v>
      </c>
      <c r="AY896" s="256" t="s">
        <v>195</v>
      </c>
    </row>
    <row r="897" s="1" customFormat="1" ht="16.5" customHeight="1">
      <c r="B897" s="39"/>
      <c r="C897" s="217" t="s">
        <v>1524</v>
      </c>
      <c r="D897" s="217" t="s">
        <v>198</v>
      </c>
      <c r="E897" s="218" t="s">
        <v>1525</v>
      </c>
      <c r="F897" s="219" t="s">
        <v>1513</v>
      </c>
      <c r="G897" s="220" t="s">
        <v>321</v>
      </c>
      <c r="H897" s="221">
        <v>29.98</v>
      </c>
      <c r="I897" s="222"/>
      <c r="J897" s="223">
        <f>ROUND(I897*H897,2)</f>
        <v>0</v>
      </c>
      <c r="K897" s="219" t="s">
        <v>1</v>
      </c>
      <c r="L897" s="44"/>
      <c r="M897" s="224" t="s">
        <v>1</v>
      </c>
      <c r="N897" s="225" t="s">
        <v>48</v>
      </c>
      <c r="O897" s="80"/>
      <c r="P897" s="226">
        <f>O897*H897</f>
        <v>0</v>
      </c>
      <c r="Q897" s="226">
        <v>0.001</v>
      </c>
      <c r="R897" s="226">
        <f>Q897*H897</f>
        <v>0.02998</v>
      </c>
      <c r="S897" s="226">
        <v>0</v>
      </c>
      <c r="T897" s="227">
        <f>S897*H897</f>
        <v>0</v>
      </c>
      <c r="AR897" s="17" t="s">
        <v>376</v>
      </c>
      <c r="AT897" s="17" t="s">
        <v>198</v>
      </c>
      <c r="AU897" s="17" t="s">
        <v>86</v>
      </c>
      <c r="AY897" s="17" t="s">
        <v>195</v>
      </c>
      <c r="BE897" s="228">
        <f>IF(N897="základní",J897,0)</f>
        <v>0</v>
      </c>
      <c r="BF897" s="228">
        <f>IF(N897="snížená",J897,0)</f>
        <v>0</v>
      </c>
      <c r="BG897" s="228">
        <f>IF(N897="zákl. přenesená",J897,0)</f>
        <v>0</v>
      </c>
      <c r="BH897" s="228">
        <f>IF(N897="sníž. přenesená",J897,0)</f>
        <v>0</v>
      </c>
      <c r="BI897" s="228">
        <f>IF(N897="nulová",J897,0)</f>
        <v>0</v>
      </c>
      <c r="BJ897" s="17" t="s">
        <v>84</v>
      </c>
      <c r="BK897" s="228">
        <f>ROUND(I897*H897,2)</f>
        <v>0</v>
      </c>
      <c r="BL897" s="17" t="s">
        <v>376</v>
      </c>
      <c r="BM897" s="17" t="s">
        <v>1526</v>
      </c>
    </row>
    <row r="898" s="1" customFormat="1">
      <c r="B898" s="39"/>
      <c r="C898" s="40"/>
      <c r="D898" s="229" t="s">
        <v>205</v>
      </c>
      <c r="E898" s="40"/>
      <c r="F898" s="230" t="s">
        <v>1527</v>
      </c>
      <c r="G898" s="40"/>
      <c r="H898" s="40"/>
      <c r="I898" s="144"/>
      <c r="J898" s="40"/>
      <c r="K898" s="40"/>
      <c r="L898" s="44"/>
      <c r="M898" s="231"/>
      <c r="N898" s="80"/>
      <c r="O898" s="80"/>
      <c r="P898" s="80"/>
      <c r="Q898" s="80"/>
      <c r="R898" s="80"/>
      <c r="S898" s="80"/>
      <c r="T898" s="81"/>
      <c r="AT898" s="17" t="s">
        <v>205</v>
      </c>
      <c r="AU898" s="17" t="s">
        <v>86</v>
      </c>
    </row>
    <row r="899" s="15" customFormat="1">
      <c r="B899" s="268"/>
      <c r="C899" s="269"/>
      <c r="D899" s="229" t="s">
        <v>299</v>
      </c>
      <c r="E899" s="270" t="s">
        <v>1</v>
      </c>
      <c r="F899" s="271" t="s">
        <v>848</v>
      </c>
      <c r="G899" s="269"/>
      <c r="H899" s="270" t="s">
        <v>1</v>
      </c>
      <c r="I899" s="272"/>
      <c r="J899" s="269"/>
      <c r="K899" s="269"/>
      <c r="L899" s="273"/>
      <c r="M899" s="274"/>
      <c r="N899" s="275"/>
      <c r="O899" s="275"/>
      <c r="P899" s="275"/>
      <c r="Q899" s="275"/>
      <c r="R899" s="275"/>
      <c r="S899" s="275"/>
      <c r="T899" s="276"/>
      <c r="AT899" s="277" t="s">
        <v>299</v>
      </c>
      <c r="AU899" s="277" t="s">
        <v>86</v>
      </c>
      <c r="AV899" s="15" t="s">
        <v>84</v>
      </c>
      <c r="AW899" s="15" t="s">
        <v>38</v>
      </c>
      <c r="AX899" s="15" t="s">
        <v>77</v>
      </c>
      <c r="AY899" s="277" t="s">
        <v>195</v>
      </c>
    </row>
    <row r="900" s="12" customFormat="1">
      <c r="B900" s="235"/>
      <c r="C900" s="236"/>
      <c r="D900" s="229" t="s">
        <v>299</v>
      </c>
      <c r="E900" s="237" t="s">
        <v>1</v>
      </c>
      <c r="F900" s="238" t="s">
        <v>1528</v>
      </c>
      <c r="G900" s="236"/>
      <c r="H900" s="239">
        <v>29.98</v>
      </c>
      <c r="I900" s="240"/>
      <c r="J900" s="236"/>
      <c r="K900" s="236"/>
      <c r="L900" s="241"/>
      <c r="M900" s="242"/>
      <c r="N900" s="243"/>
      <c r="O900" s="243"/>
      <c r="P900" s="243"/>
      <c r="Q900" s="243"/>
      <c r="R900" s="243"/>
      <c r="S900" s="243"/>
      <c r="T900" s="244"/>
      <c r="AT900" s="245" t="s">
        <v>299</v>
      </c>
      <c r="AU900" s="245" t="s">
        <v>86</v>
      </c>
      <c r="AV900" s="12" t="s">
        <v>86</v>
      </c>
      <c r="AW900" s="12" t="s">
        <v>38</v>
      </c>
      <c r="AX900" s="12" t="s">
        <v>77</v>
      </c>
      <c r="AY900" s="245" t="s">
        <v>195</v>
      </c>
    </row>
    <row r="901" s="13" customFormat="1">
      <c r="B901" s="246"/>
      <c r="C901" s="247"/>
      <c r="D901" s="229" t="s">
        <v>299</v>
      </c>
      <c r="E901" s="248" t="s">
        <v>1</v>
      </c>
      <c r="F901" s="249" t="s">
        <v>301</v>
      </c>
      <c r="G901" s="247"/>
      <c r="H901" s="250">
        <v>29.98</v>
      </c>
      <c r="I901" s="251"/>
      <c r="J901" s="247"/>
      <c r="K901" s="247"/>
      <c r="L901" s="252"/>
      <c r="M901" s="253"/>
      <c r="N901" s="254"/>
      <c r="O901" s="254"/>
      <c r="P901" s="254"/>
      <c r="Q901" s="254"/>
      <c r="R901" s="254"/>
      <c r="S901" s="254"/>
      <c r="T901" s="255"/>
      <c r="AT901" s="256" t="s">
        <v>299</v>
      </c>
      <c r="AU901" s="256" t="s">
        <v>86</v>
      </c>
      <c r="AV901" s="13" t="s">
        <v>215</v>
      </c>
      <c r="AW901" s="13" t="s">
        <v>38</v>
      </c>
      <c r="AX901" s="13" t="s">
        <v>84</v>
      </c>
      <c r="AY901" s="256" t="s">
        <v>195</v>
      </c>
    </row>
    <row r="902" s="1" customFormat="1" ht="16.5" customHeight="1">
      <c r="B902" s="39"/>
      <c r="C902" s="217" t="s">
        <v>1529</v>
      </c>
      <c r="D902" s="217" t="s">
        <v>198</v>
      </c>
      <c r="E902" s="218" t="s">
        <v>1530</v>
      </c>
      <c r="F902" s="219" t="s">
        <v>1531</v>
      </c>
      <c r="G902" s="220" t="s">
        <v>321</v>
      </c>
      <c r="H902" s="221">
        <v>1464.6020000000001</v>
      </c>
      <c r="I902" s="222"/>
      <c r="J902" s="223">
        <f>ROUND(I902*H902,2)</f>
        <v>0</v>
      </c>
      <c r="K902" s="219" t="s">
        <v>1</v>
      </c>
      <c r="L902" s="44"/>
      <c r="M902" s="224" t="s">
        <v>1</v>
      </c>
      <c r="N902" s="225" t="s">
        <v>48</v>
      </c>
      <c r="O902" s="80"/>
      <c r="P902" s="226">
        <f>O902*H902</f>
        <v>0</v>
      </c>
      <c r="Q902" s="226">
        <v>0.001</v>
      </c>
      <c r="R902" s="226">
        <f>Q902*H902</f>
        <v>1.4646020000000002</v>
      </c>
      <c r="S902" s="226">
        <v>0</v>
      </c>
      <c r="T902" s="227">
        <f>S902*H902</f>
        <v>0</v>
      </c>
      <c r="AR902" s="17" t="s">
        <v>376</v>
      </c>
      <c r="AT902" s="17" t="s">
        <v>198</v>
      </c>
      <c r="AU902" s="17" t="s">
        <v>86</v>
      </c>
      <c r="AY902" s="17" t="s">
        <v>195</v>
      </c>
      <c r="BE902" s="228">
        <f>IF(N902="základní",J902,0)</f>
        <v>0</v>
      </c>
      <c r="BF902" s="228">
        <f>IF(N902="snížená",J902,0)</f>
        <v>0</v>
      </c>
      <c r="BG902" s="228">
        <f>IF(N902="zákl. přenesená",J902,0)</f>
        <v>0</v>
      </c>
      <c r="BH902" s="228">
        <f>IF(N902="sníž. přenesená",J902,0)</f>
        <v>0</v>
      </c>
      <c r="BI902" s="228">
        <f>IF(N902="nulová",J902,0)</f>
        <v>0</v>
      </c>
      <c r="BJ902" s="17" t="s">
        <v>84</v>
      </c>
      <c r="BK902" s="228">
        <f>ROUND(I902*H902,2)</f>
        <v>0</v>
      </c>
      <c r="BL902" s="17" t="s">
        <v>376</v>
      </c>
      <c r="BM902" s="17" t="s">
        <v>1532</v>
      </c>
    </row>
    <row r="903" s="1" customFormat="1">
      <c r="B903" s="39"/>
      <c r="C903" s="40"/>
      <c r="D903" s="229" t="s">
        <v>205</v>
      </c>
      <c r="E903" s="40"/>
      <c r="F903" s="230" t="s">
        <v>1533</v>
      </c>
      <c r="G903" s="40"/>
      <c r="H903" s="40"/>
      <c r="I903" s="144"/>
      <c r="J903" s="40"/>
      <c r="K903" s="40"/>
      <c r="L903" s="44"/>
      <c r="M903" s="231"/>
      <c r="N903" s="80"/>
      <c r="O903" s="80"/>
      <c r="P903" s="80"/>
      <c r="Q903" s="80"/>
      <c r="R903" s="80"/>
      <c r="S903" s="80"/>
      <c r="T903" s="81"/>
      <c r="AT903" s="17" t="s">
        <v>205</v>
      </c>
      <c r="AU903" s="17" t="s">
        <v>86</v>
      </c>
    </row>
    <row r="904" s="15" customFormat="1">
      <c r="B904" s="268"/>
      <c r="C904" s="269"/>
      <c r="D904" s="229" t="s">
        <v>299</v>
      </c>
      <c r="E904" s="270" t="s">
        <v>1</v>
      </c>
      <c r="F904" s="271" t="s">
        <v>848</v>
      </c>
      <c r="G904" s="269"/>
      <c r="H904" s="270" t="s">
        <v>1</v>
      </c>
      <c r="I904" s="272"/>
      <c r="J904" s="269"/>
      <c r="K904" s="269"/>
      <c r="L904" s="273"/>
      <c r="M904" s="274"/>
      <c r="N904" s="275"/>
      <c r="O904" s="275"/>
      <c r="P904" s="275"/>
      <c r="Q904" s="275"/>
      <c r="R904" s="275"/>
      <c r="S904" s="275"/>
      <c r="T904" s="276"/>
      <c r="AT904" s="277" t="s">
        <v>299</v>
      </c>
      <c r="AU904" s="277" t="s">
        <v>86</v>
      </c>
      <c r="AV904" s="15" t="s">
        <v>84</v>
      </c>
      <c r="AW904" s="15" t="s">
        <v>38</v>
      </c>
      <c r="AX904" s="15" t="s">
        <v>77</v>
      </c>
      <c r="AY904" s="277" t="s">
        <v>195</v>
      </c>
    </row>
    <row r="905" s="12" customFormat="1">
      <c r="B905" s="235"/>
      <c r="C905" s="236"/>
      <c r="D905" s="229" t="s">
        <v>299</v>
      </c>
      <c r="E905" s="237" t="s">
        <v>1</v>
      </c>
      <c r="F905" s="238" t="s">
        <v>1534</v>
      </c>
      <c r="G905" s="236"/>
      <c r="H905" s="239">
        <v>1464.6020000000001</v>
      </c>
      <c r="I905" s="240"/>
      <c r="J905" s="236"/>
      <c r="K905" s="236"/>
      <c r="L905" s="241"/>
      <c r="M905" s="242"/>
      <c r="N905" s="243"/>
      <c r="O905" s="243"/>
      <c r="P905" s="243"/>
      <c r="Q905" s="243"/>
      <c r="R905" s="243"/>
      <c r="S905" s="243"/>
      <c r="T905" s="244"/>
      <c r="AT905" s="245" t="s">
        <v>299</v>
      </c>
      <c r="AU905" s="245" t="s">
        <v>86</v>
      </c>
      <c r="AV905" s="12" t="s">
        <v>86</v>
      </c>
      <c r="AW905" s="12" t="s">
        <v>38</v>
      </c>
      <c r="AX905" s="12" t="s">
        <v>77</v>
      </c>
      <c r="AY905" s="245" t="s">
        <v>195</v>
      </c>
    </row>
    <row r="906" s="13" customFormat="1">
      <c r="B906" s="246"/>
      <c r="C906" s="247"/>
      <c r="D906" s="229" t="s">
        <v>299</v>
      </c>
      <c r="E906" s="248" t="s">
        <v>1</v>
      </c>
      <c r="F906" s="249" t="s">
        <v>301</v>
      </c>
      <c r="G906" s="247"/>
      <c r="H906" s="250">
        <v>1464.6020000000001</v>
      </c>
      <c r="I906" s="251"/>
      <c r="J906" s="247"/>
      <c r="K906" s="247"/>
      <c r="L906" s="252"/>
      <c r="M906" s="253"/>
      <c r="N906" s="254"/>
      <c r="O906" s="254"/>
      <c r="P906" s="254"/>
      <c r="Q906" s="254"/>
      <c r="R906" s="254"/>
      <c r="S906" s="254"/>
      <c r="T906" s="255"/>
      <c r="AT906" s="256" t="s">
        <v>299</v>
      </c>
      <c r="AU906" s="256" t="s">
        <v>86</v>
      </c>
      <c r="AV906" s="13" t="s">
        <v>215</v>
      </c>
      <c r="AW906" s="13" t="s">
        <v>38</v>
      </c>
      <c r="AX906" s="13" t="s">
        <v>84</v>
      </c>
      <c r="AY906" s="256" t="s">
        <v>195</v>
      </c>
    </row>
    <row r="907" s="1" customFormat="1" ht="16.5" customHeight="1">
      <c r="B907" s="39"/>
      <c r="C907" s="217" t="s">
        <v>1535</v>
      </c>
      <c r="D907" s="217" t="s">
        <v>198</v>
      </c>
      <c r="E907" s="218" t="s">
        <v>1536</v>
      </c>
      <c r="F907" s="219" t="s">
        <v>1531</v>
      </c>
      <c r="G907" s="220" t="s">
        <v>321</v>
      </c>
      <c r="H907" s="221">
        <v>29.969000000000001</v>
      </c>
      <c r="I907" s="222"/>
      <c r="J907" s="223">
        <f>ROUND(I907*H907,2)</f>
        <v>0</v>
      </c>
      <c r="K907" s="219" t="s">
        <v>1</v>
      </c>
      <c r="L907" s="44"/>
      <c r="M907" s="224" t="s">
        <v>1</v>
      </c>
      <c r="N907" s="225" t="s">
        <v>48</v>
      </c>
      <c r="O907" s="80"/>
      <c r="P907" s="226">
        <f>O907*H907</f>
        <v>0</v>
      </c>
      <c r="Q907" s="226">
        <v>0.001</v>
      </c>
      <c r="R907" s="226">
        <f>Q907*H907</f>
        <v>0.029969000000000003</v>
      </c>
      <c r="S907" s="226">
        <v>0</v>
      </c>
      <c r="T907" s="227">
        <f>S907*H907</f>
        <v>0</v>
      </c>
      <c r="AR907" s="17" t="s">
        <v>376</v>
      </c>
      <c r="AT907" s="17" t="s">
        <v>198</v>
      </c>
      <c r="AU907" s="17" t="s">
        <v>86</v>
      </c>
      <c r="AY907" s="17" t="s">
        <v>195</v>
      </c>
      <c r="BE907" s="228">
        <f>IF(N907="základní",J907,0)</f>
        <v>0</v>
      </c>
      <c r="BF907" s="228">
        <f>IF(N907="snížená",J907,0)</f>
        <v>0</v>
      </c>
      <c r="BG907" s="228">
        <f>IF(N907="zákl. přenesená",J907,0)</f>
        <v>0</v>
      </c>
      <c r="BH907" s="228">
        <f>IF(N907="sníž. přenesená",J907,0)</f>
        <v>0</v>
      </c>
      <c r="BI907" s="228">
        <f>IF(N907="nulová",J907,0)</f>
        <v>0</v>
      </c>
      <c r="BJ907" s="17" t="s">
        <v>84</v>
      </c>
      <c r="BK907" s="228">
        <f>ROUND(I907*H907,2)</f>
        <v>0</v>
      </c>
      <c r="BL907" s="17" t="s">
        <v>376</v>
      </c>
      <c r="BM907" s="17" t="s">
        <v>1537</v>
      </c>
    </row>
    <row r="908" s="1" customFormat="1">
      <c r="B908" s="39"/>
      <c r="C908" s="40"/>
      <c r="D908" s="229" t="s">
        <v>205</v>
      </c>
      <c r="E908" s="40"/>
      <c r="F908" s="230" t="s">
        <v>1538</v>
      </c>
      <c r="G908" s="40"/>
      <c r="H908" s="40"/>
      <c r="I908" s="144"/>
      <c r="J908" s="40"/>
      <c r="K908" s="40"/>
      <c r="L908" s="44"/>
      <c r="M908" s="231"/>
      <c r="N908" s="80"/>
      <c r="O908" s="80"/>
      <c r="P908" s="80"/>
      <c r="Q908" s="80"/>
      <c r="R908" s="80"/>
      <c r="S908" s="80"/>
      <c r="T908" s="81"/>
      <c r="AT908" s="17" t="s">
        <v>205</v>
      </c>
      <c r="AU908" s="17" t="s">
        <v>86</v>
      </c>
    </row>
    <row r="909" s="15" customFormat="1">
      <c r="B909" s="268"/>
      <c r="C909" s="269"/>
      <c r="D909" s="229" t="s">
        <v>299</v>
      </c>
      <c r="E909" s="270" t="s">
        <v>1</v>
      </c>
      <c r="F909" s="271" t="s">
        <v>848</v>
      </c>
      <c r="G909" s="269"/>
      <c r="H909" s="270" t="s">
        <v>1</v>
      </c>
      <c r="I909" s="272"/>
      <c r="J909" s="269"/>
      <c r="K909" s="269"/>
      <c r="L909" s="273"/>
      <c r="M909" s="274"/>
      <c r="N909" s="275"/>
      <c r="O909" s="275"/>
      <c r="P909" s="275"/>
      <c r="Q909" s="275"/>
      <c r="R909" s="275"/>
      <c r="S909" s="275"/>
      <c r="T909" s="276"/>
      <c r="AT909" s="277" t="s">
        <v>299</v>
      </c>
      <c r="AU909" s="277" t="s">
        <v>86</v>
      </c>
      <c r="AV909" s="15" t="s">
        <v>84</v>
      </c>
      <c r="AW909" s="15" t="s">
        <v>38</v>
      </c>
      <c r="AX909" s="15" t="s">
        <v>77</v>
      </c>
      <c r="AY909" s="277" t="s">
        <v>195</v>
      </c>
    </row>
    <row r="910" s="12" customFormat="1">
      <c r="B910" s="235"/>
      <c r="C910" s="236"/>
      <c r="D910" s="229" t="s">
        <v>299</v>
      </c>
      <c r="E910" s="237" t="s">
        <v>1</v>
      </c>
      <c r="F910" s="238" t="s">
        <v>1539</v>
      </c>
      <c r="G910" s="236"/>
      <c r="H910" s="239">
        <v>29.969000000000001</v>
      </c>
      <c r="I910" s="240"/>
      <c r="J910" s="236"/>
      <c r="K910" s="236"/>
      <c r="L910" s="241"/>
      <c r="M910" s="242"/>
      <c r="N910" s="243"/>
      <c r="O910" s="243"/>
      <c r="P910" s="243"/>
      <c r="Q910" s="243"/>
      <c r="R910" s="243"/>
      <c r="S910" s="243"/>
      <c r="T910" s="244"/>
      <c r="AT910" s="245" t="s">
        <v>299</v>
      </c>
      <c r="AU910" s="245" t="s">
        <v>86</v>
      </c>
      <c r="AV910" s="12" t="s">
        <v>86</v>
      </c>
      <c r="AW910" s="12" t="s">
        <v>38</v>
      </c>
      <c r="AX910" s="12" t="s">
        <v>77</v>
      </c>
      <c r="AY910" s="245" t="s">
        <v>195</v>
      </c>
    </row>
    <row r="911" s="13" customFormat="1">
      <c r="B911" s="246"/>
      <c r="C911" s="247"/>
      <c r="D911" s="229" t="s">
        <v>299</v>
      </c>
      <c r="E911" s="248" t="s">
        <v>1</v>
      </c>
      <c r="F911" s="249" t="s">
        <v>301</v>
      </c>
      <c r="G911" s="247"/>
      <c r="H911" s="250">
        <v>29.969000000000001</v>
      </c>
      <c r="I911" s="251"/>
      <c r="J911" s="247"/>
      <c r="K911" s="247"/>
      <c r="L911" s="252"/>
      <c r="M911" s="253"/>
      <c r="N911" s="254"/>
      <c r="O911" s="254"/>
      <c r="P911" s="254"/>
      <c r="Q911" s="254"/>
      <c r="R911" s="254"/>
      <c r="S911" s="254"/>
      <c r="T911" s="255"/>
      <c r="AT911" s="256" t="s">
        <v>299</v>
      </c>
      <c r="AU911" s="256" t="s">
        <v>86</v>
      </c>
      <c r="AV911" s="13" t="s">
        <v>215</v>
      </c>
      <c r="AW911" s="13" t="s">
        <v>38</v>
      </c>
      <c r="AX911" s="13" t="s">
        <v>84</v>
      </c>
      <c r="AY911" s="256" t="s">
        <v>195</v>
      </c>
    </row>
    <row r="912" s="1" customFormat="1" ht="16.5" customHeight="1">
      <c r="B912" s="39"/>
      <c r="C912" s="217" t="s">
        <v>1540</v>
      </c>
      <c r="D912" s="217" t="s">
        <v>198</v>
      </c>
      <c r="E912" s="218" t="s">
        <v>1541</v>
      </c>
      <c r="F912" s="219" t="s">
        <v>1542</v>
      </c>
      <c r="G912" s="220" t="s">
        <v>321</v>
      </c>
      <c r="H912" s="221">
        <v>1500.53</v>
      </c>
      <c r="I912" s="222"/>
      <c r="J912" s="223">
        <f>ROUND(I912*H912,2)</f>
        <v>0</v>
      </c>
      <c r="K912" s="219" t="s">
        <v>1</v>
      </c>
      <c r="L912" s="44"/>
      <c r="M912" s="224" t="s">
        <v>1</v>
      </c>
      <c r="N912" s="225" t="s">
        <v>48</v>
      </c>
      <c r="O912" s="80"/>
      <c r="P912" s="226">
        <f>O912*H912</f>
        <v>0</v>
      </c>
      <c r="Q912" s="226">
        <v>0.001</v>
      </c>
      <c r="R912" s="226">
        <f>Q912*H912</f>
        <v>1.5005299999999999</v>
      </c>
      <c r="S912" s="226">
        <v>0</v>
      </c>
      <c r="T912" s="227">
        <f>S912*H912</f>
        <v>0</v>
      </c>
      <c r="AR912" s="17" t="s">
        <v>376</v>
      </c>
      <c r="AT912" s="17" t="s">
        <v>198</v>
      </c>
      <c r="AU912" s="17" t="s">
        <v>86</v>
      </c>
      <c r="AY912" s="17" t="s">
        <v>195</v>
      </c>
      <c r="BE912" s="228">
        <f>IF(N912="základní",J912,0)</f>
        <v>0</v>
      </c>
      <c r="BF912" s="228">
        <f>IF(N912="snížená",J912,0)</f>
        <v>0</v>
      </c>
      <c r="BG912" s="228">
        <f>IF(N912="zákl. přenesená",J912,0)</f>
        <v>0</v>
      </c>
      <c r="BH912" s="228">
        <f>IF(N912="sníž. přenesená",J912,0)</f>
        <v>0</v>
      </c>
      <c r="BI912" s="228">
        <f>IF(N912="nulová",J912,0)</f>
        <v>0</v>
      </c>
      <c r="BJ912" s="17" t="s">
        <v>84</v>
      </c>
      <c r="BK912" s="228">
        <f>ROUND(I912*H912,2)</f>
        <v>0</v>
      </c>
      <c r="BL912" s="17" t="s">
        <v>376</v>
      </c>
      <c r="BM912" s="17" t="s">
        <v>1543</v>
      </c>
    </row>
    <row r="913" s="1" customFormat="1">
      <c r="B913" s="39"/>
      <c r="C913" s="40"/>
      <c r="D913" s="229" t="s">
        <v>205</v>
      </c>
      <c r="E913" s="40"/>
      <c r="F913" s="230" t="s">
        <v>1544</v>
      </c>
      <c r="G913" s="40"/>
      <c r="H913" s="40"/>
      <c r="I913" s="144"/>
      <c r="J913" s="40"/>
      <c r="K913" s="40"/>
      <c r="L913" s="44"/>
      <c r="M913" s="231"/>
      <c r="N913" s="80"/>
      <c r="O913" s="80"/>
      <c r="P913" s="80"/>
      <c r="Q913" s="80"/>
      <c r="R913" s="80"/>
      <c r="S913" s="80"/>
      <c r="T913" s="81"/>
      <c r="AT913" s="17" t="s">
        <v>205</v>
      </c>
      <c r="AU913" s="17" t="s">
        <v>86</v>
      </c>
    </row>
    <row r="914" s="15" customFormat="1">
      <c r="B914" s="268"/>
      <c r="C914" s="269"/>
      <c r="D914" s="229" t="s">
        <v>299</v>
      </c>
      <c r="E914" s="270" t="s">
        <v>1</v>
      </c>
      <c r="F914" s="271" t="s">
        <v>848</v>
      </c>
      <c r="G914" s="269"/>
      <c r="H914" s="270" t="s">
        <v>1</v>
      </c>
      <c r="I914" s="272"/>
      <c r="J914" s="269"/>
      <c r="K914" s="269"/>
      <c r="L914" s="273"/>
      <c r="M914" s="274"/>
      <c r="N914" s="275"/>
      <c r="O914" s="275"/>
      <c r="P914" s="275"/>
      <c r="Q914" s="275"/>
      <c r="R914" s="275"/>
      <c r="S914" s="275"/>
      <c r="T914" s="276"/>
      <c r="AT914" s="277" t="s">
        <v>299</v>
      </c>
      <c r="AU914" s="277" t="s">
        <v>86</v>
      </c>
      <c r="AV914" s="15" t="s">
        <v>84</v>
      </c>
      <c r="AW914" s="15" t="s">
        <v>38</v>
      </c>
      <c r="AX914" s="15" t="s">
        <v>77</v>
      </c>
      <c r="AY914" s="277" t="s">
        <v>195</v>
      </c>
    </row>
    <row r="915" s="12" customFormat="1">
      <c r="B915" s="235"/>
      <c r="C915" s="236"/>
      <c r="D915" s="229" t="s">
        <v>299</v>
      </c>
      <c r="E915" s="237" t="s">
        <v>1</v>
      </c>
      <c r="F915" s="238" t="s">
        <v>1545</v>
      </c>
      <c r="G915" s="236"/>
      <c r="H915" s="239">
        <v>1500.53</v>
      </c>
      <c r="I915" s="240"/>
      <c r="J915" s="236"/>
      <c r="K915" s="236"/>
      <c r="L915" s="241"/>
      <c r="M915" s="242"/>
      <c r="N915" s="243"/>
      <c r="O915" s="243"/>
      <c r="P915" s="243"/>
      <c r="Q915" s="243"/>
      <c r="R915" s="243"/>
      <c r="S915" s="243"/>
      <c r="T915" s="244"/>
      <c r="AT915" s="245" t="s">
        <v>299</v>
      </c>
      <c r="AU915" s="245" t="s">
        <v>86</v>
      </c>
      <c r="AV915" s="12" t="s">
        <v>86</v>
      </c>
      <c r="AW915" s="12" t="s">
        <v>38</v>
      </c>
      <c r="AX915" s="12" t="s">
        <v>77</v>
      </c>
      <c r="AY915" s="245" t="s">
        <v>195</v>
      </c>
    </row>
    <row r="916" s="13" customFormat="1">
      <c r="B916" s="246"/>
      <c r="C916" s="247"/>
      <c r="D916" s="229" t="s">
        <v>299</v>
      </c>
      <c r="E916" s="248" t="s">
        <v>1</v>
      </c>
      <c r="F916" s="249" t="s">
        <v>301</v>
      </c>
      <c r="G916" s="247"/>
      <c r="H916" s="250">
        <v>1500.53</v>
      </c>
      <c r="I916" s="251"/>
      <c r="J916" s="247"/>
      <c r="K916" s="247"/>
      <c r="L916" s="252"/>
      <c r="M916" s="253"/>
      <c r="N916" s="254"/>
      <c r="O916" s="254"/>
      <c r="P916" s="254"/>
      <c r="Q916" s="254"/>
      <c r="R916" s="254"/>
      <c r="S916" s="254"/>
      <c r="T916" s="255"/>
      <c r="AT916" s="256" t="s">
        <v>299</v>
      </c>
      <c r="AU916" s="256" t="s">
        <v>86</v>
      </c>
      <c r="AV916" s="13" t="s">
        <v>215</v>
      </c>
      <c r="AW916" s="13" t="s">
        <v>38</v>
      </c>
      <c r="AX916" s="13" t="s">
        <v>84</v>
      </c>
      <c r="AY916" s="256" t="s">
        <v>195</v>
      </c>
    </row>
    <row r="917" s="1" customFormat="1" ht="22.5" customHeight="1">
      <c r="B917" s="39"/>
      <c r="C917" s="217" t="s">
        <v>1546</v>
      </c>
      <c r="D917" s="217" t="s">
        <v>198</v>
      </c>
      <c r="E917" s="218" t="s">
        <v>1547</v>
      </c>
      <c r="F917" s="219" t="s">
        <v>1548</v>
      </c>
      <c r="G917" s="220" t="s">
        <v>1323</v>
      </c>
      <c r="H917" s="221">
        <v>1</v>
      </c>
      <c r="I917" s="222"/>
      <c r="J917" s="223">
        <f>ROUND(I917*H917,2)</f>
        <v>0</v>
      </c>
      <c r="K917" s="219" t="s">
        <v>1255</v>
      </c>
      <c r="L917" s="44"/>
      <c r="M917" s="224" t="s">
        <v>1</v>
      </c>
      <c r="N917" s="225" t="s">
        <v>48</v>
      </c>
      <c r="O917" s="80"/>
      <c r="P917" s="226">
        <f>O917*H917</f>
        <v>0</v>
      </c>
      <c r="Q917" s="226">
        <v>0</v>
      </c>
      <c r="R917" s="226">
        <f>Q917*H917</f>
        <v>0</v>
      </c>
      <c r="S917" s="226">
        <v>0</v>
      </c>
      <c r="T917" s="227">
        <f>S917*H917</f>
        <v>0</v>
      </c>
      <c r="AR917" s="17" t="s">
        <v>376</v>
      </c>
      <c r="AT917" s="17" t="s">
        <v>198</v>
      </c>
      <c r="AU917" s="17" t="s">
        <v>86</v>
      </c>
      <c r="AY917" s="17" t="s">
        <v>195</v>
      </c>
      <c r="BE917" s="228">
        <f>IF(N917="základní",J917,0)</f>
        <v>0</v>
      </c>
      <c r="BF917" s="228">
        <f>IF(N917="snížená",J917,0)</f>
        <v>0</v>
      </c>
      <c r="BG917" s="228">
        <f>IF(N917="zákl. přenesená",J917,0)</f>
        <v>0</v>
      </c>
      <c r="BH917" s="228">
        <f>IF(N917="sníž. přenesená",J917,0)</f>
        <v>0</v>
      </c>
      <c r="BI917" s="228">
        <f>IF(N917="nulová",J917,0)</f>
        <v>0</v>
      </c>
      <c r="BJ917" s="17" t="s">
        <v>84</v>
      </c>
      <c r="BK917" s="228">
        <f>ROUND(I917*H917,2)</f>
        <v>0</v>
      </c>
      <c r="BL917" s="17" t="s">
        <v>376</v>
      </c>
      <c r="BM917" s="17" t="s">
        <v>1549</v>
      </c>
    </row>
    <row r="918" s="1" customFormat="1">
      <c r="B918" s="39"/>
      <c r="C918" s="40"/>
      <c r="D918" s="229" t="s">
        <v>205</v>
      </c>
      <c r="E918" s="40"/>
      <c r="F918" s="230" t="s">
        <v>1550</v>
      </c>
      <c r="G918" s="40"/>
      <c r="H918" s="40"/>
      <c r="I918" s="144"/>
      <c r="J918" s="40"/>
      <c r="K918" s="40"/>
      <c r="L918" s="44"/>
      <c r="M918" s="231"/>
      <c r="N918" s="80"/>
      <c r="O918" s="80"/>
      <c r="P918" s="80"/>
      <c r="Q918" s="80"/>
      <c r="R918" s="80"/>
      <c r="S918" s="80"/>
      <c r="T918" s="81"/>
      <c r="AT918" s="17" t="s">
        <v>205</v>
      </c>
      <c r="AU918" s="17" t="s">
        <v>86</v>
      </c>
    </row>
    <row r="919" s="1" customFormat="1" ht="16.5" customHeight="1">
      <c r="B919" s="39"/>
      <c r="C919" s="217" t="s">
        <v>1551</v>
      </c>
      <c r="D919" s="217" t="s">
        <v>198</v>
      </c>
      <c r="E919" s="218" t="s">
        <v>1552</v>
      </c>
      <c r="F919" s="219" t="s">
        <v>1553</v>
      </c>
      <c r="G919" s="220" t="s">
        <v>1323</v>
      </c>
      <c r="H919" s="221">
        <v>1</v>
      </c>
      <c r="I919" s="222"/>
      <c r="J919" s="223">
        <f>ROUND(I919*H919,2)</f>
        <v>0</v>
      </c>
      <c r="K919" s="219" t="s">
        <v>1255</v>
      </c>
      <c r="L919" s="44"/>
      <c r="M919" s="224" t="s">
        <v>1</v>
      </c>
      <c r="N919" s="225" t="s">
        <v>48</v>
      </c>
      <c r="O919" s="80"/>
      <c r="P919" s="226">
        <f>O919*H919</f>
        <v>0</v>
      </c>
      <c r="Q919" s="226">
        <v>0</v>
      </c>
      <c r="R919" s="226">
        <f>Q919*H919</f>
        <v>0</v>
      </c>
      <c r="S919" s="226">
        <v>0</v>
      </c>
      <c r="T919" s="227">
        <f>S919*H919</f>
        <v>0</v>
      </c>
      <c r="AR919" s="17" t="s">
        <v>376</v>
      </c>
      <c r="AT919" s="17" t="s">
        <v>198</v>
      </c>
      <c r="AU919" s="17" t="s">
        <v>86</v>
      </c>
      <c r="AY919" s="17" t="s">
        <v>195</v>
      </c>
      <c r="BE919" s="228">
        <f>IF(N919="základní",J919,0)</f>
        <v>0</v>
      </c>
      <c r="BF919" s="228">
        <f>IF(N919="snížená",J919,0)</f>
        <v>0</v>
      </c>
      <c r="BG919" s="228">
        <f>IF(N919="zákl. přenesená",J919,0)</f>
        <v>0</v>
      </c>
      <c r="BH919" s="228">
        <f>IF(N919="sníž. přenesená",J919,0)</f>
        <v>0</v>
      </c>
      <c r="BI919" s="228">
        <f>IF(N919="nulová",J919,0)</f>
        <v>0</v>
      </c>
      <c r="BJ919" s="17" t="s">
        <v>84</v>
      </c>
      <c r="BK919" s="228">
        <f>ROUND(I919*H919,2)</f>
        <v>0</v>
      </c>
      <c r="BL919" s="17" t="s">
        <v>376</v>
      </c>
      <c r="BM919" s="17" t="s">
        <v>1554</v>
      </c>
    </row>
    <row r="920" s="1" customFormat="1">
      <c r="B920" s="39"/>
      <c r="C920" s="40"/>
      <c r="D920" s="229" t="s">
        <v>205</v>
      </c>
      <c r="E920" s="40"/>
      <c r="F920" s="230" t="s">
        <v>1550</v>
      </c>
      <c r="G920" s="40"/>
      <c r="H920" s="40"/>
      <c r="I920" s="144"/>
      <c r="J920" s="40"/>
      <c r="K920" s="40"/>
      <c r="L920" s="44"/>
      <c r="M920" s="231"/>
      <c r="N920" s="80"/>
      <c r="O920" s="80"/>
      <c r="P920" s="80"/>
      <c r="Q920" s="80"/>
      <c r="R920" s="80"/>
      <c r="S920" s="80"/>
      <c r="T920" s="81"/>
      <c r="AT920" s="17" t="s">
        <v>205</v>
      </c>
      <c r="AU920" s="17" t="s">
        <v>86</v>
      </c>
    </row>
    <row r="921" s="1" customFormat="1" ht="16.5" customHeight="1">
      <c r="B921" s="39"/>
      <c r="C921" s="217" t="s">
        <v>1555</v>
      </c>
      <c r="D921" s="217" t="s">
        <v>198</v>
      </c>
      <c r="E921" s="218" t="s">
        <v>1556</v>
      </c>
      <c r="F921" s="219" t="s">
        <v>1557</v>
      </c>
      <c r="G921" s="220" t="s">
        <v>1323</v>
      </c>
      <c r="H921" s="221">
        <v>1</v>
      </c>
      <c r="I921" s="222"/>
      <c r="J921" s="223">
        <f>ROUND(I921*H921,2)</f>
        <v>0</v>
      </c>
      <c r="K921" s="219" t="s">
        <v>1255</v>
      </c>
      <c r="L921" s="44"/>
      <c r="M921" s="224" t="s">
        <v>1</v>
      </c>
      <c r="N921" s="225" t="s">
        <v>48</v>
      </c>
      <c r="O921" s="80"/>
      <c r="P921" s="226">
        <f>O921*H921</f>
        <v>0</v>
      </c>
      <c r="Q921" s="226">
        <v>0</v>
      </c>
      <c r="R921" s="226">
        <f>Q921*H921</f>
        <v>0</v>
      </c>
      <c r="S921" s="226">
        <v>0</v>
      </c>
      <c r="T921" s="227">
        <f>S921*H921</f>
        <v>0</v>
      </c>
      <c r="AR921" s="17" t="s">
        <v>376</v>
      </c>
      <c r="AT921" s="17" t="s">
        <v>198</v>
      </c>
      <c r="AU921" s="17" t="s">
        <v>86</v>
      </c>
      <c r="AY921" s="17" t="s">
        <v>195</v>
      </c>
      <c r="BE921" s="228">
        <f>IF(N921="základní",J921,0)</f>
        <v>0</v>
      </c>
      <c r="BF921" s="228">
        <f>IF(N921="snížená",J921,0)</f>
        <v>0</v>
      </c>
      <c r="BG921" s="228">
        <f>IF(N921="zákl. přenesená",J921,0)</f>
        <v>0</v>
      </c>
      <c r="BH921" s="228">
        <f>IF(N921="sníž. přenesená",J921,0)</f>
        <v>0</v>
      </c>
      <c r="BI921" s="228">
        <f>IF(N921="nulová",J921,0)</f>
        <v>0</v>
      </c>
      <c r="BJ921" s="17" t="s">
        <v>84</v>
      </c>
      <c r="BK921" s="228">
        <f>ROUND(I921*H921,2)</f>
        <v>0</v>
      </c>
      <c r="BL921" s="17" t="s">
        <v>376</v>
      </c>
      <c r="BM921" s="17" t="s">
        <v>1558</v>
      </c>
    </row>
    <row r="922" s="1" customFormat="1">
      <c r="B922" s="39"/>
      <c r="C922" s="40"/>
      <c r="D922" s="229" t="s">
        <v>205</v>
      </c>
      <c r="E922" s="40"/>
      <c r="F922" s="230" t="s">
        <v>1550</v>
      </c>
      <c r="G922" s="40"/>
      <c r="H922" s="40"/>
      <c r="I922" s="144"/>
      <c r="J922" s="40"/>
      <c r="K922" s="40"/>
      <c r="L922" s="44"/>
      <c r="M922" s="231"/>
      <c r="N922" s="80"/>
      <c r="O922" s="80"/>
      <c r="P922" s="80"/>
      <c r="Q922" s="80"/>
      <c r="R922" s="80"/>
      <c r="S922" s="80"/>
      <c r="T922" s="81"/>
      <c r="AT922" s="17" t="s">
        <v>205</v>
      </c>
      <c r="AU922" s="17" t="s">
        <v>86</v>
      </c>
    </row>
    <row r="923" s="1" customFormat="1" ht="16.5" customHeight="1">
      <c r="B923" s="39"/>
      <c r="C923" s="217" t="s">
        <v>1559</v>
      </c>
      <c r="D923" s="217" t="s">
        <v>198</v>
      </c>
      <c r="E923" s="218" t="s">
        <v>1560</v>
      </c>
      <c r="F923" s="219" t="s">
        <v>1561</v>
      </c>
      <c r="G923" s="220" t="s">
        <v>1323</v>
      </c>
      <c r="H923" s="221">
        <v>1</v>
      </c>
      <c r="I923" s="222"/>
      <c r="J923" s="223">
        <f>ROUND(I923*H923,2)</f>
        <v>0</v>
      </c>
      <c r="K923" s="219" t="s">
        <v>1255</v>
      </c>
      <c r="L923" s="44"/>
      <c r="M923" s="224" t="s">
        <v>1</v>
      </c>
      <c r="N923" s="225" t="s">
        <v>48</v>
      </c>
      <c r="O923" s="80"/>
      <c r="P923" s="226">
        <f>O923*H923</f>
        <v>0</v>
      </c>
      <c r="Q923" s="226">
        <v>0</v>
      </c>
      <c r="R923" s="226">
        <f>Q923*H923</f>
        <v>0</v>
      </c>
      <c r="S923" s="226">
        <v>0</v>
      </c>
      <c r="T923" s="227">
        <f>S923*H923</f>
        <v>0</v>
      </c>
      <c r="AR923" s="17" t="s">
        <v>376</v>
      </c>
      <c r="AT923" s="17" t="s">
        <v>198</v>
      </c>
      <c r="AU923" s="17" t="s">
        <v>86</v>
      </c>
      <c r="AY923" s="17" t="s">
        <v>195</v>
      </c>
      <c r="BE923" s="228">
        <f>IF(N923="základní",J923,0)</f>
        <v>0</v>
      </c>
      <c r="BF923" s="228">
        <f>IF(N923="snížená",J923,0)</f>
        <v>0</v>
      </c>
      <c r="BG923" s="228">
        <f>IF(N923="zákl. přenesená",J923,0)</f>
        <v>0</v>
      </c>
      <c r="BH923" s="228">
        <f>IF(N923="sníž. přenesená",J923,0)</f>
        <v>0</v>
      </c>
      <c r="BI923" s="228">
        <f>IF(N923="nulová",J923,0)</f>
        <v>0</v>
      </c>
      <c r="BJ923" s="17" t="s">
        <v>84</v>
      </c>
      <c r="BK923" s="228">
        <f>ROUND(I923*H923,2)</f>
        <v>0</v>
      </c>
      <c r="BL923" s="17" t="s">
        <v>376</v>
      </c>
      <c r="BM923" s="17" t="s">
        <v>1562</v>
      </c>
    </row>
    <row r="924" s="1" customFormat="1">
      <c r="B924" s="39"/>
      <c r="C924" s="40"/>
      <c r="D924" s="229" t="s">
        <v>205</v>
      </c>
      <c r="E924" s="40"/>
      <c r="F924" s="230" t="s">
        <v>1550</v>
      </c>
      <c r="G924" s="40"/>
      <c r="H924" s="40"/>
      <c r="I924" s="144"/>
      <c r="J924" s="40"/>
      <c r="K924" s="40"/>
      <c r="L924" s="44"/>
      <c r="M924" s="231"/>
      <c r="N924" s="80"/>
      <c r="O924" s="80"/>
      <c r="P924" s="80"/>
      <c r="Q924" s="80"/>
      <c r="R924" s="80"/>
      <c r="S924" s="80"/>
      <c r="T924" s="81"/>
      <c r="AT924" s="17" t="s">
        <v>205</v>
      </c>
      <c r="AU924" s="17" t="s">
        <v>86</v>
      </c>
    </row>
    <row r="925" s="1" customFormat="1" ht="16.5" customHeight="1">
      <c r="B925" s="39"/>
      <c r="C925" s="217" t="s">
        <v>1563</v>
      </c>
      <c r="D925" s="217" t="s">
        <v>198</v>
      </c>
      <c r="E925" s="218" t="s">
        <v>1564</v>
      </c>
      <c r="F925" s="219" t="s">
        <v>1565</v>
      </c>
      <c r="G925" s="220" t="s">
        <v>1323</v>
      </c>
      <c r="H925" s="221">
        <v>1</v>
      </c>
      <c r="I925" s="222"/>
      <c r="J925" s="223">
        <f>ROUND(I925*H925,2)</f>
        <v>0</v>
      </c>
      <c r="K925" s="219" t="s">
        <v>1255</v>
      </c>
      <c r="L925" s="44"/>
      <c r="M925" s="224" t="s">
        <v>1</v>
      </c>
      <c r="N925" s="225" t="s">
        <v>48</v>
      </c>
      <c r="O925" s="80"/>
      <c r="P925" s="226">
        <f>O925*H925</f>
        <v>0</v>
      </c>
      <c r="Q925" s="226">
        <v>0</v>
      </c>
      <c r="R925" s="226">
        <f>Q925*H925</f>
        <v>0</v>
      </c>
      <c r="S925" s="226">
        <v>0</v>
      </c>
      <c r="T925" s="227">
        <f>S925*H925</f>
        <v>0</v>
      </c>
      <c r="AR925" s="17" t="s">
        <v>376</v>
      </c>
      <c r="AT925" s="17" t="s">
        <v>198</v>
      </c>
      <c r="AU925" s="17" t="s">
        <v>86</v>
      </c>
      <c r="AY925" s="17" t="s">
        <v>195</v>
      </c>
      <c r="BE925" s="228">
        <f>IF(N925="základní",J925,0)</f>
        <v>0</v>
      </c>
      <c r="BF925" s="228">
        <f>IF(N925="snížená",J925,0)</f>
        <v>0</v>
      </c>
      <c r="BG925" s="228">
        <f>IF(N925="zákl. přenesená",J925,0)</f>
        <v>0</v>
      </c>
      <c r="BH925" s="228">
        <f>IF(N925="sníž. přenesená",J925,0)</f>
        <v>0</v>
      </c>
      <c r="BI925" s="228">
        <f>IF(N925="nulová",J925,0)</f>
        <v>0</v>
      </c>
      <c r="BJ925" s="17" t="s">
        <v>84</v>
      </c>
      <c r="BK925" s="228">
        <f>ROUND(I925*H925,2)</f>
        <v>0</v>
      </c>
      <c r="BL925" s="17" t="s">
        <v>376</v>
      </c>
      <c r="BM925" s="17" t="s">
        <v>1566</v>
      </c>
    </row>
    <row r="926" s="1" customFormat="1">
      <c r="B926" s="39"/>
      <c r="C926" s="40"/>
      <c r="D926" s="229" t="s">
        <v>205</v>
      </c>
      <c r="E926" s="40"/>
      <c r="F926" s="230" t="s">
        <v>1550</v>
      </c>
      <c r="G926" s="40"/>
      <c r="H926" s="40"/>
      <c r="I926" s="144"/>
      <c r="J926" s="40"/>
      <c r="K926" s="40"/>
      <c r="L926" s="44"/>
      <c r="M926" s="231"/>
      <c r="N926" s="80"/>
      <c r="O926" s="80"/>
      <c r="P926" s="80"/>
      <c r="Q926" s="80"/>
      <c r="R926" s="80"/>
      <c r="S926" s="80"/>
      <c r="T926" s="81"/>
      <c r="AT926" s="17" t="s">
        <v>205</v>
      </c>
      <c r="AU926" s="17" t="s">
        <v>86</v>
      </c>
    </row>
    <row r="927" s="1" customFormat="1" ht="16.5" customHeight="1">
      <c r="B927" s="39"/>
      <c r="C927" s="217" t="s">
        <v>1567</v>
      </c>
      <c r="D927" s="217" t="s">
        <v>198</v>
      </c>
      <c r="E927" s="218" t="s">
        <v>1568</v>
      </c>
      <c r="F927" s="219" t="s">
        <v>1569</v>
      </c>
      <c r="G927" s="220" t="s">
        <v>1323</v>
      </c>
      <c r="H927" s="221">
        <v>1</v>
      </c>
      <c r="I927" s="222"/>
      <c r="J927" s="223">
        <f>ROUND(I927*H927,2)</f>
        <v>0</v>
      </c>
      <c r="K927" s="219" t="s">
        <v>1255</v>
      </c>
      <c r="L927" s="44"/>
      <c r="M927" s="224" t="s">
        <v>1</v>
      </c>
      <c r="N927" s="225" t="s">
        <v>48</v>
      </c>
      <c r="O927" s="80"/>
      <c r="P927" s="226">
        <f>O927*H927</f>
        <v>0</v>
      </c>
      <c r="Q927" s="226">
        <v>0</v>
      </c>
      <c r="R927" s="226">
        <f>Q927*H927</f>
        <v>0</v>
      </c>
      <c r="S927" s="226">
        <v>0</v>
      </c>
      <c r="T927" s="227">
        <f>S927*H927</f>
        <v>0</v>
      </c>
      <c r="AR927" s="17" t="s">
        <v>376</v>
      </c>
      <c r="AT927" s="17" t="s">
        <v>198</v>
      </c>
      <c r="AU927" s="17" t="s">
        <v>86</v>
      </c>
      <c r="AY927" s="17" t="s">
        <v>195</v>
      </c>
      <c r="BE927" s="228">
        <f>IF(N927="základní",J927,0)</f>
        <v>0</v>
      </c>
      <c r="BF927" s="228">
        <f>IF(N927="snížená",J927,0)</f>
        <v>0</v>
      </c>
      <c r="BG927" s="228">
        <f>IF(N927="zákl. přenesená",J927,0)</f>
        <v>0</v>
      </c>
      <c r="BH927" s="228">
        <f>IF(N927="sníž. přenesená",J927,0)</f>
        <v>0</v>
      </c>
      <c r="BI927" s="228">
        <f>IF(N927="nulová",J927,0)</f>
        <v>0</v>
      </c>
      <c r="BJ927" s="17" t="s">
        <v>84</v>
      </c>
      <c r="BK927" s="228">
        <f>ROUND(I927*H927,2)</f>
        <v>0</v>
      </c>
      <c r="BL927" s="17" t="s">
        <v>376</v>
      </c>
      <c r="BM927" s="17" t="s">
        <v>1570</v>
      </c>
    </row>
    <row r="928" s="1" customFormat="1">
      <c r="B928" s="39"/>
      <c r="C928" s="40"/>
      <c r="D928" s="229" t="s">
        <v>205</v>
      </c>
      <c r="E928" s="40"/>
      <c r="F928" s="230" t="s">
        <v>1550</v>
      </c>
      <c r="G928" s="40"/>
      <c r="H928" s="40"/>
      <c r="I928" s="144"/>
      <c r="J928" s="40"/>
      <c r="K928" s="40"/>
      <c r="L928" s="44"/>
      <c r="M928" s="231"/>
      <c r="N928" s="80"/>
      <c r="O928" s="80"/>
      <c r="P928" s="80"/>
      <c r="Q928" s="80"/>
      <c r="R928" s="80"/>
      <c r="S928" s="80"/>
      <c r="T928" s="81"/>
      <c r="AT928" s="17" t="s">
        <v>205</v>
      </c>
      <c r="AU928" s="17" t="s">
        <v>86</v>
      </c>
    </row>
    <row r="929" s="1" customFormat="1" ht="16.5" customHeight="1">
      <c r="B929" s="39"/>
      <c r="C929" s="217" t="s">
        <v>1571</v>
      </c>
      <c r="D929" s="217" t="s">
        <v>198</v>
      </c>
      <c r="E929" s="218" t="s">
        <v>1572</v>
      </c>
      <c r="F929" s="219" t="s">
        <v>1573</v>
      </c>
      <c r="G929" s="220" t="s">
        <v>1504</v>
      </c>
      <c r="H929" s="221">
        <v>233.90000000000001</v>
      </c>
      <c r="I929" s="222"/>
      <c r="J929" s="223">
        <f>ROUND(I929*H929,2)</f>
        <v>0</v>
      </c>
      <c r="K929" s="219" t="s">
        <v>1255</v>
      </c>
      <c r="L929" s="44"/>
      <c r="M929" s="224" t="s">
        <v>1</v>
      </c>
      <c r="N929" s="225" t="s">
        <v>48</v>
      </c>
      <c r="O929" s="80"/>
      <c r="P929" s="226">
        <f>O929*H929</f>
        <v>0</v>
      </c>
      <c r="Q929" s="226">
        <v>0</v>
      </c>
      <c r="R929" s="226">
        <f>Q929*H929</f>
        <v>0</v>
      </c>
      <c r="S929" s="226">
        <v>0</v>
      </c>
      <c r="T929" s="227">
        <f>S929*H929</f>
        <v>0</v>
      </c>
      <c r="AR929" s="17" t="s">
        <v>376</v>
      </c>
      <c r="AT929" s="17" t="s">
        <v>198</v>
      </c>
      <c r="AU929" s="17" t="s">
        <v>86</v>
      </c>
      <c r="AY929" s="17" t="s">
        <v>195</v>
      </c>
      <c r="BE929" s="228">
        <f>IF(N929="základní",J929,0)</f>
        <v>0</v>
      </c>
      <c r="BF929" s="228">
        <f>IF(N929="snížená",J929,0)</f>
        <v>0</v>
      </c>
      <c r="BG929" s="228">
        <f>IF(N929="zákl. přenesená",J929,0)</f>
        <v>0</v>
      </c>
      <c r="BH929" s="228">
        <f>IF(N929="sníž. přenesená",J929,0)</f>
        <v>0</v>
      </c>
      <c r="BI929" s="228">
        <f>IF(N929="nulová",J929,0)</f>
        <v>0</v>
      </c>
      <c r="BJ929" s="17" t="s">
        <v>84</v>
      </c>
      <c r="BK929" s="228">
        <f>ROUND(I929*H929,2)</f>
        <v>0</v>
      </c>
      <c r="BL929" s="17" t="s">
        <v>376</v>
      </c>
      <c r="BM929" s="17" t="s">
        <v>1574</v>
      </c>
    </row>
    <row r="930" s="1" customFormat="1">
      <c r="B930" s="39"/>
      <c r="C930" s="40"/>
      <c r="D930" s="229" t="s">
        <v>205</v>
      </c>
      <c r="E930" s="40"/>
      <c r="F930" s="230" t="s">
        <v>1550</v>
      </c>
      <c r="G930" s="40"/>
      <c r="H930" s="40"/>
      <c r="I930" s="144"/>
      <c r="J930" s="40"/>
      <c r="K930" s="40"/>
      <c r="L930" s="44"/>
      <c r="M930" s="231"/>
      <c r="N930" s="80"/>
      <c r="O930" s="80"/>
      <c r="P930" s="80"/>
      <c r="Q930" s="80"/>
      <c r="R930" s="80"/>
      <c r="S930" s="80"/>
      <c r="T930" s="81"/>
      <c r="AT930" s="17" t="s">
        <v>205</v>
      </c>
      <c r="AU930" s="17" t="s">
        <v>86</v>
      </c>
    </row>
    <row r="931" s="1" customFormat="1" ht="16.5" customHeight="1">
      <c r="B931" s="39"/>
      <c r="C931" s="217" t="s">
        <v>1575</v>
      </c>
      <c r="D931" s="217" t="s">
        <v>198</v>
      </c>
      <c r="E931" s="218" t="s">
        <v>1576</v>
      </c>
      <c r="F931" s="219" t="s">
        <v>1577</v>
      </c>
      <c r="G931" s="220" t="s">
        <v>1504</v>
      </c>
      <c r="H931" s="221">
        <v>31.199999999999999</v>
      </c>
      <c r="I931" s="222"/>
      <c r="J931" s="223">
        <f>ROUND(I931*H931,2)</f>
        <v>0</v>
      </c>
      <c r="K931" s="219" t="s">
        <v>1255</v>
      </c>
      <c r="L931" s="44"/>
      <c r="M931" s="224" t="s">
        <v>1</v>
      </c>
      <c r="N931" s="225" t="s">
        <v>48</v>
      </c>
      <c r="O931" s="80"/>
      <c r="P931" s="226">
        <f>O931*H931</f>
        <v>0</v>
      </c>
      <c r="Q931" s="226">
        <v>0</v>
      </c>
      <c r="R931" s="226">
        <f>Q931*H931</f>
        <v>0</v>
      </c>
      <c r="S931" s="226">
        <v>0</v>
      </c>
      <c r="T931" s="227">
        <f>S931*H931</f>
        <v>0</v>
      </c>
      <c r="AR931" s="17" t="s">
        <v>376</v>
      </c>
      <c r="AT931" s="17" t="s">
        <v>198</v>
      </c>
      <c r="AU931" s="17" t="s">
        <v>86</v>
      </c>
      <c r="AY931" s="17" t="s">
        <v>195</v>
      </c>
      <c r="BE931" s="228">
        <f>IF(N931="základní",J931,0)</f>
        <v>0</v>
      </c>
      <c r="BF931" s="228">
        <f>IF(N931="snížená",J931,0)</f>
        <v>0</v>
      </c>
      <c r="BG931" s="228">
        <f>IF(N931="zákl. přenesená",J931,0)</f>
        <v>0</v>
      </c>
      <c r="BH931" s="228">
        <f>IF(N931="sníž. přenesená",J931,0)</f>
        <v>0</v>
      </c>
      <c r="BI931" s="228">
        <f>IF(N931="nulová",J931,0)</f>
        <v>0</v>
      </c>
      <c r="BJ931" s="17" t="s">
        <v>84</v>
      </c>
      <c r="BK931" s="228">
        <f>ROUND(I931*H931,2)</f>
        <v>0</v>
      </c>
      <c r="BL931" s="17" t="s">
        <v>376</v>
      </c>
      <c r="BM931" s="17" t="s">
        <v>1578</v>
      </c>
    </row>
    <row r="932" s="1" customFormat="1">
      <c r="B932" s="39"/>
      <c r="C932" s="40"/>
      <c r="D932" s="229" t="s">
        <v>205</v>
      </c>
      <c r="E932" s="40"/>
      <c r="F932" s="230" t="s">
        <v>1550</v>
      </c>
      <c r="G932" s="40"/>
      <c r="H932" s="40"/>
      <c r="I932" s="144"/>
      <c r="J932" s="40"/>
      <c r="K932" s="40"/>
      <c r="L932" s="44"/>
      <c r="M932" s="231"/>
      <c r="N932" s="80"/>
      <c r="O932" s="80"/>
      <c r="P932" s="80"/>
      <c r="Q932" s="80"/>
      <c r="R932" s="80"/>
      <c r="S932" s="80"/>
      <c r="T932" s="81"/>
      <c r="AT932" s="17" t="s">
        <v>205</v>
      </c>
      <c r="AU932" s="17" t="s">
        <v>86</v>
      </c>
    </row>
    <row r="933" s="1" customFormat="1" ht="16.5" customHeight="1">
      <c r="B933" s="39"/>
      <c r="C933" s="217" t="s">
        <v>1579</v>
      </c>
      <c r="D933" s="217" t="s">
        <v>198</v>
      </c>
      <c r="E933" s="218" t="s">
        <v>1580</v>
      </c>
      <c r="F933" s="219" t="s">
        <v>1581</v>
      </c>
      <c r="G933" s="220" t="s">
        <v>1504</v>
      </c>
      <c r="H933" s="221">
        <v>33.399999999999999</v>
      </c>
      <c r="I933" s="222"/>
      <c r="J933" s="223">
        <f>ROUND(I933*H933,2)</f>
        <v>0</v>
      </c>
      <c r="K933" s="219" t="s">
        <v>1255</v>
      </c>
      <c r="L933" s="44"/>
      <c r="M933" s="224" t="s">
        <v>1</v>
      </c>
      <c r="N933" s="225" t="s">
        <v>48</v>
      </c>
      <c r="O933" s="80"/>
      <c r="P933" s="226">
        <f>O933*H933</f>
        <v>0</v>
      </c>
      <c r="Q933" s="226">
        <v>0</v>
      </c>
      <c r="R933" s="226">
        <f>Q933*H933</f>
        <v>0</v>
      </c>
      <c r="S933" s="226">
        <v>0</v>
      </c>
      <c r="T933" s="227">
        <f>S933*H933</f>
        <v>0</v>
      </c>
      <c r="AR933" s="17" t="s">
        <v>376</v>
      </c>
      <c r="AT933" s="17" t="s">
        <v>198</v>
      </c>
      <c r="AU933" s="17" t="s">
        <v>86</v>
      </c>
      <c r="AY933" s="17" t="s">
        <v>195</v>
      </c>
      <c r="BE933" s="228">
        <f>IF(N933="základní",J933,0)</f>
        <v>0</v>
      </c>
      <c r="BF933" s="228">
        <f>IF(N933="snížená",J933,0)</f>
        <v>0</v>
      </c>
      <c r="BG933" s="228">
        <f>IF(N933="zákl. přenesená",J933,0)</f>
        <v>0</v>
      </c>
      <c r="BH933" s="228">
        <f>IF(N933="sníž. přenesená",J933,0)</f>
        <v>0</v>
      </c>
      <c r="BI933" s="228">
        <f>IF(N933="nulová",J933,0)</f>
        <v>0</v>
      </c>
      <c r="BJ933" s="17" t="s">
        <v>84</v>
      </c>
      <c r="BK933" s="228">
        <f>ROUND(I933*H933,2)</f>
        <v>0</v>
      </c>
      <c r="BL933" s="17" t="s">
        <v>376</v>
      </c>
      <c r="BM933" s="17" t="s">
        <v>1582</v>
      </c>
    </row>
    <row r="934" s="1" customFormat="1">
      <c r="B934" s="39"/>
      <c r="C934" s="40"/>
      <c r="D934" s="229" t="s">
        <v>205</v>
      </c>
      <c r="E934" s="40"/>
      <c r="F934" s="230" t="s">
        <v>1550</v>
      </c>
      <c r="G934" s="40"/>
      <c r="H934" s="40"/>
      <c r="I934" s="144"/>
      <c r="J934" s="40"/>
      <c r="K934" s="40"/>
      <c r="L934" s="44"/>
      <c r="M934" s="231"/>
      <c r="N934" s="80"/>
      <c r="O934" s="80"/>
      <c r="P934" s="80"/>
      <c r="Q934" s="80"/>
      <c r="R934" s="80"/>
      <c r="S934" s="80"/>
      <c r="T934" s="81"/>
      <c r="AT934" s="17" t="s">
        <v>205</v>
      </c>
      <c r="AU934" s="17" t="s">
        <v>86</v>
      </c>
    </row>
    <row r="935" s="1" customFormat="1" ht="22.5" customHeight="1">
      <c r="B935" s="39"/>
      <c r="C935" s="217" t="s">
        <v>1583</v>
      </c>
      <c r="D935" s="217" t="s">
        <v>198</v>
      </c>
      <c r="E935" s="218" t="s">
        <v>1584</v>
      </c>
      <c r="F935" s="219" t="s">
        <v>1585</v>
      </c>
      <c r="G935" s="220" t="s">
        <v>1323</v>
      </c>
      <c r="H935" s="221">
        <v>1</v>
      </c>
      <c r="I935" s="222"/>
      <c r="J935" s="223">
        <f>ROUND(I935*H935,2)</f>
        <v>0</v>
      </c>
      <c r="K935" s="219" t="s">
        <v>1255</v>
      </c>
      <c r="L935" s="44"/>
      <c r="M935" s="224" t="s">
        <v>1</v>
      </c>
      <c r="N935" s="225" t="s">
        <v>48</v>
      </c>
      <c r="O935" s="80"/>
      <c r="P935" s="226">
        <f>O935*H935</f>
        <v>0</v>
      </c>
      <c r="Q935" s="226">
        <v>0</v>
      </c>
      <c r="R935" s="226">
        <f>Q935*H935</f>
        <v>0</v>
      </c>
      <c r="S935" s="226">
        <v>0</v>
      </c>
      <c r="T935" s="227">
        <f>S935*H935</f>
        <v>0</v>
      </c>
      <c r="AR935" s="17" t="s">
        <v>376</v>
      </c>
      <c r="AT935" s="17" t="s">
        <v>198</v>
      </c>
      <c r="AU935" s="17" t="s">
        <v>86</v>
      </c>
      <c r="AY935" s="17" t="s">
        <v>195</v>
      </c>
      <c r="BE935" s="228">
        <f>IF(N935="základní",J935,0)</f>
        <v>0</v>
      </c>
      <c r="BF935" s="228">
        <f>IF(N935="snížená",J935,0)</f>
        <v>0</v>
      </c>
      <c r="BG935" s="228">
        <f>IF(N935="zákl. přenesená",J935,0)</f>
        <v>0</v>
      </c>
      <c r="BH935" s="228">
        <f>IF(N935="sníž. přenesená",J935,0)</f>
        <v>0</v>
      </c>
      <c r="BI935" s="228">
        <f>IF(N935="nulová",J935,0)</f>
        <v>0</v>
      </c>
      <c r="BJ935" s="17" t="s">
        <v>84</v>
      </c>
      <c r="BK935" s="228">
        <f>ROUND(I935*H935,2)</f>
        <v>0</v>
      </c>
      <c r="BL935" s="17" t="s">
        <v>376</v>
      </c>
      <c r="BM935" s="17" t="s">
        <v>1586</v>
      </c>
    </row>
    <row r="936" s="1" customFormat="1">
      <c r="B936" s="39"/>
      <c r="C936" s="40"/>
      <c r="D936" s="229" t="s">
        <v>205</v>
      </c>
      <c r="E936" s="40"/>
      <c r="F936" s="230" t="s">
        <v>1550</v>
      </c>
      <c r="G936" s="40"/>
      <c r="H936" s="40"/>
      <c r="I936" s="144"/>
      <c r="J936" s="40"/>
      <c r="K936" s="40"/>
      <c r="L936" s="44"/>
      <c r="M936" s="231"/>
      <c r="N936" s="80"/>
      <c r="O936" s="80"/>
      <c r="P936" s="80"/>
      <c r="Q936" s="80"/>
      <c r="R936" s="80"/>
      <c r="S936" s="80"/>
      <c r="T936" s="81"/>
      <c r="AT936" s="17" t="s">
        <v>205</v>
      </c>
      <c r="AU936" s="17" t="s">
        <v>86</v>
      </c>
    </row>
    <row r="937" s="1" customFormat="1" ht="16.5" customHeight="1">
      <c r="B937" s="39"/>
      <c r="C937" s="217" t="s">
        <v>1587</v>
      </c>
      <c r="D937" s="217" t="s">
        <v>198</v>
      </c>
      <c r="E937" s="218" t="s">
        <v>1588</v>
      </c>
      <c r="F937" s="219" t="s">
        <v>1589</v>
      </c>
      <c r="G937" s="220" t="s">
        <v>1504</v>
      </c>
      <c r="H937" s="221">
        <v>354.89999999999998</v>
      </c>
      <c r="I937" s="222"/>
      <c r="J937" s="223">
        <f>ROUND(I937*H937,2)</f>
        <v>0</v>
      </c>
      <c r="K937" s="219" t="s">
        <v>1255</v>
      </c>
      <c r="L937" s="44"/>
      <c r="M937" s="224" t="s">
        <v>1</v>
      </c>
      <c r="N937" s="225" t="s">
        <v>48</v>
      </c>
      <c r="O937" s="80"/>
      <c r="P937" s="226">
        <f>O937*H937</f>
        <v>0</v>
      </c>
      <c r="Q937" s="226">
        <v>0</v>
      </c>
      <c r="R937" s="226">
        <f>Q937*H937</f>
        <v>0</v>
      </c>
      <c r="S937" s="226">
        <v>0</v>
      </c>
      <c r="T937" s="227">
        <f>S937*H937</f>
        <v>0</v>
      </c>
      <c r="AR937" s="17" t="s">
        <v>376</v>
      </c>
      <c r="AT937" s="17" t="s">
        <v>198</v>
      </c>
      <c r="AU937" s="17" t="s">
        <v>86</v>
      </c>
      <c r="AY937" s="17" t="s">
        <v>195</v>
      </c>
      <c r="BE937" s="228">
        <f>IF(N937="základní",J937,0)</f>
        <v>0</v>
      </c>
      <c r="BF937" s="228">
        <f>IF(N937="snížená",J937,0)</f>
        <v>0</v>
      </c>
      <c r="BG937" s="228">
        <f>IF(N937="zákl. přenesená",J937,0)</f>
        <v>0</v>
      </c>
      <c r="BH937" s="228">
        <f>IF(N937="sníž. přenesená",J937,0)</f>
        <v>0</v>
      </c>
      <c r="BI937" s="228">
        <f>IF(N937="nulová",J937,0)</f>
        <v>0</v>
      </c>
      <c r="BJ937" s="17" t="s">
        <v>84</v>
      </c>
      <c r="BK937" s="228">
        <f>ROUND(I937*H937,2)</f>
        <v>0</v>
      </c>
      <c r="BL937" s="17" t="s">
        <v>376</v>
      </c>
      <c r="BM937" s="17" t="s">
        <v>1590</v>
      </c>
    </row>
    <row r="938" s="1" customFormat="1">
      <c r="B938" s="39"/>
      <c r="C938" s="40"/>
      <c r="D938" s="229" t="s">
        <v>205</v>
      </c>
      <c r="E938" s="40"/>
      <c r="F938" s="230" t="s">
        <v>1550</v>
      </c>
      <c r="G938" s="40"/>
      <c r="H938" s="40"/>
      <c r="I938" s="144"/>
      <c r="J938" s="40"/>
      <c r="K938" s="40"/>
      <c r="L938" s="44"/>
      <c r="M938" s="231"/>
      <c r="N938" s="80"/>
      <c r="O938" s="80"/>
      <c r="P938" s="80"/>
      <c r="Q938" s="80"/>
      <c r="R938" s="80"/>
      <c r="S938" s="80"/>
      <c r="T938" s="81"/>
      <c r="AT938" s="17" t="s">
        <v>205</v>
      </c>
      <c r="AU938" s="17" t="s">
        <v>86</v>
      </c>
    </row>
    <row r="939" s="1" customFormat="1" ht="22.5" customHeight="1">
      <c r="B939" s="39"/>
      <c r="C939" s="217" t="s">
        <v>1591</v>
      </c>
      <c r="D939" s="217" t="s">
        <v>198</v>
      </c>
      <c r="E939" s="218" t="s">
        <v>1592</v>
      </c>
      <c r="F939" s="219" t="s">
        <v>1593</v>
      </c>
      <c r="G939" s="220" t="s">
        <v>1323</v>
      </c>
      <c r="H939" s="221">
        <v>2</v>
      </c>
      <c r="I939" s="222"/>
      <c r="J939" s="223">
        <f>ROUND(I939*H939,2)</f>
        <v>0</v>
      </c>
      <c r="K939" s="219" t="s">
        <v>1255</v>
      </c>
      <c r="L939" s="44"/>
      <c r="M939" s="224" t="s">
        <v>1</v>
      </c>
      <c r="N939" s="225" t="s">
        <v>48</v>
      </c>
      <c r="O939" s="80"/>
      <c r="P939" s="226">
        <f>O939*H939</f>
        <v>0</v>
      </c>
      <c r="Q939" s="226">
        <v>0</v>
      </c>
      <c r="R939" s="226">
        <f>Q939*H939</f>
        <v>0</v>
      </c>
      <c r="S939" s="226">
        <v>0</v>
      </c>
      <c r="T939" s="227">
        <f>S939*H939</f>
        <v>0</v>
      </c>
      <c r="AR939" s="17" t="s">
        <v>376</v>
      </c>
      <c r="AT939" s="17" t="s">
        <v>198</v>
      </c>
      <c r="AU939" s="17" t="s">
        <v>86</v>
      </c>
      <c r="AY939" s="17" t="s">
        <v>195</v>
      </c>
      <c r="BE939" s="228">
        <f>IF(N939="základní",J939,0)</f>
        <v>0</v>
      </c>
      <c r="BF939" s="228">
        <f>IF(N939="snížená",J939,0)</f>
        <v>0</v>
      </c>
      <c r="BG939" s="228">
        <f>IF(N939="zákl. přenesená",J939,0)</f>
        <v>0</v>
      </c>
      <c r="BH939" s="228">
        <f>IF(N939="sníž. přenesená",J939,0)</f>
        <v>0</v>
      </c>
      <c r="BI939" s="228">
        <f>IF(N939="nulová",J939,0)</f>
        <v>0</v>
      </c>
      <c r="BJ939" s="17" t="s">
        <v>84</v>
      </c>
      <c r="BK939" s="228">
        <f>ROUND(I939*H939,2)</f>
        <v>0</v>
      </c>
      <c r="BL939" s="17" t="s">
        <v>376</v>
      </c>
      <c r="BM939" s="17" t="s">
        <v>1594</v>
      </c>
    </row>
    <row r="940" s="1" customFormat="1">
      <c r="B940" s="39"/>
      <c r="C940" s="40"/>
      <c r="D940" s="229" t="s">
        <v>205</v>
      </c>
      <c r="E940" s="40"/>
      <c r="F940" s="230" t="s">
        <v>1550</v>
      </c>
      <c r="G940" s="40"/>
      <c r="H940" s="40"/>
      <c r="I940" s="144"/>
      <c r="J940" s="40"/>
      <c r="K940" s="40"/>
      <c r="L940" s="44"/>
      <c r="M940" s="231"/>
      <c r="N940" s="80"/>
      <c r="O940" s="80"/>
      <c r="P940" s="80"/>
      <c r="Q940" s="80"/>
      <c r="R940" s="80"/>
      <c r="S940" s="80"/>
      <c r="T940" s="81"/>
      <c r="AT940" s="17" t="s">
        <v>205</v>
      </c>
      <c r="AU940" s="17" t="s">
        <v>86</v>
      </c>
    </row>
    <row r="941" s="1" customFormat="1" ht="16.5" customHeight="1">
      <c r="B941" s="39"/>
      <c r="C941" s="217" t="s">
        <v>1595</v>
      </c>
      <c r="D941" s="217" t="s">
        <v>198</v>
      </c>
      <c r="E941" s="218" t="s">
        <v>1596</v>
      </c>
      <c r="F941" s="219" t="s">
        <v>1597</v>
      </c>
      <c r="G941" s="220" t="s">
        <v>1504</v>
      </c>
      <c r="H941" s="221">
        <v>551.10000000000002</v>
      </c>
      <c r="I941" s="222"/>
      <c r="J941" s="223">
        <f>ROUND(I941*H941,2)</f>
        <v>0</v>
      </c>
      <c r="K941" s="219" t="s">
        <v>1255</v>
      </c>
      <c r="L941" s="44"/>
      <c r="M941" s="224" t="s">
        <v>1</v>
      </c>
      <c r="N941" s="225" t="s">
        <v>48</v>
      </c>
      <c r="O941" s="80"/>
      <c r="P941" s="226">
        <f>O941*H941</f>
        <v>0</v>
      </c>
      <c r="Q941" s="226">
        <v>0</v>
      </c>
      <c r="R941" s="226">
        <f>Q941*H941</f>
        <v>0</v>
      </c>
      <c r="S941" s="226">
        <v>0</v>
      </c>
      <c r="T941" s="227">
        <f>S941*H941</f>
        <v>0</v>
      </c>
      <c r="AR941" s="17" t="s">
        <v>376</v>
      </c>
      <c r="AT941" s="17" t="s">
        <v>198</v>
      </c>
      <c r="AU941" s="17" t="s">
        <v>86</v>
      </c>
      <c r="AY941" s="17" t="s">
        <v>195</v>
      </c>
      <c r="BE941" s="228">
        <f>IF(N941="základní",J941,0)</f>
        <v>0</v>
      </c>
      <c r="BF941" s="228">
        <f>IF(N941="snížená",J941,0)</f>
        <v>0</v>
      </c>
      <c r="BG941" s="228">
        <f>IF(N941="zákl. přenesená",J941,0)</f>
        <v>0</v>
      </c>
      <c r="BH941" s="228">
        <f>IF(N941="sníž. přenesená",J941,0)</f>
        <v>0</v>
      </c>
      <c r="BI941" s="228">
        <f>IF(N941="nulová",J941,0)</f>
        <v>0</v>
      </c>
      <c r="BJ941" s="17" t="s">
        <v>84</v>
      </c>
      <c r="BK941" s="228">
        <f>ROUND(I941*H941,2)</f>
        <v>0</v>
      </c>
      <c r="BL941" s="17" t="s">
        <v>376</v>
      </c>
      <c r="BM941" s="17" t="s">
        <v>1598</v>
      </c>
    </row>
    <row r="942" s="1" customFormat="1">
      <c r="B942" s="39"/>
      <c r="C942" s="40"/>
      <c r="D942" s="229" t="s">
        <v>205</v>
      </c>
      <c r="E942" s="40"/>
      <c r="F942" s="230" t="s">
        <v>1550</v>
      </c>
      <c r="G942" s="40"/>
      <c r="H942" s="40"/>
      <c r="I942" s="144"/>
      <c r="J942" s="40"/>
      <c r="K942" s="40"/>
      <c r="L942" s="44"/>
      <c r="M942" s="231"/>
      <c r="N942" s="80"/>
      <c r="O942" s="80"/>
      <c r="P942" s="80"/>
      <c r="Q942" s="80"/>
      <c r="R942" s="80"/>
      <c r="S942" s="80"/>
      <c r="T942" s="81"/>
      <c r="AT942" s="17" t="s">
        <v>205</v>
      </c>
      <c r="AU942" s="17" t="s">
        <v>86</v>
      </c>
    </row>
    <row r="943" s="1" customFormat="1" ht="22.5" customHeight="1">
      <c r="B943" s="39"/>
      <c r="C943" s="217" t="s">
        <v>1599</v>
      </c>
      <c r="D943" s="217" t="s">
        <v>198</v>
      </c>
      <c r="E943" s="218" t="s">
        <v>1600</v>
      </c>
      <c r="F943" s="219" t="s">
        <v>1601</v>
      </c>
      <c r="G943" s="220" t="s">
        <v>1504</v>
      </c>
      <c r="H943" s="221">
        <v>28.300000000000001</v>
      </c>
      <c r="I943" s="222"/>
      <c r="J943" s="223">
        <f>ROUND(I943*H943,2)</f>
        <v>0</v>
      </c>
      <c r="K943" s="219" t="s">
        <v>1255</v>
      </c>
      <c r="L943" s="44"/>
      <c r="M943" s="224" t="s">
        <v>1</v>
      </c>
      <c r="N943" s="225" t="s">
        <v>48</v>
      </c>
      <c r="O943" s="80"/>
      <c r="P943" s="226">
        <f>O943*H943</f>
        <v>0</v>
      </c>
      <c r="Q943" s="226">
        <v>0</v>
      </c>
      <c r="R943" s="226">
        <f>Q943*H943</f>
        <v>0</v>
      </c>
      <c r="S943" s="226">
        <v>0</v>
      </c>
      <c r="T943" s="227">
        <f>S943*H943</f>
        <v>0</v>
      </c>
      <c r="AR943" s="17" t="s">
        <v>376</v>
      </c>
      <c r="AT943" s="17" t="s">
        <v>198</v>
      </c>
      <c r="AU943" s="17" t="s">
        <v>86</v>
      </c>
      <c r="AY943" s="17" t="s">
        <v>195</v>
      </c>
      <c r="BE943" s="228">
        <f>IF(N943="základní",J943,0)</f>
        <v>0</v>
      </c>
      <c r="BF943" s="228">
        <f>IF(N943="snížená",J943,0)</f>
        <v>0</v>
      </c>
      <c r="BG943" s="228">
        <f>IF(N943="zákl. přenesená",J943,0)</f>
        <v>0</v>
      </c>
      <c r="BH943" s="228">
        <f>IF(N943="sníž. přenesená",J943,0)</f>
        <v>0</v>
      </c>
      <c r="BI943" s="228">
        <f>IF(N943="nulová",J943,0)</f>
        <v>0</v>
      </c>
      <c r="BJ943" s="17" t="s">
        <v>84</v>
      </c>
      <c r="BK943" s="228">
        <f>ROUND(I943*H943,2)</f>
        <v>0</v>
      </c>
      <c r="BL943" s="17" t="s">
        <v>376</v>
      </c>
      <c r="BM943" s="17" t="s">
        <v>1602</v>
      </c>
    </row>
    <row r="944" s="1" customFormat="1">
      <c r="B944" s="39"/>
      <c r="C944" s="40"/>
      <c r="D944" s="229" t="s">
        <v>205</v>
      </c>
      <c r="E944" s="40"/>
      <c r="F944" s="230" t="s">
        <v>1550</v>
      </c>
      <c r="G944" s="40"/>
      <c r="H944" s="40"/>
      <c r="I944" s="144"/>
      <c r="J944" s="40"/>
      <c r="K944" s="40"/>
      <c r="L944" s="44"/>
      <c r="M944" s="231"/>
      <c r="N944" s="80"/>
      <c r="O944" s="80"/>
      <c r="P944" s="80"/>
      <c r="Q944" s="80"/>
      <c r="R944" s="80"/>
      <c r="S944" s="80"/>
      <c r="T944" s="81"/>
      <c r="AT944" s="17" t="s">
        <v>205</v>
      </c>
      <c r="AU944" s="17" t="s">
        <v>86</v>
      </c>
    </row>
    <row r="945" s="1" customFormat="1" ht="16.5" customHeight="1">
      <c r="B945" s="39"/>
      <c r="C945" s="217" t="s">
        <v>1603</v>
      </c>
      <c r="D945" s="217" t="s">
        <v>198</v>
      </c>
      <c r="E945" s="218" t="s">
        <v>1604</v>
      </c>
      <c r="F945" s="219" t="s">
        <v>1605</v>
      </c>
      <c r="G945" s="220" t="s">
        <v>1504</v>
      </c>
      <c r="H945" s="221">
        <v>292</v>
      </c>
      <c r="I945" s="222"/>
      <c r="J945" s="223">
        <f>ROUND(I945*H945,2)</f>
        <v>0</v>
      </c>
      <c r="K945" s="219" t="s">
        <v>1255</v>
      </c>
      <c r="L945" s="44"/>
      <c r="M945" s="224" t="s">
        <v>1</v>
      </c>
      <c r="N945" s="225" t="s">
        <v>48</v>
      </c>
      <c r="O945" s="80"/>
      <c r="P945" s="226">
        <f>O945*H945</f>
        <v>0</v>
      </c>
      <c r="Q945" s="226">
        <v>0</v>
      </c>
      <c r="R945" s="226">
        <f>Q945*H945</f>
        <v>0</v>
      </c>
      <c r="S945" s="226">
        <v>0</v>
      </c>
      <c r="T945" s="227">
        <f>S945*H945</f>
        <v>0</v>
      </c>
      <c r="AR945" s="17" t="s">
        <v>376</v>
      </c>
      <c r="AT945" s="17" t="s">
        <v>198</v>
      </c>
      <c r="AU945" s="17" t="s">
        <v>86</v>
      </c>
      <c r="AY945" s="17" t="s">
        <v>195</v>
      </c>
      <c r="BE945" s="228">
        <f>IF(N945="základní",J945,0)</f>
        <v>0</v>
      </c>
      <c r="BF945" s="228">
        <f>IF(N945="snížená",J945,0)</f>
        <v>0</v>
      </c>
      <c r="BG945" s="228">
        <f>IF(N945="zákl. přenesená",J945,0)</f>
        <v>0</v>
      </c>
      <c r="BH945" s="228">
        <f>IF(N945="sníž. přenesená",J945,0)</f>
        <v>0</v>
      </c>
      <c r="BI945" s="228">
        <f>IF(N945="nulová",J945,0)</f>
        <v>0</v>
      </c>
      <c r="BJ945" s="17" t="s">
        <v>84</v>
      </c>
      <c r="BK945" s="228">
        <f>ROUND(I945*H945,2)</f>
        <v>0</v>
      </c>
      <c r="BL945" s="17" t="s">
        <v>376</v>
      </c>
      <c r="BM945" s="17" t="s">
        <v>1606</v>
      </c>
    </row>
    <row r="946" s="1" customFormat="1">
      <c r="B946" s="39"/>
      <c r="C946" s="40"/>
      <c r="D946" s="229" t="s">
        <v>205</v>
      </c>
      <c r="E946" s="40"/>
      <c r="F946" s="230" t="s">
        <v>1550</v>
      </c>
      <c r="G946" s="40"/>
      <c r="H946" s="40"/>
      <c r="I946" s="144"/>
      <c r="J946" s="40"/>
      <c r="K946" s="40"/>
      <c r="L946" s="44"/>
      <c r="M946" s="231"/>
      <c r="N946" s="80"/>
      <c r="O946" s="80"/>
      <c r="P946" s="80"/>
      <c r="Q946" s="80"/>
      <c r="R946" s="80"/>
      <c r="S946" s="80"/>
      <c r="T946" s="81"/>
      <c r="AT946" s="17" t="s">
        <v>205</v>
      </c>
      <c r="AU946" s="17" t="s">
        <v>86</v>
      </c>
    </row>
    <row r="947" s="1" customFormat="1" ht="16.5" customHeight="1">
      <c r="B947" s="39"/>
      <c r="C947" s="217" t="s">
        <v>1607</v>
      </c>
      <c r="D947" s="217" t="s">
        <v>198</v>
      </c>
      <c r="E947" s="218" t="s">
        <v>1608</v>
      </c>
      <c r="F947" s="219" t="s">
        <v>1609</v>
      </c>
      <c r="G947" s="220" t="s">
        <v>1041</v>
      </c>
      <c r="H947" s="288"/>
      <c r="I947" s="222"/>
      <c r="J947" s="223">
        <f>ROUND(I947*H947,2)</f>
        <v>0</v>
      </c>
      <c r="K947" s="219" t="s">
        <v>202</v>
      </c>
      <c r="L947" s="44"/>
      <c r="M947" s="224" t="s">
        <v>1</v>
      </c>
      <c r="N947" s="225" t="s">
        <v>48</v>
      </c>
      <c r="O947" s="80"/>
      <c r="P947" s="226">
        <f>O947*H947</f>
        <v>0</v>
      </c>
      <c r="Q947" s="226">
        <v>0</v>
      </c>
      <c r="R947" s="226">
        <f>Q947*H947</f>
        <v>0</v>
      </c>
      <c r="S947" s="226">
        <v>0</v>
      </c>
      <c r="T947" s="227">
        <f>S947*H947</f>
        <v>0</v>
      </c>
      <c r="AR947" s="17" t="s">
        <v>376</v>
      </c>
      <c r="AT947" s="17" t="s">
        <v>198</v>
      </c>
      <c r="AU947" s="17" t="s">
        <v>86</v>
      </c>
      <c r="AY947" s="17" t="s">
        <v>195</v>
      </c>
      <c r="BE947" s="228">
        <f>IF(N947="základní",J947,0)</f>
        <v>0</v>
      </c>
      <c r="BF947" s="228">
        <f>IF(N947="snížená",J947,0)</f>
        <v>0</v>
      </c>
      <c r="BG947" s="228">
        <f>IF(N947="zákl. přenesená",J947,0)</f>
        <v>0</v>
      </c>
      <c r="BH947" s="228">
        <f>IF(N947="sníž. přenesená",J947,0)</f>
        <v>0</v>
      </c>
      <c r="BI947" s="228">
        <f>IF(N947="nulová",J947,0)</f>
        <v>0</v>
      </c>
      <c r="BJ947" s="17" t="s">
        <v>84</v>
      </c>
      <c r="BK947" s="228">
        <f>ROUND(I947*H947,2)</f>
        <v>0</v>
      </c>
      <c r="BL947" s="17" t="s">
        <v>376</v>
      </c>
      <c r="BM947" s="17" t="s">
        <v>1610</v>
      </c>
    </row>
    <row r="948" s="11" customFormat="1" ht="22.8" customHeight="1">
      <c r="B948" s="201"/>
      <c r="C948" s="202"/>
      <c r="D948" s="203" t="s">
        <v>76</v>
      </c>
      <c r="E948" s="215" t="s">
        <v>1611</v>
      </c>
      <c r="F948" s="215" t="s">
        <v>1612</v>
      </c>
      <c r="G948" s="202"/>
      <c r="H948" s="202"/>
      <c r="I948" s="205"/>
      <c r="J948" s="216">
        <f>BK948</f>
        <v>0</v>
      </c>
      <c r="K948" s="202"/>
      <c r="L948" s="207"/>
      <c r="M948" s="208"/>
      <c r="N948" s="209"/>
      <c r="O948" s="209"/>
      <c r="P948" s="210">
        <f>SUM(P949:P979)</f>
        <v>0</v>
      </c>
      <c r="Q948" s="209"/>
      <c r="R948" s="210">
        <f>SUM(R949:R979)</f>
        <v>6.3088004</v>
      </c>
      <c r="S948" s="209"/>
      <c r="T948" s="211">
        <f>SUM(T949:T979)</f>
        <v>0</v>
      </c>
      <c r="AR948" s="212" t="s">
        <v>86</v>
      </c>
      <c r="AT948" s="213" t="s">
        <v>76</v>
      </c>
      <c r="AU948" s="213" t="s">
        <v>84</v>
      </c>
      <c r="AY948" s="212" t="s">
        <v>195</v>
      </c>
      <c r="BK948" s="214">
        <f>SUM(BK949:BK979)</f>
        <v>0</v>
      </c>
    </row>
    <row r="949" s="1" customFormat="1" ht="16.5" customHeight="1">
      <c r="B949" s="39"/>
      <c r="C949" s="217" t="s">
        <v>1613</v>
      </c>
      <c r="D949" s="217" t="s">
        <v>198</v>
      </c>
      <c r="E949" s="218" t="s">
        <v>1614</v>
      </c>
      <c r="F949" s="219" t="s">
        <v>1615</v>
      </c>
      <c r="G949" s="220" t="s">
        <v>404</v>
      </c>
      <c r="H949" s="221">
        <v>24</v>
      </c>
      <c r="I949" s="222"/>
      <c r="J949" s="223">
        <f>ROUND(I949*H949,2)</f>
        <v>0</v>
      </c>
      <c r="K949" s="219" t="s">
        <v>202</v>
      </c>
      <c r="L949" s="44"/>
      <c r="M949" s="224" t="s">
        <v>1</v>
      </c>
      <c r="N949" s="225" t="s">
        <v>48</v>
      </c>
      <c r="O949" s="80"/>
      <c r="P949" s="226">
        <f>O949*H949</f>
        <v>0</v>
      </c>
      <c r="Q949" s="226">
        <v>0.00147</v>
      </c>
      <c r="R949" s="226">
        <f>Q949*H949</f>
        <v>0.035279999999999999</v>
      </c>
      <c r="S949" s="226">
        <v>0</v>
      </c>
      <c r="T949" s="227">
        <f>S949*H949</f>
        <v>0</v>
      </c>
      <c r="AR949" s="17" t="s">
        <v>376</v>
      </c>
      <c r="AT949" s="17" t="s">
        <v>198</v>
      </c>
      <c r="AU949" s="17" t="s">
        <v>86</v>
      </c>
      <c r="AY949" s="17" t="s">
        <v>195</v>
      </c>
      <c r="BE949" s="228">
        <f>IF(N949="základní",J949,0)</f>
        <v>0</v>
      </c>
      <c r="BF949" s="228">
        <f>IF(N949="snížená",J949,0)</f>
        <v>0</v>
      </c>
      <c r="BG949" s="228">
        <f>IF(N949="zákl. přenesená",J949,0)</f>
        <v>0</v>
      </c>
      <c r="BH949" s="228">
        <f>IF(N949="sníž. přenesená",J949,0)</f>
        <v>0</v>
      </c>
      <c r="BI949" s="228">
        <f>IF(N949="nulová",J949,0)</f>
        <v>0</v>
      </c>
      <c r="BJ949" s="17" t="s">
        <v>84</v>
      </c>
      <c r="BK949" s="228">
        <f>ROUND(I949*H949,2)</f>
        <v>0</v>
      </c>
      <c r="BL949" s="17" t="s">
        <v>376</v>
      </c>
      <c r="BM949" s="17" t="s">
        <v>1616</v>
      </c>
    </row>
    <row r="950" s="12" customFormat="1">
      <c r="B950" s="235"/>
      <c r="C950" s="236"/>
      <c r="D950" s="229" t="s">
        <v>299</v>
      </c>
      <c r="E950" s="237" t="s">
        <v>1</v>
      </c>
      <c r="F950" s="238" t="s">
        <v>1617</v>
      </c>
      <c r="G950" s="236"/>
      <c r="H950" s="239">
        <v>24</v>
      </c>
      <c r="I950" s="240"/>
      <c r="J950" s="236"/>
      <c r="K950" s="236"/>
      <c r="L950" s="241"/>
      <c r="M950" s="242"/>
      <c r="N950" s="243"/>
      <c r="O950" s="243"/>
      <c r="P950" s="243"/>
      <c r="Q950" s="243"/>
      <c r="R950" s="243"/>
      <c r="S950" s="243"/>
      <c r="T950" s="244"/>
      <c r="AT950" s="245" t="s">
        <v>299</v>
      </c>
      <c r="AU950" s="245" t="s">
        <v>86</v>
      </c>
      <c r="AV950" s="12" t="s">
        <v>86</v>
      </c>
      <c r="AW950" s="12" t="s">
        <v>38</v>
      </c>
      <c r="AX950" s="12" t="s">
        <v>77</v>
      </c>
      <c r="AY950" s="245" t="s">
        <v>195</v>
      </c>
    </row>
    <row r="951" s="13" customFormat="1">
      <c r="B951" s="246"/>
      <c r="C951" s="247"/>
      <c r="D951" s="229" t="s">
        <v>299</v>
      </c>
      <c r="E951" s="248" t="s">
        <v>1</v>
      </c>
      <c r="F951" s="249" t="s">
        <v>301</v>
      </c>
      <c r="G951" s="247"/>
      <c r="H951" s="250">
        <v>24</v>
      </c>
      <c r="I951" s="251"/>
      <c r="J951" s="247"/>
      <c r="K951" s="247"/>
      <c r="L951" s="252"/>
      <c r="M951" s="253"/>
      <c r="N951" s="254"/>
      <c r="O951" s="254"/>
      <c r="P951" s="254"/>
      <c r="Q951" s="254"/>
      <c r="R951" s="254"/>
      <c r="S951" s="254"/>
      <c r="T951" s="255"/>
      <c r="AT951" s="256" t="s">
        <v>299</v>
      </c>
      <c r="AU951" s="256" t="s">
        <v>86</v>
      </c>
      <c r="AV951" s="13" t="s">
        <v>215</v>
      </c>
      <c r="AW951" s="13" t="s">
        <v>38</v>
      </c>
      <c r="AX951" s="13" t="s">
        <v>84</v>
      </c>
      <c r="AY951" s="256" t="s">
        <v>195</v>
      </c>
    </row>
    <row r="952" s="1" customFormat="1" ht="16.5" customHeight="1">
      <c r="B952" s="39"/>
      <c r="C952" s="278" t="s">
        <v>1618</v>
      </c>
      <c r="D952" s="278" t="s">
        <v>366</v>
      </c>
      <c r="E952" s="279" t="s">
        <v>1619</v>
      </c>
      <c r="F952" s="280" t="s">
        <v>1620</v>
      </c>
      <c r="G952" s="281" t="s">
        <v>321</v>
      </c>
      <c r="H952" s="282">
        <v>7.9199999999999999</v>
      </c>
      <c r="I952" s="283"/>
      <c r="J952" s="284">
        <f>ROUND(I952*H952,2)</f>
        <v>0</v>
      </c>
      <c r="K952" s="280" t="s">
        <v>1255</v>
      </c>
      <c r="L952" s="285"/>
      <c r="M952" s="286" t="s">
        <v>1</v>
      </c>
      <c r="N952" s="287" t="s">
        <v>48</v>
      </c>
      <c r="O952" s="80"/>
      <c r="P952" s="226">
        <f>O952*H952</f>
        <v>0</v>
      </c>
      <c r="Q952" s="226">
        <v>0.019199999999999998</v>
      </c>
      <c r="R952" s="226">
        <f>Q952*H952</f>
        <v>0.15206399999999998</v>
      </c>
      <c r="S952" s="226">
        <v>0</v>
      </c>
      <c r="T952" s="227">
        <f>S952*H952</f>
        <v>0</v>
      </c>
      <c r="AR952" s="17" t="s">
        <v>455</v>
      </c>
      <c r="AT952" s="17" t="s">
        <v>366</v>
      </c>
      <c r="AU952" s="17" t="s">
        <v>86</v>
      </c>
      <c r="AY952" s="17" t="s">
        <v>195</v>
      </c>
      <c r="BE952" s="228">
        <f>IF(N952="základní",J952,0)</f>
        <v>0</v>
      </c>
      <c r="BF952" s="228">
        <f>IF(N952="snížená",J952,0)</f>
        <v>0</v>
      </c>
      <c r="BG952" s="228">
        <f>IF(N952="zákl. přenesená",J952,0)</f>
        <v>0</v>
      </c>
      <c r="BH952" s="228">
        <f>IF(N952="sníž. přenesená",J952,0)</f>
        <v>0</v>
      </c>
      <c r="BI952" s="228">
        <f>IF(N952="nulová",J952,0)</f>
        <v>0</v>
      </c>
      <c r="BJ952" s="17" t="s">
        <v>84</v>
      </c>
      <c r="BK952" s="228">
        <f>ROUND(I952*H952,2)</f>
        <v>0</v>
      </c>
      <c r="BL952" s="17" t="s">
        <v>376</v>
      </c>
      <c r="BM952" s="17" t="s">
        <v>1621</v>
      </c>
    </row>
    <row r="953" s="1" customFormat="1">
      <c r="B953" s="39"/>
      <c r="C953" s="40"/>
      <c r="D953" s="229" t="s">
        <v>205</v>
      </c>
      <c r="E953" s="40"/>
      <c r="F953" s="230" t="s">
        <v>1622</v>
      </c>
      <c r="G953" s="40"/>
      <c r="H953" s="40"/>
      <c r="I953" s="144"/>
      <c r="J953" s="40"/>
      <c r="K953" s="40"/>
      <c r="L953" s="44"/>
      <c r="M953" s="231"/>
      <c r="N953" s="80"/>
      <c r="O953" s="80"/>
      <c r="P953" s="80"/>
      <c r="Q953" s="80"/>
      <c r="R953" s="80"/>
      <c r="S953" s="80"/>
      <c r="T953" s="81"/>
      <c r="AT953" s="17" t="s">
        <v>205</v>
      </c>
      <c r="AU953" s="17" t="s">
        <v>86</v>
      </c>
    </row>
    <row r="954" s="12" customFormat="1">
      <c r="B954" s="235"/>
      <c r="C954" s="236"/>
      <c r="D954" s="229" t="s">
        <v>299</v>
      </c>
      <c r="E954" s="236"/>
      <c r="F954" s="238" t="s">
        <v>1623</v>
      </c>
      <c r="G954" s="236"/>
      <c r="H954" s="239">
        <v>7.9199999999999999</v>
      </c>
      <c r="I954" s="240"/>
      <c r="J954" s="236"/>
      <c r="K954" s="236"/>
      <c r="L954" s="241"/>
      <c r="M954" s="242"/>
      <c r="N954" s="243"/>
      <c r="O954" s="243"/>
      <c r="P954" s="243"/>
      <c r="Q954" s="243"/>
      <c r="R954" s="243"/>
      <c r="S954" s="243"/>
      <c r="T954" s="244"/>
      <c r="AT954" s="245" t="s">
        <v>299</v>
      </c>
      <c r="AU954" s="245" t="s">
        <v>86</v>
      </c>
      <c r="AV954" s="12" t="s">
        <v>86</v>
      </c>
      <c r="AW954" s="12" t="s">
        <v>4</v>
      </c>
      <c r="AX954" s="12" t="s">
        <v>84</v>
      </c>
      <c r="AY954" s="245" t="s">
        <v>195</v>
      </c>
    </row>
    <row r="955" s="1" customFormat="1" ht="16.5" customHeight="1">
      <c r="B955" s="39"/>
      <c r="C955" s="217" t="s">
        <v>1624</v>
      </c>
      <c r="D955" s="217" t="s">
        <v>198</v>
      </c>
      <c r="E955" s="218" t="s">
        <v>1625</v>
      </c>
      <c r="F955" s="219" t="s">
        <v>1626</v>
      </c>
      <c r="G955" s="220" t="s">
        <v>404</v>
      </c>
      <c r="H955" s="221">
        <v>24</v>
      </c>
      <c r="I955" s="222"/>
      <c r="J955" s="223">
        <f>ROUND(I955*H955,2)</f>
        <v>0</v>
      </c>
      <c r="K955" s="219" t="s">
        <v>202</v>
      </c>
      <c r="L955" s="44"/>
      <c r="M955" s="224" t="s">
        <v>1</v>
      </c>
      <c r="N955" s="225" t="s">
        <v>48</v>
      </c>
      <c r="O955" s="80"/>
      <c r="P955" s="226">
        <f>O955*H955</f>
        <v>0</v>
      </c>
      <c r="Q955" s="226">
        <v>0.00097999999999999997</v>
      </c>
      <c r="R955" s="226">
        <f>Q955*H955</f>
        <v>0.023519999999999999</v>
      </c>
      <c r="S955" s="226">
        <v>0</v>
      </c>
      <c r="T955" s="227">
        <f>S955*H955</f>
        <v>0</v>
      </c>
      <c r="AR955" s="17" t="s">
        <v>376</v>
      </c>
      <c r="AT955" s="17" t="s">
        <v>198</v>
      </c>
      <c r="AU955" s="17" t="s">
        <v>86</v>
      </c>
      <c r="AY955" s="17" t="s">
        <v>195</v>
      </c>
      <c r="BE955" s="228">
        <f>IF(N955="základní",J955,0)</f>
        <v>0</v>
      </c>
      <c r="BF955" s="228">
        <f>IF(N955="snížená",J955,0)</f>
        <v>0</v>
      </c>
      <c r="BG955" s="228">
        <f>IF(N955="zákl. přenesená",J955,0)</f>
        <v>0</v>
      </c>
      <c r="BH955" s="228">
        <f>IF(N955="sníž. přenesená",J955,0)</f>
        <v>0</v>
      </c>
      <c r="BI955" s="228">
        <f>IF(N955="nulová",J955,0)</f>
        <v>0</v>
      </c>
      <c r="BJ955" s="17" t="s">
        <v>84</v>
      </c>
      <c r="BK955" s="228">
        <f>ROUND(I955*H955,2)</f>
        <v>0</v>
      </c>
      <c r="BL955" s="17" t="s">
        <v>376</v>
      </c>
      <c r="BM955" s="17" t="s">
        <v>1627</v>
      </c>
    </row>
    <row r="956" s="12" customFormat="1">
      <c r="B956" s="235"/>
      <c r="C956" s="236"/>
      <c r="D956" s="229" t="s">
        <v>299</v>
      </c>
      <c r="E956" s="237" t="s">
        <v>1</v>
      </c>
      <c r="F956" s="238" t="s">
        <v>1628</v>
      </c>
      <c r="G956" s="236"/>
      <c r="H956" s="239">
        <v>24</v>
      </c>
      <c r="I956" s="240"/>
      <c r="J956" s="236"/>
      <c r="K956" s="236"/>
      <c r="L956" s="241"/>
      <c r="M956" s="242"/>
      <c r="N956" s="243"/>
      <c r="O956" s="243"/>
      <c r="P956" s="243"/>
      <c r="Q956" s="243"/>
      <c r="R956" s="243"/>
      <c r="S956" s="243"/>
      <c r="T956" s="244"/>
      <c r="AT956" s="245" t="s">
        <v>299</v>
      </c>
      <c r="AU956" s="245" t="s">
        <v>86</v>
      </c>
      <c r="AV956" s="12" t="s">
        <v>86</v>
      </c>
      <c r="AW956" s="12" t="s">
        <v>38</v>
      </c>
      <c r="AX956" s="12" t="s">
        <v>77</v>
      </c>
      <c r="AY956" s="245" t="s">
        <v>195</v>
      </c>
    </row>
    <row r="957" s="13" customFormat="1">
      <c r="B957" s="246"/>
      <c r="C957" s="247"/>
      <c r="D957" s="229" t="s">
        <v>299</v>
      </c>
      <c r="E957" s="248" t="s">
        <v>1</v>
      </c>
      <c r="F957" s="249" t="s">
        <v>301</v>
      </c>
      <c r="G957" s="247"/>
      <c r="H957" s="250">
        <v>24</v>
      </c>
      <c r="I957" s="251"/>
      <c r="J957" s="247"/>
      <c r="K957" s="247"/>
      <c r="L957" s="252"/>
      <c r="M957" s="253"/>
      <c r="N957" s="254"/>
      <c r="O957" s="254"/>
      <c r="P957" s="254"/>
      <c r="Q957" s="254"/>
      <c r="R957" s="254"/>
      <c r="S957" s="254"/>
      <c r="T957" s="255"/>
      <c r="AT957" s="256" t="s">
        <v>299</v>
      </c>
      <c r="AU957" s="256" t="s">
        <v>86</v>
      </c>
      <c r="AV957" s="13" t="s">
        <v>215</v>
      </c>
      <c r="AW957" s="13" t="s">
        <v>38</v>
      </c>
      <c r="AX957" s="13" t="s">
        <v>84</v>
      </c>
      <c r="AY957" s="256" t="s">
        <v>195</v>
      </c>
    </row>
    <row r="958" s="1" customFormat="1" ht="16.5" customHeight="1">
      <c r="B958" s="39"/>
      <c r="C958" s="278" t="s">
        <v>1629</v>
      </c>
      <c r="D958" s="278" t="s">
        <v>366</v>
      </c>
      <c r="E958" s="279" t="s">
        <v>1630</v>
      </c>
      <c r="F958" s="280" t="s">
        <v>1631</v>
      </c>
      <c r="G958" s="281" t="s">
        <v>321</v>
      </c>
      <c r="H958" s="282">
        <v>4.3559999999999999</v>
      </c>
      <c r="I958" s="283"/>
      <c r="J958" s="284">
        <f>ROUND(I958*H958,2)</f>
        <v>0</v>
      </c>
      <c r="K958" s="280" t="s">
        <v>1255</v>
      </c>
      <c r="L958" s="285"/>
      <c r="M958" s="286" t="s">
        <v>1</v>
      </c>
      <c r="N958" s="287" t="s">
        <v>48</v>
      </c>
      <c r="O958" s="80"/>
      <c r="P958" s="226">
        <f>O958*H958</f>
        <v>0</v>
      </c>
      <c r="Q958" s="226">
        <v>0.019199999999999998</v>
      </c>
      <c r="R958" s="226">
        <f>Q958*H958</f>
        <v>0.083635199999999993</v>
      </c>
      <c r="S958" s="226">
        <v>0</v>
      </c>
      <c r="T958" s="227">
        <f>S958*H958</f>
        <v>0</v>
      </c>
      <c r="AR958" s="17" t="s">
        <v>455</v>
      </c>
      <c r="AT958" s="17" t="s">
        <v>366</v>
      </c>
      <c r="AU958" s="17" t="s">
        <v>86</v>
      </c>
      <c r="AY958" s="17" t="s">
        <v>195</v>
      </c>
      <c r="BE958" s="228">
        <f>IF(N958="základní",J958,0)</f>
        <v>0</v>
      </c>
      <c r="BF958" s="228">
        <f>IF(N958="snížená",J958,0)</f>
        <v>0</v>
      </c>
      <c r="BG958" s="228">
        <f>IF(N958="zákl. přenesená",J958,0)</f>
        <v>0</v>
      </c>
      <c r="BH958" s="228">
        <f>IF(N958="sníž. přenesená",J958,0)</f>
        <v>0</v>
      </c>
      <c r="BI958" s="228">
        <f>IF(N958="nulová",J958,0)</f>
        <v>0</v>
      </c>
      <c r="BJ958" s="17" t="s">
        <v>84</v>
      </c>
      <c r="BK958" s="228">
        <f>ROUND(I958*H958,2)</f>
        <v>0</v>
      </c>
      <c r="BL958" s="17" t="s">
        <v>376</v>
      </c>
      <c r="BM958" s="17" t="s">
        <v>1632</v>
      </c>
    </row>
    <row r="959" s="1" customFormat="1">
      <c r="B959" s="39"/>
      <c r="C959" s="40"/>
      <c r="D959" s="229" t="s">
        <v>205</v>
      </c>
      <c r="E959" s="40"/>
      <c r="F959" s="230" t="s">
        <v>1622</v>
      </c>
      <c r="G959" s="40"/>
      <c r="H959" s="40"/>
      <c r="I959" s="144"/>
      <c r="J959" s="40"/>
      <c r="K959" s="40"/>
      <c r="L959" s="44"/>
      <c r="M959" s="231"/>
      <c r="N959" s="80"/>
      <c r="O959" s="80"/>
      <c r="P959" s="80"/>
      <c r="Q959" s="80"/>
      <c r="R959" s="80"/>
      <c r="S959" s="80"/>
      <c r="T959" s="81"/>
      <c r="AT959" s="17" t="s">
        <v>205</v>
      </c>
      <c r="AU959" s="17" t="s">
        <v>86</v>
      </c>
    </row>
    <row r="960" s="12" customFormat="1">
      <c r="B960" s="235"/>
      <c r="C960" s="236"/>
      <c r="D960" s="229" t="s">
        <v>299</v>
      </c>
      <c r="E960" s="236"/>
      <c r="F960" s="238" t="s">
        <v>1633</v>
      </c>
      <c r="G960" s="236"/>
      <c r="H960" s="239">
        <v>4.3559999999999999</v>
      </c>
      <c r="I960" s="240"/>
      <c r="J960" s="236"/>
      <c r="K960" s="236"/>
      <c r="L960" s="241"/>
      <c r="M960" s="242"/>
      <c r="N960" s="243"/>
      <c r="O960" s="243"/>
      <c r="P960" s="243"/>
      <c r="Q960" s="243"/>
      <c r="R960" s="243"/>
      <c r="S960" s="243"/>
      <c r="T960" s="244"/>
      <c r="AT960" s="245" t="s">
        <v>299</v>
      </c>
      <c r="AU960" s="245" t="s">
        <v>86</v>
      </c>
      <c r="AV960" s="12" t="s">
        <v>86</v>
      </c>
      <c r="AW960" s="12" t="s">
        <v>4</v>
      </c>
      <c r="AX960" s="12" t="s">
        <v>84</v>
      </c>
      <c r="AY960" s="245" t="s">
        <v>195</v>
      </c>
    </row>
    <row r="961" s="1" customFormat="1" ht="16.5" customHeight="1">
      <c r="B961" s="39"/>
      <c r="C961" s="217" t="s">
        <v>1634</v>
      </c>
      <c r="D961" s="217" t="s">
        <v>198</v>
      </c>
      <c r="E961" s="218" t="s">
        <v>1635</v>
      </c>
      <c r="F961" s="219" t="s">
        <v>1636</v>
      </c>
      <c r="G961" s="220" t="s">
        <v>404</v>
      </c>
      <c r="H961" s="221">
        <v>9.0999999999999996</v>
      </c>
      <c r="I961" s="222"/>
      <c r="J961" s="223">
        <f>ROUND(I961*H961,2)</f>
        <v>0</v>
      </c>
      <c r="K961" s="219" t="s">
        <v>202</v>
      </c>
      <c r="L961" s="44"/>
      <c r="M961" s="224" t="s">
        <v>1</v>
      </c>
      <c r="N961" s="225" t="s">
        <v>48</v>
      </c>
      <c r="O961" s="80"/>
      <c r="P961" s="226">
        <f>O961*H961</f>
        <v>0</v>
      </c>
      <c r="Q961" s="226">
        <v>0.00027999999999999998</v>
      </c>
      <c r="R961" s="226">
        <f>Q961*H961</f>
        <v>0.0025479999999999995</v>
      </c>
      <c r="S961" s="226">
        <v>0</v>
      </c>
      <c r="T961" s="227">
        <f>S961*H961</f>
        <v>0</v>
      </c>
      <c r="AR961" s="17" t="s">
        <v>376</v>
      </c>
      <c r="AT961" s="17" t="s">
        <v>198</v>
      </c>
      <c r="AU961" s="17" t="s">
        <v>86</v>
      </c>
      <c r="AY961" s="17" t="s">
        <v>195</v>
      </c>
      <c r="BE961" s="228">
        <f>IF(N961="základní",J961,0)</f>
        <v>0</v>
      </c>
      <c r="BF961" s="228">
        <f>IF(N961="snížená",J961,0)</f>
        <v>0</v>
      </c>
      <c r="BG961" s="228">
        <f>IF(N961="zákl. přenesená",J961,0)</f>
        <v>0</v>
      </c>
      <c r="BH961" s="228">
        <f>IF(N961="sníž. přenesená",J961,0)</f>
        <v>0</v>
      </c>
      <c r="BI961" s="228">
        <f>IF(N961="nulová",J961,0)</f>
        <v>0</v>
      </c>
      <c r="BJ961" s="17" t="s">
        <v>84</v>
      </c>
      <c r="BK961" s="228">
        <f>ROUND(I961*H961,2)</f>
        <v>0</v>
      </c>
      <c r="BL961" s="17" t="s">
        <v>376</v>
      </c>
      <c r="BM961" s="17" t="s">
        <v>1637</v>
      </c>
    </row>
    <row r="962" s="12" customFormat="1">
      <c r="B962" s="235"/>
      <c r="C962" s="236"/>
      <c r="D962" s="229" t="s">
        <v>299</v>
      </c>
      <c r="E962" s="237" t="s">
        <v>1</v>
      </c>
      <c r="F962" s="238" t="s">
        <v>1638</v>
      </c>
      <c r="G962" s="236"/>
      <c r="H962" s="239">
        <v>9.0999999999999996</v>
      </c>
      <c r="I962" s="240"/>
      <c r="J962" s="236"/>
      <c r="K962" s="236"/>
      <c r="L962" s="241"/>
      <c r="M962" s="242"/>
      <c r="N962" s="243"/>
      <c r="O962" s="243"/>
      <c r="P962" s="243"/>
      <c r="Q962" s="243"/>
      <c r="R962" s="243"/>
      <c r="S962" s="243"/>
      <c r="T962" s="244"/>
      <c r="AT962" s="245" t="s">
        <v>299</v>
      </c>
      <c r="AU962" s="245" t="s">
        <v>86</v>
      </c>
      <c r="AV962" s="12" t="s">
        <v>86</v>
      </c>
      <c r="AW962" s="12" t="s">
        <v>38</v>
      </c>
      <c r="AX962" s="12" t="s">
        <v>77</v>
      </c>
      <c r="AY962" s="245" t="s">
        <v>195</v>
      </c>
    </row>
    <row r="963" s="13" customFormat="1">
      <c r="B963" s="246"/>
      <c r="C963" s="247"/>
      <c r="D963" s="229" t="s">
        <v>299</v>
      </c>
      <c r="E963" s="248" t="s">
        <v>1</v>
      </c>
      <c r="F963" s="249" t="s">
        <v>301</v>
      </c>
      <c r="G963" s="247"/>
      <c r="H963" s="250">
        <v>9.0999999999999996</v>
      </c>
      <c r="I963" s="251"/>
      <c r="J963" s="247"/>
      <c r="K963" s="247"/>
      <c r="L963" s="252"/>
      <c r="M963" s="253"/>
      <c r="N963" s="254"/>
      <c r="O963" s="254"/>
      <c r="P963" s="254"/>
      <c r="Q963" s="254"/>
      <c r="R963" s="254"/>
      <c r="S963" s="254"/>
      <c r="T963" s="255"/>
      <c r="AT963" s="256" t="s">
        <v>299</v>
      </c>
      <c r="AU963" s="256" t="s">
        <v>86</v>
      </c>
      <c r="AV963" s="13" t="s">
        <v>215</v>
      </c>
      <c r="AW963" s="13" t="s">
        <v>38</v>
      </c>
      <c r="AX963" s="13" t="s">
        <v>84</v>
      </c>
      <c r="AY963" s="256" t="s">
        <v>195</v>
      </c>
    </row>
    <row r="964" s="1" customFormat="1" ht="16.5" customHeight="1">
      <c r="B964" s="39"/>
      <c r="C964" s="278" t="s">
        <v>1639</v>
      </c>
      <c r="D964" s="278" t="s">
        <v>366</v>
      </c>
      <c r="E964" s="279" t="s">
        <v>1640</v>
      </c>
      <c r="F964" s="280" t="s">
        <v>1641</v>
      </c>
      <c r="G964" s="281" t="s">
        <v>404</v>
      </c>
      <c r="H964" s="282">
        <v>10.01</v>
      </c>
      <c r="I964" s="283"/>
      <c r="J964" s="284">
        <f>ROUND(I964*H964,2)</f>
        <v>0</v>
      </c>
      <c r="K964" s="280" t="s">
        <v>1255</v>
      </c>
      <c r="L964" s="285"/>
      <c r="M964" s="286" t="s">
        <v>1</v>
      </c>
      <c r="N964" s="287" t="s">
        <v>48</v>
      </c>
      <c r="O964" s="80"/>
      <c r="P964" s="226">
        <f>O964*H964</f>
        <v>0</v>
      </c>
      <c r="Q964" s="226">
        <v>0.00036000000000000002</v>
      </c>
      <c r="R964" s="226">
        <f>Q964*H964</f>
        <v>0.0036036000000000002</v>
      </c>
      <c r="S964" s="226">
        <v>0</v>
      </c>
      <c r="T964" s="227">
        <f>S964*H964</f>
        <v>0</v>
      </c>
      <c r="AR964" s="17" t="s">
        <v>455</v>
      </c>
      <c r="AT964" s="17" t="s">
        <v>366</v>
      </c>
      <c r="AU964" s="17" t="s">
        <v>86</v>
      </c>
      <c r="AY964" s="17" t="s">
        <v>195</v>
      </c>
      <c r="BE964" s="228">
        <f>IF(N964="základní",J964,0)</f>
        <v>0</v>
      </c>
      <c r="BF964" s="228">
        <f>IF(N964="snížená",J964,0)</f>
        <v>0</v>
      </c>
      <c r="BG964" s="228">
        <f>IF(N964="zákl. přenesená",J964,0)</f>
        <v>0</v>
      </c>
      <c r="BH964" s="228">
        <f>IF(N964="sníž. přenesená",J964,0)</f>
        <v>0</v>
      </c>
      <c r="BI964" s="228">
        <f>IF(N964="nulová",J964,0)</f>
        <v>0</v>
      </c>
      <c r="BJ964" s="17" t="s">
        <v>84</v>
      </c>
      <c r="BK964" s="228">
        <f>ROUND(I964*H964,2)</f>
        <v>0</v>
      </c>
      <c r="BL964" s="17" t="s">
        <v>376</v>
      </c>
      <c r="BM964" s="17" t="s">
        <v>1642</v>
      </c>
    </row>
    <row r="965" s="1" customFormat="1">
      <c r="B965" s="39"/>
      <c r="C965" s="40"/>
      <c r="D965" s="229" t="s">
        <v>205</v>
      </c>
      <c r="E965" s="40"/>
      <c r="F965" s="230" t="s">
        <v>1622</v>
      </c>
      <c r="G965" s="40"/>
      <c r="H965" s="40"/>
      <c r="I965" s="144"/>
      <c r="J965" s="40"/>
      <c r="K965" s="40"/>
      <c r="L965" s="44"/>
      <c r="M965" s="231"/>
      <c r="N965" s="80"/>
      <c r="O965" s="80"/>
      <c r="P965" s="80"/>
      <c r="Q965" s="80"/>
      <c r="R965" s="80"/>
      <c r="S965" s="80"/>
      <c r="T965" s="81"/>
      <c r="AT965" s="17" t="s">
        <v>205</v>
      </c>
      <c r="AU965" s="17" t="s">
        <v>86</v>
      </c>
    </row>
    <row r="966" s="12" customFormat="1">
      <c r="B966" s="235"/>
      <c r="C966" s="236"/>
      <c r="D966" s="229" t="s">
        <v>299</v>
      </c>
      <c r="E966" s="236"/>
      <c r="F966" s="238" t="s">
        <v>1643</v>
      </c>
      <c r="G966" s="236"/>
      <c r="H966" s="239">
        <v>10.01</v>
      </c>
      <c r="I966" s="240"/>
      <c r="J966" s="236"/>
      <c r="K966" s="236"/>
      <c r="L966" s="241"/>
      <c r="M966" s="242"/>
      <c r="N966" s="243"/>
      <c r="O966" s="243"/>
      <c r="P966" s="243"/>
      <c r="Q966" s="243"/>
      <c r="R966" s="243"/>
      <c r="S966" s="243"/>
      <c r="T966" s="244"/>
      <c r="AT966" s="245" t="s">
        <v>299</v>
      </c>
      <c r="AU966" s="245" t="s">
        <v>86</v>
      </c>
      <c r="AV966" s="12" t="s">
        <v>86</v>
      </c>
      <c r="AW966" s="12" t="s">
        <v>4</v>
      </c>
      <c r="AX966" s="12" t="s">
        <v>84</v>
      </c>
      <c r="AY966" s="245" t="s">
        <v>195</v>
      </c>
    </row>
    <row r="967" s="1" customFormat="1" ht="16.5" customHeight="1">
      <c r="B967" s="39"/>
      <c r="C967" s="217" t="s">
        <v>1644</v>
      </c>
      <c r="D967" s="217" t="s">
        <v>198</v>
      </c>
      <c r="E967" s="218" t="s">
        <v>1645</v>
      </c>
      <c r="F967" s="219" t="s">
        <v>1646</v>
      </c>
      <c r="G967" s="220" t="s">
        <v>321</v>
      </c>
      <c r="H967" s="221">
        <v>176.71000000000001</v>
      </c>
      <c r="I967" s="222"/>
      <c r="J967" s="223">
        <f>ROUND(I967*H967,2)</f>
        <v>0</v>
      </c>
      <c r="K967" s="219" t="s">
        <v>202</v>
      </c>
      <c r="L967" s="44"/>
      <c r="M967" s="224" t="s">
        <v>1</v>
      </c>
      <c r="N967" s="225" t="s">
        <v>48</v>
      </c>
      <c r="O967" s="80"/>
      <c r="P967" s="226">
        <f>O967*H967</f>
        <v>0</v>
      </c>
      <c r="Q967" s="226">
        <v>0.0039199999999999999</v>
      </c>
      <c r="R967" s="226">
        <f>Q967*H967</f>
        <v>0.69270319999999996</v>
      </c>
      <c r="S967" s="226">
        <v>0</v>
      </c>
      <c r="T967" s="227">
        <f>S967*H967</f>
        <v>0</v>
      </c>
      <c r="AR967" s="17" t="s">
        <v>376</v>
      </c>
      <c r="AT967" s="17" t="s">
        <v>198</v>
      </c>
      <c r="AU967" s="17" t="s">
        <v>86</v>
      </c>
      <c r="AY967" s="17" t="s">
        <v>195</v>
      </c>
      <c r="BE967" s="228">
        <f>IF(N967="základní",J967,0)</f>
        <v>0</v>
      </c>
      <c r="BF967" s="228">
        <f>IF(N967="snížená",J967,0)</f>
        <v>0</v>
      </c>
      <c r="BG967" s="228">
        <f>IF(N967="zákl. přenesená",J967,0)</f>
        <v>0</v>
      </c>
      <c r="BH967" s="228">
        <f>IF(N967="sníž. přenesená",J967,0)</f>
        <v>0</v>
      </c>
      <c r="BI967" s="228">
        <f>IF(N967="nulová",J967,0)</f>
        <v>0</v>
      </c>
      <c r="BJ967" s="17" t="s">
        <v>84</v>
      </c>
      <c r="BK967" s="228">
        <f>ROUND(I967*H967,2)</f>
        <v>0</v>
      </c>
      <c r="BL967" s="17" t="s">
        <v>376</v>
      </c>
      <c r="BM967" s="17" t="s">
        <v>1647</v>
      </c>
    </row>
    <row r="968" s="15" customFormat="1">
      <c r="B968" s="268"/>
      <c r="C968" s="269"/>
      <c r="D968" s="229" t="s">
        <v>299</v>
      </c>
      <c r="E968" s="270" t="s">
        <v>1</v>
      </c>
      <c r="F968" s="271" t="s">
        <v>1648</v>
      </c>
      <c r="G968" s="269"/>
      <c r="H968" s="270" t="s">
        <v>1</v>
      </c>
      <c r="I968" s="272"/>
      <c r="J968" s="269"/>
      <c r="K968" s="269"/>
      <c r="L968" s="273"/>
      <c r="M968" s="274"/>
      <c r="N968" s="275"/>
      <c r="O968" s="275"/>
      <c r="P968" s="275"/>
      <c r="Q968" s="275"/>
      <c r="R968" s="275"/>
      <c r="S968" s="275"/>
      <c r="T968" s="276"/>
      <c r="AT968" s="277" t="s">
        <v>299</v>
      </c>
      <c r="AU968" s="277" t="s">
        <v>86</v>
      </c>
      <c r="AV968" s="15" t="s">
        <v>84</v>
      </c>
      <c r="AW968" s="15" t="s">
        <v>38</v>
      </c>
      <c r="AX968" s="15" t="s">
        <v>77</v>
      </c>
      <c r="AY968" s="277" t="s">
        <v>195</v>
      </c>
    </row>
    <row r="969" s="12" customFormat="1">
      <c r="B969" s="235"/>
      <c r="C969" s="236"/>
      <c r="D969" s="229" t="s">
        <v>299</v>
      </c>
      <c r="E969" s="237" t="s">
        <v>1</v>
      </c>
      <c r="F969" s="238" t="s">
        <v>1649</v>
      </c>
      <c r="G969" s="236"/>
      <c r="H969" s="239">
        <v>176.71000000000001</v>
      </c>
      <c r="I969" s="240"/>
      <c r="J969" s="236"/>
      <c r="K969" s="236"/>
      <c r="L969" s="241"/>
      <c r="M969" s="242"/>
      <c r="N969" s="243"/>
      <c r="O969" s="243"/>
      <c r="P969" s="243"/>
      <c r="Q969" s="243"/>
      <c r="R969" s="243"/>
      <c r="S969" s="243"/>
      <c r="T969" s="244"/>
      <c r="AT969" s="245" t="s">
        <v>299</v>
      </c>
      <c r="AU969" s="245" t="s">
        <v>86</v>
      </c>
      <c r="AV969" s="12" t="s">
        <v>86</v>
      </c>
      <c r="AW969" s="12" t="s">
        <v>38</v>
      </c>
      <c r="AX969" s="12" t="s">
        <v>77</v>
      </c>
      <c r="AY969" s="245" t="s">
        <v>195</v>
      </c>
    </row>
    <row r="970" s="13" customFormat="1">
      <c r="B970" s="246"/>
      <c r="C970" s="247"/>
      <c r="D970" s="229" t="s">
        <v>299</v>
      </c>
      <c r="E970" s="248" t="s">
        <v>1</v>
      </c>
      <c r="F970" s="249" t="s">
        <v>301</v>
      </c>
      <c r="G970" s="247"/>
      <c r="H970" s="250">
        <v>176.71000000000001</v>
      </c>
      <c r="I970" s="251"/>
      <c r="J970" s="247"/>
      <c r="K970" s="247"/>
      <c r="L970" s="252"/>
      <c r="M970" s="253"/>
      <c r="N970" s="254"/>
      <c r="O970" s="254"/>
      <c r="P970" s="254"/>
      <c r="Q970" s="254"/>
      <c r="R970" s="254"/>
      <c r="S970" s="254"/>
      <c r="T970" s="255"/>
      <c r="AT970" s="256" t="s">
        <v>299</v>
      </c>
      <c r="AU970" s="256" t="s">
        <v>86</v>
      </c>
      <c r="AV970" s="13" t="s">
        <v>215</v>
      </c>
      <c r="AW970" s="13" t="s">
        <v>38</v>
      </c>
      <c r="AX970" s="13" t="s">
        <v>84</v>
      </c>
      <c r="AY970" s="256" t="s">
        <v>195</v>
      </c>
    </row>
    <row r="971" s="1" customFormat="1" ht="16.5" customHeight="1">
      <c r="B971" s="39"/>
      <c r="C971" s="278" t="s">
        <v>1650</v>
      </c>
      <c r="D971" s="278" t="s">
        <v>366</v>
      </c>
      <c r="E971" s="279" t="s">
        <v>1651</v>
      </c>
      <c r="F971" s="280" t="s">
        <v>1652</v>
      </c>
      <c r="G971" s="281" t="s">
        <v>321</v>
      </c>
      <c r="H971" s="282">
        <v>203.21700000000001</v>
      </c>
      <c r="I971" s="283"/>
      <c r="J971" s="284">
        <f>ROUND(I971*H971,2)</f>
        <v>0</v>
      </c>
      <c r="K971" s="280" t="s">
        <v>1255</v>
      </c>
      <c r="L971" s="285"/>
      <c r="M971" s="286" t="s">
        <v>1</v>
      </c>
      <c r="N971" s="287" t="s">
        <v>48</v>
      </c>
      <c r="O971" s="80"/>
      <c r="P971" s="226">
        <f>O971*H971</f>
        <v>0</v>
      </c>
      <c r="Q971" s="226">
        <v>0.019199999999999998</v>
      </c>
      <c r="R971" s="226">
        <f>Q971*H971</f>
        <v>3.9017664000000001</v>
      </c>
      <c r="S971" s="226">
        <v>0</v>
      </c>
      <c r="T971" s="227">
        <f>S971*H971</f>
        <v>0</v>
      </c>
      <c r="AR971" s="17" t="s">
        <v>455</v>
      </c>
      <c r="AT971" s="17" t="s">
        <v>366</v>
      </c>
      <c r="AU971" s="17" t="s">
        <v>86</v>
      </c>
      <c r="AY971" s="17" t="s">
        <v>195</v>
      </c>
      <c r="BE971" s="228">
        <f>IF(N971="základní",J971,0)</f>
        <v>0</v>
      </c>
      <c r="BF971" s="228">
        <f>IF(N971="snížená",J971,0)</f>
        <v>0</v>
      </c>
      <c r="BG971" s="228">
        <f>IF(N971="zákl. přenesená",J971,0)</f>
        <v>0</v>
      </c>
      <c r="BH971" s="228">
        <f>IF(N971="sníž. přenesená",J971,0)</f>
        <v>0</v>
      </c>
      <c r="BI971" s="228">
        <f>IF(N971="nulová",J971,0)</f>
        <v>0</v>
      </c>
      <c r="BJ971" s="17" t="s">
        <v>84</v>
      </c>
      <c r="BK971" s="228">
        <f>ROUND(I971*H971,2)</f>
        <v>0</v>
      </c>
      <c r="BL971" s="17" t="s">
        <v>376</v>
      </c>
      <c r="BM971" s="17" t="s">
        <v>1653</v>
      </c>
    </row>
    <row r="972" s="1" customFormat="1">
      <c r="B972" s="39"/>
      <c r="C972" s="40"/>
      <c r="D972" s="229" t="s">
        <v>205</v>
      </c>
      <c r="E972" s="40"/>
      <c r="F972" s="230" t="s">
        <v>1654</v>
      </c>
      <c r="G972" s="40"/>
      <c r="H972" s="40"/>
      <c r="I972" s="144"/>
      <c r="J972" s="40"/>
      <c r="K972" s="40"/>
      <c r="L972" s="44"/>
      <c r="M972" s="231"/>
      <c r="N972" s="80"/>
      <c r="O972" s="80"/>
      <c r="P972" s="80"/>
      <c r="Q972" s="80"/>
      <c r="R972" s="80"/>
      <c r="S972" s="80"/>
      <c r="T972" s="81"/>
      <c r="AT972" s="17" t="s">
        <v>205</v>
      </c>
      <c r="AU972" s="17" t="s">
        <v>86</v>
      </c>
    </row>
    <row r="973" s="12" customFormat="1">
      <c r="B973" s="235"/>
      <c r="C973" s="236"/>
      <c r="D973" s="229" t="s">
        <v>299</v>
      </c>
      <c r="E973" s="236"/>
      <c r="F973" s="238" t="s">
        <v>1655</v>
      </c>
      <c r="G973" s="236"/>
      <c r="H973" s="239">
        <v>203.21700000000001</v>
      </c>
      <c r="I973" s="240"/>
      <c r="J973" s="236"/>
      <c r="K973" s="236"/>
      <c r="L973" s="241"/>
      <c r="M973" s="242"/>
      <c r="N973" s="243"/>
      <c r="O973" s="243"/>
      <c r="P973" s="243"/>
      <c r="Q973" s="243"/>
      <c r="R973" s="243"/>
      <c r="S973" s="243"/>
      <c r="T973" s="244"/>
      <c r="AT973" s="245" t="s">
        <v>299</v>
      </c>
      <c r="AU973" s="245" t="s">
        <v>86</v>
      </c>
      <c r="AV973" s="12" t="s">
        <v>86</v>
      </c>
      <c r="AW973" s="12" t="s">
        <v>4</v>
      </c>
      <c r="AX973" s="12" t="s">
        <v>84</v>
      </c>
      <c r="AY973" s="245" t="s">
        <v>195</v>
      </c>
    </row>
    <row r="974" s="1" customFormat="1" ht="16.5" customHeight="1">
      <c r="B974" s="39"/>
      <c r="C974" s="217" t="s">
        <v>1656</v>
      </c>
      <c r="D974" s="217" t="s">
        <v>198</v>
      </c>
      <c r="E974" s="218" t="s">
        <v>1657</v>
      </c>
      <c r="F974" s="219" t="s">
        <v>1658</v>
      </c>
      <c r="G974" s="220" t="s">
        <v>321</v>
      </c>
      <c r="H974" s="221">
        <v>176.71000000000001</v>
      </c>
      <c r="I974" s="222"/>
      <c r="J974" s="223">
        <f>ROUND(I974*H974,2)</f>
        <v>0</v>
      </c>
      <c r="K974" s="219" t="s">
        <v>202</v>
      </c>
      <c r="L974" s="44"/>
      <c r="M974" s="224" t="s">
        <v>1</v>
      </c>
      <c r="N974" s="225" t="s">
        <v>48</v>
      </c>
      <c r="O974" s="80"/>
      <c r="P974" s="226">
        <f>O974*H974</f>
        <v>0</v>
      </c>
      <c r="Q974" s="226">
        <v>0</v>
      </c>
      <c r="R974" s="226">
        <f>Q974*H974</f>
        <v>0</v>
      </c>
      <c r="S974" s="226">
        <v>0</v>
      </c>
      <c r="T974" s="227">
        <f>S974*H974</f>
        <v>0</v>
      </c>
      <c r="AR974" s="17" t="s">
        <v>376</v>
      </c>
      <c r="AT974" s="17" t="s">
        <v>198</v>
      </c>
      <c r="AU974" s="17" t="s">
        <v>86</v>
      </c>
      <c r="AY974" s="17" t="s">
        <v>195</v>
      </c>
      <c r="BE974" s="228">
        <f>IF(N974="základní",J974,0)</f>
        <v>0</v>
      </c>
      <c r="BF974" s="228">
        <f>IF(N974="snížená",J974,0)</f>
        <v>0</v>
      </c>
      <c r="BG974" s="228">
        <f>IF(N974="zákl. přenesená",J974,0)</f>
        <v>0</v>
      </c>
      <c r="BH974" s="228">
        <f>IF(N974="sníž. přenesená",J974,0)</f>
        <v>0</v>
      </c>
      <c r="BI974" s="228">
        <f>IF(N974="nulová",J974,0)</f>
        <v>0</v>
      </c>
      <c r="BJ974" s="17" t="s">
        <v>84</v>
      </c>
      <c r="BK974" s="228">
        <f>ROUND(I974*H974,2)</f>
        <v>0</v>
      </c>
      <c r="BL974" s="17" t="s">
        <v>376</v>
      </c>
      <c r="BM974" s="17" t="s">
        <v>1659</v>
      </c>
    </row>
    <row r="975" s="1" customFormat="1" ht="16.5" customHeight="1">
      <c r="B975" s="39"/>
      <c r="C975" s="217" t="s">
        <v>1660</v>
      </c>
      <c r="D975" s="217" t="s">
        <v>198</v>
      </c>
      <c r="E975" s="218" t="s">
        <v>1661</v>
      </c>
      <c r="F975" s="219" t="s">
        <v>1662</v>
      </c>
      <c r="G975" s="220" t="s">
        <v>321</v>
      </c>
      <c r="H975" s="221">
        <v>176.71000000000001</v>
      </c>
      <c r="I975" s="222"/>
      <c r="J975" s="223">
        <f>ROUND(I975*H975,2)</f>
        <v>0</v>
      </c>
      <c r="K975" s="219" t="s">
        <v>1255</v>
      </c>
      <c r="L975" s="44"/>
      <c r="M975" s="224" t="s">
        <v>1</v>
      </c>
      <c r="N975" s="225" t="s">
        <v>48</v>
      </c>
      <c r="O975" s="80"/>
      <c r="P975" s="226">
        <f>O975*H975</f>
        <v>0</v>
      </c>
      <c r="Q975" s="226">
        <v>0</v>
      </c>
      <c r="R975" s="226">
        <f>Q975*H975</f>
        <v>0</v>
      </c>
      <c r="S975" s="226">
        <v>0</v>
      </c>
      <c r="T975" s="227">
        <f>S975*H975</f>
        <v>0</v>
      </c>
      <c r="AR975" s="17" t="s">
        <v>376</v>
      </c>
      <c r="AT975" s="17" t="s">
        <v>198</v>
      </c>
      <c r="AU975" s="17" t="s">
        <v>86</v>
      </c>
      <c r="AY975" s="17" t="s">
        <v>195</v>
      </c>
      <c r="BE975" s="228">
        <f>IF(N975="základní",J975,0)</f>
        <v>0</v>
      </c>
      <c r="BF975" s="228">
        <f>IF(N975="snížená",J975,0)</f>
        <v>0</v>
      </c>
      <c r="BG975" s="228">
        <f>IF(N975="zákl. přenesená",J975,0)</f>
        <v>0</v>
      </c>
      <c r="BH975" s="228">
        <f>IF(N975="sníž. přenesená",J975,0)</f>
        <v>0</v>
      </c>
      <c r="BI975" s="228">
        <f>IF(N975="nulová",J975,0)</f>
        <v>0</v>
      </c>
      <c r="BJ975" s="17" t="s">
        <v>84</v>
      </c>
      <c r="BK975" s="228">
        <f>ROUND(I975*H975,2)</f>
        <v>0</v>
      </c>
      <c r="BL975" s="17" t="s">
        <v>376</v>
      </c>
      <c r="BM975" s="17" t="s">
        <v>1663</v>
      </c>
    </row>
    <row r="976" s="1" customFormat="1">
      <c r="B976" s="39"/>
      <c r="C976" s="40"/>
      <c r="D976" s="229" t="s">
        <v>205</v>
      </c>
      <c r="E976" s="40"/>
      <c r="F976" s="230" t="s">
        <v>1664</v>
      </c>
      <c r="G976" s="40"/>
      <c r="H976" s="40"/>
      <c r="I976" s="144"/>
      <c r="J976" s="40"/>
      <c r="K976" s="40"/>
      <c r="L976" s="44"/>
      <c r="M976" s="231"/>
      <c r="N976" s="80"/>
      <c r="O976" s="80"/>
      <c r="P976" s="80"/>
      <c r="Q976" s="80"/>
      <c r="R976" s="80"/>
      <c r="S976" s="80"/>
      <c r="T976" s="81"/>
      <c r="AT976" s="17" t="s">
        <v>205</v>
      </c>
      <c r="AU976" s="17" t="s">
        <v>86</v>
      </c>
    </row>
    <row r="977" s="1" customFormat="1" ht="16.5" customHeight="1">
      <c r="B977" s="39"/>
      <c r="C977" s="217" t="s">
        <v>1665</v>
      </c>
      <c r="D977" s="217" t="s">
        <v>198</v>
      </c>
      <c r="E977" s="218" t="s">
        <v>1666</v>
      </c>
      <c r="F977" s="219" t="s">
        <v>1667</v>
      </c>
      <c r="G977" s="220" t="s">
        <v>321</v>
      </c>
      <c r="H977" s="221">
        <v>176.71000000000001</v>
      </c>
      <c r="I977" s="222"/>
      <c r="J977" s="223">
        <f>ROUND(I977*H977,2)</f>
        <v>0</v>
      </c>
      <c r="K977" s="219" t="s">
        <v>202</v>
      </c>
      <c r="L977" s="44"/>
      <c r="M977" s="224" t="s">
        <v>1</v>
      </c>
      <c r="N977" s="225" t="s">
        <v>48</v>
      </c>
      <c r="O977" s="80"/>
      <c r="P977" s="226">
        <f>O977*H977</f>
        <v>0</v>
      </c>
      <c r="Q977" s="226">
        <v>0.00029999999999999997</v>
      </c>
      <c r="R977" s="226">
        <f>Q977*H977</f>
        <v>0.053012999999999998</v>
      </c>
      <c r="S977" s="226">
        <v>0</v>
      </c>
      <c r="T977" s="227">
        <f>S977*H977</f>
        <v>0</v>
      </c>
      <c r="AR977" s="17" t="s">
        <v>376</v>
      </c>
      <c r="AT977" s="17" t="s">
        <v>198</v>
      </c>
      <c r="AU977" s="17" t="s">
        <v>86</v>
      </c>
      <c r="AY977" s="17" t="s">
        <v>195</v>
      </c>
      <c r="BE977" s="228">
        <f>IF(N977="základní",J977,0)</f>
        <v>0</v>
      </c>
      <c r="BF977" s="228">
        <f>IF(N977="snížená",J977,0)</f>
        <v>0</v>
      </c>
      <c r="BG977" s="228">
        <f>IF(N977="zákl. přenesená",J977,0)</f>
        <v>0</v>
      </c>
      <c r="BH977" s="228">
        <f>IF(N977="sníž. přenesená",J977,0)</f>
        <v>0</v>
      </c>
      <c r="BI977" s="228">
        <f>IF(N977="nulová",J977,0)</f>
        <v>0</v>
      </c>
      <c r="BJ977" s="17" t="s">
        <v>84</v>
      </c>
      <c r="BK977" s="228">
        <f>ROUND(I977*H977,2)</f>
        <v>0</v>
      </c>
      <c r="BL977" s="17" t="s">
        <v>376</v>
      </c>
      <c r="BM977" s="17" t="s">
        <v>1668</v>
      </c>
    </row>
    <row r="978" s="1" customFormat="1" ht="16.5" customHeight="1">
      <c r="B978" s="39"/>
      <c r="C978" s="217" t="s">
        <v>1669</v>
      </c>
      <c r="D978" s="217" t="s">
        <v>198</v>
      </c>
      <c r="E978" s="218" t="s">
        <v>1670</v>
      </c>
      <c r="F978" s="219" t="s">
        <v>1671</v>
      </c>
      <c r="G978" s="220" t="s">
        <v>321</v>
      </c>
      <c r="H978" s="221">
        <v>176.71000000000001</v>
      </c>
      <c r="I978" s="222"/>
      <c r="J978" s="223">
        <f>ROUND(I978*H978,2)</f>
        <v>0</v>
      </c>
      <c r="K978" s="219" t="s">
        <v>202</v>
      </c>
      <c r="L978" s="44"/>
      <c r="M978" s="224" t="s">
        <v>1</v>
      </c>
      <c r="N978" s="225" t="s">
        <v>48</v>
      </c>
      <c r="O978" s="80"/>
      <c r="P978" s="226">
        <f>O978*H978</f>
        <v>0</v>
      </c>
      <c r="Q978" s="226">
        <v>0.0077000000000000002</v>
      </c>
      <c r="R978" s="226">
        <f>Q978*H978</f>
        <v>1.3606670000000001</v>
      </c>
      <c r="S978" s="226">
        <v>0</v>
      </c>
      <c r="T978" s="227">
        <f>S978*H978</f>
        <v>0</v>
      </c>
      <c r="AR978" s="17" t="s">
        <v>376</v>
      </c>
      <c r="AT978" s="17" t="s">
        <v>198</v>
      </c>
      <c r="AU978" s="17" t="s">
        <v>86</v>
      </c>
      <c r="AY978" s="17" t="s">
        <v>195</v>
      </c>
      <c r="BE978" s="228">
        <f>IF(N978="základní",J978,0)</f>
        <v>0</v>
      </c>
      <c r="BF978" s="228">
        <f>IF(N978="snížená",J978,0)</f>
        <v>0</v>
      </c>
      <c r="BG978" s="228">
        <f>IF(N978="zákl. přenesená",J978,0)</f>
        <v>0</v>
      </c>
      <c r="BH978" s="228">
        <f>IF(N978="sníž. přenesená",J978,0)</f>
        <v>0</v>
      </c>
      <c r="BI978" s="228">
        <f>IF(N978="nulová",J978,0)</f>
        <v>0</v>
      </c>
      <c r="BJ978" s="17" t="s">
        <v>84</v>
      </c>
      <c r="BK978" s="228">
        <f>ROUND(I978*H978,2)</f>
        <v>0</v>
      </c>
      <c r="BL978" s="17" t="s">
        <v>376</v>
      </c>
      <c r="BM978" s="17" t="s">
        <v>1672</v>
      </c>
    </row>
    <row r="979" s="1" customFormat="1" ht="16.5" customHeight="1">
      <c r="B979" s="39"/>
      <c r="C979" s="217" t="s">
        <v>1673</v>
      </c>
      <c r="D979" s="217" t="s">
        <v>198</v>
      </c>
      <c r="E979" s="218" t="s">
        <v>1674</v>
      </c>
      <c r="F979" s="219" t="s">
        <v>1675</v>
      </c>
      <c r="G979" s="220" t="s">
        <v>1041</v>
      </c>
      <c r="H979" s="288"/>
      <c r="I979" s="222"/>
      <c r="J979" s="223">
        <f>ROUND(I979*H979,2)</f>
        <v>0</v>
      </c>
      <c r="K979" s="219" t="s">
        <v>202</v>
      </c>
      <c r="L979" s="44"/>
      <c r="M979" s="224" t="s">
        <v>1</v>
      </c>
      <c r="N979" s="225" t="s">
        <v>48</v>
      </c>
      <c r="O979" s="80"/>
      <c r="P979" s="226">
        <f>O979*H979</f>
        <v>0</v>
      </c>
      <c r="Q979" s="226">
        <v>0</v>
      </c>
      <c r="R979" s="226">
        <f>Q979*H979</f>
        <v>0</v>
      </c>
      <c r="S979" s="226">
        <v>0</v>
      </c>
      <c r="T979" s="227">
        <f>S979*H979</f>
        <v>0</v>
      </c>
      <c r="AR979" s="17" t="s">
        <v>376</v>
      </c>
      <c r="AT979" s="17" t="s">
        <v>198</v>
      </c>
      <c r="AU979" s="17" t="s">
        <v>86</v>
      </c>
      <c r="AY979" s="17" t="s">
        <v>195</v>
      </c>
      <c r="BE979" s="228">
        <f>IF(N979="základní",J979,0)</f>
        <v>0</v>
      </c>
      <c r="BF979" s="228">
        <f>IF(N979="snížená",J979,0)</f>
        <v>0</v>
      </c>
      <c r="BG979" s="228">
        <f>IF(N979="zákl. přenesená",J979,0)</f>
        <v>0</v>
      </c>
      <c r="BH979" s="228">
        <f>IF(N979="sníž. přenesená",J979,0)</f>
        <v>0</v>
      </c>
      <c r="BI979" s="228">
        <f>IF(N979="nulová",J979,0)</f>
        <v>0</v>
      </c>
      <c r="BJ979" s="17" t="s">
        <v>84</v>
      </c>
      <c r="BK979" s="228">
        <f>ROUND(I979*H979,2)</f>
        <v>0</v>
      </c>
      <c r="BL979" s="17" t="s">
        <v>376</v>
      </c>
      <c r="BM979" s="17" t="s">
        <v>1676</v>
      </c>
    </row>
    <row r="980" s="11" customFormat="1" ht="22.8" customHeight="1">
      <c r="B980" s="201"/>
      <c r="C980" s="202"/>
      <c r="D980" s="203" t="s">
        <v>76</v>
      </c>
      <c r="E980" s="215" t="s">
        <v>1677</v>
      </c>
      <c r="F980" s="215" t="s">
        <v>1678</v>
      </c>
      <c r="G980" s="202"/>
      <c r="H980" s="202"/>
      <c r="I980" s="205"/>
      <c r="J980" s="216">
        <f>BK980</f>
        <v>0</v>
      </c>
      <c r="K980" s="202"/>
      <c r="L980" s="207"/>
      <c r="M980" s="208"/>
      <c r="N980" s="209"/>
      <c r="O980" s="209"/>
      <c r="P980" s="210">
        <f>SUM(P981:P992)</f>
        <v>0</v>
      </c>
      <c r="Q980" s="209"/>
      <c r="R980" s="210">
        <f>SUM(R981:R992)</f>
        <v>0.28014470000000002</v>
      </c>
      <c r="S980" s="209"/>
      <c r="T980" s="211">
        <f>SUM(T981:T992)</f>
        <v>0</v>
      </c>
      <c r="AR980" s="212" t="s">
        <v>86</v>
      </c>
      <c r="AT980" s="213" t="s">
        <v>76</v>
      </c>
      <c r="AU980" s="213" t="s">
        <v>84</v>
      </c>
      <c r="AY980" s="212" t="s">
        <v>195</v>
      </c>
      <c r="BK980" s="214">
        <f>SUM(BK981:BK992)</f>
        <v>0</v>
      </c>
    </row>
    <row r="981" s="1" customFormat="1" ht="16.5" customHeight="1">
      <c r="B981" s="39"/>
      <c r="C981" s="217" t="s">
        <v>1679</v>
      </c>
      <c r="D981" s="217" t="s">
        <v>198</v>
      </c>
      <c r="E981" s="218" t="s">
        <v>1680</v>
      </c>
      <c r="F981" s="219" t="s">
        <v>1681</v>
      </c>
      <c r="G981" s="220" t="s">
        <v>321</v>
      </c>
      <c r="H981" s="221">
        <v>35.869999999999997</v>
      </c>
      <c r="I981" s="222"/>
      <c r="J981" s="223">
        <f>ROUND(I981*H981,2)</f>
        <v>0</v>
      </c>
      <c r="K981" s="219" t="s">
        <v>202</v>
      </c>
      <c r="L981" s="44"/>
      <c r="M981" s="224" t="s">
        <v>1</v>
      </c>
      <c r="N981" s="225" t="s">
        <v>48</v>
      </c>
      <c r="O981" s="80"/>
      <c r="P981" s="226">
        <f>O981*H981</f>
        <v>0</v>
      </c>
      <c r="Q981" s="226">
        <v>0</v>
      </c>
      <c r="R981" s="226">
        <f>Q981*H981</f>
        <v>0</v>
      </c>
      <c r="S981" s="226">
        <v>0</v>
      </c>
      <c r="T981" s="227">
        <f>S981*H981</f>
        <v>0</v>
      </c>
      <c r="AR981" s="17" t="s">
        <v>376</v>
      </c>
      <c r="AT981" s="17" t="s">
        <v>198</v>
      </c>
      <c r="AU981" s="17" t="s">
        <v>86</v>
      </c>
      <c r="AY981" s="17" t="s">
        <v>195</v>
      </c>
      <c r="BE981" s="228">
        <f>IF(N981="základní",J981,0)</f>
        <v>0</v>
      </c>
      <c r="BF981" s="228">
        <f>IF(N981="snížená",J981,0)</f>
        <v>0</v>
      </c>
      <c r="BG981" s="228">
        <f>IF(N981="zákl. přenesená",J981,0)</f>
        <v>0</v>
      </c>
      <c r="BH981" s="228">
        <f>IF(N981="sníž. přenesená",J981,0)</f>
        <v>0</v>
      </c>
      <c r="BI981" s="228">
        <f>IF(N981="nulová",J981,0)</f>
        <v>0</v>
      </c>
      <c r="BJ981" s="17" t="s">
        <v>84</v>
      </c>
      <c r="BK981" s="228">
        <f>ROUND(I981*H981,2)</f>
        <v>0</v>
      </c>
      <c r="BL981" s="17" t="s">
        <v>376</v>
      </c>
      <c r="BM981" s="17" t="s">
        <v>1682</v>
      </c>
    </row>
    <row r="982" s="1" customFormat="1">
      <c r="B982" s="39"/>
      <c r="C982" s="40"/>
      <c r="D982" s="229" t="s">
        <v>205</v>
      </c>
      <c r="E982" s="40"/>
      <c r="F982" s="230" t="s">
        <v>1683</v>
      </c>
      <c r="G982" s="40"/>
      <c r="H982" s="40"/>
      <c r="I982" s="144"/>
      <c r="J982" s="40"/>
      <c r="K982" s="40"/>
      <c r="L982" s="44"/>
      <c r="M982" s="231"/>
      <c r="N982" s="80"/>
      <c r="O982" s="80"/>
      <c r="P982" s="80"/>
      <c r="Q982" s="80"/>
      <c r="R982" s="80"/>
      <c r="S982" s="80"/>
      <c r="T982" s="81"/>
      <c r="AT982" s="17" t="s">
        <v>205</v>
      </c>
      <c r="AU982" s="17" t="s">
        <v>86</v>
      </c>
    </row>
    <row r="983" s="15" customFormat="1">
      <c r="B983" s="268"/>
      <c r="C983" s="269"/>
      <c r="D983" s="229" t="s">
        <v>299</v>
      </c>
      <c r="E983" s="270" t="s">
        <v>1</v>
      </c>
      <c r="F983" s="271" t="s">
        <v>1648</v>
      </c>
      <c r="G983" s="269"/>
      <c r="H983" s="270" t="s">
        <v>1</v>
      </c>
      <c r="I983" s="272"/>
      <c r="J983" s="269"/>
      <c r="K983" s="269"/>
      <c r="L983" s="273"/>
      <c r="M983" s="274"/>
      <c r="N983" s="275"/>
      <c r="O983" s="275"/>
      <c r="P983" s="275"/>
      <c r="Q983" s="275"/>
      <c r="R983" s="275"/>
      <c r="S983" s="275"/>
      <c r="T983" s="276"/>
      <c r="AT983" s="277" t="s">
        <v>299</v>
      </c>
      <c r="AU983" s="277" t="s">
        <v>86</v>
      </c>
      <c r="AV983" s="15" t="s">
        <v>84</v>
      </c>
      <c r="AW983" s="15" t="s">
        <v>38</v>
      </c>
      <c r="AX983" s="15" t="s">
        <v>77</v>
      </c>
      <c r="AY983" s="277" t="s">
        <v>195</v>
      </c>
    </row>
    <row r="984" s="12" customFormat="1">
      <c r="B984" s="235"/>
      <c r="C984" s="236"/>
      <c r="D984" s="229" t="s">
        <v>299</v>
      </c>
      <c r="E984" s="237" t="s">
        <v>1</v>
      </c>
      <c r="F984" s="238" t="s">
        <v>1684</v>
      </c>
      <c r="G984" s="236"/>
      <c r="H984" s="239">
        <v>35.869999999999997</v>
      </c>
      <c r="I984" s="240"/>
      <c r="J984" s="236"/>
      <c r="K984" s="236"/>
      <c r="L984" s="241"/>
      <c r="M984" s="242"/>
      <c r="N984" s="243"/>
      <c r="O984" s="243"/>
      <c r="P984" s="243"/>
      <c r="Q984" s="243"/>
      <c r="R984" s="243"/>
      <c r="S984" s="243"/>
      <c r="T984" s="244"/>
      <c r="AT984" s="245" t="s">
        <v>299</v>
      </c>
      <c r="AU984" s="245" t="s">
        <v>86</v>
      </c>
      <c r="AV984" s="12" t="s">
        <v>86</v>
      </c>
      <c r="AW984" s="12" t="s">
        <v>38</v>
      </c>
      <c r="AX984" s="12" t="s">
        <v>77</v>
      </c>
      <c r="AY984" s="245" t="s">
        <v>195</v>
      </c>
    </row>
    <row r="985" s="13" customFormat="1">
      <c r="B985" s="246"/>
      <c r="C985" s="247"/>
      <c r="D985" s="229" t="s">
        <v>299</v>
      </c>
      <c r="E985" s="248" t="s">
        <v>1</v>
      </c>
      <c r="F985" s="249" t="s">
        <v>301</v>
      </c>
      <c r="G985" s="247"/>
      <c r="H985" s="250">
        <v>35.869999999999997</v>
      </c>
      <c r="I985" s="251"/>
      <c r="J985" s="247"/>
      <c r="K985" s="247"/>
      <c r="L985" s="252"/>
      <c r="M985" s="253"/>
      <c r="N985" s="254"/>
      <c r="O985" s="254"/>
      <c r="P985" s="254"/>
      <c r="Q985" s="254"/>
      <c r="R985" s="254"/>
      <c r="S985" s="254"/>
      <c r="T985" s="255"/>
      <c r="AT985" s="256" t="s">
        <v>299</v>
      </c>
      <c r="AU985" s="256" t="s">
        <v>86</v>
      </c>
      <c r="AV985" s="13" t="s">
        <v>215</v>
      </c>
      <c r="AW985" s="13" t="s">
        <v>38</v>
      </c>
      <c r="AX985" s="13" t="s">
        <v>84</v>
      </c>
      <c r="AY985" s="256" t="s">
        <v>195</v>
      </c>
    </row>
    <row r="986" s="1" customFormat="1" ht="16.5" customHeight="1">
      <c r="B986" s="39"/>
      <c r="C986" s="278" t="s">
        <v>1685</v>
      </c>
      <c r="D986" s="278" t="s">
        <v>366</v>
      </c>
      <c r="E986" s="279" t="s">
        <v>1686</v>
      </c>
      <c r="F986" s="280" t="s">
        <v>1687</v>
      </c>
      <c r="G986" s="281" t="s">
        <v>321</v>
      </c>
      <c r="H986" s="282">
        <v>39.457000000000001</v>
      </c>
      <c r="I986" s="283"/>
      <c r="J986" s="284">
        <f>ROUND(I986*H986,2)</f>
        <v>0</v>
      </c>
      <c r="K986" s="280" t="s">
        <v>1255</v>
      </c>
      <c r="L986" s="285"/>
      <c r="M986" s="286" t="s">
        <v>1</v>
      </c>
      <c r="N986" s="287" t="s">
        <v>48</v>
      </c>
      <c r="O986" s="80"/>
      <c r="P986" s="226">
        <f>O986*H986</f>
        <v>0</v>
      </c>
      <c r="Q986" s="226">
        <v>0.0067000000000000002</v>
      </c>
      <c r="R986" s="226">
        <f>Q986*H986</f>
        <v>0.26436190000000004</v>
      </c>
      <c r="S986" s="226">
        <v>0</v>
      </c>
      <c r="T986" s="227">
        <f>S986*H986</f>
        <v>0</v>
      </c>
      <c r="AR986" s="17" t="s">
        <v>455</v>
      </c>
      <c r="AT986" s="17" t="s">
        <v>366</v>
      </c>
      <c r="AU986" s="17" t="s">
        <v>86</v>
      </c>
      <c r="AY986" s="17" t="s">
        <v>195</v>
      </c>
      <c r="BE986" s="228">
        <f>IF(N986="základní",J986,0)</f>
        <v>0</v>
      </c>
      <c r="BF986" s="228">
        <f>IF(N986="snížená",J986,0)</f>
        <v>0</v>
      </c>
      <c r="BG986" s="228">
        <f>IF(N986="zákl. přenesená",J986,0)</f>
        <v>0</v>
      </c>
      <c r="BH986" s="228">
        <f>IF(N986="sníž. přenesená",J986,0)</f>
        <v>0</v>
      </c>
      <c r="BI986" s="228">
        <f>IF(N986="nulová",J986,0)</f>
        <v>0</v>
      </c>
      <c r="BJ986" s="17" t="s">
        <v>84</v>
      </c>
      <c r="BK986" s="228">
        <f>ROUND(I986*H986,2)</f>
        <v>0</v>
      </c>
      <c r="BL986" s="17" t="s">
        <v>376</v>
      </c>
      <c r="BM986" s="17" t="s">
        <v>1688</v>
      </c>
    </row>
    <row r="987" s="1" customFormat="1">
      <c r="B987" s="39"/>
      <c r="C987" s="40"/>
      <c r="D987" s="229" t="s">
        <v>205</v>
      </c>
      <c r="E987" s="40"/>
      <c r="F987" s="230" t="s">
        <v>1689</v>
      </c>
      <c r="G987" s="40"/>
      <c r="H987" s="40"/>
      <c r="I987" s="144"/>
      <c r="J987" s="40"/>
      <c r="K987" s="40"/>
      <c r="L987" s="44"/>
      <c r="M987" s="231"/>
      <c r="N987" s="80"/>
      <c r="O987" s="80"/>
      <c r="P987" s="80"/>
      <c r="Q987" s="80"/>
      <c r="R987" s="80"/>
      <c r="S987" s="80"/>
      <c r="T987" s="81"/>
      <c r="AT987" s="17" t="s">
        <v>205</v>
      </c>
      <c r="AU987" s="17" t="s">
        <v>86</v>
      </c>
    </row>
    <row r="988" s="12" customFormat="1">
      <c r="B988" s="235"/>
      <c r="C988" s="236"/>
      <c r="D988" s="229" t="s">
        <v>299</v>
      </c>
      <c r="E988" s="236"/>
      <c r="F988" s="238" t="s">
        <v>1690</v>
      </c>
      <c r="G988" s="236"/>
      <c r="H988" s="239">
        <v>39.457000000000001</v>
      </c>
      <c r="I988" s="240"/>
      <c r="J988" s="236"/>
      <c r="K988" s="236"/>
      <c r="L988" s="241"/>
      <c r="M988" s="242"/>
      <c r="N988" s="243"/>
      <c r="O988" s="243"/>
      <c r="P988" s="243"/>
      <c r="Q988" s="243"/>
      <c r="R988" s="243"/>
      <c r="S988" s="243"/>
      <c r="T988" s="244"/>
      <c r="AT988" s="245" t="s">
        <v>299</v>
      </c>
      <c r="AU988" s="245" t="s">
        <v>86</v>
      </c>
      <c r="AV988" s="12" t="s">
        <v>86</v>
      </c>
      <c r="AW988" s="12" t="s">
        <v>4</v>
      </c>
      <c r="AX988" s="12" t="s">
        <v>84</v>
      </c>
      <c r="AY988" s="245" t="s">
        <v>195</v>
      </c>
    </row>
    <row r="989" s="1" customFormat="1" ht="16.5" customHeight="1">
      <c r="B989" s="39"/>
      <c r="C989" s="217" t="s">
        <v>1691</v>
      </c>
      <c r="D989" s="217" t="s">
        <v>198</v>
      </c>
      <c r="E989" s="218" t="s">
        <v>1692</v>
      </c>
      <c r="F989" s="219" t="s">
        <v>1693</v>
      </c>
      <c r="G989" s="220" t="s">
        <v>321</v>
      </c>
      <c r="H989" s="221">
        <v>35.869999999999997</v>
      </c>
      <c r="I989" s="222"/>
      <c r="J989" s="223">
        <f>ROUND(I989*H989,2)</f>
        <v>0</v>
      </c>
      <c r="K989" s="219" t="s">
        <v>202</v>
      </c>
      <c r="L989" s="44"/>
      <c r="M989" s="224" t="s">
        <v>1</v>
      </c>
      <c r="N989" s="225" t="s">
        <v>48</v>
      </c>
      <c r="O989" s="80"/>
      <c r="P989" s="226">
        <f>O989*H989</f>
        <v>0</v>
      </c>
      <c r="Q989" s="226">
        <v>0</v>
      </c>
      <c r="R989" s="226">
        <f>Q989*H989</f>
        <v>0</v>
      </c>
      <c r="S989" s="226">
        <v>0</v>
      </c>
      <c r="T989" s="227">
        <f>S989*H989</f>
        <v>0</v>
      </c>
      <c r="AR989" s="17" t="s">
        <v>376</v>
      </c>
      <c r="AT989" s="17" t="s">
        <v>198</v>
      </c>
      <c r="AU989" s="17" t="s">
        <v>86</v>
      </c>
      <c r="AY989" s="17" t="s">
        <v>195</v>
      </c>
      <c r="BE989" s="228">
        <f>IF(N989="základní",J989,0)</f>
        <v>0</v>
      </c>
      <c r="BF989" s="228">
        <f>IF(N989="snížená",J989,0)</f>
        <v>0</v>
      </c>
      <c r="BG989" s="228">
        <f>IF(N989="zákl. přenesená",J989,0)</f>
        <v>0</v>
      </c>
      <c r="BH989" s="228">
        <f>IF(N989="sníž. přenesená",J989,0)</f>
        <v>0</v>
      </c>
      <c r="BI989" s="228">
        <f>IF(N989="nulová",J989,0)</f>
        <v>0</v>
      </c>
      <c r="BJ989" s="17" t="s">
        <v>84</v>
      </c>
      <c r="BK989" s="228">
        <f>ROUND(I989*H989,2)</f>
        <v>0</v>
      </c>
      <c r="BL989" s="17" t="s">
        <v>376</v>
      </c>
      <c r="BM989" s="17" t="s">
        <v>1694</v>
      </c>
    </row>
    <row r="990" s="1" customFormat="1" ht="16.5" customHeight="1">
      <c r="B990" s="39"/>
      <c r="C990" s="278" t="s">
        <v>1695</v>
      </c>
      <c r="D990" s="278" t="s">
        <v>366</v>
      </c>
      <c r="E990" s="279" t="s">
        <v>1696</v>
      </c>
      <c r="F990" s="280" t="s">
        <v>1697</v>
      </c>
      <c r="G990" s="281" t="s">
        <v>321</v>
      </c>
      <c r="H990" s="282">
        <v>39.457000000000001</v>
      </c>
      <c r="I990" s="283"/>
      <c r="J990" s="284">
        <f>ROUND(I990*H990,2)</f>
        <v>0</v>
      </c>
      <c r="K990" s="280" t="s">
        <v>202</v>
      </c>
      <c r="L990" s="285"/>
      <c r="M990" s="286" t="s">
        <v>1</v>
      </c>
      <c r="N990" s="287" t="s">
        <v>48</v>
      </c>
      <c r="O990" s="80"/>
      <c r="P990" s="226">
        <f>O990*H990</f>
        <v>0</v>
      </c>
      <c r="Q990" s="226">
        <v>0.00040000000000000002</v>
      </c>
      <c r="R990" s="226">
        <f>Q990*H990</f>
        <v>0.0157828</v>
      </c>
      <c r="S990" s="226">
        <v>0</v>
      </c>
      <c r="T990" s="227">
        <f>S990*H990</f>
        <v>0</v>
      </c>
      <c r="AR990" s="17" t="s">
        <v>455</v>
      </c>
      <c r="AT990" s="17" t="s">
        <v>366</v>
      </c>
      <c r="AU990" s="17" t="s">
        <v>86</v>
      </c>
      <c r="AY990" s="17" t="s">
        <v>195</v>
      </c>
      <c r="BE990" s="228">
        <f>IF(N990="základní",J990,0)</f>
        <v>0</v>
      </c>
      <c r="BF990" s="228">
        <f>IF(N990="snížená",J990,0)</f>
        <v>0</v>
      </c>
      <c r="BG990" s="228">
        <f>IF(N990="zákl. přenesená",J990,0)</f>
        <v>0</v>
      </c>
      <c r="BH990" s="228">
        <f>IF(N990="sníž. přenesená",J990,0)</f>
        <v>0</v>
      </c>
      <c r="BI990" s="228">
        <f>IF(N990="nulová",J990,0)</f>
        <v>0</v>
      </c>
      <c r="BJ990" s="17" t="s">
        <v>84</v>
      </c>
      <c r="BK990" s="228">
        <f>ROUND(I990*H990,2)</f>
        <v>0</v>
      </c>
      <c r="BL990" s="17" t="s">
        <v>376</v>
      </c>
      <c r="BM990" s="17" t="s">
        <v>1698</v>
      </c>
    </row>
    <row r="991" s="12" customFormat="1">
      <c r="B991" s="235"/>
      <c r="C991" s="236"/>
      <c r="D991" s="229" t="s">
        <v>299</v>
      </c>
      <c r="E991" s="236"/>
      <c r="F991" s="238" t="s">
        <v>1690</v>
      </c>
      <c r="G991" s="236"/>
      <c r="H991" s="239">
        <v>39.457000000000001</v>
      </c>
      <c r="I991" s="240"/>
      <c r="J991" s="236"/>
      <c r="K991" s="236"/>
      <c r="L991" s="241"/>
      <c r="M991" s="242"/>
      <c r="N991" s="243"/>
      <c r="O991" s="243"/>
      <c r="P991" s="243"/>
      <c r="Q991" s="243"/>
      <c r="R991" s="243"/>
      <c r="S991" s="243"/>
      <c r="T991" s="244"/>
      <c r="AT991" s="245" t="s">
        <v>299</v>
      </c>
      <c r="AU991" s="245" t="s">
        <v>86</v>
      </c>
      <c r="AV991" s="12" t="s">
        <v>86</v>
      </c>
      <c r="AW991" s="12" t="s">
        <v>4</v>
      </c>
      <c r="AX991" s="12" t="s">
        <v>84</v>
      </c>
      <c r="AY991" s="245" t="s">
        <v>195</v>
      </c>
    </row>
    <row r="992" s="1" customFormat="1" ht="16.5" customHeight="1">
      <c r="B992" s="39"/>
      <c r="C992" s="217" t="s">
        <v>1699</v>
      </c>
      <c r="D992" s="217" t="s">
        <v>198</v>
      </c>
      <c r="E992" s="218" t="s">
        <v>1700</v>
      </c>
      <c r="F992" s="219" t="s">
        <v>1701</v>
      </c>
      <c r="G992" s="220" t="s">
        <v>1041</v>
      </c>
      <c r="H992" s="288"/>
      <c r="I992" s="222"/>
      <c r="J992" s="223">
        <f>ROUND(I992*H992,2)</f>
        <v>0</v>
      </c>
      <c r="K992" s="219" t="s">
        <v>202</v>
      </c>
      <c r="L992" s="44"/>
      <c r="M992" s="224" t="s">
        <v>1</v>
      </c>
      <c r="N992" s="225" t="s">
        <v>48</v>
      </c>
      <c r="O992" s="80"/>
      <c r="P992" s="226">
        <f>O992*H992</f>
        <v>0</v>
      </c>
      <c r="Q992" s="226">
        <v>0</v>
      </c>
      <c r="R992" s="226">
        <f>Q992*H992</f>
        <v>0</v>
      </c>
      <c r="S992" s="226">
        <v>0</v>
      </c>
      <c r="T992" s="227">
        <f>S992*H992</f>
        <v>0</v>
      </c>
      <c r="AR992" s="17" t="s">
        <v>376</v>
      </c>
      <c r="AT992" s="17" t="s">
        <v>198</v>
      </c>
      <c r="AU992" s="17" t="s">
        <v>86</v>
      </c>
      <c r="AY992" s="17" t="s">
        <v>195</v>
      </c>
      <c r="BE992" s="228">
        <f>IF(N992="základní",J992,0)</f>
        <v>0</v>
      </c>
      <c r="BF992" s="228">
        <f>IF(N992="snížená",J992,0)</f>
        <v>0</v>
      </c>
      <c r="BG992" s="228">
        <f>IF(N992="zákl. přenesená",J992,0)</f>
        <v>0</v>
      </c>
      <c r="BH992" s="228">
        <f>IF(N992="sníž. přenesená",J992,0)</f>
        <v>0</v>
      </c>
      <c r="BI992" s="228">
        <f>IF(N992="nulová",J992,0)</f>
        <v>0</v>
      </c>
      <c r="BJ992" s="17" t="s">
        <v>84</v>
      </c>
      <c r="BK992" s="228">
        <f>ROUND(I992*H992,2)</f>
        <v>0</v>
      </c>
      <c r="BL992" s="17" t="s">
        <v>376</v>
      </c>
      <c r="BM992" s="17" t="s">
        <v>1702</v>
      </c>
    </row>
    <row r="993" s="11" customFormat="1" ht="22.8" customHeight="1">
      <c r="B993" s="201"/>
      <c r="C993" s="202"/>
      <c r="D993" s="203" t="s">
        <v>76</v>
      </c>
      <c r="E993" s="215" t="s">
        <v>1703</v>
      </c>
      <c r="F993" s="215" t="s">
        <v>1704</v>
      </c>
      <c r="G993" s="202"/>
      <c r="H993" s="202"/>
      <c r="I993" s="205"/>
      <c r="J993" s="216">
        <f>BK993</f>
        <v>0</v>
      </c>
      <c r="K993" s="202"/>
      <c r="L993" s="207"/>
      <c r="M993" s="208"/>
      <c r="N993" s="209"/>
      <c r="O993" s="209"/>
      <c r="P993" s="210">
        <f>SUM(P994:P1022)</f>
        <v>0</v>
      </c>
      <c r="Q993" s="209"/>
      <c r="R993" s="210">
        <f>SUM(R994:R1022)</f>
        <v>5.3640985800000003</v>
      </c>
      <c r="S993" s="209"/>
      <c r="T993" s="211">
        <f>SUM(T994:T1022)</f>
        <v>0</v>
      </c>
      <c r="AR993" s="212" t="s">
        <v>86</v>
      </c>
      <c r="AT993" s="213" t="s">
        <v>76</v>
      </c>
      <c r="AU993" s="213" t="s">
        <v>84</v>
      </c>
      <c r="AY993" s="212" t="s">
        <v>195</v>
      </c>
      <c r="BK993" s="214">
        <f>SUM(BK994:BK1022)</f>
        <v>0</v>
      </c>
    </row>
    <row r="994" s="1" customFormat="1" ht="16.5" customHeight="1">
      <c r="B994" s="39"/>
      <c r="C994" s="217" t="s">
        <v>1705</v>
      </c>
      <c r="D994" s="217" t="s">
        <v>198</v>
      </c>
      <c r="E994" s="218" t="s">
        <v>1706</v>
      </c>
      <c r="F994" s="219" t="s">
        <v>1707</v>
      </c>
      <c r="G994" s="220" t="s">
        <v>321</v>
      </c>
      <c r="H994" s="221">
        <v>519.85000000000002</v>
      </c>
      <c r="I994" s="222"/>
      <c r="J994" s="223">
        <f>ROUND(I994*H994,2)</f>
        <v>0</v>
      </c>
      <c r="K994" s="219" t="s">
        <v>202</v>
      </c>
      <c r="L994" s="44"/>
      <c r="M994" s="224" t="s">
        <v>1</v>
      </c>
      <c r="N994" s="225" t="s">
        <v>48</v>
      </c>
      <c r="O994" s="80"/>
      <c r="P994" s="226">
        <f>O994*H994</f>
        <v>0</v>
      </c>
      <c r="Q994" s="226">
        <v>0</v>
      </c>
      <c r="R994" s="226">
        <f>Q994*H994</f>
        <v>0</v>
      </c>
      <c r="S994" s="226">
        <v>0</v>
      </c>
      <c r="T994" s="227">
        <f>S994*H994</f>
        <v>0</v>
      </c>
      <c r="AR994" s="17" t="s">
        <v>376</v>
      </c>
      <c r="AT994" s="17" t="s">
        <v>198</v>
      </c>
      <c r="AU994" s="17" t="s">
        <v>86</v>
      </c>
      <c r="AY994" s="17" t="s">
        <v>195</v>
      </c>
      <c r="BE994" s="228">
        <f>IF(N994="základní",J994,0)</f>
        <v>0</v>
      </c>
      <c r="BF994" s="228">
        <f>IF(N994="snížená",J994,0)</f>
        <v>0</v>
      </c>
      <c r="BG994" s="228">
        <f>IF(N994="zákl. přenesená",J994,0)</f>
        <v>0</v>
      </c>
      <c r="BH994" s="228">
        <f>IF(N994="sníž. přenesená",J994,0)</f>
        <v>0</v>
      </c>
      <c r="BI994" s="228">
        <f>IF(N994="nulová",J994,0)</f>
        <v>0</v>
      </c>
      <c r="BJ994" s="17" t="s">
        <v>84</v>
      </c>
      <c r="BK994" s="228">
        <f>ROUND(I994*H994,2)</f>
        <v>0</v>
      </c>
      <c r="BL994" s="17" t="s">
        <v>376</v>
      </c>
      <c r="BM994" s="17" t="s">
        <v>1708</v>
      </c>
    </row>
    <row r="995" s="15" customFormat="1">
      <c r="B995" s="268"/>
      <c r="C995" s="269"/>
      <c r="D995" s="229" t="s">
        <v>299</v>
      </c>
      <c r="E995" s="270" t="s">
        <v>1</v>
      </c>
      <c r="F995" s="271" t="s">
        <v>1648</v>
      </c>
      <c r="G995" s="269"/>
      <c r="H995" s="270" t="s">
        <v>1</v>
      </c>
      <c r="I995" s="272"/>
      <c r="J995" s="269"/>
      <c r="K995" s="269"/>
      <c r="L995" s="273"/>
      <c r="M995" s="274"/>
      <c r="N995" s="275"/>
      <c r="O995" s="275"/>
      <c r="P995" s="275"/>
      <c r="Q995" s="275"/>
      <c r="R995" s="275"/>
      <c r="S995" s="275"/>
      <c r="T995" s="276"/>
      <c r="AT995" s="277" t="s">
        <v>299</v>
      </c>
      <c r="AU995" s="277" t="s">
        <v>86</v>
      </c>
      <c r="AV995" s="15" t="s">
        <v>84</v>
      </c>
      <c r="AW995" s="15" t="s">
        <v>38</v>
      </c>
      <c r="AX995" s="15" t="s">
        <v>77</v>
      </c>
      <c r="AY995" s="277" t="s">
        <v>195</v>
      </c>
    </row>
    <row r="996" s="12" customFormat="1">
      <c r="B996" s="235"/>
      <c r="C996" s="236"/>
      <c r="D996" s="229" t="s">
        <v>299</v>
      </c>
      <c r="E996" s="237" t="s">
        <v>1</v>
      </c>
      <c r="F996" s="238" t="s">
        <v>1709</v>
      </c>
      <c r="G996" s="236"/>
      <c r="H996" s="239">
        <v>35.869999999999997</v>
      </c>
      <c r="I996" s="240"/>
      <c r="J996" s="236"/>
      <c r="K996" s="236"/>
      <c r="L996" s="241"/>
      <c r="M996" s="242"/>
      <c r="N996" s="243"/>
      <c r="O996" s="243"/>
      <c r="P996" s="243"/>
      <c r="Q996" s="243"/>
      <c r="R996" s="243"/>
      <c r="S996" s="243"/>
      <c r="T996" s="244"/>
      <c r="AT996" s="245" t="s">
        <v>299</v>
      </c>
      <c r="AU996" s="245" t="s">
        <v>86</v>
      </c>
      <c r="AV996" s="12" t="s">
        <v>86</v>
      </c>
      <c r="AW996" s="12" t="s">
        <v>38</v>
      </c>
      <c r="AX996" s="12" t="s">
        <v>77</v>
      </c>
      <c r="AY996" s="245" t="s">
        <v>195</v>
      </c>
    </row>
    <row r="997" s="12" customFormat="1">
      <c r="B997" s="235"/>
      <c r="C997" s="236"/>
      <c r="D997" s="229" t="s">
        <v>299</v>
      </c>
      <c r="E997" s="237" t="s">
        <v>1</v>
      </c>
      <c r="F997" s="238" t="s">
        <v>1710</v>
      </c>
      <c r="G997" s="236"/>
      <c r="H997" s="239">
        <v>483.98000000000002</v>
      </c>
      <c r="I997" s="240"/>
      <c r="J997" s="236"/>
      <c r="K997" s="236"/>
      <c r="L997" s="241"/>
      <c r="M997" s="242"/>
      <c r="N997" s="243"/>
      <c r="O997" s="243"/>
      <c r="P997" s="243"/>
      <c r="Q997" s="243"/>
      <c r="R997" s="243"/>
      <c r="S997" s="243"/>
      <c r="T997" s="244"/>
      <c r="AT997" s="245" t="s">
        <v>299</v>
      </c>
      <c r="AU997" s="245" t="s">
        <v>86</v>
      </c>
      <c r="AV997" s="12" t="s">
        <v>86</v>
      </c>
      <c r="AW997" s="12" t="s">
        <v>38</v>
      </c>
      <c r="AX997" s="12" t="s">
        <v>77</v>
      </c>
      <c r="AY997" s="245" t="s">
        <v>195</v>
      </c>
    </row>
    <row r="998" s="13" customFormat="1">
      <c r="B998" s="246"/>
      <c r="C998" s="247"/>
      <c r="D998" s="229" t="s">
        <v>299</v>
      </c>
      <c r="E998" s="248" t="s">
        <v>1</v>
      </c>
      <c r="F998" s="249" t="s">
        <v>301</v>
      </c>
      <c r="G998" s="247"/>
      <c r="H998" s="250">
        <v>519.85000000000002</v>
      </c>
      <c r="I998" s="251"/>
      <c r="J998" s="247"/>
      <c r="K998" s="247"/>
      <c r="L998" s="252"/>
      <c r="M998" s="253"/>
      <c r="N998" s="254"/>
      <c r="O998" s="254"/>
      <c r="P998" s="254"/>
      <c r="Q998" s="254"/>
      <c r="R998" s="254"/>
      <c r="S998" s="254"/>
      <c r="T998" s="255"/>
      <c r="AT998" s="256" t="s">
        <v>299</v>
      </c>
      <c r="AU998" s="256" t="s">
        <v>86</v>
      </c>
      <c r="AV998" s="13" t="s">
        <v>215</v>
      </c>
      <c r="AW998" s="13" t="s">
        <v>38</v>
      </c>
      <c r="AX998" s="13" t="s">
        <v>84</v>
      </c>
      <c r="AY998" s="256" t="s">
        <v>195</v>
      </c>
    </row>
    <row r="999" s="1" customFormat="1" ht="16.5" customHeight="1">
      <c r="B999" s="39"/>
      <c r="C999" s="217" t="s">
        <v>1711</v>
      </c>
      <c r="D999" s="217" t="s">
        <v>198</v>
      </c>
      <c r="E999" s="218" t="s">
        <v>1712</v>
      </c>
      <c r="F999" s="219" t="s">
        <v>1713</v>
      </c>
      <c r="G999" s="220" t="s">
        <v>321</v>
      </c>
      <c r="H999" s="221">
        <v>519.85000000000002</v>
      </c>
      <c r="I999" s="222"/>
      <c r="J999" s="223">
        <f>ROUND(I999*H999,2)</f>
        <v>0</v>
      </c>
      <c r="K999" s="219" t="s">
        <v>202</v>
      </c>
      <c r="L999" s="44"/>
      <c r="M999" s="224" t="s">
        <v>1</v>
      </c>
      <c r="N999" s="225" t="s">
        <v>48</v>
      </c>
      <c r="O999" s="80"/>
      <c r="P999" s="226">
        <f>O999*H999</f>
        <v>0</v>
      </c>
      <c r="Q999" s="226">
        <v>3.0000000000000001E-05</v>
      </c>
      <c r="R999" s="226">
        <f>Q999*H999</f>
        <v>0.015595500000000002</v>
      </c>
      <c r="S999" s="226">
        <v>0</v>
      </c>
      <c r="T999" s="227">
        <f>S999*H999</f>
        <v>0</v>
      </c>
      <c r="AR999" s="17" t="s">
        <v>376</v>
      </c>
      <c r="AT999" s="17" t="s">
        <v>198</v>
      </c>
      <c r="AU999" s="17" t="s">
        <v>86</v>
      </c>
      <c r="AY999" s="17" t="s">
        <v>195</v>
      </c>
      <c r="BE999" s="228">
        <f>IF(N999="základní",J999,0)</f>
        <v>0</v>
      </c>
      <c r="BF999" s="228">
        <f>IF(N999="snížená",J999,0)</f>
        <v>0</v>
      </c>
      <c r="BG999" s="228">
        <f>IF(N999="zákl. přenesená",J999,0)</f>
        <v>0</v>
      </c>
      <c r="BH999" s="228">
        <f>IF(N999="sníž. přenesená",J999,0)</f>
        <v>0</v>
      </c>
      <c r="BI999" s="228">
        <f>IF(N999="nulová",J999,0)</f>
        <v>0</v>
      </c>
      <c r="BJ999" s="17" t="s">
        <v>84</v>
      </c>
      <c r="BK999" s="228">
        <f>ROUND(I999*H999,2)</f>
        <v>0</v>
      </c>
      <c r="BL999" s="17" t="s">
        <v>376</v>
      </c>
      <c r="BM999" s="17" t="s">
        <v>1714</v>
      </c>
    </row>
    <row r="1000" s="1" customFormat="1" ht="16.5" customHeight="1">
      <c r="B1000" s="39"/>
      <c r="C1000" s="217" t="s">
        <v>1715</v>
      </c>
      <c r="D1000" s="217" t="s">
        <v>198</v>
      </c>
      <c r="E1000" s="218" t="s">
        <v>1716</v>
      </c>
      <c r="F1000" s="219" t="s">
        <v>1717</v>
      </c>
      <c r="G1000" s="220" t="s">
        <v>321</v>
      </c>
      <c r="H1000" s="221">
        <v>519.85000000000002</v>
      </c>
      <c r="I1000" s="222"/>
      <c r="J1000" s="223">
        <f>ROUND(I1000*H1000,2)</f>
        <v>0</v>
      </c>
      <c r="K1000" s="219" t="s">
        <v>202</v>
      </c>
      <c r="L1000" s="44"/>
      <c r="M1000" s="224" t="s">
        <v>1</v>
      </c>
      <c r="N1000" s="225" t="s">
        <v>48</v>
      </c>
      <c r="O1000" s="80"/>
      <c r="P1000" s="226">
        <f>O1000*H1000</f>
        <v>0</v>
      </c>
      <c r="Q1000" s="226">
        <v>0.0074999999999999997</v>
      </c>
      <c r="R1000" s="226">
        <f>Q1000*H1000</f>
        <v>3.8988749999999999</v>
      </c>
      <c r="S1000" s="226">
        <v>0</v>
      </c>
      <c r="T1000" s="227">
        <f>S1000*H1000</f>
        <v>0</v>
      </c>
      <c r="AR1000" s="17" t="s">
        <v>376</v>
      </c>
      <c r="AT1000" s="17" t="s">
        <v>198</v>
      </c>
      <c r="AU1000" s="17" t="s">
        <v>86</v>
      </c>
      <c r="AY1000" s="17" t="s">
        <v>195</v>
      </c>
      <c r="BE1000" s="228">
        <f>IF(N1000="základní",J1000,0)</f>
        <v>0</v>
      </c>
      <c r="BF1000" s="228">
        <f>IF(N1000="snížená",J1000,0)</f>
        <v>0</v>
      </c>
      <c r="BG1000" s="228">
        <f>IF(N1000="zákl. přenesená",J1000,0)</f>
        <v>0</v>
      </c>
      <c r="BH1000" s="228">
        <f>IF(N1000="sníž. přenesená",J1000,0)</f>
        <v>0</v>
      </c>
      <c r="BI1000" s="228">
        <f>IF(N1000="nulová",J1000,0)</f>
        <v>0</v>
      </c>
      <c r="BJ1000" s="17" t="s">
        <v>84</v>
      </c>
      <c r="BK1000" s="228">
        <f>ROUND(I1000*H1000,2)</f>
        <v>0</v>
      </c>
      <c r="BL1000" s="17" t="s">
        <v>376</v>
      </c>
      <c r="BM1000" s="17" t="s">
        <v>1718</v>
      </c>
    </row>
    <row r="1001" s="1" customFormat="1" ht="16.5" customHeight="1">
      <c r="B1001" s="39"/>
      <c r="C1001" s="217" t="s">
        <v>1719</v>
      </c>
      <c r="D1001" s="217" t="s">
        <v>198</v>
      </c>
      <c r="E1001" s="218" t="s">
        <v>1720</v>
      </c>
      <c r="F1001" s="219" t="s">
        <v>1721</v>
      </c>
      <c r="G1001" s="220" t="s">
        <v>321</v>
      </c>
      <c r="H1001" s="221">
        <v>128.00999999999999</v>
      </c>
      <c r="I1001" s="222"/>
      <c r="J1001" s="223">
        <f>ROUND(I1001*H1001,2)</f>
        <v>0</v>
      </c>
      <c r="K1001" s="219" t="s">
        <v>202</v>
      </c>
      <c r="L1001" s="44"/>
      <c r="M1001" s="224" t="s">
        <v>1</v>
      </c>
      <c r="N1001" s="225" t="s">
        <v>48</v>
      </c>
      <c r="O1001" s="80"/>
      <c r="P1001" s="226">
        <f>O1001*H1001</f>
        <v>0</v>
      </c>
      <c r="Q1001" s="226">
        <v>0.00050000000000000001</v>
      </c>
      <c r="R1001" s="226">
        <f>Q1001*H1001</f>
        <v>0.064004999999999992</v>
      </c>
      <c r="S1001" s="226">
        <v>0</v>
      </c>
      <c r="T1001" s="227">
        <f>S1001*H1001</f>
        <v>0</v>
      </c>
      <c r="AR1001" s="17" t="s">
        <v>376</v>
      </c>
      <c r="AT1001" s="17" t="s">
        <v>198</v>
      </c>
      <c r="AU1001" s="17" t="s">
        <v>86</v>
      </c>
      <c r="AY1001" s="17" t="s">
        <v>195</v>
      </c>
      <c r="BE1001" s="228">
        <f>IF(N1001="základní",J1001,0)</f>
        <v>0</v>
      </c>
      <c r="BF1001" s="228">
        <f>IF(N1001="snížená",J1001,0)</f>
        <v>0</v>
      </c>
      <c r="BG1001" s="228">
        <f>IF(N1001="zákl. přenesená",J1001,0)</f>
        <v>0</v>
      </c>
      <c r="BH1001" s="228">
        <f>IF(N1001="sníž. přenesená",J1001,0)</f>
        <v>0</v>
      </c>
      <c r="BI1001" s="228">
        <f>IF(N1001="nulová",J1001,0)</f>
        <v>0</v>
      </c>
      <c r="BJ1001" s="17" t="s">
        <v>84</v>
      </c>
      <c r="BK1001" s="228">
        <f>ROUND(I1001*H1001,2)</f>
        <v>0</v>
      </c>
      <c r="BL1001" s="17" t="s">
        <v>376</v>
      </c>
      <c r="BM1001" s="17" t="s">
        <v>1722</v>
      </c>
    </row>
    <row r="1002" s="1" customFormat="1">
      <c r="B1002" s="39"/>
      <c r="C1002" s="40"/>
      <c r="D1002" s="229" t="s">
        <v>205</v>
      </c>
      <c r="E1002" s="40"/>
      <c r="F1002" s="230" t="s">
        <v>1683</v>
      </c>
      <c r="G1002" s="40"/>
      <c r="H1002" s="40"/>
      <c r="I1002" s="144"/>
      <c r="J1002" s="40"/>
      <c r="K1002" s="40"/>
      <c r="L1002" s="44"/>
      <c r="M1002" s="231"/>
      <c r="N1002" s="80"/>
      <c r="O1002" s="80"/>
      <c r="P1002" s="80"/>
      <c r="Q1002" s="80"/>
      <c r="R1002" s="80"/>
      <c r="S1002" s="80"/>
      <c r="T1002" s="81"/>
      <c r="AT1002" s="17" t="s">
        <v>205</v>
      </c>
      <c r="AU1002" s="17" t="s">
        <v>86</v>
      </c>
    </row>
    <row r="1003" s="15" customFormat="1">
      <c r="B1003" s="268"/>
      <c r="C1003" s="269"/>
      <c r="D1003" s="229" t="s">
        <v>299</v>
      </c>
      <c r="E1003" s="270" t="s">
        <v>1</v>
      </c>
      <c r="F1003" s="271" t="s">
        <v>1648</v>
      </c>
      <c r="G1003" s="269"/>
      <c r="H1003" s="270" t="s">
        <v>1</v>
      </c>
      <c r="I1003" s="272"/>
      <c r="J1003" s="269"/>
      <c r="K1003" s="269"/>
      <c r="L1003" s="273"/>
      <c r="M1003" s="274"/>
      <c r="N1003" s="275"/>
      <c r="O1003" s="275"/>
      <c r="P1003" s="275"/>
      <c r="Q1003" s="275"/>
      <c r="R1003" s="275"/>
      <c r="S1003" s="275"/>
      <c r="T1003" s="276"/>
      <c r="AT1003" s="277" t="s">
        <v>299</v>
      </c>
      <c r="AU1003" s="277" t="s">
        <v>86</v>
      </c>
      <c r="AV1003" s="15" t="s">
        <v>84</v>
      </c>
      <c r="AW1003" s="15" t="s">
        <v>38</v>
      </c>
      <c r="AX1003" s="15" t="s">
        <v>77</v>
      </c>
      <c r="AY1003" s="277" t="s">
        <v>195</v>
      </c>
    </row>
    <row r="1004" s="12" customFormat="1">
      <c r="B1004" s="235"/>
      <c r="C1004" s="236"/>
      <c r="D1004" s="229" t="s">
        <v>299</v>
      </c>
      <c r="E1004" s="237" t="s">
        <v>1</v>
      </c>
      <c r="F1004" s="238" t="s">
        <v>1723</v>
      </c>
      <c r="G1004" s="236"/>
      <c r="H1004" s="239">
        <v>128.00999999999999</v>
      </c>
      <c r="I1004" s="240"/>
      <c r="J1004" s="236"/>
      <c r="K1004" s="236"/>
      <c r="L1004" s="241"/>
      <c r="M1004" s="242"/>
      <c r="N1004" s="243"/>
      <c r="O1004" s="243"/>
      <c r="P1004" s="243"/>
      <c r="Q1004" s="243"/>
      <c r="R1004" s="243"/>
      <c r="S1004" s="243"/>
      <c r="T1004" s="244"/>
      <c r="AT1004" s="245" t="s">
        <v>299</v>
      </c>
      <c r="AU1004" s="245" t="s">
        <v>86</v>
      </c>
      <c r="AV1004" s="12" t="s">
        <v>86</v>
      </c>
      <c r="AW1004" s="12" t="s">
        <v>38</v>
      </c>
      <c r="AX1004" s="12" t="s">
        <v>77</v>
      </c>
      <c r="AY1004" s="245" t="s">
        <v>195</v>
      </c>
    </row>
    <row r="1005" s="13" customFormat="1">
      <c r="B1005" s="246"/>
      <c r="C1005" s="247"/>
      <c r="D1005" s="229" t="s">
        <v>299</v>
      </c>
      <c r="E1005" s="248" t="s">
        <v>1</v>
      </c>
      <c r="F1005" s="249" t="s">
        <v>301</v>
      </c>
      <c r="G1005" s="247"/>
      <c r="H1005" s="250">
        <v>128.00999999999999</v>
      </c>
      <c r="I1005" s="251"/>
      <c r="J1005" s="247"/>
      <c r="K1005" s="247"/>
      <c r="L1005" s="252"/>
      <c r="M1005" s="253"/>
      <c r="N1005" s="254"/>
      <c r="O1005" s="254"/>
      <c r="P1005" s="254"/>
      <c r="Q1005" s="254"/>
      <c r="R1005" s="254"/>
      <c r="S1005" s="254"/>
      <c r="T1005" s="255"/>
      <c r="AT1005" s="256" t="s">
        <v>299</v>
      </c>
      <c r="AU1005" s="256" t="s">
        <v>86</v>
      </c>
      <c r="AV1005" s="13" t="s">
        <v>215</v>
      </c>
      <c r="AW1005" s="13" t="s">
        <v>38</v>
      </c>
      <c r="AX1005" s="13" t="s">
        <v>84</v>
      </c>
      <c r="AY1005" s="256" t="s">
        <v>195</v>
      </c>
    </row>
    <row r="1006" s="1" customFormat="1" ht="16.5" customHeight="1">
      <c r="B1006" s="39"/>
      <c r="C1006" s="278" t="s">
        <v>1724</v>
      </c>
      <c r="D1006" s="278" t="s">
        <v>366</v>
      </c>
      <c r="E1006" s="279" t="s">
        <v>1725</v>
      </c>
      <c r="F1006" s="280" t="s">
        <v>1726</v>
      </c>
      <c r="G1006" s="281" t="s">
        <v>321</v>
      </c>
      <c r="H1006" s="282">
        <v>147.21199999999999</v>
      </c>
      <c r="I1006" s="283"/>
      <c r="J1006" s="284">
        <f>ROUND(I1006*H1006,2)</f>
        <v>0</v>
      </c>
      <c r="K1006" s="280" t="s">
        <v>1255</v>
      </c>
      <c r="L1006" s="285"/>
      <c r="M1006" s="286" t="s">
        <v>1</v>
      </c>
      <c r="N1006" s="287" t="s">
        <v>48</v>
      </c>
      <c r="O1006" s="80"/>
      <c r="P1006" s="226">
        <f>O1006*H1006</f>
        <v>0</v>
      </c>
      <c r="Q1006" s="226">
        <v>0.00175</v>
      </c>
      <c r="R1006" s="226">
        <f>Q1006*H1006</f>
        <v>0.25762099999999999</v>
      </c>
      <c r="S1006" s="226">
        <v>0</v>
      </c>
      <c r="T1006" s="227">
        <f>S1006*H1006</f>
        <v>0</v>
      </c>
      <c r="AR1006" s="17" t="s">
        <v>455</v>
      </c>
      <c r="AT1006" s="17" t="s">
        <v>366</v>
      </c>
      <c r="AU1006" s="17" t="s">
        <v>86</v>
      </c>
      <c r="AY1006" s="17" t="s">
        <v>195</v>
      </c>
      <c r="BE1006" s="228">
        <f>IF(N1006="základní",J1006,0)</f>
        <v>0</v>
      </c>
      <c r="BF1006" s="228">
        <f>IF(N1006="snížená",J1006,0)</f>
        <v>0</v>
      </c>
      <c r="BG1006" s="228">
        <f>IF(N1006="zákl. přenesená",J1006,0)</f>
        <v>0</v>
      </c>
      <c r="BH1006" s="228">
        <f>IF(N1006="sníž. přenesená",J1006,0)</f>
        <v>0</v>
      </c>
      <c r="BI1006" s="228">
        <f>IF(N1006="nulová",J1006,0)</f>
        <v>0</v>
      </c>
      <c r="BJ1006" s="17" t="s">
        <v>84</v>
      </c>
      <c r="BK1006" s="228">
        <f>ROUND(I1006*H1006,2)</f>
        <v>0</v>
      </c>
      <c r="BL1006" s="17" t="s">
        <v>376</v>
      </c>
      <c r="BM1006" s="17" t="s">
        <v>1727</v>
      </c>
    </row>
    <row r="1007" s="1" customFormat="1">
      <c r="B1007" s="39"/>
      <c r="C1007" s="40"/>
      <c r="D1007" s="229" t="s">
        <v>205</v>
      </c>
      <c r="E1007" s="40"/>
      <c r="F1007" s="230" t="s">
        <v>1728</v>
      </c>
      <c r="G1007" s="40"/>
      <c r="H1007" s="40"/>
      <c r="I1007" s="144"/>
      <c r="J1007" s="40"/>
      <c r="K1007" s="40"/>
      <c r="L1007" s="44"/>
      <c r="M1007" s="231"/>
      <c r="N1007" s="80"/>
      <c r="O1007" s="80"/>
      <c r="P1007" s="80"/>
      <c r="Q1007" s="80"/>
      <c r="R1007" s="80"/>
      <c r="S1007" s="80"/>
      <c r="T1007" s="81"/>
      <c r="AT1007" s="17" t="s">
        <v>205</v>
      </c>
      <c r="AU1007" s="17" t="s">
        <v>86</v>
      </c>
    </row>
    <row r="1008" s="12" customFormat="1">
      <c r="B1008" s="235"/>
      <c r="C1008" s="236"/>
      <c r="D1008" s="229" t="s">
        <v>299</v>
      </c>
      <c r="E1008" s="236"/>
      <c r="F1008" s="238" t="s">
        <v>1729</v>
      </c>
      <c r="G1008" s="236"/>
      <c r="H1008" s="239">
        <v>147.21199999999999</v>
      </c>
      <c r="I1008" s="240"/>
      <c r="J1008" s="236"/>
      <c r="K1008" s="236"/>
      <c r="L1008" s="241"/>
      <c r="M1008" s="242"/>
      <c r="N1008" s="243"/>
      <c r="O1008" s="243"/>
      <c r="P1008" s="243"/>
      <c r="Q1008" s="243"/>
      <c r="R1008" s="243"/>
      <c r="S1008" s="243"/>
      <c r="T1008" s="244"/>
      <c r="AT1008" s="245" t="s">
        <v>299</v>
      </c>
      <c r="AU1008" s="245" t="s">
        <v>86</v>
      </c>
      <c r="AV1008" s="12" t="s">
        <v>86</v>
      </c>
      <c r="AW1008" s="12" t="s">
        <v>4</v>
      </c>
      <c r="AX1008" s="12" t="s">
        <v>84</v>
      </c>
      <c r="AY1008" s="245" t="s">
        <v>195</v>
      </c>
    </row>
    <row r="1009" s="1" customFormat="1" ht="16.5" customHeight="1">
      <c r="B1009" s="39"/>
      <c r="C1009" s="217" t="s">
        <v>1730</v>
      </c>
      <c r="D1009" s="217" t="s">
        <v>198</v>
      </c>
      <c r="E1009" s="218" t="s">
        <v>1731</v>
      </c>
      <c r="F1009" s="219" t="s">
        <v>1732</v>
      </c>
      <c r="G1009" s="220" t="s">
        <v>321</v>
      </c>
      <c r="H1009" s="221">
        <v>313.29000000000002</v>
      </c>
      <c r="I1009" s="222"/>
      <c r="J1009" s="223">
        <f>ROUND(I1009*H1009,2)</f>
        <v>0</v>
      </c>
      <c r="K1009" s="219" t="s">
        <v>202</v>
      </c>
      <c r="L1009" s="44"/>
      <c r="M1009" s="224" t="s">
        <v>1</v>
      </c>
      <c r="N1009" s="225" t="s">
        <v>48</v>
      </c>
      <c r="O1009" s="80"/>
      <c r="P1009" s="226">
        <f>O1009*H1009</f>
        <v>0</v>
      </c>
      <c r="Q1009" s="226">
        <v>0.00029999999999999997</v>
      </c>
      <c r="R1009" s="226">
        <f>Q1009*H1009</f>
        <v>0.093987000000000001</v>
      </c>
      <c r="S1009" s="226">
        <v>0</v>
      </c>
      <c r="T1009" s="227">
        <f>S1009*H1009</f>
        <v>0</v>
      </c>
      <c r="AR1009" s="17" t="s">
        <v>376</v>
      </c>
      <c r="AT1009" s="17" t="s">
        <v>198</v>
      </c>
      <c r="AU1009" s="17" t="s">
        <v>86</v>
      </c>
      <c r="AY1009" s="17" t="s">
        <v>195</v>
      </c>
      <c r="BE1009" s="228">
        <f>IF(N1009="základní",J1009,0)</f>
        <v>0</v>
      </c>
      <c r="BF1009" s="228">
        <f>IF(N1009="snížená",J1009,0)</f>
        <v>0</v>
      </c>
      <c r="BG1009" s="228">
        <f>IF(N1009="zákl. přenesená",J1009,0)</f>
        <v>0</v>
      </c>
      <c r="BH1009" s="228">
        <f>IF(N1009="sníž. přenesená",J1009,0)</f>
        <v>0</v>
      </c>
      <c r="BI1009" s="228">
        <f>IF(N1009="nulová",J1009,0)</f>
        <v>0</v>
      </c>
      <c r="BJ1009" s="17" t="s">
        <v>84</v>
      </c>
      <c r="BK1009" s="228">
        <f>ROUND(I1009*H1009,2)</f>
        <v>0</v>
      </c>
      <c r="BL1009" s="17" t="s">
        <v>376</v>
      </c>
      <c r="BM1009" s="17" t="s">
        <v>1733</v>
      </c>
    </row>
    <row r="1010" s="1" customFormat="1">
      <c r="B1010" s="39"/>
      <c r="C1010" s="40"/>
      <c r="D1010" s="229" t="s">
        <v>205</v>
      </c>
      <c r="E1010" s="40"/>
      <c r="F1010" s="230" t="s">
        <v>1734</v>
      </c>
      <c r="G1010" s="40"/>
      <c r="H1010" s="40"/>
      <c r="I1010" s="144"/>
      <c r="J1010" s="40"/>
      <c r="K1010" s="40"/>
      <c r="L1010" s="44"/>
      <c r="M1010" s="231"/>
      <c r="N1010" s="80"/>
      <c r="O1010" s="80"/>
      <c r="P1010" s="80"/>
      <c r="Q1010" s="80"/>
      <c r="R1010" s="80"/>
      <c r="S1010" s="80"/>
      <c r="T1010" s="81"/>
      <c r="AT1010" s="17" t="s">
        <v>205</v>
      </c>
      <c r="AU1010" s="17" t="s">
        <v>86</v>
      </c>
    </row>
    <row r="1011" s="15" customFormat="1">
      <c r="B1011" s="268"/>
      <c r="C1011" s="269"/>
      <c r="D1011" s="229" t="s">
        <v>299</v>
      </c>
      <c r="E1011" s="270" t="s">
        <v>1</v>
      </c>
      <c r="F1011" s="271" t="s">
        <v>1648</v>
      </c>
      <c r="G1011" s="269"/>
      <c r="H1011" s="270" t="s">
        <v>1</v>
      </c>
      <c r="I1011" s="272"/>
      <c r="J1011" s="269"/>
      <c r="K1011" s="269"/>
      <c r="L1011" s="273"/>
      <c r="M1011" s="274"/>
      <c r="N1011" s="275"/>
      <c r="O1011" s="275"/>
      <c r="P1011" s="275"/>
      <c r="Q1011" s="275"/>
      <c r="R1011" s="275"/>
      <c r="S1011" s="275"/>
      <c r="T1011" s="276"/>
      <c r="AT1011" s="277" t="s">
        <v>299</v>
      </c>
      <c r="AU1011" s="277" t="s">
        <v>86</v>
      </c>
      <c r="AV1011" s="15" t="s">
        <v>84</v>
      </c>
      <c r="AW1011" s="15" t="s">
        <v>38</v>
      </c>
      <c r="AX1011" s="15" t="s">
        <v>77</v>
      </c>
      <c r="AY1011" s="277" t="s">
        <v>195</v>
      </c>
    </row>
    <row r="1012" s="12" customFormat="1">
      <c r="B1012" s="235"/>
      <c r="C1012" s="236"/>
      <c r="D1012" s="229" t="s">
        <v>299</v>
      </c>
      <c r="E1012" s="237" t="s">
        <v>1</v>
      </c>
      <c r="F1012" s="238" t="s">
        <v>1735</v>
      </c>
      <c r="G1012" s="236"/>
      <c r="H1012" s="239">
        <v>313.29000000000002</v>
      </c>
      <c r="I1012" s="240"/>
      <c r="J1012" s="236"/>
      <c r="K1012" s="236"/>
      <c r="L1012" s="241"/>
      <c r="M1012" s="242"/>
      <c r="N1012" s="243"/>
      <c r="O1012" s="243"/>
      <c r="P1012" s="243"/>
      <c r="Q1012" s="243"/>
      <c r="R1012" s="243"/>
      <c r="S1012" s="243"/>
      <c r="T1012" s="244"/>
      <c r="AT1012" s="245" t="s">
        <v>299</v>
      </c>
      <c r="AU1012" s="245" t="s">
        <v>86</v>
      </c>
      <c r="AV1012" s="12" t="s">
        <v>86</v>
      </c>
      <c r="AW1012" s="12" t="s">
        <v>38</v>
      </c>
      <c r="AX1012" s="12" t="s">
        <v>77</v>
      </c>
      <c r="AY1012" s="245" t="s">
        <v>195</v>
      </c>
    </row>
    <row r="1013" s="13" customFormat="1">
      <c r="B1013" s="246"/>
      <c r="C1013" s="247"/>
      <c r="D1013" s="229" t="s">
        <v>299</v>
      </c>
      <c r="E1013" s="248" t="s">
        <v>1</v>
      </c>
      <c r="F1013" s="249" t="s">
        <v>301</v>
      </c>
      <c r="G1013" s="247"/>
      <c r="H1013" s="250">
        <v>313.29000000000002</v>
      </c>
      <c r="I1013" s="251"/>
      <c r="J1013" s="247"/>
      <c r="K1013" s="247"/>
      <c r="L1013" s="252"/>
      <c r="M1013" s="253"/>
      <c r="N1013" s="254"/>
      <c r="O1013" s="254"/>
      <c r="P1013" s="254"/>
      <c r="Q1013" s="254"/>
      <c r="R1013" s="254"/>
      <c r="S1013" s="254"/>
      <c r="T1013" s="255"/>
      <c r="AT1013" s="256" t="s">
        <v>299</v>
      </c>
      <c r="AU1013" s="256" t="s">
        <v>86</v>
      </c>
      <c r="AV1013" s="13" t="s">
        <v>215</v>
      </c>
      <c r="AW1013" s="13" t="s">
        <v>38</v>
      </c>
      <c r="AX1013" s="13" t="s">
        <v>84</v>
      </c>
      <c r="AY1013" s="256" t="s">
        <v>195</v>
      </c>
    </row>
    <row r="1014" s="1" customFormat="1" ht="16.5" customHeight="1">
      <c r="B1014" s="39"/>
      <c r="C1014" s="278" t="s">
        <v>1736</v>
      </c>
      <c r="D1014" s="278" t="s">
        <v>366</v>
      </c>
      <c r="E1014" s="279" t="s">
        <v>1737</v>
      </c>
      <c r="F1014" s="280" t="s">
        <v>1738</v>
      </c>
      <c r="G1014" s="281" t="s">
        <v>321</v>
      </c>
      <c r="H1014" s="282">
        <v>360.28399999999999</v>
      </c>
      <c r="I1014" s="283"/>
      <c r="J1014" s="284">
        <f>ROUND(I1014*H1014,2)</f>
        <v>0</v>
      </c>
      <c r="K1014" s="280" t="s">
        <v>1255</v>
      </c>
      <c r="L1014" s="285"/>
      <c r="M1014" s="286" t="s">
        <v>1</v>
      </c>
      <c r="N1014" s="287" t="s">
        <v>48</v>
      </c>
      <c r="O1014" s="80"/>
      <c r="P1014" s="226">
        <f>O1014*H1014</f>
        <v>0</v>
      </c>
      <c r="Q1014" s="226">
        <v>0.0028700000000000002</v>
      </c>
      <c r="R1014" s="226">
        <f>Q1014*H1014</f>
        <v>1.0340150800000001</v>
      </c>
      <c r="S1014" s="226">
        <v>0</v>
      </c>
      <c r="T1014" s="227">
        <f>S1014*H1014</f>
        <v>0</v>
      </c>
      <c r="AR1014" s="17" t="s">
        <v>455</v>
      </c>
      <c r="AT1014" s="17" t="s">
        <v>366</v>
      </c>
      <c r="AU1014" s="17" t="s">
        <v>86</v>
      </c>
      <c r="AY1014" s="17" t="s">
        <v>195</v>
      </c>
      <c r="BE1014" s="228">
        <f>IF(N1014="základní",J1014,0)</f>
        <v>0</v>
      </c>
      <c r="BF1014" s="228">
        <f>IF(N1014="snížená",J1014,0)</f>
        <v>0</v>
      </c>
      <c r="BG1014" s="228">
        <f>IF(N1014="zákl. přenesená",J1014,0)</f>
        <v>0</v>
      </c>
      <c r="BH1014" s="228">
        <f>IF(N1014="sníž. přenesená",J1014,0)</f>
        <v>0</v>
      </c>
      <c r="BI1014" s="228">
        <f>IF(N1014="nulová",J1014,0)</f>
        <v>0</v>
      </c>
      <c r="BJ1014" s="17" t="s">
        <v>84</v>
      </c>
      <c r="BK1014" s="228">
        <f>ROUND(I1014*H1014,2)</f>
        <v>0</v>
      </c>
      <c r="BL1014" s="17" t="s">
        <v>376</v>
      </c>
      <c r="BM1014" s="17" t="s">
        <v>1739</v>
      </c>
    </row>
    <row r="1015" s="1" customFormat="1">
      <c r="B1015" s="39"/>
      <c r="C1015" s="40"/>
      <c r="D1015" s="229" t="s">
        <v>205</v>
      </c>
      <c r="E1015" s="40"/>
      <c r="F1015" s="230" t="s">
        <v>1728</v>
      </c>
      <c r="G1015" s="40"/>
      <c r="H1015" s="40"/>
      <c r="I1015" s="144"/>
      <c r="J1015" s="40"/>
      <c r="K1015" s="40"/>
      <c r="L1015" s="44"/>
      <c r="M1015" s="231"/>
      <c r="N1015" s="80"/>
      <c r="O1015" s="80"/>
      <c r="P1015" s="80"/>
      <c r="Q1015" s="80"/>
      <c r="R1015" s="80"/>
      <c r="S1015" s="80"/>
      <c r="T1015" s="81"/>
      <c r="AT1015" s="17" t="s">
        <v>205</v>
      </c>
      <c r="AU1015" s="17" t="s">
        <v>86</v>
      </c>
    </row>
    <row r="1016" s="12" customFormat="1">
      <c r="B1016" s="235"/>
      <c r="C1016" s="236"/>
      <c r="D1016" s="229" t="s">
        <v>299</v>
      </c>
      <c r="E1016" s="236"/>
      <c r="F1016" s="238" t="s">
        <v>1740</v>
      </c>
      <c r="G1016" s="236"/>
      <c r="H1016" s="239">
        <v>360.28399999999999</v>
      </c>
      <c r="I1016" s="240"/>
      <c r="J1016" s="236"/>
      <c r="K1016" s="236"/>
      <c r="L1016" s="241"/>
      <c r="M1016" s="242"/>
      <c r="N1016" s="243"/>
      <c r="O1016" s="243"/>
      <c r="P1016" s="243"/>
      <c r="Q1016" s="243"/>
      <c r="R1016" s="243"/>
      <c r="S1016" s="243"/>
      <c r="T1016" s="244"/>
      <c r="AT1016" s="245" t="s">
        <v>299</v>
      </c>
      <c r="AU1016" s="245" t="s">
        <v>86</v>
      </c>
      <c r="AV1016" s="12" t="s">
        <v>86</v>
      </c>
      <c r="AW1016" s="12" t="s">
        <v>4</v>
      </c>
      <c r="AX1016" s="12" t="s">
        <v>84</v>
      </c>
      <c r="AY1016" s="245" t="s">
        <v>195</v>
      </c>
    </row>
    <row r="1017" s="1" customFormat="1" ht="16.5" customHeight="1">
      <c r="B1017" s="39"/>
      <c r="C1017" s="217" t="s">
        <v>1741</v>
      </c>
      <c r="D1017" s="217" t="s">
        <v>198</v>
      </c>
      <c r="E1017" s="218" t="s">
        <v>1742</v>
      </c>
      <c r="F1017" s="219" t="s">
        <v>1743</v>
      </c>
      <c r="G1017" s="220" t="s">
        <v>321</v>
      </c>
      <c r="H1017" s="221">
        <v>42.68</v>
      </c>
      <c r="I1017" s="222"/>
      <c r="J1017" s="223">
        <f>ROUND(I1017*H1017,2)</f>
        <v>0</v>
      </c>
      <c r="K1017" s="219" t="s">
        <v>1255</v>
      </c>
      <c r="L1017" s="44"/>
      <c r="M1017" s="224" t="s">
        <v>1</v>
      </c>
      <c r="N1017" s="225" t="s">
        <v>48</v>
      </c>
      <c r="O1017" s="80"/>
      <c r="P1017" s="226">
        <f>O1017*H1017</f>
        <v>0</v>
      </c>
      <c r="Q1017" s="226">
        <v>0</v>
      </c>
      <c r="R1017" s="226">
        <f>Q1017*H1017</f>
        <v>0</v>
      </c>
      <c r="S1017" s="226">
        <v>0</v>
      </c>
      <c r="T1017" s="227">
        <f>S1017*H1017</f>
        <v>0</v>
      </c>
      <c r="AR1017" s="17" t="s">
        <v>376</v>
      </c>
      <c r="AT1017" s="17" t="s">
        <v>198</v>
      </c>
      <c r="AU1017" s="17" t="s">
        <v>86</v>
      </c>
      <c r="AY1017" s="17" t="s">
        <v>195</v>
      </c>
      <c r="BE1017" s="228">
        <f>IF(N1017="základní",J1017,0)</f>
        <v>0</v>
      </c>
      <c r="BF1017" s="228">
        <f>IF(N1017="snížená",J1017,0)</f>
        <v>0</v>
      </c>
      <c r="BG1017" s="228">
        <f>IF(N1017="zákl. přenesená",J1017,0)</f>
        <v>0</v>
      </c>
      <c r="BH1017" s="228">
        <f>IF(N1017="sníž. přenesená",J1017,0)</f>
        <v>0</v>
      </c>
      <c r="BI1017" s="228">
        <f>IF(N1017="nulová",J1017,0)</f>
        <v>0</v>
      </c>
      <c r="BJ1017" s="17" t="s">
        <v>84</v>
      </c>
      <c r="BK1017" s="228">
        <f>ROUND(I1017*H1017,2)</f>
        <v>0</v>
      </c>
      <c r="BL1017" s="17" t="s">
        <v>376</v>
      </c>
      <c r="BM1017" s="17" t="s">
        <v>1744</v>
      </c>
    </row>
    <row r="1018" s="1" customFormat="1">
      <c r="B1018" s="39"/>
      <c r="C1018" s="40"/>
      <c r="D1018" s="229" t="s">
        <v>205</v>
      </c>
      <c r="E1018" s="40"/>
      <c r="F1018" s="230" t="s">
        <v>1745</v>
      </c>
      <c r="G1018" s="40"/>
      <c r="H1018" s="40"/>
      <c r="I1018" s="144"/>
      <c r="J1018" s="40"/>
      <c r="K1018" s="40"/>
      <c r="L1018" s="44"/>
      <c r="M1018" s="231"/>
      <c r="N1018" s="80"/>
      <c r="O1018" s="80"/>
      <c r="P1018" s="80"/>
      <c r="Q1018" s="80"/>
      <c r="R1018" s="80"/>
      <c r="S1018" s="80"/>
      <c r="T1018" s="81"/>
      <c r="AT1018" s="17" t="s">
        <v>205</v>
      </c>
      <c r="AU1018" s="17" t="s">
        <v>86</v>
      </c>
    </row>
    <row r="1019" s="15" customFormat="1">
      <c r="B1019" s="268"/>
      <c r="C1019" s="269"/>
      <c r="D1019" s="229" t="s">
        <v>299</v>
      </c>
      <c r="E1019" s="270" t="s">
        <v>1</v>
      </c>
      <c r="F1019" s="271" t="s">
        <v>1648</v>
      </c>
      <c r="G1019" s="269"/>
      <c r="H1019" s="270" t="s">
        <v>1</v>
      </c>
      <c r="I1019" s="272"/>
      <c r="J1019" s="269"/>
      <c r="K1019" s="269"/>
      <c r="L1019" s="273"/>
      <c r="M1019" s="274"/>
      <c r="N1019" s="275"/>
      <c r="O1019" s="275"/>
      <c r="P1019" s="275"/>
      <c r="Q1019" s="275"/>
      <c r="R1019" s="275"/>
      <c r="S1019" s="275"/>
      <c r="T1019" s="276"/>
      <c r="AT1019" s="277" t="s">
        <v>299</v>
      </c>
      <c r="AU1019" s="277" t="s">
        <v>86</v>
      </c>
      <c r="AV1019" s="15" t="s">
        <v>84</v>
      </c>
      <c r="AW1019" s="15" t="s">
        <v>38</v>
      </c>
      <c r="AX1019" s="15" t="s">
        <v>77</v>
      </c>
      <c r="AY1019" s="277" t="s">
        <v>195</v>
      </c>
    </row>
    <row r="1020" s="12" customFormat="1">
      <c r="B1020" s="235"/>
      <c r="C1020" s="236"/>
      <c r="D1020" s="229" t="s">
        <v>299</v>
      </c>
      <c r="E1020" s="237" t="s">
        <v>1</v>
      </c>
      <c r="F1020" s="238" t="s">
        <v>1746</v>
      </c>
      <c r="G1020" s="236"/>
      <c r="H1020" s="239">
        <v>42.68</v>
      </c>
      <c r="I1020" s="240"/>
      <c r="J1020" s="236"/>
      <c r="K1020" s="236"/>
      <c r="L1020" s="241"/>
      <c r="M1020" s="242"/>
      <c r="N1020" s="243"/>
      <c r="O1020" s="243"/>
      <c r="P1020" s="243"/>
      <c r="Q1020" s="243"/>
      <c r="R1020" s="243"/>
      <c r="S1020" s="243"/>
      <c r="T1020" s="244"/>
      <c r="AT1020" s="245" t="s">
        <v>299</v>
      </c>
      <c r="AU1020" s="245" t="s">
        <v>86</v>
      </c>
      <c r="AV1020" s="12" t="s">
        <v>86</v>
      </c>
      <c r="AW1020" s="12" t="s">
        <v>38</v>
      </c>
      <c r="AX1020" s="12" t="s">
        <v>77</v>
      </c>
      <c r="AY1020" s="245" t="s">
        <v>195</v>
      </c>
    </row>
    <row r="1021" s="13" customFormat="1">
      <c r="B1021" s="246"/>
      <c r="C1021" s="247"/>
      <c r="D1021" s="229" t="s">
        <v>299</v>
      </c>
      <c r="E1021" s="248" t="s">
        <v>1</v>
      </c>
      <c r="F1021" s="249" t="s">
        <v>301</v>
      </c>
      <c r="G1021" s="247"/>
      <c r="H1021" s="250">
        <v>42.68</v>
      </c>
      <c r="I1021" s="251"/>
      <c r="J1021" s="247"/>
      <c r="K1021" s="247"/>
      <c r="L1021" s="252"/>
      <c r="M1021" s="253"/>
      <c r="N1021" s="254"/>
      <c r="O1021" s="254"/>
      <c r="P1021" s="254"/>
      <c r="Q1021" s="254"/>
      <c r="R1021" s="254"/>
      <c r="S1021" s="254"/>
      <c r="T1021" s="255"/>
      <c r="AT1021" s="256" t="s">
        <v>299</v>
      </c>
      <c r="AU1021" s="256" t="s">
        <v>86</v>
      </c>
      <c r="AV1021" s="13" t="s">
        <v>215</v>
      </c>
      <c r="AW1021" s="13" t="s">
        <v>38</v>
      </c>
      <c r="AX1021" s="13" t="s">
        <v>84</v>
      </c>
      <c r="AY1021" s="256" t="s">
        <v>195</v>
      </c>
    </row>
    <row r="1022" s="1" customFormat="1" ht="16.5" customHeight="1">
      <c r="B1022" s="39"/>
      <c r="C1022" s="217" t="s">
        <v>1747</v>
      </c>
      <c r="D1022" s="217" t="s">
        <v>198</v>
      </c>
      <c r="E1022" s="218" t="s">
        <v>1748</v>
      </c>
      <c r="F1022" s="219" t="s">
        <v>1749</v>
      </c>
      <c r="G1022" s="220" t="s">
        <v>1041</v>
      </c>
      <c r="H1022" s="288"/>
      <c r="I1022" s="222"/>
      <c r="J1022" s="223">
        <f>ROUND(I1022*H1022,2)</f>
        <v>0</v>
      </c>
      <c r="K1022" s="219" t="s">
        <v>202</v>
      </c>
      <c r="L1022" s="44"/>
      <c r="M1022" s="224" t="s">
        <v>1</v>
      </c>
      <c r="N1022" s="225" t="s">
        <v>48</v>
      </c>
      <c r="O1022" s="80"/>
      <c r="P1022" s="226">
        <f>O1022*H1022</f>
        <v>0</v>
      </c>
      <c r="Q1022" s="226">
        <v>0</v>
      </c>
      <c r="R1022" s="226">
        <f>Q1022*H1022</f>
        <v>0</v>
      </c>
      <c r="S1022" s="226">
        <v>0</v>
      </c>
      <c r="T1022" s="227">
        <f>S1022*H1022</f>
        <v>0</v>
      </c>
      <c r="AR1022" s="17" t="s">
        <v>376</v>
      </c>
      <c r="AT1022" s="17" t="s">
        <v>198</v>
      </c>
      <c r="AU1022" s="17" t="s">
        <v>86</v>
      </c>
      <c r="AY1022" s="17" t="s">
        <v>195</v>
      </c>
      <c r="BE1022" s="228">
        <f>IF(N1022="základní",J1022,0)</f>
        <v>0</v>
      </c>
      <c r="BF1022" s="228">
        <f>IF(N1022="snížená",J1022,0)</f>
        <v>0</v>
      </c>
      <c r="BG1022" s="228">
        <f>IF(N1022="zákl. přenesená",J1022,0)</f>
        <v>0</v>
      </c>
      <c r="BH1022" s="228">
        <f>IF(N1022="sníž. přenesená",J1022,0)</f>
        <v>0</v>
      </c>
      <c r="BI1022" s="228">
        <f>IF(N1022="nulová",J1022,0)</f>
        <v>0</v>
      </c>
      <c r="BJ1022" s="17" t="s">
        <v>84</v>
      </c>
      <c r="BK1022" s="228">
        <f>ROUND(I1022*H1022,2)</f>
        <v>0</v>
      </c>
      <c r="BL1022" s="17" t="s">
        <v>376</v>
      </c>
      <c r="BM1022" s="17" t="s">
        <v>1750</v>
      </c>
    </row>
    <row r="1023" s="11" customFormat="1" ht="22.8" customHeight="1">
      <c r="B1023" s="201"/>
      <c r="C1023" s="202"/>
      <c r="D1023" s="203" t="s">
        <v>76</v>
      </c>
      <c r="E1023" s="215" t="s">
        <v>1751</v>
      </c>
      <c r="F1023" s="215" t="s">
        <v>1752</v>
      </c>
      <c r="G1023" s="202"/>
      <c r="H1023" s="202"/>
      <c r="I1023" s="205"/>
      <c r="J1023" s="216">
        <f>BK1023</f>
        <v>0</v>
      </c>
      <c r="K1023" s="202"/>
      <c r="L1023" s="207"/>
      <c r="M1023" s="208"/>
      <c r="N1023" s="209"/>
      <c r="O1023" s="209"/>
      <c r="P1023" s="210">
        <f>SUM(P1024:P1027)</f>
        <v>0</v>
      </c>
      <c r="Q1023" s="209"/>
      <c r="R1023" s="210">
        <f>SUM(R1024:R1027)</f>
        <v>0.29070900000000005</v>
      </c>
      <c r="S1023" s="209"/>
      <c r="T1023" s="211">
        <f>SUM(T1024:T1027)</f>
        <v>0</v>
      </c>
      <c r="AR1023" s="212" t="s">
        <v>86</v>
      </c>
      <c r="AT1023" s="213" t="s">
        <v>76</v>
      </c>
      <c r="AU1023" s="213" t="s">
        <v>84</v>
      </c>
      <c r="AY1023" s="212" t="s">
        <v>195</v>
      </c>
      <c r="BK1023" s="214">
        <f>SUM(BK1024:BK1027)</f>
        <v>0</v>
      </c>
    </row>
    <row r="1024" s="1" customFormat="1" ht="16.5" customHeight="1">
      <c r="B1024" s="39"/>
      <c r="C1024" s="217" t="s">
        <v>1753</v>
      </c>
      <c r="D1024" s="217" t="s">
        <v>198</v>
      </c>
      <c r="E1024" s="218" t="s">
        <v>1754</v>
      </c>
      <c r="F1024" s="219" t="s">
        <v>1755</v>
      </c>
      <c r="G1024" s="220" t="s">
        <v>321</v>
      </c>
      <c r="H1024" s="221">
        <v>1453.5450000000001</v>
      </c>
      <c r="I1024" s="222"/>
      <c r="J1024" s="223">
        <f>ROUND(I1024*H1024,2)</f>
        <v>0</v>
      </c>
      <c r="K1024" s="219" t="s">
        <v>202</v>
      </c>
      <c r="L1024" s="44"/>
      <c r="M1024" s="224" t="s">
        <v>1</v>
      </c>
      <c r="N1024" s="225" t="s">
        <v>48</v>
      </c>
      <c r="O1024" s="80"/>
      <c r="P1024" s="226">
        <f>O1024*H1024</f>
        <v>0</v>
      </c>
      <c r="Q1024" s="226">
        <v>0.00020000000000000001</v>
      </c>
      <c r="R1024" s="226">
        <f>Q1024*H1024</f>
        <v>0.29070900000000005</v>
      </c>
      <c r="S1024" s="226">
        <v>0</v>
      </c>
      <c r="T1024" s="227">
        <f>S1024*H1024</f>
        <v>0</v>
      </c>
      <c r="AR1024" s="17" t="s">
        <v>376</v>
      </c>
      <c r="AT1024" s="17" t="s">
        <v>198</v>
      </c>
      <c r="AU1024" s="17" t="s">
        <v>86</v>
      </c>
      <c r="AY1024" s="17" t="s">
        <v>195</v>
      </c>
      <c r="BE1024" s="228">
        <f>IF(N1024="základní",J1024,0)</f>
        <v>0</v>
      </c>
      <c r="BF1024" s="228">
        <f>IF(N1024="snížená",J1024,0)</f>
        <v>0</v>
      </c>
      <c r="BG1024" s="228">
        <f>IF(N1024="zákl. přenesená",J1024,0)</f>
        <v>0</v>
      </c>
      <c r="BH1024" s="228">
        <f>IF(N1024="sníž. přenesená",J1024,0)</f>
        <v>0</v>
      </c>
      <c r="BI1024" s="228">
        <f>IF(N1024="nulová",J1024,0)</f>
        <v>0</v>
      </c>
      <c r="BJ1024" s="17" t="s">
        <v>84</v>
      </c>
      <c r="BK1024" s="228">
        <f>ROUND(I1024*H1024,2)</f>
        <v>0</v>
      </c>
      <c r="BL1024" s="17" t="s">
        <v>376</v>
      </c>
      <c r="BM1024" s="17" t="s">
        <v>1756</v>
      </c>
    </row>
    <row r="1025" s="12" customFormat="1">
      <c r="B1025" s="235"/>
      <c r="C1025" s="236"/>
      <c r="D1025" s="229" t="s">
        <v>299</v>
      </c>
      <c r="E1025" s="237" t="s">
        <v>1</v>
      </c>
      <c r="F1025" s="238" t="s">
        <v>852</v>
      </c>
      <c r="G1025" s="236"/>
      <c r="H1025" s="239">
        <v>1453.5450000000001</v>
      </c>
      <c r="I1025" s="240"/>
      <c r="J1025" s="236"/>
      <c r="K1025" s="236"/>
      <c r="L1025" s="241"/>
      <c r="M1025" s="242"/>
      <c r="N1025" s="243"/>
      <c r="O1025" s="243"/>
      <c r="P1025" s="243"/>
      <c r="Q1025" s="243"/>
      <c r="R1025" s="243"/>
      <c r="S1025" s="243"/>
      <c r="T1025" s="244"/>
      <c r="AT1025" s="245" t="s">
        <v>299</v>
      </c>
      <c r="AU1025" s="245" t="s">
        <v>86</v>
      </c>
      <c r="AV1025" s="12" t="s">
        <v>86</v>
      </c>
      <c r="AW1025" s="12" t="s">
        <v>38</v>
      </c>
      <c r="AX1025" s="12" t="s">
        <v>77</v>
      </c>
      <c r="AY1025" s="245" t="s">
        <v>195</v>
      </c>
    </row>
    <row r="1026" s="13" customFormat="1">
      <c r="B1026" s="246"/>
      <c r="C1026" s="247"/>
      <c r="D1026" s="229" t="s">
        <v>299</v>
      </c>
      <c r="E1026" s="248" t="s">
        <v>1</v>
      </c>
      <c r="F1026" s="249" t="s">
        <v>301</v>
      </c>
      <c r="G1026" s="247"/>
      <c r="H1026" s="250">
        <v>1453.5450000000001</v>
      </c>
      <c r="I1026" s="251"/>
      <c r="J1026" s="247"/>
      <c r="K1026" s="247"/>
      <c r="L1026" s="252"/>
      <c r="M1026" s="253"/>
      <c r="N1026" s="254"/>
      <c r="O1026" s="254"/>
      <c r="P1026" s="254"/>
      <c r="Q1026" s="254"/>
      <c r="R1026" s="254"/>
      <c r="S1026" s="254"/>
      <c r="T1026" s="255"/>
      <c r="AT1026" s="256" t="s">
        <v>299</v>
      </c>
      <c r="AU1026" s="256" t="s">
        <v>86</v>
      </c>
      <c r="AV1026" s="13" t="s">
        <v>215</v>
      </c>
      <c r="AW1026" s="13" t="s">
        <v>38</v>
      </c>
      <c r="AX1026" s="13" t="s">
        <v>84</v>
      </c>
      <c r="AY1026" s="256" t="s">
        <v>195</v>
      </c>
    </row>
    <row r="1027" s="1" customFormat="1" ht="16.5" customHeight="1">
      <c r="B1027" s="39"/>
      <c r="C1027" s="217" t="s">
        <v>1757</v>
      </c>
      <c r="D1027" s="217" t="s">
        <v>198</v>
      </c>
      <c r="E1027" s="218" t="s">
        <v>1758</v>
      </c>
      <c r="F1027" s="219" t="s">
        <v>1759</v>
      </c>
      <c r="G1027" s="220" t="s">
        <v>1041</v>
      </c>
      <c r="H1027" s="288"/>
      <c r="I1027" s="222"/>
      <c r="J1027" s="223">
        <f>ROUND(I1027*H1027,2)</f>
        <v>0</v>
      </c>
      <c r="K1027" s="219" t="s">
        <v>202</v>
      </c>
      <c r="L1027" s="44"/>
      <c r="M1027" s="224" t="s">
        <v>1</v>
      </c>
      <c r="N1027" s="225" t="s">
        <v>48</v>
      </c>
      <c r="O1027" s="80"/>
      <c r="P1027" s="226">
        <f>O1027*H1027</f>
        <v>0</v>
      </c>
      <c r="Q1027" s="226">
        <v>0</v>
      </c>
      <c r="R1027" s="226">
        <f>Q1027*H1027</f>
        <v>0</v>
      </c>
      <c r="S1027" s="226">
        <v>0</v>
      </c>
      <c r="T1027" s="227">
        <f>S1027*H1027</f>
        <v>0</v>
      </c>
      <c r="AR1027" s="17" t="s">
        <v>376</v>
      </c>
      <c r="AT1027" s="17" t="s">
        <v>198</v>
      </c>
      <c r="AU1027" s="17" t="s">
        <v>86</v>
      </c>
      <c r="AY1027" s="17" t="s">
        <v>195</v>
      </c>
      <c r="BE1027" s="228">
        <f>IF(N1027="základní",J1027,0)</f>
        <v>0</v>
      </c>
      <c r="BF1027" s="228">
        <f>IF(N1027="snížená",J1027,0)</f>
        <v>0</v>
      </c>
      <c r="BG1027" s="228">
        <f>IF(N1027="zákl. přenesená",J1027,0)</f>
        <v>0</v>
      </c>
      <c r="BH1027" s="228">
        <f>IF(N1027="sníž. přenesená",J1027,0)</f>
        <v>0</v>
      </c>
      <c r="BI1027" s="228">
        <f>IF(N1027="nulová",J1027,0)</f>
        <v>0</v>
      </c>
      <c r="BJ1027" s="17" t="s">
        <v>84</v>
      </c>
      <c r="BK1027" s="228">
        <f>ROUND(I1027*H1027,2)</f>
        <v>0</v>
      </c>
      <c r="BL1027" s="17" t="s">
        <v>376</v>
      </c>
      <c r="BM1027" s="17" t="s">
        <v>1760</v>
      </c>
    </row>
    <row r="1028" s="11" customFormat="1" ht="22.8" customHeight="1">
      <c r="B1028" s="201"/>
      <c r="C1028" s="202"/>
      <c r="D1028" s="203" t="s">
        <v>76</v>
      </c>
      <c r="E1028" s="215" t="s">
        <v>1761</v>
      </c>
      <c r="F1028" s="215" t="s">
        <v>1762</v>
      </c>
      <c r="G1028" s="202"/>
      <c r="H1028" s="202"/>
      <c r="I1028" s="205"/>
      <c r="J1028" s="216">
        <f>BK1028</f>
        <v>0</v>
      </c>
      <c r="K1028" s="202"/>
      <c r="L1028" s="207"/>
      <c r="M1028" s="208"/>
      <c r="N1028" s="209"/>
      <c r="O1028" s="209"/>
      <c r="P1028" s="210">
        <f>SUM(P1029:P1052)</f>
        <v>0</v>
      </c>
      <c r="Q1028" s="209"/>
      <c r="R1028" s="210">
        <f>SUM(R1029:R1052)</f>
        <v>5.5383712000000003</v>
      </c>
      <c r="S1028" s="209"/>
      <c r="T1028" s="211">
        <f>SUM(T1029:T1052)</f>
        <v>0</v>
      </c>
      <c r="AR1028" s="212" t="s">
        <v>86</v>
      </c>
      <c r="AT1028" s="213" t="s">
        <v>76</v>
      </c>
      <c r="AU1028" s="213" t="s">
        <v>84</v>
      </c>
      <c r="AY1028" s="212" t="s">
        <v>195</v>
      </c>
      <c r="BK1028" s="214">
        <f>SUM(BK1029:BK1052)</f>
        <v>0</v>
      </c>
    </row>
    <row r="1029" s="1" customFormat="1" ht="16.5" customHeight="1">
      <c r="B1029" s="39"/>
      <c r="C1029" s="217" t="s">
        <v>1763</v>
      </c>
      <c r="D1029" s="217" t="s">
        <v>198</v>
      </c>
      <c r="E1029" s="218" t="s">
        <v>1764</v>
      </c>
      <c r="F1029" s="219" t="s">
        <v>1765</v>
      </c>
      <c r="G1029" s="220" t="s">
        <v>321</v>
      </c>
      <c r="H1029" s="221">
        <v>344.78500000000003</v>
      </c>
      <c r="I1029" s="222"/>
      <c r="J1029" s="223">
        <f>ROUND(I1029*H1029,2)</f>
        <v>0</v>
      </c>
      <c r="K1029" s="219" t="s">
        <v>202</v>
      </c>
      <c r="L1029" s="44"/>
      <c r="M1029" s="224" t="s">
        <v>1</v>
      </c>
      <c r="N1029" s="225" t="s">
        <v>48</v>
      </c>
      <c r="O1029" s="80"/>
      <c r="P1029" s="226">
        <f>O1029*H1029</f>
        <v>0</v>
      </c>
      <c r="Q1029" s="226">
        <v>0.0030000000000000001</v>
      </c>
      <c r="R1029" s="226">
        <f>Q1029*H1029</f>
        <v>1.0343550000000001</v>
      </c>
      <c r="S1029" s="226">
        <v>0</v>
      </c>
      <c r="T1029" s="227">
        <f>S1029*H1029</f>
        <v>0</v>
      </c>
      <c r="AR1029" s="17" t="s">
        <v>376</v>
      </c>
      <c r="AT1029" s="17" t="s">
        <v>198</v>
      </c>
      <c r="AU1029" s="17" t="s">
        <v>86</v>
      </c>
      <c r="AY1029" s="17" t="s">
        <v>195</v>
      </c>
      <c r="BE1029" s="228">
        <f>IF(N1029="základní",J1029,0)</f>
        <v>0</v>
      </c>
      <c r="BF1029" s="228">
        <f>IF(N1029="snížená",J1029,0)</f>
        <v>0</v>
      </c>
      <c r="BG1029" s="228">
        <f>IF(N1029="zákl. přenesená",J1029,0)</f>
        <v>0</v>
      </c>
      <c r="BH1029" s="228">
        <f>IF(N1029="sníž. přenesená",J1029,0)</f>
        <v>0</v>
      </c>
      <c r="BI1029" s="228">
        <f>IF(N1029="nulová",J1029,0)</f>
        <v>0</v>
      </c>
      <c r="BJ1029" s="17" t="s">
        <v>84</v>
      </c>
      <c r="BK1029" s="228">
        <f>ROUND(I1029*H1029,2)</f>
        <v>0</v>
      </c>
      <c r="BL1029" s="17" t="s">
        <v>376</v>
      </c>
      <c r="BM1029" s="17" t="s">
        <v>1766</v>
      </c>
    </row>
    <row r="1030" s="15" customFormat="1">
      <c r="B1030" s="268"/>
      <c r="C1030" s="269"/>
      <c r="D1030" s="229" t="s">
        <v>299</v>
      </c>
      <c r="E1030" s="270" t="s">
        <v>1</v>
      </c>
      <c r="F1030" s="271" t="s">
        <v>530</v>
      </c>
      <c r="G1030" s="269"/>
      <c r="H1030" s="270" t="s">
        <v>1</v>
      </c>
      <c r="I1030" s="272"/>
      <c r="J1030" s="269"/>
      <c r="K1030" s="269"/>
      <c r="L1030" s="273"/>
      <c r="M1030" s="274"/>
      <c r="N1030" s="275"/>
      <c r="O1030" s="275"/>
      <c r="P1030" s="275"/>
      <c r="Q1030" s="275"/>
      <c r="R1030" s="275"/>
      <c r="S1030" s="275"/>
      <c r="T1030" s="276"/>
      <c r="AT1030" s="277" t="s">
        <v>299</v>
      </c>
      <c r="AU1030" s="277" t="s">
        <v>86</v>
      </c>
      <c r="AV1030" s="15" t="s">
        <v>84</v>
      </c>
      <c r="AW1030" s="15" t="s">
        <v>38</v>
      </c>
      <c r="AX1030" s="15" t="s">
        <v>77</v>
      </c>
      <c r="AY1030" s="277" t="s">
        <v>195</v>
      </c>
    </row>
    <row r="1031" s="15" customFormat="1">
      <c r="B1031" s="268"/>
      <c r="C1031" s="269"/>
      <c r="D1031" s="229" t="s">
        <v>299</v>
      </c>
      <c r="E1031" s="270" t="s">
        <v>1</v>
      </c>
      <c r="F1031" s="271" t="s">
        <v>619</v>
      </c>
      <c r="G1031" s="269"/>
      <c r="H1031" s="270" t="s">
        <v>1</v>
      </c>
      <c r="I1031" s="272"/>
      <c r="J1031" s="269"/>
      <c r="K1031" s="269"/>
      <c r="L1031" s="273"/>
      <c r="M1031" s="274"/>
      <c r="N1031" s="275"/>
      <c r="O1031" s="275"/>
      <c r="P1031" s="275"/>
      <c r="Q1031" s="275"/>
      <c r="R1031" s="275"/>
      <c r="S1031" s="275"/>
      <c r="T1031" s="276"/>
      <c r="AT1031" s="277" t="s">
        <v>299</v>
      </c>
      <c r="AU1031" s="277" t="s">
        <v>86</v>
      </c>
      <c r="AV1031" s="15" t="s">
        <v>84</v>
      </c>
      <c r="AW1031" s="15" t="s">
        <v>38</v>
      </c>
      <c r="AX1031" s="15" t="s">
        <v>77</v>
      </c>
      <c r="AY1031" s="277" t="s">
        <v>195</v>
      </c>
    </row>
    <row r="1032" s="12" customFormat="1">
      <c r="B1032" s="235"/>
      <c r="C1032" s="236"/>
      <c r="D1032" s="229" t="s">
        <v>299</v>
      </c>
      <c r="E1032" s="237" t="s">
        <v>1</v>
      </c>
      <c r="F1032" s="238" t="s">
        <v>1767</v>
      </c>
      <c r="G1032" s="236"/>
      <c r="H1032" s="239">
        <v>2.0649999999999999</v>
      </c>
      <c r="I1032" s="240"/>
      <c r="J1032" s="236"/>
      <c r="K1032" s="236"/>
      <c r="L1032" s="241"/>
      <c r="M1032" s="242"/>
      <c r="N1032" s="243"/>
      <c r="O1032" s="243"/>
      <c r="P1032" s="243"/>
      <c r="Q1032" s="243"/>
      <c r="R1032" s="243"/>
      <c r="S1032" s="243"/>
      <c r="T1032" s="244"/>
      <c r="AT1032" s="245" t="s">
        <v>299</v>
      </c>
      <c r="AU1032" s="245" t="s">
        <v>86</v>
      </c>
      <c r="AV1032" s="12" t="s">
        <v>86</v>
      </c>
      <c r="AW1032" s="12" t="s">
        <v>38</v>
      </c>
      <c r="AX1032" s="12" t="s">
        <v>77</v>
      </c>
      <c r="AY1032" s="245" t="s">
        <v>195</v>
      </c>
    </row>
    <row r="1033" s="12" customFormat="1">
      <c r="B1033" s="235"/>
      <c r="C1033" s="236"/>
      <c r="D1033" s="229" t="s">
        <v>299</v>
      </c>
      <c r="E1033" s="237" t="s">
        <v>1</v>
      </c>
      <c r="F1033" s="238" t="s">
        <v>1768</v>
      </c>
      <c r="G1033" s="236"/>
      <c r="H1033" s="239">
        <v>127.346</v>
      </c>
      <c r="I1033" s="240"/>
      <c r="J1033" s="236"/>
      <c r="K1033" s="236"/>
      <c r="L1033" s="241"/>
      <c r="M1033" s="242"/>
      <c r="N1033" s="243"/>
      <c r="O1033" s="243"/>
      <c r="P1033" s="243"/>
      <c r="Q1033" s="243"/>
      <c r="R1033" s="243"/>
      <c r="S1033" s="243"/>
      <c r="T1033" s="244"/>
      <c r="AT1033" s="245" t="s">
        <v>299</v>
      </c>
      <c r="AU1033" s="245" t="s">
        <v>86</v>
      </c>
      <c r="AV1033" s="12" t="s">
        <v>86</v>
      </c>
      <c r="AW1033" s="12" t="s">
        <v>38</v>
      </c>
      <c r="AX1033" s="12" t="s">
        <v>77</v>
      </c>
      <c r="AY1033" s="245" t="s">
        <v>195</v>
      </c>
    </row>
    <row r="1034" s="12" customFormat="1">
      <c r="B1034" s="235"/>
      <c r="C1034" s="236"/>
      <c r="D1034" s="229" t="s">
        <v>299</v>
      </c>
      <c r="E1034" s="237" t="s">
        <v>1</v>
      </c>
      <c r="F1034" s="238" t="s">
        <v>1769</v>
      </c>
      <c r="G1034" s="236"/>
      <c r="H1034" s="239">
        <v>78.099999999999994</v>
      </c>
      <c r="I1034" s="240"/>
      <c r="J1034" s="236"/>
      <c r="K1034" s="236"/>
      <c r="L1034" s="241"/>
      <c r="M1034" s="242"/>
      <c r="N1034" s="243"/>
      <c r="O1034" s="243"/>
      <c r="P1034" s="243"/>
      <c r="Q1034" s="243"/>
      <c r="R1034" s="243"/>
      <c r="S1034" s="243"/>
      <c r="T1034" s="244"/>
      <c r="AT1034" s="245" t="s">
        <v>299</v>
      </c>
      <c r="AU1034" s="245" t="s">
        <v>86</v>
      </c>
      <c r="AV1034" s="12" t="s">
        <v>86</v>
      </c>
      <c r="AW1034" s="12" t="s">
        <v>38</v>
      </c>
      <c r="AX1034" s="12" t="s">
        <v>77</v>
      </c>
      <c r="AY1034" s="245" t="s">
        <v>195</v>
      </c>
    </row>
    <row r="1035" s="12" customFormat="1">
      <c r="B1035" s="235"/>
      <c r="C1035" s="236"/>
      <c r="D1035" s="229" t="s">
        <v>299</v>
      </c>
      <c r="E1035" s="237" t="s">
        <v>1</v>
      </c>
      <c r="F1035" s="238" t="s">
        <v>1770</v>
      </c>
      <c r="G1035" s="236"/>
      <c r="H1035" s="239">
        <v>12.779999999999999</v>
      </c>
      <c r="I1035" s="240"/>
      <c r="J1035" s="236"/>
      <c r="K1035" s="236"/>
      <c r="L1035" s="241"/>
      <c r="M1035" s="242"/>
      <c r="N1035" s="243"/>
      <c r="O1035" s="243"/>
      <c r="P1035" s="243"/>
      <c r="Q1035" s="243"/>
      <c r="R1035" s="243"/>
      <c r="S1035" s="243"/>
      <c r="T1035" s="244"/>
      <c r="AT1035" s="245" t="s">
        <v>299</v>
      </c>
      <c r="AU1035" s="245" t="s">
        <v>86</v>
      </c>
      <c r="AV1035" s="12" t="s">
        <v>86</v>
      </c>
      <c r="AW1035" s="12" t="s">
        <v>38</v>
      </c>
      <c r="AX1035" s="12" t="s">
        <v>77</v>
      </c>
      <c r="AY1035" s="245" t="s">
        <v>195</v>
      </c>
    </row>
    <row r="1036" s="14" customFormat="1">
      <c r="B1036" s="257"/>
      <c r="C1036" s="258"/>
      <c r="D1036" s="229" t="s">
        <v>299</v>
      </c>
      <c r="E1036" s="259" t="s">
        <v>1</v>
      </c>
      <c r="F1036" s="260" t="s">
        <v>317</v>
      </c>
      <c r="G1036" s="258"/>
      <c r="H1036" s="261">
        <v>220.291</v>
      </c>
      <c r="I1036" s="262"/>
      <c r="J1036" s="258"/>
      <c r="K1036" s="258"/>
      <c r="L1036" s="263"/>
      <c r="M1036" s="264"/>
      <c r="N1036" s="265"/>
      <c r="O1036" s="265"/>
      <c r="P1036" s="265"/>
      <c r="Q1036" s="265"/>
      <c r="R1036" s="265"/>
      <c r="S1036" s="265"/>
      <c r="T1036" s="266"/>
      <c r="AT1036" s="267" t="s">
        <v>299</v>
      </c>
      <c r="AU1036" s="267" t="s">
        <v>86</v>
      </c>
      <c r="AV1036" s="14" t="s">
        <v>210</v>
      </c>
      <c r="AW1036" s="14" t="s">
        <v>38</v>
      </c>
      <c r="AX1036" s="14" t="s">
        <v>77</v>
      </c>
      <c r="AY1036" s="267" t="s">
        <v>195</v>
      </c>
    </row>
    <row r="1037" s="15" customFormat="1">
      <c r="B1037" s="268"/>
      <c r="C1037" s="269"/>
      <c r="D1037" s="229" t="s">
        <v>299</v>
      </c>
      <c r="E1037" s="270" t="s">
        <v>1</v>
      </c>
      <c r="F1037" s="271" t="s">
        <v>622</v>
      </c>
      <c r="G1037" s="269"/>
      <c r="H1037" s="270" t="s">
        <v>1</v>
      </c>
      <c r="I1037" s="272"/>
      <c r="J1037" s="269"/>
      <c r="K1037" s="269"/>
      <c r="L1037" s="273"/>
      <c r="M1037" s="274"/>
      <c r="N1037" s="275"/>
      <c r="O1037" s="275"/>
      <c r="P1037" s="275"/>
      <c r="Q1037" s="275"/>
      <c r="R1037" s="275"/>
      <c r="S1037" s="275"/>
      <c r="T1037" s="276"/>
      <c r="AT1037" s="277" t="s">
        <v>299</v>
      </c>
      <c r="AU1037" s="277" t="s">
        <v>86</v>
      </c>
      <c r="AV1037" s="15" t="s">
        <v>84</v>
      </c>
      <c r="AW1037" s="15" t="s">
        <v>38</v>
      </c>
      <c r="AX1037" s="15" t="s">
        <v>77</v>
      </c>
      <c r="AY1037" s="277" t="s">
        <v>195</v>
      </c>
    </row>
    <row r="1038" s="12" customFormat="1">
      <c r="B1038" s="235"/>
      <c r="C1038" s="236"/>
      <c r="D1038" s="229" t="s">
        <v>299</v>
      </c>
      <c r="E1038" s="237" t="s">
        <v>1</v>
      </c>
      <c r="F1038" s="238" t="s">
        <v>1771</v>
      </c>
      <c r="G1038" s="236"/>
      <c r="H1038" s="239">
        <v>7.1399999999999997</v>
      </c>
      <c r="I1038" s="240"/>
      <c r="J1038" s="236"/>
      <c r="K1038" s="236"/>
      <c r="L1038" s="241"/>
      <c r="M1038" s="242"/>
      <c r="N1038" s="243"/>
      <c r="O1038" s="243"/>
      <c r="P1038" s="243"/>
      <c r="Q1038" s="243"/>
      <c r="R1038" s="243"/>
      <c r="S1038" s="243"/>
      <c r="T1038" s="244"/>
      <c r="AT1038" s="245" t="s">
        <v>299</v>
      </c>
      <c r="AU1038" s="245" t="s">
        <v>86</v>
      </c>
      <c r="AV1038" s="12" t="s">
        <v>86</v>
      </c>
      <c r="AW1038" s="12" t="s">
        <v>38</v>
      </c>
      <c r="AX1038" s="12" t="s">
        <v>77</v>
      </c>
      <c r="AY1038" s="245" t="s">
        <v>195</v>
      </c>
    </row>
    <row r="1039" s="12" customFormat="1">
      <c r="B1039" s="235"/>
      <c r="C1039" s="236"/>
      <c r="D1039" s="229" t="s">
        <v>299</v>
      </c>
      <c r="E1039" s="237" t="s">
        <v>1</v>
      </c>
      <c r="F1039" s="238" t="s">
        <v>1772</v>
      </c>
      <c r="G1039" s="236"/>
      <c r="H1039" s="239">
        <v>27.059999999999999</v>
      </c>
      <c r="I1039" s="240"/>
      <c r="J1039" s="236"/>
      <c r="K1039" s="236"/>
      <c r="L1039" s="241"/>
      <c r="M1039" s="242"/>
      <c r="N1039" s="243"/>
      <c r="O1039" s="243"/>
      <c r="P1039" s="243"/>
      <c r="Q1039" s="243"/>
      <c r="R1039" s="243"/>
      <c r="S1039" s="243"/>
      <c r="T1039" s="244"/>
      <c r="AT1039" s="245" t="s">
        <v>299</v>
      </c>
      <c r="AU1039" s="245" t="s">
        <v>86</v>
      </c>
      <c r="AV1039" s="12" t="s">
        <v>86</v>
      </c>
      <c r="AW1039" s="12" t="s">
        <v>38</v>
      </c>
      <c r="AX1039" s="12" t="s">
        <v>77</v>
      </c>
      <c r="AY1039" s="245" t="s">
        <v>195</v>
      </c>
    </row>
    <row r="1040" s="12" customFormat="1">
      <c r="B1040" s="235"/>
      <c r="C1040" s="236"/>
      <c r="D1040" s="229" t="s">
        <v>299</v>
      </c>
      <c r="E1040" s="237" t="s">
        <v>1</v>
      </c>
      <c r="F1040" s="238" t="s">
        <v>1773</v>
      </c>
      <c r="G1040" s="236"/>
      <c r="H1040" s="239">
        <v>69.043999999999997</v>
      </c>
      <c r="I1040" s="240"/>
      <c r="J1040" s="236"/>
      <c r="K1040" s="236"/>
      <c r="L1040" s="241"/>
      <c r="M1040" s="242"/>
      <c r="N1040" s="243"/>
      <c r="O1040" s="243"/>
      <c r="P1040" s="243"/>
      <c r="Q1040" s="243"/>
      <c r="R1040" s="243"/>
      <c r="S1040" s="243"/>
      <c r="T1040" s="244"/>
      <c r="AT1040" s="245" t="s">
        <v>299</v>
      </c>
      <c r="AU1040" s="245" t="s">
        <v>86</v>
      </c>
      <c r="AV1040" s="12" t="s">
        <v>86</v>
      </c>
      <c r="AW1040" s="12" t="s">
        <v>38</v>
      </c>
      <c r="AX1040" s="12" t="s">
        <v>77</v>
      </c>
      <c r="AY1040" s="245" t="s">
        <v>195</v>
      </c>
    </row>
    <row r="1041" s="12" customFormat="1">
      <c r="B1041" s="235"/>
      <c r="C1041" s="236"/>
      <c r="D1041" s="229" t="s">
        <v>299</v>
      </c>
      <c r="E1041" s="237" t="s">
        <v>1</v>
      </c>
      <c r="F1041" s="238" t="s">
        <v>1774</v>
      </c>
      <c r="G1041" s="236"/>
      <c r="H1041" s="239">
        <v>21.25</v>
      </c>
      <c r="I1041" s="240"/>
      <c r="J1041" s="236"/>
      <c r="K1041" s="236"/>
      <c r="L1041" s="241"/>
      <c r="M1041" s="242"/>
      <c r="N1041" s="243"/>
      <c r="O1041" s="243"/>
      <c r="P1041" s="243"/>
      <c r="Q1041" s="243"/>
      <c r="R1041" s="243"/>
      <c r="S1041" s="243"/>
      <c r="T1041" s="244"/>
      <c r="AT1041" s="245" t="s">
        <v>299</v>
      </c>
      <c r="AU1041" s="245" t="s">
        <v>86</v>
      </c>
      <c r="AV1041" s="12" t="s">
        <v>86</v>
      </c>
      <c r="AW1041" s="12" t="s">
        <v>38</v>
      </c>
      <c r="AX1041" s="12" t="s">
        <v>77</v>
      </c>
      <c r="AY1041" s="245" t="s">
        <v>195</v>
      </c>
    </row>
    <row r="1042" s="14" customFormat="1">
      <c r="B1042" s="257"/>
      <c r="C1042" s="258"/>
      <c r="D1042" s="229" t="s">
        <v>299</v>
      </c>
      <c r="E1042" s="259" t="s">
        <v>1</v>
      </c>
      <c r="F1042" s="260" t="s">
        <v>317</v>
      </c>
      <c r="G1042" s="258"/>
      <c r="H1042" s="261">
        <v>124.494</v>
      </c>
      <c r="I1042" s="262"/>
      <c r="J1042" s="258"/>
      <c r="K1042" s="258"/>
      <c r="L1042" s="263"/>
      <c r="M1042" s="264"/>
      <c r="N1042" s="265"/>
      <c r="O1042" s="265"/>
      <c r="P1042" s="265"/>
      <c r="Q1042" s="265"/>
      <c r="R1042" s="265"/>
      <c r="S1042" s="265"/>
      <c r="T1042" s="266"/>
      <c r="AT1042" s="267" t="s">
        <v>299</v>
      </c>
      <c r="AU1042" s="267" t="s">
        <v>86</v>
      </c>
      <c r="AV1042" s="14" t="s">
        <v>210</v>
      </c>
      <c r="AW1042" s="14" t="s">
        <v>38</v>
      </c>
      <c r="AX1042" s="14" t="s">
        <v>77</v>
      </c>
      <c r="AY1042" s="267" t="s">
        <v>195</v>
      </c>
    </row>
    <row r="1043" s="13" customFormat="1">
      <c r="B1043" s="246"/>
      <c r="C1043" s="247"/>
      <c r="D1043" s="229" t="s">
        <v>299</v>
      </c>
      <c r="E1043" s="248" t="s">
        <v>1</v>
      </c>
      <c r="F1043" s="249" t="s">
        <v>301</v>
      </c>
      <c r="G1043" s="247"/>
      <c r="H1043" s="250">
        <v>344.78500000000003</v>
      </c>
      <c r="I1043" s="251"/>
      <c r="J1043" s="247"/>
      <c r="K1043" s="247"/>
      <c r="L1043" s="252"/>
      <c r="M1043" s="253"/>
      <c r="N1043" s="254"/>
      <c r="O1043" s="254"/>
      <c r="P1043" s="254"/>
      <c r="Q1043" s="254"/>
      <c r="R1043" s="254"/>
      <c r="S1043" s="254"/>
      <c r="T1043" s="255"/>
      <c r="AT1043" s="256" t="s">
        <v>299</v>
      </c>
      <c r="AU1043" s="256" t="s">
        <v>86</v>
      </c>
      <c r="AV1043" s="13" t="s">
        <v>215</v>
      </c>
      <c r="AW1043" s="13" t="s">
        <v>38</v>
      </c>
      <c r="AX1043" s="13" t="s">
        <v>84</v>
      </c>
      <c r="AY1043" s="256" t="s">
        <v>195</v>
      </c>
    </row>
    <row r="1044" s="1" customFormat="1" ht="16.5" customHeight="1">
      <c r="B1044" s="39"/>
      <c r="C1044" s="278" t="s">
        <v>1775</v>
      </c>
      <c r="D1044" s="278" t="s">
        <v>366</v>
      </c>
      <c r="E1044" s="279" t="s">
        <v>1776</v>
      </c>
      <c r="F1044" s="280" t="s">
        <v>1777</v>
      </c>
      <c r="G1044" s="281" t="s">
        <v>321</v>
      </c>
      <c r="H1044" s="282">
        <v>379.26400000000001</v>
      </c>
      <c r="I1044" s="283"/>
      <c r="J1044" s="284">
        <f>ROUND(I1044*H1044,2)</f>
        <v>0</v>
      </c>
      <c r="K1044" s="280" t="s">
        <v>1</v>
      </c>
      <c r="L1044" s="285"/>
      <c r="M1044" s="286" t="s">
        <v>1</v>
      </c>
      <c r="N1044" s="287" t="s">
        <v>48</v>
      </c>
      <c r="O1044" s="80"/>
      <c r="P1044" s="226">
        <f>O1044*H1044</f>
        <v>0</v>
      </c>
      <c r="Q1044" s="226">
        <v>0.0118</v>
      </c>
      <c r="R1044" s="226">
        <f>Q1044*H1044</f>
        <v>4.4753151999999998</v>
      </c>
      <c r="S1044" s="226">
        <v>0</v>
      </c>
      <c r="T1044" s="227">
        <f>S1044*H1044</f>
        <v>0</v>
      </c>
      <c r="AR1044" s="17" t="s">
        <v>455</v>
      </c>
      <c r="AT1044" s="17" t="s">
        <v>366</v>
      </c>
      <c r="AU1044" s="17" t="s">
        <v>86</v>
      </c>
      <c r="AY1044" s="17" t="s">
        <v>195</v>
      </c>
      <c r="BE1044" s="228">
        <f>IF(N1044="základní",J1044,0)</f>
        <v>0</v>
      </c>
      <c r="BF1044" s="228">
        <f>IF(N1044="snížená",J1044,0)</f>
        <v>0</v>
      </c>
      <c r="BG1044" s="228">
        <f>IF(N1044="zákl. přenesená",J1044,0)</f>
        <v>0</v>
      </c>
      <c r="BH1044" s="228">
        <f>IF(N1044="sníž. přenesená",J1044,0)</f>
        <v>0</v>
      </c>
      <c r="BI1044" s="228">
        <f>IF(N1044="nulová",J1044,0)</f>
        <v>0</v>
      </c>
      <c r="BJ1044" s="17" t="s">
        <v>84</v>
      </c>
      <c r="BK1044" s="228">
        <f>ROUND(I1044*H1044,2)</f>
        <v>0</v>
      </c>
      <c r="BL1044" s="17" t="s">
        <v>376</v>
      </c>
      <c r="BM1044" s="17" t="s">
        <v>1778</v>
      </c>
    </row>
    <row r="1045" s="1" customFormat="1">
      <c r="B1045" s="39"/>
      <c r="C1045" s="40"/>
      <c r="D1045" s="229" t="s">
        <v>205</v>
      </c>
      <c r="E1045" s="40"/>
      <c r="F1045" s="230" t="s">
        <v>1779</v>
      </c>
      <c r="G1045" s="40"/>
      <c r="H1045" s="40"/>
      <c r="I1045" s="144"/>
      <c r="J1045" s="40"/>
      <c r="K1045" s="40"/>
      <c r="L1045" s="44"/>
      <c r="M1045" s="231"/>
      <c r="N1045" s="80"/>
      <c r="O1045" s="80"/>
      <c r="P1045" s="80"/>
      <c r="Q1045" s="80"/>
      <c r="R1045" s="80"/>
      <c r="S1045" s="80"/>
      <c r="T1045" s="81"/>
      <c r="AT1045" s="17" t="s">
        <v>205</v>
      </c>
      <c r="AU1045" s="17" t="s">
        <v>86</v>
      </c>
    </row>
    <row r="1046" s="12" customFormat="1">
      <c r="B1046" s="235"/>
      <c r="C1046" s="236"/>
      <c r="D1046" s="229" t="s">
        <v>299</v>
      </c>
      <c r="E1046" s="236"/>
      <c r="F1046" s="238" t="s">
        <v>1780</v>
      </c>
      <c r="G1046" s="236"/>
      <c r="H1046" s="239">
        <v>379.26400000000001</v>
      </c>
      <c r="I1046" s="240"/>
      <c r="J1046" s="236"/>
      <c r="K1046" s="236"/>
      <c r="L1046" s="241"/>
      <c r="M1046" s="242"/>
      <c r="N1046" s="243"/>
      <c r="O1046" s="243"/>
      <c r="P1046" s="243"/>
      <c r="Q1046" s="243"/>
      <c r="R1046" s="243"/>
      <c r="S1046" s="243"/>
      <c r="T1046" s="244"/>
      <c r="AT1046" s="245" t="s">
        <v>299</v>
      </c>
      <c r="AU1046" s="245" t="s">
        <v>86</v>
      </c>
      <c r="AV1046" s="12" t="s">
        <v>86</v>
      </c>
      <c r="AW1046" s="12" t="s">
        <v>4</v>
      </c>
      <c r="AX1046" s="12" t="s">
        <v>84</v>
      </c>
      <c r="AY1046" s="245" t="s">
        <v>195</v>
      </c>
    </row>
    <row r="1047" s="1" customFormat="1" ht="16.5" customHeight="1">
      <c r="B1047" s="39"/>
      <c r="C1047" s="217" t="s">
        <v>1781</v>
      </c>
      <c r="D1047" s="217" t="s">
        <v>198</v>
      </c>
      <c r="E1047" s="218" t="s">
        <v>1782</v>
      </c>
      <c r="F1047" s="219" t="s">
        <v>1783</v>
      </c>
      <c r="G1047" s="220" t="s">
        <v>321</v>
      </c>
      <c r="H1047" s="221">
        <v>114.95</v>
      </c>
      <c r="I1047" s="222"/>
      <c r="J1047" s="223">
        <f>ROUND(I1047*H1047,2)</f>
        <v>0</v>
      </c>
      <c r="K1047" s="219" t="s">
        <v>202</v>
      </c>
      <c r="L1047" s="44"/>
      <c r="M1047" s="224" t="s">
        <v>1</v>
      </c>
      <c r="N1047" s="225" t="s">
        <v>48</v>
      </c>
      <c r="O1047" s="80"/>
      <c r="P1047" s="226">
        <f>O1047*H1047</f>
        <v>0</v>
      </c>
      <c r="Q1047" s="226">
        <v>0</v>
      </c>
      <c r="R1047" s="226">
        <f>Q1047*H1047</f>
        <v>0</v>
      </c>
      <c r="S1047" s="226">
        <v>0</v>
      </c>
      <c r="T1047" s="227">
        <f>S1047*H1047</f>
        <v>0</v>
      </c>
      <c r="AR1047" s="17" t="s">
        <v>376</v>
      </c>
      <c r="AT1047" s="17" t="s">
        <v>198</v>
      </c>
      <c r="AU1047" s="17" t="s">
        <v>86</v>
      </c>
      <c r="AY1047" s="17" t="s">
        <v>195</v>
      </c>
      <c r="BE1047" s="228">
        <f>IF(N1047="základní",J1047,0)</f>
        <v>0</v>
      </c>
      <c r="BF1047" s="228">
        <f>IF(N1047="snížená",J1047,0)</f>
        <v>0</v>
      </c>
      <c r="BG1047" s="228">
        <f>IF(N1047="zákl. přenesená",J1047,0)</f>
        <v>0</v>
      </c>
      <c r="BH1047" s="228">
        <f>IF(N1047="sníž. přenesená",J1047,0)</f>
        <v>0</v>
      </c>
      <c r="BI1047" s="228">
        <f>IF(N1047="nulová",J1047,0)</f>
        <v>0</v>
      </c>
      <c r="BJ1047" s="17" t="s">
        <v>84</v>
      </c>
      <c r="BK1047" s="228">
        <f>ROUND(I1047*H1047,2)</f>
        <v>0</v>
      </c>
      <c r="BL1047" s="17" t="s">
        <v>376</v>
      </c>
      <c r="BM1047" s="17" t="s">
        <v>1784</v>
      </c>
    </row>
    <row r="1048" s="1" customFormat="1" ht="16.5" customHeight="1">
      <c r="B1048" s="39"/>
      <c r="C1048" s="217" t="s">
        <v>1785</v>
      </c>
      <c r="D1048" s="217" t="s">
        <v>198</v>
      </c>
      <c r="E1048" s="218" t="s">
        <v>1786</v>
      </c>
      <c r="F1048" s="219" t="s">
        <v>1787</v>
      </c>
      <c r="G1048" s="220" t="s">
        <v>404</v>
      </c>
      <c r="H1048" s="221">
        <v>318.89999999999998</v>
      </c>
      <c r="I1048" s="222"/>
      <c r="J1048" s="223">
        <f>ROUND(I1048*H1048,2)</f>
        <v>0</v>
      </c>
      <c r="K1048" s="219" t="s">
        <v>202</v>
      </c>
      <c r="L1048" s="44"/>
      <c r="M1048" s="224" t="s">
        <v>1</v>
      </c>
      <c r="N1048" s="225" t="s">
        <v>48</v>
      </c>
      <c r="O1048" s="80"/>
      <c r="P1048" s="226">
        <f>O1048*H1048</f>
        <v>0</v>
      </c>
      <c r="Q1048" s="226">
        <v>9.0000000000000006E-05</v>
      </c>
      <c r="R1048" s="226">
        <f>Q1048*H1048</f>
        <v>0.028701000000000001</v>
      </c>
      <c r="S1048" s="226">
        <v>0</v>
      </c>
      <c r="T1048" s="227">
        <f>S1048*H1048</f>
        <v>0</v>
      </c>
      <c r="AR1048" s="17" t="s">
        <v>376</v>
      </c>
      <c r="AT1048" s="17" t="s">
        <v>198</v>
      </c>
      <c r="AU1048" s="17" t="s">
        <v>86</v>
      </c>
      <c r="AY1048" s="17" t="s">
        <v>195</v>
      </c>
      <c r="BE1048" s="228">
        <f>IF(N1048="základní",J1048,0)</f>
        <v>0</v>
      </c>
      <c r="BF1048" s="228">
        <f>IF(N1048="snížená",J1048,0)</f>
        <v>0</v>
      </c>
      <c r="BG1048" s="228">
        <f>IF(N1048="zákl. přenesená",J1048,0)</f>
        <v>0</v>
      </c>
      <c r="BH1048" s="228">
        <f>IF(N1048="sníž. přenesená",J1048,0)</f>
        <v>0</v>
      </c>
      <c r="BI1048" s="228">
        <f>IF(N1048="nulová",J1048,0)</f>
        <v>0</v>
      </c>
      <c r="BJ1048" s="17" t="s">
        <v>84</v>
      </c>
      <c r="BK1048" s="228">
        <f>ROUND(I1048*H1048,2)</f>
        <v>0</v>
      </c>
      <c r="BL1048" s="17" t="s">
        <v>376</v>
      </c>
      <c r="BM1048" s="17" t="s">
        <v>1788</v>
      </c>
    </row>
    <row r="1049" s="1" customFormat="1" ht="16.5" customHeight="1">
      <c r="B1049" s="39"/>
      <c r="C1049" s="217" t="s">
        <v>1789</v>
      </c>
      <c r="D1049" s="217" t="s">
        <v>198</v>
      </c>
      <c r="E1049" s="218" t="s">
        <v>1790</v>
      </c>
      <c r="F1049" s="219" t="s">
        <v>1791</v>
      </c>
      <c r="G1049" s="220" t="s">
        <v>321</v>
      </c>
      <c r="H1049" s="221">
        <v>344.78500000000003</v>
      </c>
      <c r="I1049" s="222"/>
      <c r="J1049" s="223">
        <f>ROUND(I1049*H1049,2)</f>
        <v>0</v>
      </c>
      <c r="K1049" s="219" t="s">
        <v>202</v>
      </c>
      <c r="L1049" s="44"/>
      <c r="M1049" s="224" t="s">
        <v>1</v>
      </c>
      <c r="N1049" s="225" t="s">
        <v>48</v>
      </c>
      <c r="O1049" s="80"/>
      <c r="P1049" s="226">
        <f>O1049*H1049</f>
        <v>0</v>
      </c>
      <c r="Q1049" s="226">
        <v>0</v>
      </c>
      <c r="R1049" s="226">
        <f>Q1049*H1049</f>
        <v>0</v>
      </c>
      <c r="S1049" s="226">
        <v>0</v>
      </c>
      <c r="T1049" s="227">
        <f>S1049*H1049</f>
        <v>0</v>
      </c>
      <c r="AR1049" s="17" t="s">
        <v>376</v>
      </c>
      <c r="AT1049" s="17" t="s">
        <v>198</v>
      </c>
      <c r="AU1049" s="17" t="s">
        <v>86</v>
      </c>
      <c r="AY1049" s="17" t="s">
        <v>195</v>
      </c>
      <c r="BE1049" s="228">
        <f>IF(N1049="základní",J1049,0)</f>
        <v>0</v>
      </c>
      <c r="BF1049" s="228">
        <f>IF(N1049="snížená",J1049,0)</f>
        <v>0</v>
      </c>
      <c r="BG1049" s="228">
        <f>IF(N1049="zákl. přenesená",J1049,0)</f>
        <v>0</v>
      </c>
      <c r="BH1049" s="228">
        <f>IF(N1049="sníž. přenesená",J1049,0)</f>
        <v>0</v>
      </c>
      <c r="BI1049" s="228">
        <f>IF(N1049="nulová",J1049,0)</f>
        <v>0</v>
      </c>
      <c r="BJ1049" s="17" t="s">
        <v>84</v>
      </c>
      <c r="BK1049" s="228">
        <f>ROUND(I1049*H1049,2)</f>
        <v>0</v>
      </c>
      <c r="BL1049" s="17" t="s">
        <v>376</v>
      </c>
      <c r="BM1049" s="17" t="s">
        <v>1792</v>
      </c>
    </row>
    <row r="1050" s="1" customFormat="1" ht="16.5" customHeight="1">
      <c r="B1050" s="39"/>
      <c r="C1050" s="217" t="s">
        <v>1793</v>
      </c>
      <c r="D1050" s="217" t="s">
        <v>198</v>
      </c>
      <c r="E1050" s="218" t="s">
        <v>1794</v>
      </c>
      <c r="F1050" s="219" t="s">
        <v>1795</v>
      </c>
      <c r="G1050" s="220" t="s">
        <v>321</v>
      </c>
      <c r="H1050" s="221">
        <v>344.78500000000003</v>
      </c>
      <c r="I1050" s="222"/>
      <c r="J1050" s="223">
        <f>ROUND(I1050*H1050,2)</f>
        <v>0</v>
      </c>
      <c r="K1050" s="219" t="s">
        <v>1</v>
      </c>
      <c r="L1050" s="44"/>
      <c r="M1050" s="224" t="s">
        <v>1</v>
      </c>
      <c r="N1050" s="225" t="s">
        <v>48</v>
      </c>
      <c r="O1050" s="80"/>
      <c r="P1050" s="226">
        <f>O1050*H1050</f>
        <v>0</v>
      </c>
      <c r="Q1050" s="226">
        <v>0</v>
      </c>
      <c r="R1050" s="226">
        <f>Q1050*H1050</f>
        <v>0</v>
      </c>
      <c r="S1050" s="226">
        <v>0</v>
      </c>
      <c r="T1050" s="227">
        <f>S1050*H1050</f>
        <v>0</v>
      </c>
      <c r="AR1050" s="17" t="s">
        <v>376</v>
      </c>
      <c r="AT1050" s="17" t="s">
        <v>198</v>
      </c>
      <c r="AU1050" s="17" t="s">
        <v>86</v>
      </c>
      <c r="AY1050" s="17" t="s">
        <v>195</v>
      </c>
      <c r="BE1050" s="228">
        <f>IF(N1050="základní",J1050,0)</f>
        <v>0</v>
      </c>
      <c r="BF1050" s="228">
        <f>IF(N1050="snížená",J1050,0)</f>
        <v>0</v>
      </c>
      <c r="BG1050" s="228">
        <f>IF(N1050="zákl. přenesená",J1050,0)</f>
        <v>0</v>
      </c>
      <c r="BH1050" s="228">
        <f>IF(N1050="sníž. přenesená",J1050,0)</f>
        <v>0</v>
      </c>
      <c r="BI1050" s="228">
        <f>IF(N1050="nulová",J1050,0)</f>
        <v>0</v>
      </c>
      <c r="BJ1050" s="17" t="s">
        <v>84</v>
      </c>
      <c r="BK1050" s="228">
        <f>ROUND(I1050*H1050,2)</f>
        <v>0</v>
      </c>
      <c r="BL1050" s="17" t="s">
        <v>376</v>
      </c>
      <c r="BM1050" s="17" t="s">
        <v>1796</v>
      </c>
    </row>
    <row r="1051" s="1" customFormat="1">
      <c r="B1051" s="39"/>
      <c r="C1051" s="40"/>
      <c r="D1051" s="229" t="s">
        <v>205</v>
      </c>
      <c r="E1051" s="40"/>
      <c r="F1051" s="230" t="s">
        <v>1664</v>
      </c>
      <c r="G1051" s="40"/>
      <c r="H1051" s="40"/>
      <c r="I1051" s="144"/>
      <c r="J1051" s="40"/>
      <c r="K1051" s="40"/>
      <c r="L1051" s="44"/>
      <c r="M1051" s="231"/>
      <c r="N1051" s="80"/>
      <c r="O1051" s="80"/>
      <c r="P1051" s="80"/>
      <c r="Q1051" s="80"/>
      <c r="R1051" s="80"/>
      <c r="S1051" s="80"/>
      <c r="T1051" s="81"/>
      <c r="AT1051" s="17" t="s">
        <v>205</v>
      </c>
      <c r="AU1051" s="17" t="s">
        <v>86</v>
      </c>
    </row>
    <row r="1052" s="1" customFormat="1" ht="16.5" customHeight="1">
      <c r="B1052" s="39"/>
      <c r="C1052" s="217" t="s">
        <v>1797</v>
      </c>
      <c r="D1052" s="217" t="s">
        <v>198</v>
      </c>
      <c r="E1052" s="218" t="s">
        <v>1798</v>
      </c>
      <c r="F1052" s="219" t="s">
        <v>1799</v>
      </c>
      <c r="G1052" s="220" t="s">
        <v>1041</v>
      </c>
      <c r="H1052" s="288"/>
      <c r="I1052" s="222"/>
      <c r="J1052" s="223">
        <f>ROUND(I1052*H1052,2)</f>
        <v>0</v>
      </c>
      <c r="K1052" s="219" t="s">
        <v>202</v>
      </c>
      <c r="L1052" s="44"/>
      <c r="M1052" s="224" t="s">
        <v>1</v>
      </c>
      <c r="N1052" s="225" t="s">
        <v>48</v>
      </c>
      <c r="O1052" s="80"/>
      <c r="P1052" s="226">
        <f>O1052*H1052</f>
        <v>0</v>
      </c>
      <c r="Q1052" s="226">
        <v>0</v>
      </c>
      <c r="R1052" s="226">
        <f>Q1052*H1052</f>
        <v>0</v>
      </c>
      <c r="S1052" s="226">
        <v>0</v>
      </c>
      <c r="T1052" s="227">
        <f>S1052*H1052</f>
        <v>0</v>
      </c>
      <c r="AR1052" s="17" t="s">
        <v>376</v>
      </c>
      <c r="AT1052" s="17" t="s">
        <v>198</v>
      </c>
      <c r="AU1052" s="17" t="s">
        <v>86</v>
      </c>
      <c r="AY1052" s="17" t="s">
        <v>195</v>
      </c>
      <c r="BE1052" s="228">
        <f>IF(N1052="základní",J1052,0)</f>
        <v>0</v>
      </c>
      <c r="BF1052" s="228">
        <f>IF(N1052="snížená",J1052,0)</f>
        <v>0</v>
      </c>
      <c r="BG1052" s="228">
        <f>IF(N1052="zákl. přenesená",J1052,0)</f>
        <v>0</v>
      </c>
      <c r="BH1052" s="228">
        <f>IF(N1052="sníž. přenesená",J1052,0)</f>
        <v>0</v>
      </c>
      <c r="BI1052" s="228">
        <f>IF(N1052="nulová",J1052,0)</f>
        <v>0</v>
      </c>
      <c r="BJ1052" s="17" t="s">
        <v>84</v>
      </c>
      <c r="BK1052" s="228">
        <f>ROUND(I1052*H1052,2)</f>
        <v>0</v>
      </c>
      <c r="BL1052" s="17" t="s">
        <v>376</v>
      </c>
      <c r="BM1052" s="17" t="s">
        <v>1800</v>
      </c>
    </row>
    <row r="1053" s="11" customFormat="1" ht="22.8" customHeight="1">
      <c r="B1053" s="201"/>
      <c r="C1053" s="202"/>
      <c r="D1053" s="203" t="s">
        <v>76</v>
      </c>
      <c r="E1053" s="215" t="s">
        <v>1801</v>
      </c>
      <c r="F1053" s="215" t="s">
        <v>1802</v>
      </c>
      <c r="G1053" s="202"/>
      <c r="H1053" s="202"/>
      <c r="I1053" s="205"/>
      <c r="J1053" s="216">
        <f>BK1053</f>
        <v>0</v>
      </c>
      <c r="K1053" s="202"/>
      <c r="L1053" s="207"/>
      <c r="M1053" s="208"/>
      <c r="N1053" s="209"/>
      <c r="O1053" s="209"/>
      <c r="P1053" s="210">
        <f>SUM(P1054:P1058)</f>
        <v>0</v>
      </c>
      <c r="Q1053" s="209"/>
      <c r="R1053" s="210">
        <f>SUM(R1054:R1058)</f>
        <v>1.5102559500000001</v>
      </c>
      <c r="S1053" s="209"/>
      <c r="T1053" s="211">
        <f>SUM(T1054:T1058)</f>
        <v>0</v>
      </c>
      <c r="AR1053" s="212" t="s">
        <v>86</v>
      </c>
      <c r="AT1053" s="213" t="s">
        <v>76</v>
      </c>
      <c r="AU1053" s="213" t="s">
        <v>84</v>
      </c>
      <c r="AY1053" s="212" t="s">
        <v>195</v>
      </c>
      <c r="BK1053" s="214">
        <f>SUM(BK1054:BK1058)</f>
        <v>0</v>
      </c>
    </row>
    <row r="1054" s="1" customFormat="1" ht="16.5" customHeight="1">
      <c r="B1054" s="39"/>
      <c r="C1054" s="217" t="s">
        <v>1803</v>
      </c>
      <c r="D1054" s="217" t="s">
        <v>198</v>
      </c>
      <c r="E1054" s="218" t="s">
        <v>1804</v>
      </c>
      <c r="F1054" s="219" t="s">
        <v>1805</v>
      </c>
      <c r="G1054" s="220" t="s">
        <v>321</v>
      </c>
      <c r="H1054" s="221">
        <v>3082.1550000000002</v>
      </c>
      <c r="I1054" s="222"/>
      <c r="J1054" s="223">
        <f>ROUND(I1054*H1054,2)</f>
        <v>0</v>
      </c>
      <c r="K1054" s="219" t="s">
        <v>202</v>
      </c>
      <c r="L1054" s="44"/>
      <c r="M1054" s="224" t="s">
        <v>1</v>
      </c>
      <c r="N1054" s="225" t="s">
        <v>48</v>
      </c>
      <c r="O1054" s="80"/>
      <c r="P1054" s="226">
        <f>O1054*H1054</f>
        <v>0</v>
      </c>
      <c r="Q1054" s="226">
        <v>0.00020000000000000001</v>
      </c>
      <c r="R1054" s="226">
        <f>Q1054*H1054</f>
        <v>0.61643100000000006</v>
      </c>
      <c r="S1054" s="226">
        <v>0</v>
      </c>
      <c r="T1054" s="227">
        <f>S1054*H1054</f>
        <v>0</v>
      </c>
      <c r="AR1054" s="17" t="s">
        <v>376</v>
      </c>
      <c r="AT1054" s="17" t="s">
        <v>198</v>
      </c>
      <c r="AU1054" s="17" t="s">
        <v>86</v>
      </c>
      <c r="AY1054" s="17" t="s">
        <v>195</v>
      </c>
      <c r="BE1054" s="228">
        <f>IF(N1054="základní",J1054,0)</f>
        <v>0</v>
      </c>
      <c r="BF1054" s="228">
        <f>IF(N1054="snížená",J1054,0)</f>
        <v>0</v>
      </c>
      <c r="BG1054" s="228">
        <f>IF(N1054="zákl. přenesená",J1054,0)</f>
        <v>0</v>
      </c>
      <c r="BH1054" s="228">
        <f>IF(N1054="sníž. přenesená",J1054,0)</f>
        <v>0</v>
      </c>
      <c r="BI1054" s="228">
        <f>IF(N1054="nulová",J1054,0)</f>
        <v>0</v>
      </c>
      <c r="BJ1054" s="17" t="s">
        <v>84</v>
      </c>
      <c r="BK1054" s="228">
        <f>ROUND(I1054*H1054,2)</f>
        <v>0</v>
      </c>
      <c r="BL1054" s="17" t="s">
        <v>376</v>
      </c>
      <c r="BM1054" s="17" t="s">
        <v>1806</v>
      </c>
    </row>
    <row r="1055" s="12" customFormat="1">
      <c r="B1055" s="235"/>
      <c r="C1055" s="236"/>
      <c r="D1055" s="229" t="s">
        <v>299</v>
      </c>
      <c r="E1055" s="237" t="s">
        <v>1</v>
      </c>
      <c r="F1055" s="238" t="s">
        <v>1807</v>
      </c>
      <c r="G1055" s="236"/>
      <c r="H1055" s="239">
        <v>727.95000000000005</v>
      </c>
      <c r="I1055" s="240"/>
      <c r="J1055" s="236"/>
      <c r="K1055" s="236"/>
      <c r="L1055" s="241"/>
      <c r="M1055" s="242"/>
      <c r="N1055" s="243"/>
      <c r="O1055" s="243"/>
      <c r="P1055" s="243"/>
      <c r="Q1055" s="243"/>
      <c r="R1055" s="243"/>
      <c r="S1055" s="243"/>
      <c r="T1055" s="244"/>
      <c r="AT1055" s="245" t="s">
        <v>299</v>
      </c>
      <c r="AU1055" s="245" t="s">
        <v>86</v>
      </c>
      <c r="AV1055" s="12" t="s">
        <v>86</v>
      </c>
      <c r="AW1055" s="12" t="s">
        <v>38</v>
      </c>
      <c r="AX1055" s="12" t="s">
        <v>77</v>
      </c>
      <c r="AY1055" s="245" t="s">
        <v>195</v>
      </c>
    </row>
    <row r="1056" s="12" customFormat="1">
      <c r="B1056" s="235"/>
      <c r="C1056" s="236"/>
      <c r="D1056" s="229" t="s">
        <v>299</v>
      </c>
      <c r="E1056" s="237" t="s">
        <v>1</v>
      </c>
      <c r="F1056" s="238" t="s">
        <v>1808</v>
      </c>
      <c r="G1056" s="236"/>
      <c r="H1056" s="239">
        <v>2354.2049999999999</v>
      </c>
      <c r="I1056" s="240"/>
      <c r="J1056" s="236"/>
      <c r="K1056" s="236"/>
      <c r="L1056" s="241"/>
      <c r="M1056" s="242"/>
      <c r="N1056" s="243"/>
      <c r="O1056" s="243"/>
      <c r="P1056" s="243"/>
      <c r="Q1056" s="243"/>
      <c r="R1056" s="243"/>
      <c r="S1056" s="243"/>
      <c r="T1056" s="244"/>
      <c r="AT1056" s="245" t="s">
        <v>299</v>
      </c>
      <c r="AU1056" s="245" t="s">
        <v>86</v>
      </c>
      <c r="AV1056" s="12" t="s">
        <v>86</v>
      </c>
      <c r="AW1056" s="12" t="s">
        <v>38</v>
      </c>
      <c r="AX1056" s="12" t="s">
        <v>77</v>
      </c>
      <c r="AY1056" s="245" t="s">
        <v>195</v>
      </c>
    </row>
    <row r="1057" s="13" customFormat="1">
      <c r="B1057" s="246"/>
      <c r="C1057" s="247"/>
      <c r="D1057" s="229" t="s">
        <v>299</v>
      </c>
      <c r="E1057" s="248" t="s">
        <v>1</v>
      </c>
      <c r="F1057" s="249" t="s">
        <v>301</v>
      </c>
      <c r="G1057" s="247"/>
      <c r="H1057" s="250">
        <v>3082.1550000000002</v>
      </c>
      <c r="I1057" s="251"/>
      <c r="J1057" s="247"/>
      <c r="K1057" s="247"/>
      <c r="L1057" s="252"/>
      <c r="M1057" s="253"/>
      <c r="N1057" s="254"/>
      <c r="O1057" s="254"/>
      <c r="P1057" s="254"/>
      <c r="Q1057" s="254"/>
      <c r="R1057" s="254"/>
      <c r="S1057" s="254"/>
      <c r="T1057" s="255"/>
      <c r="AT1057" s="256" t="s">
        <v>299</v>
      </c>
      <c r="AU1057" s="256" t="s">
        <v>86</v>
      </c>
      <c r="AV1057" s="13" t="s">
        <v>215</v>
      </c>
      <c r="AW1057" s="13" t="s">
        <v>38</v>
      </c>
      <c r="AX1057" s="13" t="s">
        <v>84</v>
      </c>
      <c r="AY1057" s="256" t="s">
        <v>195</v>
      </c>
    </row>
    <row r="1058" s="1" customFormat="1" ht="16.5" customHeight="1">
      <c r="B1058" s="39"/>
      <c r="C1058" s="217" t="s">
        <v>1809</v>
      </c>
      <c r="D1058" s="217" t="s">
        <v>198</v>
      </c>
      <c r="E1058" s="218" t="s">
        <v>1810</v>
      </c>
      <c r="F1058" s="219" t="s">
        <v>1811</v>
      </c>
      <c r="G1058" s="220" t="s">
        <v>321</v>
      </c>
      <c r="H1058" s="221">
        <v>3082.1550000000002</v>
      </c>
      <c r="I1058" s="222"/>
      <c r="J1058" s="223">
        <f>ROUND(I1058*H1058,2)</f>
        <v>0</v>
      </c>
      <c r="K1058" s="219" t="s">
        <v>202</v>
      </c>
      <c r="L1058" s="44"/>
      <c r="M1058" s="224" t="s">
        <v>1</v>
      </c>
      <c r="N1058" s="225" t="s">
        <v>48</v>
      </c>
      <c r="O1058" s="80"/>
      <c r="P1058" s="226">
        <f>O1058*H1058</f>
        <v>0</v>
      </c>
      <c r="Q1058" s="226">
        <v>0.00029</v>
      </c>
      <c r="R1058" s="226">
        <f>Q1058*H1058</f>
        <v>0.89382495000000006</v>
      </c>
      <c r="S1058" s="226">
        <v>0</v>
      </c>
      <c r="T1058" s="227">
        <f>S1058*H1058</f>
        <v>0</v>
      </c>
      <c r="AR1058" s="17" t="s">
        <v>376</v>
      </c>
      <c r="AT1058" s="17" t="s">
        <v>198</v>
      </c>
      <c r="AU1058" s="17" t="s">
        <v>86</v>
      </c>
      <c r="AY1058" s="17" t="s">
        <v>195</v>
      </c>
      <c r="BE1058" s="228">
        <f>IF(N1058="základní",J1058,0)</f>
        <v>0</v>
      </c>
      <c r="BF1058" s="228">
        <f>IF(N1058="snížená",J1058,0)</f>
        <v>0</v>
      </c>
      <c r="BG1058" s="228">
        <f>IF(N1058="zákl. přenesená",J1058,0)</f>
        <v>0</v>
      </c>
      <c r="BH1058" s="228">
        <f>IF(N1058="sníž. přenesená",J1058,0)</f>
        <v>0</v>
      </c>
      <c r="BI1058" s="228">
        <f>IF(N1058="nulová",J1058,0)</f>
        <v>0</v>
      </c>
      <c r="BJ1058" s="17" t="s">
        <v>84</v>
      </c>
      <c r="BK1058" s="228">
        <f>ROUND(I1058*H1058,2)</f>
        <v>0</v>
      </c>
      <c r="BL1058" s="17" t="s">
        <v>376</v>
      </c>
      <c r="BM1058" s="17" t="s">
        <v>1812</v>
      </c>
    </row>
    <row r="1059" s="11" customFormat="1" ht="25.92" customHeight="1">
      <c r="B1059" s="201"/>
      <c r="C1059" s="202"/>
      <c r="D1059" s="203" t="s">
        <v>76</v>
      </c>
      <c r="E1059" s="204" t="s">
        <v>1813</v>
      </c>
      <c r="F1059" s="204" t="s">
        <v>1814</v>
      </c>
      <c r="G1059" s="202"/>
      <c r="H1059" s="202"/>
      <c r="I1059" s="205"/>
      <c r="J1059" s="206">
        <f>BK1059</f>
        <v>0</v>
      </c>
      <c r="K1059" s="202"/>
      <c r="L1059" s="207"/>
      <c r="M1059" s="208"/>
      <c r="N1059" s="209"/>
      <c r="O1059" s="209"/>
      <c r="P1059" s="210">
        <f>SUM(P1060:P1082)</f>
        <v>0</v>
      </c>
      <c r="Q1059" s="209"/>
      <c r="R1059" s="210">
        <f>SUM(R1060:R1082)</f>
        <v>0</v>
      </c>
      <c r="S1059" s="209"/>
      <c r="T1059" s="211">
        <f>SUM(T1060:T1082)</f>
        <v>0</v>
      </c>
      <c r="AR1059" s="212" t="s">
        <v>215</v>
      </c>
      <c r="AT1059" s="213" t="s">
        <v>76</v>
      </c>
      <c r="AU1059" s="213" t="s">
        <v>77</v>
      </c>
      <c r="AY1059" s="212" t="s">
        <v>195</v>
      </c>
      <c r="BK1059" s="214">
        <f>SUM(BK1060:BK1082)</f>
        <v>0</v>
      </c>
    </row>
    <row r="1060" s="1" customFormat="1" ht="22.5" customHeight="1">
      <c r="B1060" s="39"/>
      <c r="C1060" s="217" t="s">
        <v>1815</v>
      </c>
      <c r="D1060" s="217" t="s">
        <v>198</v>
      </c>
      <c r="E1060" s="218" t="s">
        <v>1816</v>
      </c>
      <c r="F1060" s="219" t="s">
        <v>1817</v>
      </c>
      <c r="G1060" s="220" t="s">
        <v>1818</v>
      </c>
      <c r="H1060" s="221">
        <v>18</v>
      </c>
      <c r="I1060" s="222"/>
      <c r="J1060" s="223">
        <f>ROUND(I1060*H1060,2)</f>
        <v>0</v>
      </c>
      <c r="K1060" s="219" t="s">
        <v>1255</v>
      </c>
      <c r="L1060" s="44"/>
      <c r="M1060" s="224" t="s">
        <v>1</v>
      </c>
      <c r="N1060" s="225" t="s">
        <v>48</v>
      </c>
      <c r="O1060" s="80"/>
      <c r="P1060" s="226">
        <f>O1060*H1060</f>
        <v>0</v>
      </c>
      <c r="Q1060" s="226">
        <v>0</v>
      </c>
      <c r="R1060" s="226">
        <f>Q1060*H1060</f>
        <v>0</v>
      </c>
      <c r="S1060" s="226">
        <v>0</v>
      </c>
      <c r="T1060" s="227">
        <f>S1060*H1060</f>
        <v>0</v>
      </c>
      <c r="AR1060" s="17" t="s">
        <v>1465</v>
      </c>
      <c r="AT1060" s="17" t="s">
        <v>198</v>
      </c>
      <c r="AU1060" s="17" t="s">
        <v>84</v>
      </c>
      <c r="AY1060" s="17" t="s">
        <v>195</v>
      </c>
      <c r="BE1060" s="228">
        <f>IF(N1060="základní",J1060,0)</f>
        <v>0</v>
      </c>
      <c r="BF1060" s="228">
        <f>IF(N1060="snížená",J1060,0)</f>
        <v>0</v>
      </c>
      <c r="BG1060" s="228">
        <f>IF(N1060="zákl. přenesená",J1060,0)</f>
        <v>0</v>
      </c>
      <c r="BH1060" s="228">
        <f>IF(N1060="sníž. přenesená",J1060,0)</f>
        <v>0</v>
      </c>
      <c r="BI1060" s="228">
        <f>IF(N1060="nulová",J1060,0)</f>
        <v>0</v>
      </c>
      <c r="BJ1060" s="17" t="s">
        <v>84</v>
      </c>
      <c r="BK1060" s="228">
        <f>ROUND(I1060*H1060,2)</f>
        <v>0</v>
      </c>
      <c r="BL1060" s="17" t="s">
        <v>1465</v>
      </c>
      <c r="BM1060" s="17" t="s">
        <v>1819</v>
      </c>
    </row>
    <row r="1061" s="1" customFormat="1">
      <c r="B1061" s="39"/>
      <c r="C1061" s="40"/>
      <c r="D1061" s="229" t="s">
        <v>205</v>
      </c>
      <c r="E1061" s="40"/>
      <c r="F1061" s="230" t="s">
        <v>1820</v>
      </c>
      <c r="G1061" s="40"/>
      <c r="H1061" s="40"/>
      <c r="I1061" s="144"/>
      <c r="J1061" s="40"/>
      <c r="K1061" s="40"/>
      <c r="L1061" s="44"/>
      <c r="M1061" s="231"/>
      <c r="N1061" s="80"/>
      <c r="O1061" s="80"/>
      <c r="P1061" s="80"/>
      <c r="Q1061" s="80"/>
      <c r="R1061" s="80"/>
      <c r="S1061" s="80"/>
      <c r="T1061" s="81"/>
      <c r="AT1061" s="17" t="s">
        <v>205</v>
      </c>
      <c r="AU1061" s="17" t="s">
        <v>84</v>
      </c>
    </row>
    <row r="1062" s="12" customFormat="1">
      <c r="B1062" s="235"/>
      <c r="C1062" s="236"/>
      <c r="D1062" s="229" t="s">
        <v>299</v>
      </c>
      <c r="E1062" s="237" t="s">
        <v>1</v>
      </c>
      <c r="F1062" s="238" t="s">
        <v>1821</v>
      </c>
      <c r="G1062" s="236"/>
      <c r="H1062" s="239">
        <v>18</v>
      </c>
      <c r="I1062" s="240"/>
      <c r="J1062" s="236"/>
      <c r="K1062" s="236"/>
      <c r="L1062" s="241"/>
      <c r="M1062" s="242"/>
      <c r="N1062" s="243"/>
      <c r="O1062" s="243"/>
      <c r="P1062" s="243"/>
      <c r="Q1062" s="243"/>
      <c r="R1062" s="243"/>
      <c r="S1062" s="243"/>
      <c r="T1062" s="244"/>
      <c r="AT1062" s="245" t="s">
        <v>299</v>
      </c>
      <c r="AU1062" s="245" t="s">
        <v>84</v>
      </c>
      <c r="AV1062" s="12" t="s">
        <v>86</v>
      </c>
      <c r="AW1062" s="12" t="s">
        <v>38</v>
      </c>
      <c r="AX1062" s="12" t="s">
        <v>77</v>
      </c>
      <c r="AY1062" s="245" t="s">
        <v>195</v>
      </c>
    </row>
    <row r="1063" s="13" customFormat="1">
      <c r="B1063" s="246"/>
      <c r="C1063" s="247"/>
      <c r="D1063" s="229" t="s">
        <v>299</v>
      </c>
      <c r="E1063" s="248" t="s">
        <v>1</v>
      </c>
      <c r="F1063" s="249" t="s">
        <v>301</v>
      </c>
      <c r="G1063" s="247"/>
      <c r="H1063" s="250">
        <v>18</v>
      </c>
      <c r="I1063" s="251"/>
      <c r="J1063" s="247"/>
      <c r="K1063" s="247"/>
      <c r="L1063" s="252"/>
      <c r="M1063" s="253"/>
      <c r="N1063" s="254"/>
      <c r="O1063" s="254"/>
      <c r="P1063" s="254"/>
      <c r="Q1063" s="254"/>
      <c r="R1063" s="254"/>
      <c r="S1063" s="254"/>
      <c r="T1063" s="255"/>
      <c r="AT1063" s="256" t="s">
        <v>299</v>
      </c>
      <c r="AU1063" s="256" t="s">
        <v>84</v>
      </c>
      <c r="AV1063" s="13" t="s">
        <v>215</v>
      </c>
      <c r="AW1063" s="13" t="s">
        <v>38</v>
      </c>
      <c r="AX1063" s="13" t="s">
        <v>84</v>
      </c>
      <c r="AY1063" s="256" t="s">
        <v>195</v>
      </c>
    </row>
    <row r="1064" s="1" customFormat="1" ht="16.5" customHeight="1">
      <c r="B1064" s="39"/>
      <c r="C1064" s="217" t="s">
        <v>1822</v>
      </c>
      <c r="D1064" s="217" t="s">
        <v>198</v>
      </c>
      <c r="E1064" s="218" t="s">
        <v>1823</v>
      </c>
      <c r="F1064" s="219" t="s">
        <v>1824</v>
      </c>
      <c r="G1064" s="220" t="s">
        <v>1497</v>
      </c>
      <c r="H1064" s="221">
        <v>1</v>
      </c>
      <c r="I1064" s="222"/>
      <c r="J1064" s="223">
        <f>ROUND(I1064*H1064,2)</f>
        <v>0</v>
      </c>
      <c r="K1064" s="219" t="s">
        <v>1255</v>
      </c>
      <c r="L1064" s="44"/>
      <c r="M1064" s="224" t="s">
        <v>1</v>
      </c>
      <c r="N1064" s="225" t="s">
        <v>48</v>
      </c>
      <c r="O1064" s="80"/>
      <c r="P1064" s="226">
        <f>O1064*H1064</f>
        <v>0</v>
      </c>
      <c r="Q1064" s="226">
        <v>0</v>
      </c>
      <c r="R1064" s="226">
        <f>Q1064*H1064</f>
        <v>0</v>
      </c>
      <c r="S1064" s="226">
        <v>0</v>
      </c>
      <c r="T1064" s="227">
        <f>S1064*H1064</f>
        <v>0</v>
      </c>
      <c r="AR1064" s="17" t="s">
        <v>1465</v>
      </c>
      <c r="AT1064" s="17" t="s">
        <v>198</v>
      </c>
      <c r="AU1064" s="17" t="s">
        <v>84</v>
      </c>
      <c r="AY1064" s="17" t="s">
        <v>195</v>
      </c>
      <c r="BE1064" s="228">
        <f>IF(N1064="základní",J1064,0)</f>
        <v>0</v>
      </c>
      <c r="BF1064" s="228">
        <f>IF(N1064="snížená",J1064,0)</f>
        <v>0</v>
      </c>
      <c r="BG1064" s="228">
        <f>IF(N1064="zákl. přenesená",J1064,0)</f>
        <v>0</v>
      </c>
      <c r="BH1064" s="228">
        <f>IF(N1064="sníž. přenesená",J1064,0)</f>
        <v>0</v>
      </c>
      <c r="BI1064" s="228">
        <f>IF(N1064="nulová",J1064,0)</f>
        <v>0</v>
      </c>
      <c r="BJ1064" s="17" t="s">
        <v>84</v>
      </c>
      <c r="BK1064" s="228">
        <f>ROUND(I1064*H1064,2)</f>
        <v>0</v>
      </c>
      <c r="BL1064" s="17" t="s">
        <v>1465</v>
      </c>
      <c r="BM1064" s="17" t="s">
        <v>1825</v>
      </c>
    </row>
    <row r="1065" s="1" customFormat="1">
      <c r="B1065" s="39"/>
      <c r="C1065" s="40"/>
      <c r="D1065" s="229" t="s">
        <v>205</v>
      </c>
      <c r="E1065" s="40"/>
      <c r="F1065" s="230" t="s">
        <v>1826</v>
      </c>
      <c r="G1065" s="40"/>
      <c r="H1065" s="40"/>
      <c r="I1065" s="144"/>
      <c r="J1065" s="40"/>
      <c r="K1065" s="40"/>
      <c r="L1065" s="44"/>
      <c r="M1065" s="231"/>
      <c r="N1065" s="80"/>
      <c r="O1065" s="80"/>
      <c r="P1065" s="80"/>
      <c r="Q1065" s="80"/>
      <c r="R1065" s="80"/>
      <c r="S1065" s="80"/>
      <c r="T1065" s="81"/>
      <c r="AT1065" s="17" t="s">
        <v>205</v>
      </c>
      <c r="AU1065" s="17" t="s">
        <v>84</v>
      </c>
    </row>
    <row r="1066" s="12" customFormat="1">
      <c r="B1066" s="235"/>
      <c r="C1066" s="236"/>
      <c r="D1066" s="229" t="s">
        <v>299</v>
      </c>
      <c r="E1066" s="237" t="s">
        <v>1</v>
      </c>
      <c r="F1066" s="238" t="s">
        <v>710</v>
      </c>
      <c r="G1066" s="236"/>
      <c r="H1066" s="239">
        <v>1</v>
      </c>
      <c r="I1066" s="240"/>
      <c r="J1066" s="236"/>
      <c r="K1066" s="236"/>
      <c r="L1066" s="241"/>
      <c r="M1066" s="242"/>
      <c r="N1066" s="243"/>
      <c r="O1066" s="243"/>
      <c r="P1066" s="243"/>
      <c r="Q1066" s="243"/>
      <c r="R1066" s="243"/>
      <c r="S1066" s="243"/>
      <c r="T1066" s="244"/>
      <c r="AT1066" s="245" t="s">
        <v>299</v>
      </c>
      <c r="AU1066" s="245" t="s">
        <v>84</v>
      </c>
      <c r="AV1066" s="12" t="s">
        <v>86</v>
      </c>
      <c r="AW1066" s="12" t="s">
        <v>38</v>
      </c>
      <c r="AX1066" s="12" t="s">
        <v>77</v>
      </c>
      <c r="AY1066" s="245" t="s">
        <v>195</v>
      </c>
    </row>
    <row r="1067" s="13" customFormat="1">
      <c r="B1067" s="246"/>
      <c r="C1067" s="247"/>
      <c r="D1067" s="229" t="s">
        <v>299</v>
      </c>
      <c r="E1067" s="248" t="s">
        <v>1</v>
      </c>
      <c r="F1067" s="249" t="s">
        <v>301</v>
      </c>
      <c r="G1067" s="247"/>
      <c r="H1067" s="250">
        <v>1</v>
      </c>
      <c r="I1067" s="251"/>
      <c r="J1067" s="247"/>
      <c r="K1067" s="247"/>
      <c r="L1067" s="252"/>
      <c r="M1067" s="253"/>
      <c r="N1067" s="254"/>
      <c r="O1067" s="254"/>
      <c r="P1067" s="254"/>
      <c r="Q1067" s="254"/>
      <c r="R1067" s="254"/>
      <c r="S1067" s="254"/>
      <c r="T1067" s="255"/>
      <c r="AT1067" s="256" t="s">
        <v>299</v>
      </c>
      <c r="AU1067" s="256" t="s">
        <v>84</v>
      </c>
      <c r="AV1067" s="13" t="s">
        <v>215</v>
      </c>
      <c r="AW1067" s="13" t="s">
        <v>38</v>
      </c>
      <c r="AX1067" s="13" t="s">
        <v>84</v>
      </c>
      <c r="AY1067" s="256" t="s">
        <v>195</v>
      </c>
    </row>
    <row r="1068" s="1" customFormat="1" ht="16.5" customHeight="1">
      <c r="B1068" s="39"/>
      <c r="C1068" s="217" t="s">
        <v>1827</v>
      </c>
      <c r="D1068" s="217" t="s">
        <v>198</v>
      </c>
      <c r="E1068" s="218" t="s">
        <v>1828</v>
      </c>
      <c r="F1068" s="219" t="s">
        <v>1829</v>
      </c>
      <c r="G1068" s="220" t="s">
        <v>1</v>
      </c>
      <c r="H1068" s="221">
        <v>0</v>
      </c>
      <c r="I1068" s="222"/>
      <c r="J1068" s="223">
        <f>ROUND(I1068*H1068,2)</f>
        <v>0</v>
      </c>
      <c r="K1068" s="219" t="s">
        <v>1255</v>
      </c>
      <c r="L1068" s="44"/>
      <c r="M1068" s="224" t="s">
        <v>1</v>
      </c>
      <c r="N1068" s="225" t="s">
        <v>48</v>
      </c>
      <c r="O1068" s="80"/>
      <c r="P1068" s="226">
        <f>O1068*H1068</f>
        <v>0</v>
      </c>
      <c r="Q1068" s="226">
        <v>0</v>
      </c>
      <c r="R1068" s="226">
        <f>Q1068*H1068</f>
        <v>0</v>
      </c>
      <c r="S1068" s="226">
        <v>0</v>
      </c>
      <c r="T1068" s="227">
        <f>S1068*H1068</f>
        <v>0</v>
      </c>
      <c r="AR1068" s="17" t="s">
        <v>1465</v>
      </c>
      <c r="AT1068" s="17" t="s">
        <v>198</v>
      </c>
      <c r="AU1068" s="17" t="s">
        <v>84</v>
      </c>
      <c r="AY1068" s="17" t="s">
        <v>195</v>
      </c>
      <c r="BE1068" s="228">
        <f>IF(N1068="základní",J1068,0)</f>
        <v>0</v>
      </c>
      <c r="BF1068" s="228">
        <f>IF(N1068="snížená",J1068,0)</f>
        <v>0</v>
      </c>
      <c r="BG1068" s="228">
        <f>IF(N1068="zákl. přenesená",J1068,0)</f>
        <v>0</v>
      </c>
      <c r="BH1068" s="228">
        <f>IF(N1068="sníž. přenesená",J1068,0)</f>
        <v>0</v>
      </c>
      <c r="BI1068" s="228">
        <f>IF(N1068="nulová",J1068,0)</f>
        <v>0</v>
      </c>
      <c r="BJ1068" s="17" t="s">
        <v>84</v>
      </c>
      <c r="BK1068" s="228">
        <f>ROUND(I1068*H1068,2)</f>
        <v>0</v>
      </c>
      <c r="BL1068" s="17" t="s">
        <v>1465</v>
      </c>
      <c r="BM1068" s="17" t="s">
        <v>1830</v>
      </c>
    </row>
    <row r="1069" s="1" customFormat="1">
      <c r="B1069" s="39"/>
      <c r="C1069" s="40"/>
      <c r="D1069" s="229" t="s">
        <v>205</v>
      </c>
      <c r="E1069" s="40"/>
      <c r="F1069" s="230" t="s">
        <v>1831</v>
      </c>
      <c r="G1069" s="40"/>
      <c r="H1069" s="40"/>
      <c r="I1069" s="144"/>
      <c r="J1069" s="40"/>
      <c r="K1069" s="40"/>
      <c r="L1069" s="44"/>
      <c r="M1069" s="231"/>
      <c r="N1069" s="80"/>
      <c r="O1069" s="80"/>
      <c r="P1069" s="80"/>
      <c r="Q1069" s="80"/>
      <c r="R1069" s="80"/>
      <c r="S1069" s="80"/>
      <c r="T1069" s="81"/>
      <c r="AT1069" s="17" t="s">
        <v>205</v>
      </c>
      <c r="AU1069" s="17" t="s">
        <v>84</v>
      </c>
    </row>
    <row r="1070" s="1" customFormat="1" ht="16.5" customHeight="1">
      <c r="B1070" s="39"/>
      <c r="C1070" s="217" t="s">
        <v>1832</v>
      </c>
      <c r="D1070" s="217" t="s">
        <v>198</v>
      </c>
      <c r="E1070" s="218" t="s">
        <v>1833</v>
      </c>
      <c r="F1070" s="219" t="s">
        <v>1834</v>
      </c>
      <c r="G1070" s="220" t="s">
        <v>1</v>
      </c>
      <c r="H1070" s="221">
        <v>0</v>
      </c>
      <c r="I1070" s="222"/>
      <c r="J1070" s="223">
        <f>ROUND(I1070*H1070,2)</f>
        <v>0</v>
      </c>
      <c r="K1070" s="219" t="s">
        <v>1255</v>
      </c>
      <c r="L1070" s="44"/>
      <c r="M1070" s="224" t="s">
        <v>1</v>
      </c>
      <c r="N1070" s="225" t="s">
        <v>48</v>
      </c>
      <c r="O1070" s="80"/>
      <c r="P1070" s="226">
        <f>O1070*H1070</f>
        <v>0</v>
      </c>
      <c r="Q1070" s="226">
        <v>0</v>
      </c>
      <c r="R1070" s="226">
        <f>Q1070*H1070</f>
        <v>0</v>
      </c>
      <c r="S1070" s="226">
        <v>0</v>
      </c>
      <c r="T1070" s="227">
        <f>S1070*H1070</f>
        <v>0</v>
      </c>
      <c r="AR1070" s="17" t="s">
        <v>1465</v>
      </c>
      <c r="AT1070" s="17" t="s">
        <v>198</v>
      </c>
      <c r="AU1070" s="17" t="s">
        <v>84</v>
      </c>
      <c r="AY1070" s="17" t="s">
        <v>195</v>
      </c>
      <c r="BE1070" s="228">
        <f>IF(N1070="základní",J1070,0)</f>
        <v>0</v>
      </c>
      <c r="BF1070" s="228">
        <f>IF(N1070="snížená",J1070,0)</f>
        <v>0</v>
      </c>
      <c r="BG1070" s="228">
        <f>IF(N1070="zákl. přenesená",J1070,0)</f>
        <v>0</v>
      </c>
      <c r="BH1070" s="228">
        <f>IF(N1070="sníž. přenesená",J1070,0)</f>
        <v>0</v>
      </c>
      <c r="BI1070" s="228">
        <f>IF(N1070="nulová",J1070,0)</f>
        <v>0</v>
      </c>
      <c r="BJ1070" s="17" t="s">
        <v>84</v>
      </c>
      <c r="BK1070" s="228">
        <f>ROUND(I1070*H1070,2)</f>
        <v>0</v>
      </c>
      <c r="BL1070" s="17" t="s">
        <v>1465</v>
      </c>
      <c r="BM1070" s="17" t="s">
        <v>1835</v>
      </c>
    </row>
    <row r="1071" s="1" customFormat="1">
      <c r="B1071" s="39"/>
      <c r="C1071" s="40"/>
      <c r="D1071" s="229" t="s">
        <v>205</v>
      </c>
      <c r="E1071" s="40"/>
      <c r="F1071" s="230" t="s">
        <v>1831</v>
      </c>
      <c r="G1071" s="40"/>
      <c r="H1071" s="40"/>
      <c r="I1071" s="144"/>
      <c r="J1071" s="40"/>
      <c r="K1071" s="40"/>
      <c r="L1071" s="44"/>
      <c r="M1071" s="231"/>
      <c r="N1071" s="80"/>
      <c r="O1071" s="80"/>
      <c r="P1071" s="80"/>
      <c r="Q1071" s="80"/>
      <c r="R1071" s="80"/>
      <c r="S1071" s="80"/>
      <c r="T1071" s="81"/>
      <c r="AT1071" s="17" t="s">
        <v>205</v>
      </c>
      <c r="AU1071" s="17" t="s">
        <v>84</v>
      </c>
    </row>
    <row r="1072" s="1" customFormat="1" ht="16.5" customHeight="1">
      <c r="B1072" s="39"/>
      <c r="C1072" s="217" t="s">
        <v>1836</v>
      </c>
      <c r="D1072" s="217" t="s">
        <v>198</v>
      </c>
      <c r="E1072" s="218" t="s">
        <v>1837</v>
      </c>
      <c r="F1072" s="219" t="s">
        <v>1838</v>
      </c>
      <c r="G1072" s="220" t="s">
        <v>553</v>
      </c>
      <c r="H1072" s="221">
        <v>4</v>
      </c>
      <c r="I1072" s="222"/>
      <c r="J1072" s="223">
        <f>ROUND(I1072*H1072,2)</f>
        <v>0</v>
      </c>
      <c r="K1072" s="219" t="s">
        <v>1255</v>
      </c>
      <c r="L1072" s="44"/>
      <c r="M1072" s="224" t="s">
        <v>1</v>
      </c>
      <c r="N1072" s="225" t="s">
        <v>48</v>
      </c>
      <c r="O1072" s="80"/>
      <c r="P1072" s="226">
        <f>O1072*H1072</f>
        <v>0</v>
      </c>
      <c r="Q1072" s="226">
        <v>0</v>
      </c>
      <c r="R1072" s="226">
        <f>Q1072*H1072</f>
        <v>0</v>
      </c>
      <c r="S1072" s="226">
        <v>0</v>
      </c>
      <c r="T1072" s="227">
        <f>S1072*H1072</f>
        <v>0</v>
      </c>
      <c r="AR1072" s="17" t="s">
        <v>1465</v>
      </c>
      <c r="AT1072" s="17" t="s">
        <v>198</v>
      </c>
      <c r="AU1072" s="17" t="s">
        <v>84</v>
      </c>
      <c r="AY1072" s="17" t="s">
        <v>195</v>
      </c>
      <c r="BE1072" s="228">
        <f>IF(N1072="základní",J1072,0)</f>
        <v>0</v>
      </c>
      <c r="BF1072" s="228">
        <f>IF(N1072="snížená",J1072,0)</f>
        <v>0</v>
      </c>
      <c r="BG1072" s="228">
        <f>IF(N1072="zákl. přenesená",J1072,0)</f>
        <v>0</v>
      </c>
      <c r="BH1072" s="228">
        <f>IF(N1072="sníž. přenesená",J1072,0)</f>
        <v>0</v>
      </c>
      <c r="BI1072" s="228">
        <f>IF(N1072="nulová",J1072,0)</f>
        <v>0</v>
      </c>
      <c r="BJ1072" s="17" t="s">
        <v>84</v>
      </c>
      <c r="BK1072" s="228">
        <f>ROUND(I1072*H1072,2)</f>
        <v>0</v>
      </c>
      <c r="BL1072" s="17" t="s">
        <v>1465</v>
      </c>
      <c r="BM1072" s="17" t="s">
        <v>1839</v>
      </c>
    </row>
    <row r="1073" s="1" customFormat="1">
      <c r="B1073" s="39"/>
      <c r="C1073" s="40"/>
      <c r="D1073" s="229" t="s">
        <v>205</v>
      </c>
      <c r="E1073" s="40"/>
      <c r="F1073" s="230" t="s">
        <v>1831</v>
      </c>
      <c r="G1073" s="40"/>
      <c r="H1073" s="40"/>
      <c r="I1073" s="144"/>
      <c r="J1073" s="40"/>
      <c r="K1073" s="40"/>
      <c r="L1073" s="44"/>
      <c r="M1073" s="231"/>
      <c r="N1073" s="80"/>
      <c r="O1073" s="80"/>
      <c r="P1073" s="80"/>
      <c r="Q1073" s="80"/>
      <c r="R1073" s="80"/>
      <c r="S1073" s="80"/>
      <c r="T1073" s="81"/>
      <c r="AT1073" s="17" t="s">
        <v>205</v>
      </c>
      <c r="AU1073" s="17" t="s">
        <v>84</v>
      </c>
    </row>
    <row r="1074" s="12" customFormat="1">
      <c r="B1074" s="235"/>
      <c r="C1074" s="236"/>
      <c r="D1074" s="229" t="s">
        <v>299</v>
      </c>
      <c r="E1074" s="237" t="s">
        <v>1</v>
      </c>
      <c r="F1074" s="238" t="s">
        <v>1840</v>
      </c>
      <c r="G1074" s="236"/>
      <c r="H1074" s="239">
        <v>4</v>
      </c>
      <c r="I1074" s="240"/>
      <c r="J1074" s="236"/>
      <c r="K1074" s="236"/>
      <c r="L1074" s="241"/>
      <c r="M1074" s="242"/>
      <c r="N1074" s="243"/>
      <c r="O1074" s="243"/>
      <c r="P1074" s="243"/>
      <c r="Q1074" s="243"/>
      <c r="R1074" s="243"/>
      <c r="S1074" s="243"/>
      <c r="T1074" s="244"/>
      <c r="AT1074" s="245" t="s">
        <v>299</v>
      </c>
      <c r="AU1074" s="245" t="s">
        <v>84</v>
      </c>
      <c r="AV1074" s="12" t="s">
        <v>86</v>
      </c>
      <c r="AW1074" s="12" t="s">
        <v>38</v>
      </c>
      <c r="AX1074" s="12" t="s">
        <v>77</v>
      </c>
      <c r="AY1074" s="245" t="s">
        <v>195</v>
      </c>
    </row>
    <row r="1075" s="13" customFormat="1">
      <c r="B1075" s="246"/>
      <c r="C1075" s="247"/>
      <c r="D1075" s="229" t="s">
        <v>299</v>
      </c>
      <c r="E1075" s="248" t="s">
        <v>1</v>
      </c>
      <c r="F1075" s="249" t="s">
        <v>301</v>
      </c>
      <c r="G1075" s="247"/>
      <c r="H1075" s="250">
        <v>4</v>
      </c>
      <c r="I1075" s="251"/>
      <c r="J1075" s="247"/>
      <c r="K1075" s="247"/>
      <c r="L1075" s="252"/>
      <c r="M1075" s="253"/>
      <c r="N1075" s="254"/>
      <c r="O1075" s="254"/>
      <c r="P1075" s="254"/>
      <c r="Q1075" s="254"/>
      <c r="R1075" s="254"/>
      <c r="S1075" s="254"/>
      <c r="T1075" s="255"/>
      <c r="AT1075" s="256" t="s">
        <v>299</v>
      </c>
      <c r="AU1075" s="256" t="s">
        <v>84</v>
      </c>
      <c r="AV1075" s="13" t="s">
        <v>215</v>
      </c>
      <c r="AW1075" s="13" t="s">
        <v>38</v>
      </c>
      <c r="AX1075" s="13" t="s">
        <v>84</v>
      </c>
      <c r="AY1075" s="256" t="s">
        <v>195</v>
      </c>
    </row>
    <row r="1076" s="1" customFormat="1" ht="16.5" customHeight="1">
      <c r="B1076" s="39"/>
      <c r="C1076" s="217" t="s">
        <v>1841</v>
      </c>
      <c r="D1076" s="217" t="s">
        <v>198</v>
      </c>
      <c r="E1076" s="218" t="s">
        <v>1842</v>
      </c>
      <c r="F1076" s="219" t="s">
        <v>1843</v>
      </c>
      <c r="G1076" s="220" t="s">
        <v>321</v>
      </c>
      <c r="H1076" s="221">
        <v>31.68</v>
      </c>
      <c r="I1076" s="222"/>
      <c r="J1076" s="223">
        <f>ROUND(I1076*H1076,2)</f>
        <v>0</v>
      </c>
      <c r="K1076" s="219" t="s">
        <v>1</v>
      </c>
      <c r="L1076" s="44"/>
      <c r="M1076" s="224" t="s">
        <v>1</v>
      </c>
      <c r="N1076" s="225" t="s">
        <v>48</v>
      </c>
      <c r="O1076" s="80"/>
      <c r="P1076" s="226">
        <f>O1076*H1076</f>
        <v>0</v>
      </c>
      <c r="Q1076" s="226">
        <v>0</v>
      </c>
      <c r="R1076" s="226">
        <f>Q1076*H1076</f>
        <v>0</v>
      </c>
      <c r="S1076" s="226">
        <v>0</v>
      </c>
      <c r="T1076" s="227">
        <f>S1076*H1076</f>
        <v>0</v>
      </c>
      <c r="AR1076" s="17" t="s">
        <v>1465</v>
      </c>
      <c r="AT1076" s="17" t="s">
        <v>198</v>
      </c>
      <c r="AU1076" s="17" t="s">
        <v>84</v>
      </c>
      <c r="AY1076" s="17" t="s">
        <v>195</v>
      </c>
      <c r="BE1076" s="228">
        <f>IF(N1076="základní",J1076,0)</f>
        <v>0</v>
      </c>
      <c r="BF1076" s="228">
        <f>IF(N1076="snížená",J1076,0)</f>
        <v>0</v>
      </c>
      <c r="BG1076" s="228">
        <f>IF(N1076="zákl. přenesená",J1076,0)</f>
        <v>0</v>
      </c>
      <c r="BH1076" s="228">
        <f>IF(N1076="sníž. přenesená",J1076,0)</f>
        <v>0</v>
      </c>
      <c r="BI1076" s="228">
        <f>IF(N1076="nulová",J1076,0)</f>
        <v>0</v>
      </c>
      <c r="BJ1076" s="17" t="s">
        <v>84</v>
      </c>
      <c r="BK1076" s="228">
        <f>ROUND(I1076*H1076,2)</f>
        <v>0</v>
      </c>
      <c r="BL1076" s="17" t="s">
        <v>1465</v>
      </c>
      <c r="BM1076" s="17" t="s">
        <v>1844</v>
      </c>
    </row>
    <row r="1077" s="1" customFormat="1">
      <c r="B1077" s="39"/>
      <c r="C1077" s="40"/>
      <c r="D1077" s="229" t="s">
        <v>205</v>
      </c>
      <c r="E1077" s="40"/>
      <c r="F1077" s="230" t="s">
        <v>1845</v>
      </c>
      <c r="G1077" s="40"/>
      <c r="H1077" s="40"/>
      <c r="I1077" s="144"/>
      <c r="J1077" s="40"/>
      <c r="K1077" s="40"/>
      <c r="L1077" s="44"/>
      <c r="M1077" s="231"/>
      <c r="N1077" s="80"/>
      <c r="O1077" s="80"/>
      <c r="P1077" s="80"/>
      <c r="Q1077" s="80"/>
      <c r="R1077" s="80"/>
      <c r="S1077" s="80"/>
      <c r="T1077" s="81"/>
      <c r="AT1077" s="17" t="s">
        <v>205</v>
      </c>
      <c r="AU1077" s="17" t="s">
        <v>84</v>
      </c>
    </row>
    <row r="1078" s="12" customFormat="1">
      <c r="B1078" s="235"/>
      <c r="C1078" s="236"/>
      <c r="D1078" s="229" t="s">
        <v>299</v>
      </c>
      <c r="E1078" s="237" t="s">
        <v>1</v>
      </c>
      <c r="F1078" s="238" t="s">
        <v>1846</v>
      </c>
      <c r="G1078" s="236"/>
      <c r="H1078" s="239">
        <v>31.68</v>
      </c>
      <c r="I1078" s="240"/>
      <c r="J1078" s="236"/>
      <c r="K1078" s="236"/>
      <c r="L1078" s="241"/>
      <c r="M1078" s="242"/>
      <c r="N1078" s="243"/>
      <c r="O1078" s="243"/>
      <c r="P1078" s="243"/>
      <c r="Q1078" s="243"/>
      <c r="R1078" s="243"/>
      <c r="S1078" s="243"/>
      <c r="T1078" s="244"/>
      <c r="AT1078" s="245" t="s">
        <v>299</v>
      </c>
      <c r="AU1078" s="245" t="s">
        <v>84</v>
      </c>
      <c r="AV1078" s="12" t="s">
        <v>86</v>
      </c>
      <c r="AW1078" s="12" t="s">
        <v>38</v>
      </c>
      <c r="AX1078" s="12" t="s">
        <v>77</v>
      </c>
      <c r="AY1078" s="245" t="s">
        <v>195</v>
      </c>
    </row>
    <row r="1079" s="13" customFormat="1">
      <c r="B1079" s="246"/>
      <c r="C1079" s="247"/>
      <c r="D1079" s="229" t="s">
        <v>299</v>
      </c>
      <c r="E1079" s="248" t="s">
        <v>1</v>
      </c>
      <c r="F1079" s="249" t="s">
        <v>301</v>
      </c>
      <c r="G1079" s="247"/>
      <c r="H1079" s="250">
        <v>31.68</v>
      </c>
      <c r="I1079" s="251"/>
      <c r="J1079" s="247"/>
      <c r="K1079" s="247"/>
      <c r="L1079" s="252"/>
      <c r="M1079" s="253"/>
      <c r="N1079" s="254"/>
      <c r="O1079" s="254"/>
      <c r="P1079" s="254"/>
      <c r="Q1079" s="254"/>
      <c r="R1079" s="254"/>
      <c r="S1079" s="254"/>
      <c r="T1079" s="255"/>
      <c r="AT1079" s="256" t="s">
        <v>299</v>
      </c>
      <c r="AU1079" s="256" t="s">
        <v>84</v>
      </c>
      <c r="AV1079" s="13" t="s">
        <v>215</v>
      </c>
      <c r="AW1079" s="13" t="s">
        <v>38</v>
      </c>
      <c r="AX1079" s="13" t="s">
        <v>84</v>
      </c>
      <c r="AY1079" s="256" t="s">
        <v>195</v>
      </c>
    </row>
    <row r="1080" s="1" customFormat="1" ht="16.5" customHeight="1">
      <c r="B1080" s="39"/>
      <c r="C1080" s="217" t="s">
        <v>1847</v>
      </c>
      <c r="D1080" s="217" t="s">
        <v>198</v>
      </c>
      <c r="E1080" s="218" t="s">
        <v>1848</v>
      </c>
      <c r="F1080" s="219" t="s">
        <v>1849</v>
      </c>
      <c r="G1080" s="220" t="s">
        <v>201</v>
      </c>
      <c r="H1080" s="221">
        <v>1</v>
      </c>
      <c r="I1080" s="222"/>
      <c r="J1080" s="223">
        <f>ROUND(I1080*H1080,2)</f>
        <v>0</v>
      </c>
      <c r="K1080" s="219" t="s">
        <v>1</v>
      </c>
      <c r="L1080" s="44"/>
      <c r="M1080" s="224" t="s">
        <v>1</v>
      </c>
      <c r="N1080" s="225" t="s">
        <v>48</v>
      </c>
      <c r="O1080" s="80"/>
      <c r="P1080" s="226">
        <f>O1080*H1080</f>
        <v>0</v>
      </c>
      <c r="Q1080" s="226">
        <v>0</v>
      </c>
      <c r="R1080" s="226">
        <f>Q1080*H1080</f>
        <v>0</v>
      </c>
      <c r="S1080" s="226">
        <v>0</v>
      </c>
      <c r="T1080" s="227">
        <f>S1080*H1080</f>
        <v>0</v>
      </c>
      <c r="AR1080" s="17" t="s">
        <v>1465</v>
      </c>
      <c r="AT1080" s="17" t="s">
        <v>198</v>
      </c>
      <c r="AU1080" s="17" t="s">
        <v>84</v>
      </c>
      <c r="AY1080" s="17" t="s">
        <v>195</v>
      </c>
      <c r="BE1080" s="228">
        <f>IF(N1080="základní",J1080,0)</f>
        <v>0</v>
      </c>
      <c r="BF1080" s="228">
        <f>IF(N1080="snížená",J1080,0)</f>
        <v>0</v>
      </c>
      <c r="BG1080" s="228">
        <f>IF(N1080="zákl. přenesená",J1080,0)</f>
        <v>0</v>
      </c>
      <c r="BH1080" s="228">
        <f>IF(N1080="sníž. přenesená",J1080,0)</f>
        <v>0</v>
      </c>
      <c r="BI1080" s="228">
        <f>IF(N1080="nulová",J1080,0)</f>
        <v>0</v>
      </c>
      <c r="BJ1080" s="17" t="s">
        <v>84</v>
      </c>
      <c r="BK1080" s="228">
        <f>ROUND(I1080*H1080,2)</f>
        <v>0</v>
      </c>
      <c r="BL1080" s="17" t="s">
        <v>1465</v>
      </c>
      <c r="BM1080" s="17" t="s">
        <v>1850</v>
      </c>
    </row>
    <row r="1081" s="12" customFormat="1">
      <c r="B1081" s="235"/>
      <c r="C1081" s="236"/>
      <c r="D1081" s="229" t="s">
        <v>299</v>
      </c>
      <c r="E1081" s="237" t="s">
        <v>1</v>
      </c>
      <c r="F1081" s="238" t="s">
        <v>1851</v>
      </c>
      <c r="G1081" s="236"/>
      <c r="H1081" s="239">
        <v>1</v>
      </c>
      <c r="I1081" s="240"/>
      <c r="J1081" s="236"/>
      <c r="K1081" s="236"/>
      <c r="L1081" s="241"/>
      <c r="M1081" s="242"/>
      <c r="N1081" s="243"/>
      <c r="O1081" s="243"/>
      <c r="P1081" s="243"/>
      <c r="Q1081" s="243"/>
      <c r="R1081" s="243"/>
      <c r="S1081" s="243"/>
      <c r="T1081" s="244"/>
      <c r="AT1081" s="245" t="s">
        <v>299</v>
      </c>
      <c r="AU1081" s="245" t="s">
        <v>84</v>
      </c>
      <c r="AV1081" s="12" t="s">
        <v>86</v>
      </c>
      <c r="AW1081" s="12" t="s">
        <v>38</v>
      </c>
      <c r="AX1081" s="12" t="s">
        <v>77</v>
      </c>
      <c r="AY1081" s="245" t="s">
        <v>195</v>
      </c>
    </row>
    <row r="1082" s="13" customFormat="1">
      <c r="B1082" s="246"/>
      <c r="C1082" s="247"/>
      <c r="D1082" s="229" t="s">
        <v>299</v>
      </c>
      <c r="E1082" s="248" t="s">
        <v>1</v>
      </c>
      <c r="F1082" s="249" t="s">
        <v>301</v>
      </c>
      <c r="G1082" s="247"/>
      <c r="H1082" s="250">
        <v>1</v>
      </c>
      <c r="I1082" s="251"/>
      <c r="J1082" s="247"/>
      <c r="K1082" s="247"/>
      <c r="L1082" s="252"/>
      <c r="M1082" s="253"/>
      <c r="N1082" s="254"/>
      <c r="O1082" s="254"/>
      <c r="P1082" s="254"/>
      <c r="Q1082" s="254"/>
      <c r="R1082" s="254"/>
      <c r="S1082" s="254"/>
      <c r="T1082" s="255"/>
      <c r="AT1082" s="256" t="s">
        <v>299</v>
      </c>
      <c r="AU1082" s="256" t="s">
        <v>84</v>
      </c>
      <c r="AV1082" s="13" t="s">
        <v>215</v>
      </c>
      <c r="AW1082" s="13" t="s">
        <v>38</v>
      </c>
      <c r="AX1082" s="13" t="s">
        <v>84</v>
      </c>
      <c r="AY1082" s="256" t="s">
        <v>195</v>
      </c>
    </row>
    <row r="1083" s="11" customFormat="1" ht="25.92" customHeight="1">
      <c r="B1083" s="201"/>
      <c r="C1083" s="202"/>
      <c r="D1083" s="203" t="s">
        <v>76</v>
      </c>
      <c r="E1083" s="204" t="s">
        <v>1852</v>
      </c>
      <c r="F1083" s="204" t="s">
        <v>1852</v>
      </c>
      <c r="G1083" s="202"/>
      <c r="H1083" s="202"/>
      <c r="I1083" s="205"/>
      <c r="J1083" s="206">
        <f>BK1083</f>
        <v>0</v>
      </c>
      <c r="K1083" s="202"/>
      <c r="L1083" s="207"/>
      <c r="M1083" s="208"/>
      <c r="N1083" s="209"/>
      <c r="O1083" s="209"/>
      <c r="P1083" s="210">
        <f>P1084+P1139+P1149+P1254</f>
        <v>0</v>
      </c>
      <c r="Q1083" s="209"/>
      <c r="R1083" s="210">
        <f>R1084+R1139+R1149+R1254</f>
        <v>0</v>
      </c>
      <c r="S1083" s="209"/>
      <c r="T1083" s="211">
        <f>T1084+T1139+T1149+T1254</f>
        <v>0</v>
      </c>
      <c r="AR1083" s="212" t="s">
        <v>215</v>
      </c>
      <c r="AT1083" s="213" t="s">
        <v>76</v>
      </c>
      <c r="AU1083" s="213" t="s">
        <v>77</v>
      </c>
      <c r="AY1083" s="212" t="s">
        <v>195</v>
      </c>
      <c r="BK1083" s="214">
        <f>BK1084+BK1139+BK1149+BK1254</f>
        <v>0</v>
      </c>
    </row>
    <row r="1084" s="11" customFormat="1" ht="22.8" customHeight="1">
      <c r="B1084" s="201"/>
      <c r="C1084" s="202"/>
      <c r="D1084" s="203" t="s">
        <v>76</v>
      </c>
      <c r="E1084" s="215" t="s">
        <v>1853</v>
      </c>
      <c r="F1084" s="215" t="s">
        <v>1854</v>
      </c>
      <c r="G1084" s="202"/>
      <c r="H1084" s="202"/>
      <c r="I1084" s="205"/>
      <c r="J1084" s="216">
        <f>BK1084</f>
        <v>0</v>
      </c>
      <c r="K1084" s="202"/>
      <c r="L1084" s="207"/>
      <c r="M1084" s="208"/>
      <c r="N1084" s="209"/>
      <c r="O1084" s="209"/>
      <c r="P1084" s="210">
        <f>SUM(P1085:P1138)</f>
        <v>0</v>
      </c>
      <c r="Q1084" s="209"/>
      <c r="R1084" s="210">
        <f>SUM(R1085:R1138)</f>
        <v>0</v>
      </c>
      <c r="S1084" s="209"/>
      <c r="T1084" s="211">
        <f>SUM(T1085:T1138)</f>
        <v>0</v>
      </c>
      <c r="AR1084" s="212" t="s">
        <v>215</v>
      </c>
      <c r="AT1084" s="213" t="s">
        <v>76</v>
      </c>
      <c r="AU1084" s="213" t="s">
        <v>84</v>
      </c>
      <c r="AY1084" s="212" t="s">
        <v>195</v>
      </c>
      <c r="BK1084" s="214">
        <f>SUM(BK1085:BK1138)</f>
        <v>0</v>
      </c>
    </row>
    <row r="1085" s="1" customFormat="1" ht="22.5" customHeight="1">
      <c r="B1085" s="39"/>
      <c r="C1085" s="217" t="s">
        <v>1855</v>
      </c>
      <c r="D1085" s="217" t="s">
        <v>198</v>
      </c>
      <c r="E1085" s="218" t="s">
        <v>1856</v>
      </c>
      <c r="F1085" s="219" t="s">
        <v>1857</v>
      </c>
      <c r="G1085" s="220" t="s">
        <v>1323</v>
      </c>
      <c r="H1085" s="221">
        <v>1</v>
      </c>
      <c r="I1085" s="222"/>
      <c r="J1085" s="223">
        <f>ROUND(I1085*H1085,2)</f>
        <v>0</v>
      </c>
      <c r="K1085" s="219" t="s">
        <v>1255</v>
      </c>
      <c r="L1085" s="44"/>
      <c r="M1085" s="224" t="s">
        <v>1</v>
      </c>
      <c r="N1085" s="225" t="s">
        <v>48</v>
      </c>
      <c r="O1085" s="80"/>
      <c r="P1085" s="226">
        <f>O1085*H1085</f>
        <v>0</v>
      </c>
      <c r="Q1085" s="226">
        <v>0</v>
      </c>
      <c r="R1085" s="226">
        <f>Q1085*H1085</f>
        <v>0</v>
      </c>
      <c r="S1085" s="226">
        <v>0</v>
      </c>
      <c r="T1085" s="227">
        <f>S1085*H1085</f>
        <v>0</v>
      </c>
      <c r="AR1085" s="17" t="s">
        <v>215</v>
      </c>
      <c r="AT1085" s="17" t="s">
        <v>198</v>
      </c>
      <c r="AU1085" s="17" t="s">
        <v>86</v>
      </c>
      <c r="AY1085" s="17" t="s">
        <v>195</v>
      </c>
      <c r="BE1085" s="228">
        <f>IF(N1085="základní",J1085,0)</f>
        <v>0</v>
      </c>
      <c r="BF1085" s="228">
        <f>IF(N1085="snížená",J1085,0)</f>
        <v>0</v>
      </c>
      <c r="BG1085" s="228">
        <f>IF(N1085="zákl. přenesená",J1085,0)</f>
        <v>0</v>
      </c>
      <c r="BH1085" s="228">
        <f>IF(N1085="sníž. přenesená",J1085,0)</f>
        <v>0</v>
      </c>
      <c r="BI1085" s="228">
        <f>IF(N1085="nulová",J1085,0)</f>
        <v>0</v>
      </c>
      <c r="BJ1085" s="17" t="s">
        <v>84</v>
      </c>
      <c r="BK1085" s="228">
        <f>ROUND(I1085*H1085,2)</f>
        <v>0</v>
      </c>
      <c r="BL1085" s="17" t="s">
        <v>215</v>
      </c>
      <c r="BM1085" s="17" t="s">
        <v>1858</v>
      </c>
    </row>
    <row r="1086" s="1" customFormat="1">
      <c r="B1086" s="39"/>
      <c r="C1086" s="40"/>
      <c r="D1086" s="229" t="s">
        <v>205</v>
      </c>
      <c r="E1086" s="40"/>
      <c r="F1086" s="230" t="s">
        <v>1859</v>
      </c>
      <c r="G1086" s="40"/>
      <c r="H1086" s="40"/>
      <c r="I1086" s="144"/>
      <c r="J1086" s="40"/>
      <c r="K1086" s="40"/>
      <c r="L1086" s="44"/>
      <c r="M1086" s="231"/>
      <c r="N1086" s="80"/>
      <c r="O1086" s="80"/>
      <c r="P1086" s="80"/>
      <c r="Q1086" s="80"/>
      <c r="R1086" s="80"/>
      <c r="S1086" s="80"/>
      <c r="T1086" s="81"/>
      <c r="AT1086" s="17" t="s">
        <v>205</v>
      </c>
      <c r="AU1086" s="17" t="s">
        <v>86</v>
      </c>
    </row>
    <row r="1087" s="1" customFormat="1" ht="16.5" customHeight="1">
      <c r="B1087" s="39"/>
      <c r="C1087" s="217" t="s">
        <v>1860</v>
      </c>
      <c r="D1087" s="217" t="s">
        <v>198</v>
      </c>
      <c r="E1087" s="218" t="s">
        <v>1861</v>
      </c>
      <c r="F1087" s="219" t="s">
        <v>1862</v>
      </c>
      <c r="G1087" s="220" t="s">
        <v>1863</v>
      </c>
      <c r="H1087" s="221">
        <v>1</v>
      </c>
      <c r="I1087" s="222"/>
      <c r="J1087" s="223">
        <f>ROUND(I1087*H1087,2)</f>
        <v>0</v>
      </c>
      <c r="K1087" s="219" t="s">
        <v>1255</v>
      </c>
      <c r="L1087" s="44"/>
      <c r="M1087" s="224" t="s">
        <v>1</v>
      </c>
      <c r="N1087" s="225" t="s">
        <v>48</v>
      </c>
      <c r="O1087" s="80"/>
      <c r="P1087" s="226">
        <f>O1087*H1087</f>
        <v>0</v>
      </c>
      <c r="Q1087" s="226">
        <v>0</v>
      </c>
      <c r="R1087" s="226">
        <f>Q1087*H1087</f>
        <v>0</v>
      </c>
      <c r="S1087" s="226">
        <v>0</v>
      </c>
      <c r="T1087" s="227">
        <f>S1087*H1087</f>
        <v>0</v>
      </c>
      <c r="AR1087" s="17" t="s">
        <v>215</v>
      </c>
      <c r="AT1087" s="17" t="s">
        <v>198</v>
      </c>
      <c r="AU1087" s="17" t="s">
        <v>86</v>
      </c>
      <c r="AY1087" s="17" t="s">
        <v>195</v>
      </c>
      <c r="BE1087" s="228">
        <f>IF(N1087="základní",J1087,0)</f>
        <v>0</v>
      </c>
      <c r="BF1087" s="228">
        <f>IF(N1087="snížená",J1087,0)</f>
        <v>0</v>
      </c>
      <c r="BG1087" s="228">
        <f>IF(N1087="zákl. přenesená",J1087,0)</f>
        <v>0</v>
      </c>
      <c r="BH1087" s="228">
        <f>IF(N1087="sníž. přenesená",J1087,0)</f>
        <v>0</v>
      </c>
      <c r="BI1087" s="228">
        <f>IF(N1087="nulová",J1087,0)</f>
        <v>0</v>
      </c>
      <c r="BJ1087" s="17" t="s">
        <v>84</v>
      </c>
      <c r="BK1087" s="228">
        <f>ROUND(I1087*H1087,2)</f>
        <v>0</v>
      </c>
      <c r="BL1087" s="17" t="s">
        <v>215</v>
      </c>
      <c r="BM1087" s="17" t="s">
        <v>1864</v>
      </c>
    </row>
    <row r="1088" s="1" customFormat="1">
      <c r="B1088" s="39"/>
      <c r="C1088" s="40"/>
      <c r="D1088" s="229" t="s">
        <v>205</v>
      </c>
      <c r="E1088" s="40"/>
      <c r="F1088" s="230" t="s">
        <v>1859</v>
      </c>
      <c r="G1088" s="40"/>
      <c r="H1088" s="40"/>
      <c r="I1088" s="144"/>
      <c r="J1088" s="40"/>
      <c r="K1088" s="40"/>
      <c r="L1088" s="44"/>
      <c r="M1088" s="231"/>
      <c r="N1088" s="80"/>
      <c r="O1088" s="80"/>
      <c r="P1088" s="80"/>
      <c r="Q1088" s="80"/>
      <c r="R1088" s="80"/>
      <c r="S1088" s="80"/>
      <c r="T1088" s="81"/>
      <c r="AT1088" s="17" t="s">
        <v>205</v>
      </c>
      <c r="AU1088" s="17" t="s">
        <v>86</v>
      </c>
    </row>
    <row r="1089" s="1" customFormat="1" ht="16.5" customHeight="1">
      <c r="B1089" s="39"/>
      <c r="C1089" s="217" t="s">
        <v>1865</v>
      </c>
      <c r="D1089" s="217" t="s">
        <v>198</v>
      </c>
      <c r="E1089" s="218" t="s">
        <v>1866</v>
      </c>
      <c r="F1089" s="219" t="s">
        <v>1867</v>
      </c>
      <c r="G1089" s="220" t="s">
        <v>1863</v>
      </c>
      <c r="H1089" s="221">
        <v>1</v>
      </c>
      <c r="I1089" s="222"/>
      <c r="J1089" s="223">
        <f>ROUND(I1089*H1089,2)</f>
        <v>0</v>
      </c>
      <c r="K1089" s="219" t="s">
        <v>1255</v>
      </c>
      <c r="L1089" s="44"/>
      <c r="M1089" s="224" t="s">
        <v>1</v>
      </c>
      <c r="N1089" s="225" t="s">
        <v>48</v>
      </c>
      <c r="O1089" s="80"/>
      <c r="P1089" s="226">
        <f>O1089*H1089</f>
        <v>0</v>
      </c>
      <c r="Q1089" s="226">
        <v>0</v>
      </c>
      <c r="R1089" s="226">
        <f>Q1089*H1089</f>
        <v>0</v>
      </c>
      <c r="S1089" s="226">
        <v>0</v>
      </c>
      <c r="T1089" s="227">
        <f>S1089*H1089</f>
        <v>0</v>
      </c>
      <c r="AR1089" s="17" t="s">
        <v>215</v>
      </c>
      <c r="AT1089" s="17" t="s">
        <v>198</v>
      </c>
      <c r="AU1089" s="17" t="s">
        <v>86</v>
      </c>
      <c r="AY1089" s="17" t="s">
        <v>195</v>
      </c>
      <c r="BE1089" s="228">
        <f>IF(N1089="základní",J1089,0)</f>
        <v>0</v>
      </c>
      <c r="BF1089" s="228">
        <f>IF(N1089="snížená",J1089,0)</f>
        <v>0</v>
      </c>
      <c r="BG1089" s="228">
        <f>IF(N1089="zákl. přenesená",J1089,0)</f>
        <v>0</v>
      </c>
      <c r="BH1089" s="228">
        <f>IF(N1089="sníž. přenesená",J1089,0)</f>
        <v>0</v>
      </c>
      <c r="BI1089" s="228">
        <f>IF(N1089="nulová",J1089,0)</f>
        <v>0</v>
      </c>
      <c r="BJ1089" s="17" t="s">
        <v>84</v>
      </c>
      <c r="BK1089" s="228">
        <f>ROUND(I1089*H1089,2)</f>
        <v>0</v>
      </c>
      <c r="BL1089" s="17" t="s">
        <v>215</v>
      </c>
      <c r="BM1089" s="17" t="s">
        <v>1868</v>
      </c>
    </row>
    <row r="1090" s="1" customFormat="1">
      <c r="B1090" s="39"/>
      <c r="C1090" s="40"/>
      <c r="D1090" s="229" t="s">
        <v>205</v>
      </c>
      <c r="E1090" s="40"/>
      <c r="F1090" s="230" t="s">
        <v>1859</v>
      </c>
      <c r="G1090" s="40"/>
      <c r="H1090" s="40"/>
      <c r="I1090" s="144"/>
      <c r="J1090" s="40"/>
      <c r="K1090" s="40"/>
      <c r="L1090" s="44"/>
      <c r="M1090" s="231"/>
      <c r="N1090" s="80"/>
      <c r="O1090" s="80"/>
      <c r="P1090" s="80"/>
      <c r="Q1090" s="80"/>
      <c r="R1090" s="80"/>
      <c r="S1090" s="80"/>
      <c r="T1090" s="81"/>
      <c r="AT1090" s="17" t="s">
        <v>205</v>
      </c>
      <c r="AU1090" s="17" t="s">
        <v>86</v>
      </c>
    </row>
    <row r="1091" s="1" customFormat="1" ht="22.5" customHeight="1">
      <c r="B1091" s="39"/>
      <c r="C1091" s="217" t="s">
        <v>1869</v>
      </c>
      <c r="D1091" s="217" t="s">
        <v>198</v>
      </c>
      <c r="E1091" s="218" t="s">
        <v>1870</v>
      </c>
      <c r="F1091" s="219" t="s">
        <v>1871</v>
      </c>
      <c r="G1091" s="220" t="s">
        <v>321</v>
      </c>
      <c r="H1091" s="221">
        <v>21.216000000000001</v>
      </c>
      <c r="I1091" s="222"/>
      <c r="J1091" s="223">
        <f>ROUND(I1091*H1091,2)</f>
        <v>0</v>
      </c>
      <c r="K1091" s="219" t="s">
        <v>1255</v>
      </c>
      <c r="L1091" s="44"/>
      <c r="M1091" s="224" t="s">
        <v>1</v>
      </c>
      <c r="N1091" s="225" t="s">
        <v>48</v>
      </c>
      <c r="O1091" s="80"/>
      <c r="P1091" s="226">
        <f>O1091*H1091</f>
        <v>0</v>
      </c>
      <c r="Q1091" s="226">
        <v>0</v>
      </c>
      <c r="R1091" s="226">
        <f>Q1091*H1091</f>
        <v>0</v>
      </c>
      <c r="S1091" s="226">
        <v>0</v>
      </c>
      <c r="T1091" s="227">
        <f>S1091*H1091</f>
        <v>0</v>
      </c>
      <c r="AR1091" s="17" t="s">
        <v>215</v>
      </c>
      <c r="AT1091" s="17" t="s">
        <v>198</v>
      </c>
      <c r="AU1091" s="17" t="s">
        <v>86</v>
      </c>
      <c r="AY1091" s="17" t="s">
        <v>195</v>
      </c>
      <c r="BE1091" s="228">
        <f>IF(N1091="základní",J1091,0)</f>
        <v>0</v>
      </c>
      <c r="BF1091" s="228">
        <f>IF(N1091="snížená",J1091,0)</f>
        <v>0</v>
      </c>
      <c r="BG1091" s="228">
        <f>IF(N1091="zákl. přenesená",J1091,0)</f>
        <v>0</v>
      </c>
      <c r="BH1091" s="228">
        <f>IF(N1091="sníž. přenesená",J1091,0)</f>
        <v>0</v>
      </c>
      <c r="BI1091" s="228">
        <f>IF(N1091="nulová",J1091,0)</f>
        <v>0</v>
      </c>
      <c r="BJ1091" s="17" t="s">
        <v>84</v>
      </c>
      <c r="BK1091" s="228">
        <f>ROUND(I1091*H1091,2)</f>
        <v>0</v>
      </c>
      <c r="BL1091" s="17" t="s">
        <v>215</v>
      </c>
      <c r="BM1091" s="17" t="s">
        <v>1872</v>
      </c>
    </row>
    <row r="1092" s="1" customFormat="1">
      <c r="B1092" s="39"/>
      <c r="C1092" s="40"/>
      <c r="D1092" s="229" t="s">
        <v>205</v>
      </c>
      <c r="E1092" s="40"/>
      <c r="F1092" s="230" t="s">
        <v>1859</v>
      </c>
      <c r="G1092" s="40"/>
      <c r="H1092" s="40"/>
      <c r="I1092" s="144"/>
      <c r="J1092" s="40"/>
      <c r="K1092" s="40"/>
      <c r="L1092" s="44"/>
      <c r="M1092" s="231"/>
      <c r="N1092" s="80"/>
      <c r="O1092" s="80"/>
      <c r="P1092" s="80"/>
      <c r="Q1092" s="80"/>
      <c r="R1092" s="80"/>
      <c r="S1092" s="80"/>
      <c r="T1092" s="81"/>
      <c r="AT1092" s="17" t="s">
        <v>205</v>
      </c>
      <c r="AU1092" s="17" t="s">
        <v>86</v>
      </c>
    </row>
    <row r="1093" s="1" customFormat="1" ht="22.5" customHeight="1">
      <c r="B1093" s="39"/>
      <c r="C1093" s="217" t="s">
        <v>1873</v>
      </c>
      <c r="D1093" s="217" t="s">
        <v>198</v>
      </c>
      <c r="E1093" s="218" t="s">
        <v>1874</v>
      </c>
      <c r="F1093" s="219" t="s">
        <v>1875</v>
      </c>
      <c r="G1093" s="220" t="s">
        <v>1323</v>
      </c>
      <c r="H1093" s="221">
        <v>1</v>
      </c>
      <c r="I1093" s="222"/>
      <c r="J1093" s="223">
        <f>ROUND(I1093*H1093,2)</f>
        <v>0</v>
      </c>
      <c r="K1093" s="219" t="s">
        <v>1255</v>
      </c>
      <c r="L1093" s="44"/>
      <c r="M1093" s="224" t="s">
        <v>1</v>
      </c>
      <c r="N1093" s="225" t="s">
        <v>48</v>
      </c>
      <c r="O1093" s="80"/>
      <c r="P1093" s="226">
        <f>O1093*H1093</f>
        <v>0</v>
      </c>
      <c r="Q1093" s="226">
        <v>0</v>
      </c>
      <c r="R1093" s="226">
        <f>Q1093*H1093</f>
        <v>0</v>
      </c>
      <c r="S1093" s="226">
        <v>0</v>
      </c>
      <c r="T1093" s="227">
        <f>S1093*H1093</f>
        <v>0</v>
      </c>
      <c r="AR1093" s="17" t="s">
        <v>215</v>
      </c>
      <c r="AT1093" s="17" t="s">
        <v>198</v>
      </c>
      <c r="AU1093" s="17" t="s">
        <v>86</v>
      </c>
      <c r="AY1093" s="17" t="s">
        <v>195</v>
      </c>
      <c r="BE1093" s="228">
        <f>IF(N1093="základní",J1093,0)</f>
        <v>0</v>
      </c>
      <c r="BF1093" s="228">
        <f>IF(N1093="snížená",J1093,0)</f>
        <v>0</v>
      </c>
      <c r="BG1093" s="228">
        <f>IF(N1093="zákl. přenesená",J1093,0)</f>
        <v>0</v>
      </c>
      <c r="BH1093" s="228">
        <f>IF(N1093="sníž. přenesená",J1093,0)</f>
        <v>0</v>
      </c>
      <c r="BI1093" s="228">
        <f>IF(N1093="nulová",J1093,0)</f>
        <v>0</v>
      </c>
      <c r="BJ1093" s="17" t="s">
        <v>84</v>
      </c>
      <c r="BK1093" s="228">
        <f>ROUND(I1093*H1093,2)</f>
        <v>0</v>
      </c>
      <c r="BL1093" s="17" t="s">
        <v>215</v>
      </c>
      <c r="BM1093" s="17" t="s">
        <v>1876</v>
      </c>
    </row>
    <row r="1094" s="1" customFormat="1">
      <c r="B1094" s="39"/>
      <c r="C1094" s="40"/>
      <c r="D1094" s="229" t="s">
        <v>205</v>
      </c>
      <c r="E1094" s="40"/>
      <c r="F1094" s="230" t="s">
        <v>1859</v>
      </c>
      <c r="G1094" s="40"/>
      <c r="H1094" s="40"/>
      <c r="I1094" s="144"/>
      <c r="J1094" s="40"/>
      <c r="K1094" s="40"/>
      <c r="L1094" s="44"/>
      <c r="M1094" s="231"/>
      <c r="N1094" s="80"/>
      <c r="O1094" s="80"/>
      <c r="P1094" s="80"/>
      <c r="Q1094" s="80"/>
      <c r="R1094" s="80"/>
      <c r="S1094" s="80"/>
      <c r="T1094" s="81"/>
      <c r="AT1094" s="17" t="s">
        <v>205</v>
      </c>
      <c r="AU1094" s="17" t="s">
        <v>86</v>
      </c>
    </row>
    <row r="1095" s="1" customFormat="1" ht="16.5" customHeight="1">
      <c r="B1095" s="39"/>
      <c r="C1095" s="217" t="s">
        <v>1877</v>
      </c>
      <c r="D1095" s="217" t="s">
        <v>198</v>
      </c>
      <c r="E1095" s="218" t="s">
        <v>1878</v>
      </c>
      <c r="F1095" s="219" t="s">
        <v>1879</v>
      </c>
      <c r="G1095" s="220" t="s">
        <v>1323</v>
      </c>
      <c r="H1095" s="221">
        <v>1</v>
      </c>
      <c r="I1095" s="222"/>
      <c r="J1095" s="223">
        <f>ROUND(I1095*H1095,2)</f>
        <v>0</v>
      </c>
      <c r="K1095" s="219" t="s">
        <v>1255</v>
      </c>
      <c r="L1095" s="44"/>
      <c r="M1095" s="224" t="s">
        <v>1</v>
      </c>
      <c r="N1095" s="225" t="s">
        <v>48</v>
      </c>
      <c r="O1095" s="80"/>
      <c r="P1095" s="226">
        <f>O1095*H1095</f>
        <v>0</v>
      </c>
      <c r="Q1095" s="226">
        <v>0</v>
      </c>
      <c r="R1095" s="226">
        <f>Q1095*H1095</f>
        <v>0</v>
      </c>
      <c r="S1095" s="226">
        <v>0</v>
      </c>
      <c r="T1095" s="227">
        <f>S1095*H1095</f>
        <v>0</v>
      </c>
      <c r="AR1095" s="17" t="s">
        <v>215</v>
      </c>
      <c r="AT1095" s="17" t="s">
        <v>198</v>
      </c>
      <c r="AU1095" s="17" t="s">
        <v>86</v>
      </c>
      <c r="AY1095" s="17" t="s">
        <v>195</v>
      </c>
      <c r="BE1095" s="228">
        <f>IF(N1095="základní",J1095,0)</f>
        <v>0</v>
      </c>
      <c r="BF1095" s="228">
        <f>IF(N1095="snížená",J1095,0)</f>
        <v>0</v>
      </c>
      <c r="BG1095" s="228">
        <f>IF(N1095="zákl. přenesená",J1095,0)</f>
        <v>0</v>
      </c>
      <c r="BH1095" s="228">
        <f>IF(N1095="sníž. přenesená",J1095,0)</f>
        <v>0</v>
      </c>
      <c r="BI1095" s="228">
        <f>IF(N1095="nulová",J1095,0)</f>
        <v>0</v>
      </c>
      <c r="BJ1095" s="17" t="s">
        <v>84</v>
      </c>
      <c r="BK1095" s="228">
        <f>ROUND(I1095*H1095,2)</f>
        <v>0</v>
      </c>
      <c r="BL1095" s="17" t="s">
        <v>215</v>
      </c>
      <c r="BM1095" s="17" t="s">
        <v>1880</v>
      </c>
    </row>
    <row r="1096" s="1" customFormat="1">
      <c r="B1096" s="39"/>
      <c r="C1096" s="40"/>
      <c r="D1096" s="229" t="s">
        <v>205</v>
      </c>
      <c r="E1096" s="40"/>
      <c r="F1096" s="230" t="s">
        <v>1859</v>
      </c>
      <c r="G1096" s="40"/>
      <c r="H1096" s="40"/>
      <c r="I1096" s="144"/>
      <c r="J1096" s="40"/>
      <c r="K1096" s="40"/>
      <c r="L1096" s="44"/>
      <c r="M1096" s="231"/>
      <c r="N1096" s="80"/>
      <c r="O1096" s="80"/>
      <c r="P1096" s="80"/>
      <c r="Q1096" s="80"/>
      <c r="R1096" s="80"/>
      <c r="S1096" s="80"/>
      <c r="T1096" s="81"/>
      <c r="AT1096" s="17" t="s">
        <v>205</v>
      </c>
      <c r="AU1096" s="17" t="s">
        <v>86</v>
      </c>
    </row>
    <row r="1097" s="1" customFormat="1" ht="16.5" customHeight="1">
      <c r="B1097" s="39"/>
      <c r="C1097" s="217" t="s">
        <v>1881</v>
      </c>
      <c r="D1097" s="217" t="s">
        <v>198</v>
      </c>
      <c r="E1097" s="218" t="s">
        <v>1882</v>
      </c>
      <c r="F1097" s="219" t="s">
        <v>1883</v>
      </c>
      <c r="G1097" s="220" t="s">
        <v>1323</v>
      </c>
      <c r="H1097" s="221">
        <v>4</v>
      </c>
      <c r="I1097" s="222"/>
      <c r="J1097" s="223">
        <f>ROUND(I1097*H1097,2)</f>
        <v>0</v>
      </c>
      <c r="K1097" s="219" t="s">
        <v>1255</v>
      </c>
      <c r="L1097" s="44"/>
      <c r="M1097" s="224" t="s">
        <v>1</v>
      </c>
      <c r="N1097" s="225" t="s">
        <v>48</v>
      </c>
      <c r="O1097" s="80"/>
      <c r="P1097" s="226">
        <f>O1097*H1097</f>
        <v>0</v>
      </c>
      <c r="Q1097" s="226">
        <v>0</v>
      </c>
      <c r="R1097" s="226">
        <f>Q1097*H1097</f>
        <v>0</v>
      </c>
      <c r="S1097" s="226">
        <v>0</v>
      </c>
      <c r="T1097" s="227">
        <f>S1097*H1097</f>
        <v>0</v>
      </c>
      <c r="AR1097" s="17" t="s">
        <v>215</v>
      </c>
      <c r="AT1097" s="17" t="s">
        <v>198</v>
      </c>
      <c r="AU1097" s="17" t="s">
        <v>86</v>
      </c>
      <c r="AY1097" s="17" t="s">
        <v>195</v>
      </c>
      <c r="BE1097" s="228">
        <f>IF(N1097="základní",J1097,0)</f>
        <v>0</v>
      </c>
      <c r="BF1097" s="228">
        <f>IF(N1097="snížená",J1097,0)</f>
        <v>0</v>
      </c>
      <c r="BG1097" s="228">
        <f>IF(N1097="zákl. přenesená",J1097,0)</f>
        <v>0</v>
      </c>
      <c r="BH1097" s="228">
        <f>IF(N1097="sníž. přenesená",J1097,0)</f>
        <v>0</v>
      </c>
      <c r="BI1097" s="228">
        <f>IF(N1097="nulová",J1097,0)</f>
        <v>0</v>
      </c>
      <c r="BJ1097" s="17" t="s">
        <v>84</v>
      </c>
      <c r="BK1097" s="228">
        <f>ROUND(I1097*H1097,2)</f>
        <v>0</v>
      </c>
      <c r="BL1097" s="17" t="s">
        <v>215</v>
      </c>
      <c r="BM1097" s="17" t="s">
        <v>1884</v>
      </c>
    </row>
    <row r="1098" s="1" customFormat="1">
      <c r="B1098" s="39"/>
      <c r="C1098" s="40"/>
      <c r="D1098" s="229" t="s">
        <v>205</v>
      </c>
      <c r="E1098" s="40"/>
      <c r="F1098" s="230" t="s">
        <v>1859</v>
      </c>
      <c r="G1098" s="40"/>
      <c r="H1098" s="40"/>
      <c r="I1098" s="144"/>
      <c r="J1098" s="40"/>
      <c r="K1098" s="40"/>
      <c r="L1098" s="44"/>
      <c r="M1098" s="231"/>
      <c r="N1098" s="80"/>
      <c r="O1098" s="80"/>
      <c r="P1098" s="80"/>
      <c r="Q1098" s="80"/>
      <c r="R1098" s="80"/>
      <c r="S1098" s="80"/>
      <c r="T1098" s="81"/>
      <c r="AT1098" s="17" t="s">
        <v>205</v>
      </c>
      <c r="AU1098" s="17" t="s">
        <v>86</v>
      </c>
    </row>
    <row r="1099" s="1" customFormat="1" ht="16.5" customHeight="1">
      <c r="B1099" s="39"/>
      <c r="C1099" s="217" t="s">
        <v>1885</v>
      </c>
      <c r="D1099" s="217" t="s">
        <v>198</v>
      </c>
      <c r="E1099" s="218" t="s">
        <v>1886</v>
      </c>
      <c r="F1099" s="219" t="s">
        <v>1887</v>
      </c>
      <c r="G1099" s="220" t="s">
        <v>1323</v>
      </c>
      <c r="H1099" s="221">
        <v>2</v>
      </c>
      <c r="I1099" s="222"/>
      <c r="J1099" s="223">
        <f>ROUND(I1099*H1099,2)</f>
        <v>0</v>
      </c>
      <c r="K1099" s="219" t="s">
        <v>1255</v>
      </c>
      <c r="L1099" s="44"/>
      <c r="M1099" s="224" t="s">
        <v>1</v>
      </c>
      <c r="N1099" s="225" t="s">
        <v>48</v>
      </c>
      <c r="O1099" s="80"/>
      <c r="P1099" s="226">
        <f>O1099*H1099</f>
        <v>0</v>
      </c>
      <c r="Q1099" s="226">
        <v>0</v>
      </c>
      <c r="R1099" s="226">
        <f>Q1099*H1099</f>
        <v>0</v>
      </c>
      <c r="S1099" s="226">
        <v>0</v>
      </c>
      <c r="T1099" s="227">
        <f>S1099*H1099</f>
        <v>0</v>
      </c>
      <c r="AR1099" s="17" t="s">
        <v>215</v>
      </c>
      <c r="AT1099" s="17" t="s">
        <v>198</v>
      </c>
      <c r="AU1099" s="17" t="s">
        <v>86</v>
      </c>
      <c r="AY1099" s="17" t="s">
        <v>195</v>
      </c>
      <c r="BE1099" s="228">
        <f>IF(N1099="základní",J1099,0)</f>
        <v>0</v>
      </c>
      <c r="BF1099" s="228">
        <f>IF(N1099="snížená",J1099,0)</f>
        <v>0</v>
      </c>
      <c r="BG1099" s="228">
        <f>IF(N1099="zákl. přenesená",J1099,0)</f>
        <v>0</v>
      </c>
      <c r="BH1099" s="228">
        <f>IF(N1099="sníž. přenesená",J1099,0)</f>
        <v>0</v>
      </c>
      <c r="BI1099" s="228">
        <f>IF(N1099="nulová",J1099,0)</f>
        <v>0</v>
      </c>
      <c r="BJ1099" s="17" t="s">
        <v>84</v>
      </c>
      <c r="BK1099" s="228">
        <f>ROUND(I1099*H1099,2)</f>
        <v>0</v>
      </c>
      <c r="BL1099" s="17" t="s">
        <v>215</v>
      </c>
      <c r="BM1099" s="17" t="s">
        <v>1888</v>
      </c>
    </row>
    <row r="1100" s="1" customFormat="1">
      <c r="B1100" s="39"/>
      <c r="C1100" s="40"/>
      <c r="D1100" s="229" t="s">
        <v>205</v>
      </c>
      <c r="E1100" s="40"/>
      <c r="F1100" s="230" t="s">
        <v>1859</v>
      </c>
      <c r="G1100" s="40"/>
      <c r="H1100" s="40"/>
      <c r="I1100" s="144"/>
      <c r="J1100" s="40"/>
      <c r="K1100" s="40"/>
      <c r="L1100" s="44"/>
      <c r="M1100" s="231"/>
      <c r="N1100" s="80"/>
      <c r="O1100" s="80"/>
      <c r="P1100" s="80"/>
      <c r="Q1100" s="80"/>
      <c r="R1100" s="80"/>
      <c r="S1100" s="80"/>
      <c r="T1100" s="81"/>
      <c r="AT1100" s="17" t="s">
        <v>205</v>
      </c>
      <c r="AU1100" s="17" t="s">
        <v>86</v>
      </c>
    </row>
    <row r="1101" s="1" customFormat="1" ht="16.5" customHeight="1">
      <c r="B1101" s="39"/>
      <c r="C1101" s="217" t="s">
        <v>1889</v>
      </c>
      <c r="D1101" s="217" t="s">
        <v>198</v>
      </c>
      <c r="E1101" s="218" t="s">
        <v>1890</v>
      </c>
      <c r="F1101" s="219" t="s">
        <v>1891</v>
      </c>
      <c r="G1101" s="220" t="s">
        <v>1323</v>
      </c>
      <c r="H1101" s="221">
        <v>2</v>
      </c>
      <c r="I1101" s="222"/>
      <c r="J1101" s="223">
        <f>ROUND(I1101*H1101,2)</f>
        <v>0</v>
      </c>
      <c r="K1101" s="219" t="s">
        <v>1255</v>
      </c>
      <c r="L1101" s="44"/>
      <c r="M1101" s="224" t="s">
        <v>1</v>
      </c>
      <c r="N1101" s="225" t="s">
        <v>48</v>
      </c>
      <c r="O1101" s="80"/>
      <c r="P1101" s="226">
        <f>O1101*H1101</f>
        <v>0</v>
      </c>
      <c r="Q1101" s="226">
        <v>0</v>
      </c>
      <c r="R1101" s="226">
        <f>Q1101*H1101</f>
        <v>0</v>
      </c>
      <c r="S1101" s="226">
        <v>0</v>
      </c>
      <c r="T1101" s="227">
        <f>S1101*H1101</f>
        <v>0</v>
      </c>
      <c r="AR1101" s="17" t="s">
        <v>215</v>
      </c>
      <c r="AT1101" s="17" t="s">
        <v>198</v>
      </c>
      <c r="AU1101" s="17" t="s">
        <v>86</v>
      </c>
      <c r="AY1101" s="17" t="s">
        <v>195</v>
      </c>
      <c r="BE1101" s="228">
        <f>IF(N1101="základní",J1101,0)</f>
        <v>0</v>
      </c>
      <c r="BF1101" s="228">
        <f>IF(N1101="snížená",J1101,0)</f>
        <v>0</v>
      </c>
      <c r="BG1101" s="228">
        <f>IF(N1101="zákl. přenesená",J1101,0)</f>
        <v>0</v>
      </c>
      <c r="BH1101" s="228">
        <f>IF(N1101="sníž. přenesená",J1101,0)</f>
        <v>0</v>
      </c>
      <c r="BI1101" s="228">
        <f>IF(N1101="nulová",J1101,0)</f>
        <v>0</v>
      </c>
      <c r="BJ1101" s="17" t="s">
        <v>84</v>
      </c>
      <c r="BK1101" s="228">
        <f>ROUND(I1101*H1101,2)</f>
        <v>0</v>
      </c>
      <c r="BL1101" s="17" t="s">
        <v>215</v>
      </c>
      <c r="BM1101" s="17" t="s">
        <v>1892</v>
      </c>
    </row>
    <row r="1102" s="1" customFormat="1">
      <c r="B1102" s="39"/>
      <c r="C1102" s="40"/>
      <c r="D1102" s="229" t="s">
        <v>205</v>
      </c>
      <c r="E1102" s="40"/>
      <c r="F1102" s="230" t="s">
        <v>1859</v>
      </c>
      <c r="G1102" s="40"/>
      <c r="H1102" s="40"/>
      <c r="I1102" s="144"/>
      <c r="J1102" s="40"/>
      <c r="K1102" s="40"/>
      <c r="L1102" s="44"/>
      <c r="M1102" s="231"/>
      <c r="N1102" s="80"/>
      <c r="O1102" s="80"/>
      <c r="P1102" s="80"/>
      <c r="Q1102" s="80"/>
      <c r="R1102" s="80"/>
      <c r="S1102" s="80"/>
      <c r="T1102" s="81"/>
      <c r="AT1102" s="17" t="s">
        <v>205</v>
      </c>
      <c r="AU1102" s="17" t="s">
        <v>86</v>
      </c>
    </row>
    <row r="1103" s="1" customFormat="1" ht="16.5" customHeight="1">
      <c r="B1103" s="39"/>
      <c r="C1103" s="217" t="s">
        <v>1893</v>
      </c>
      <c r="D1103" s="217" t="s">
        <v>198</v>
      </c>
      <c r="E1103" s="218" t="s">
        <v>1894</v>
      </c>
      <c r="F1103" s="219" t="s">
        <v>1895</v>
      </c>
      <c r="G1103" s="220" t="s">
        <v>1323</v>
      </c>
      <c r="H1103" s="221">
        <v>1</v>
      </c>
      <c r="I1103" s="222"/>
      <c r="J1103" s="223">
        <f>ROUND(I1103*H1103,2)</f>
        <v>0</v>
      </c>
      <c r="K1103" s="219" t="s">
        <v>1255</v>
      </c>
      <c r="L1103" s="44"/>
      <c r="M1103" s="224" t="s">
        <v>1</v>
      </c>
      <c r="N1103" s="225" t="s">
        <v>48</v>
      </c>
      <c r="O1103" s="80"/>
      <c r="P1103" s="226">
        <f>O1103*H1103</f>
        <v>0</v>
      </c>
      <c r="Q1103" s="226">
        <v>0</v>
      </c>
      <c r="R1103" s="226">
        <f>Q1103*H1103</f>
        <v>0</v>
      </c>
      <c r="S1103" s="226">
        <v>0</v>
      </c>
      <c r="T1103" s="227">
        <f>S1103*H1103</f>
        <v>0</v>
      </c>
      <c r="AR1103" s="17" t="s">
        <v>215</v>
      </c>
      <c r="AT1103" s="17" t="s">
        <v>198</v>
      </c>
      <c r="AU1103" s="17" t="s">
        <v>86</v>
      </c>
      <c r="AY1103" s="17" t="s">
        <v>195</v>
      </c>
      <c r="BE1103" s="228">
        <f>IF(N1103="základní",J1103,0)</f>
        <v>0</v>
      </c>
      <c r="BF1103" s="228">
        <f>IF(N1103="snížená",J1103,0)</f>
        <v>0</v>
      </c>
      <c r="BG1103" s="228">
        <f>IF(N1103="zákl. přenesená",J1103,0)</f>
        <v>0</v>
      </c>
      <c r="BH1103" s="228">
        <f>IF(N1103="sníž. přenesená",J1103,0)</f>
        <v>0</v>
      </c>
      <c r="BI1103" s="228">
        <f>IF(N1103="nulová",J1103,0)</f>
        <v>0</v>
      </c>
      <c r="BJ1103" s="17" t="s">
        <v>84</v>
      </c>
      <c r="BK1103" s="228">
        <f>ROUND(I1103*H1103,2)</f>
        <v>0</v>
      </c>
      <c r="BL1103" s="17" t="s">
        <v>215</v>
      </c>
      <c r="BM1103" s="17" t="s">
        <v>1896</v>
      </c>
    </row>
    <row r="1104" s="1" customFormat="1">
      <c r="B1104" s="39"/>
      <c r="C1104" s="40"/>
      <c r="D1104" s="229" t="s">
        <v>205</v>
      </c>
      <c r="E1104" s="40"/>
      <c r="F1104" s="230" t="s">
        <v>1859</v>
      </c>
      <c r="G1104" s="40"/>
      <c r="H1104" s="40"/>
      <c r="I1104" s="144"/>
      <c r="J1104" s="40"/>
      <c r="K1104" s="40"/>
      <c r="L1104" s="44"/>
      <c r="M1104" s="231"/>
      <c r="N1104" s="80"/>
      <c r="O1104" s="80"/>
      <c r="P1104" s="80"/>
      <c r="Q1104" s="80"/>
      <c r="R1104" s="80"/>
      <c r="S1104" s="80"/>
      <c r="T1104" s="81"/>
      <c r="AT1104" s="17" t="s">
        <v>205</v>
      </c>
      <c r="AU1104" s="17" t="s">
        <v>86</v>
      </c>
    </row>
    <row r="1105" s="1" customFormat="1" ht="16.5" customHeight="1">
      <c r="B1105" s="39"/>
      <c r="C1105" s="217" t="s">
        <v>1897</v>
      </c>
      <c r="D1105" s="217" t="s">
        <v>198</v>
      </c>
      <c r="E1105" s="218" t="s">
        <v>1898</v>
      </c>
      <c r="F1105" s="219" t="s">
        <v>1899</v>
      </c>
      <c r="G1105" s="220" t="s">
        <v>1323</v>
      </c>
      <c r="H1105" s="221">
        <v>1</v>
      </c>
      <c r="I1105" s="222"/>
      <c r="J1105" s="223">
        <f>ROUND(I1105*H1105,2)</f>
        <v>0</v>
      </c>
      <c r="K1105" s="219" t="s">
        <v>1255</v>
      </c>
      <c r="L1105" s="44"/>
      <c r="M1105" s="224" t="s">
        <v>1</v>
      </c>
      <c r="N1105" s="225" t="s">
        <v>48</v>
      </c>
      <c r="O1105" s="80"/>
      <c r="P1105" s="226">
        <f>O1105*H1105</f>
        <v>0</v>
      </c>
      <c r="Q1105" s="226">
        <v>0</v>
      </c>
      <c r="R1105" s="226">
        <f>Q1105*H1105</f>
        <v>0</v>
      </c>
      <c r="S1105" s="226">
        <v>0</v>
      </c>
      <c r="T1105" s="227">
        <f>S1105*H1105</f>
        <v>0</v>
      </c>
      <c r="AR1105" s="17" t="s">
        <v>215</v>
      </c>
      <c r="AT1105" s="17" t="s">
        <v>198</v>
      </c>
      <c r="AU1105" s="17" t="s">
        <v>86</v>
      </c>
      <c r="AY1105" s="17" t="s">
        <v>195</v>
      </c>
      <c r="BE1105" s="228">
        <f>IF(N1105="základní",J1105,0)</f>
        <v>0</v>
      </c>
      <c r="BF1105" s="228">
        <f>IF(N1105="snížená",J1105,0)</f>
        <v>0</v>
      </c>
      <c r="BG1105" s="228">
        <f>IF(N1105="zákl. přenesená",J1105,0)</f>
        <v>0</v>
      </c>
      <c r="BH1105" s="228">
        <f>IF(N1105="sníž. přenesená",J1105,0)</f>
        <v>0</v>
      </c>
      <c r="BI1105" s="228">
        <f>IF(N1105="nulová",J1105,0)</f>
        <v>0</v>
      </c>
      <c r="BJ1105" s="17" t="s">
        <v>84</v>
      </c>
      <c r="BK1105" s="228">
        <f>ROUND(I1105*H1105,2)</f>
        <v>0</v>
      </c>
      <c r="BL1105" s="17" t="s">
        <v>215</v>
      </c>
      <c r="BM1105" s="17" t="s">
        <v>1900</v>
      </c>
    </row>
    <row r="1106" s="1" customFormat="1">
      <c r="B1106" s="39"/>
      <c r="C1106" s="40"/>
      <c r="D1106" s="229" t="s">
        <v>205</v>
      </c>
      <c r="E1106" s="40"/>
      <c r="F1106" s="230" t="s">
        <v>1859</v>
      </c>
      <c r="G1106" s="40"/>
      <c r="H1106" s="40"/>
      <c r="I1106" s="144"/>
      <c r="J1106" s="40"/>
      <c r="K1106" s="40"/>
      <c r="L1106" s="44"/>
      <c r="M1106" s="231"/>
      <c r="N1106" s="80"/>
      <c r="O1106" s="80"/>
      <c r="P1106" s="80"/>
      <c r="Q1106" s="80"/>
      <c r="R1106" s="80"/>
      <c r="S1106" s="80"/>
      <c r="T1106" s="81"/>
      <c r="AT1106" s="17" t="s">
        <v>205</v>
      </c>
      <c r="AU1106" s="17" t="s">
        <v>86</v>
      </c>
    </row>
    <row r="1107" s="1" customFormat="1" ht="16.5" customHeight="1">
      <c r="B1107" s="39"/>
      <c r="C1107" s="217" t="s">
        <v>1901</v>
      </c>
      <c r="D1107" s="217" t="s">
        <v>198</v>
      </c>
      <c r="E1107" s="218" t="s">
        <v>1902</v>
      </c>
      <c r="F1107" s="219" t="s">
        <v>1903</v>
      </c>
      <c r="G1107" s="220" t="s">
        <v>1323</v>
      </c>
      <c r="H1107" s="221">
        <v>2</v>
      </c>
      <c r="I1107" s="222"/>
      <c r="J1107" s="223">
        <f>ROUND(I1107*H1107,2)</f>
        <v>0</v>
      </c>
      <c r="K1107" s="219" t="s">
        <v>1255</v>
      </c>
      <c r="L1107" s="44"/>
      <c r="M1107" s="224" t="s">
        <v>1</v>
      </c>
      <c r="N1107" s="225" t="s">
        <v>48</v>
      </c>
      <c r="O1107" s="80"/>
      <c r="P1107" s="226">
        <f>O1107*H1107</f>
        <v>0</v>
      </c>
      <c r="Q1107" s="226">
        <v>0</v>
      </c>
      <c r="R1107" s="226">
        <f>Q1107*H1107</f>
        <v>0</v>
      </c>
      <c r="S1107" s="226">
        <v>0</v>
      </c>
      <c r="T1107" s="227">
        <f>S1107*H1107</f>
        <v>0</v>
      </c>
      <c r="AR1107" s="17" t="s">
        <v>215</v>
      </c>
      <c r="AT1107" s="17" t="s">
        <v>198</v>
      </c>
      <c r="AU1107" s="17" t="s">
        <v>86</v>
      </c>
      <c r="AY1107" s="17" t="s">
        <v>195</v>
      </c>
      <c r="BE1107" s="228">
        <f>IF(N1107="základní",J1107,0)</f>
        <v>0</v>
      </c>
      <c r="BF1107" s="228">
        <f>IF(N1107="snížená",J1107,0)</f>
        <v>0</v>
      </c>
      <c r="BG1107" s="228">
        <f>IF(N1107="zákl. přenesená",J1107,0)</f>
        <v>0</v>
      </c>
      <c r="BH1107" s="228">
        <f>IF(N1107="sníž. přenesená",J1107,0)</f>
        <v>0</v>
      </c>
      <c r="BI1107" s="228">
        <f>IF(N1107="nulová",J1107,0)</f>
        <v>0</v>
      </c>
      <c r="BJ1107" s="17" t="s">
        <v>84</v>
      </c>
      <c r="BK1107" s="228">
        <f>ROUND(I1107*H1107,2)</f>
        <v>0</v>
      </c>
      <c r="BL1107" s="17" t="s">
        <v>215</v>
      </c>
      <c r="BM1107" s="17" t="s">
        <v>1904</v>
      </c>
    </row>
    <row r="1108" s="1" customFormat="1">
      <c r="B1108" s="39"/>
      <c r="C1108" s="40"/>
      <c r="D1108" s="229" t="s">
        <v>205</v>
      </c>
      <c r="E1108" s="40"/>
      <c r="F1108" s="230" t="s">
        <v>1859</v>
      </c>
      <c r="G1108" s="40"/>
      <c r="H1108" s="40"/>
      <c r="I1108" s="144"/>
      <c r="J1108" s="40"/>
      <c r="K1108" s="40"/>
      <c r="L1108" s="44"/>
      <c r="M1108" s="231"/>
      <c r="N1108" s="80"/>
      <c r="O1108" s="80"/>
      <c r="P1108" s="80"/>
      <c r="Q1108" s="80"/>
      <c r="R1108" s="80"/>
      <c r="S1108" s="80"/>
      <c r="T1108" s="81"/>
      <c r="AT1108" s="17" t="s">
        <v>205</v>
      </c>
      <c r="AU1108" s="17" t="s">
        <v>86</v>
      </c>
    </row>
    <row r="1109" s="1" customFormat="1" ht="22.5" customHeight="1">
      <c r="B1109" s="39"/>
      <c r="C1109" s="217" t="s">
        <v>1905</v>
      </c>
      <c r="D1109" s="217" t="s">
        <v>198</v>
      </c>
      <c r="E1109" s="218" t="s">
        <v>1906</v>
      </c>
      <c r="F1109" s="219" t="s">
        <v>1907</v>
      </c>
      <c r="G1109" s="220" t="s">
        <v>1323</v>
      </c>
      <c r="H1109" s="221">
        <v>7</v>
      </c>
      <c r="I1109" s="222"/>
      <c r="J1109" s="223">
        <f>ROUND(I1109*H1109,2)</f>
        <v>0</v>
      </c>
      <c r="K1109" s="219" t="s">
        <v>1255</v>
      </c>
      <c r="L1109" s="44"/>
      <c r="M1109" s="224" t="s">
        <v>1</v>
      </c>
      <c r="N1109" s="225" t="s">
        <v>48</v>
      </c>
      <c r="O1109" s="80"/>
      <c r="P1109" s="226">
        <f>O1109*H1109</f>
        <v>0</v>
      </c>
      <c r="Q1109" s="226">
        <v>0</v>
      </c>
      <c r="R1109" s="226">
        <f>Q1109*H1109</f>
        <v>0</v>
      </c>
      <c r="S1109" s="226">
        <v>0</v>
      </c>
      <c r="T1109" s="227">
        <f>S1109*H1109</f>
        <v>0</v>
      </c>
      <c r="AR1109" s="17" t="s">
        <v>215</v>
      </c>
      <c r="AT1109" s="17" t="s">
        <v>198</v>
      </c>
      <c r="AU1109" s="17" t="s">
        <v>86</v>
      </c>
      <c r="AY1109" s="17" t="s">
        <v>195</v>
      </c>
      <c r="BE1109" s="228">
        <f>IF(N1109="základní",J1109,0)</f>
        <v>0</v>
      </c>
      <c r="BF1109" s="228">
        <f>IF(N1109="snížená",J1109,0)</f>
        <v>0</v>
      </c>
      <c r="BG1109" s="228">
        <f>IF(N1109="zákl. přenesená",J1109,0)</f>
        <v>0</v>
      </c>
      <c r="BH1109" s="228">
        <f>IF(N1109="sníž. přenesená",J1109,0)</f>
        <v>0</v>
      </c>
      <c r="BI1109" s="228">
        <f>IF(N1109="nulová",J1109,0)</f>
        <v>0</v>
      </c>
      <c r="BJ1109" s="17" t="s">
        <v>84</v>
      </c>
      <c r="BK1109" s="228">
        <f>ROUND(I1109*H1109,2)</f>
        <v>0</v>
      </c>
      <c r="BL1109" s="17" t="s">
        <v>215</v>
      </c>
      <c r="BM1109" s="17" t="s">
        <v>1908</v>
      </c>
    </row>
    <row r="1110" s="1" customFormat="1">
      <c r="B1110" s="39"/>
      <c r="C1110" s="40"/>
      <c r="D1110" s="229" t="s">
        <v>205</v>
      </c>
      <c r="E1110" s="40"/>
      <c r="F1110" s="230" t="s">
        <v>1859</v>
      </c>
      <c r="G1110" s="40"/>
      <c r="H1110" s="40"/>
      <c r="I1110" s="144"/>
      <c r="J1110" s="40"/>
      <c r="K1110" s="40"/>
      <c r="L1110" s="44"/>
      <c r="M1110" s="231"/>
      <c r="N1110" s="80"/>
      <c r="O1110" s="80"/>
      <c r="P1110" s="80"/>
      <c r="Q1110" s="80"/>
      <c r="R1110" s="80"/>
      <c r="S1110" s="80"/>
      <c r="T1110" s="81"/>
      <c r="AT1110" s="17" t="s">
        <v>205</v>
      </c>
      <c r="AU1110" s="17" t="s">
        <v>86</v>
      </c>
    </row>
    <row r="1111" s="1" customFormat="1" ht="16.5" customHeight="1">
      <c r="B1111" s="39"/>
      <c r="C1111" s="217" t="s">
        <v>1909</v>
      </c>
      <c r="D1111" s="217" t="s">
        <v>198</v>
      </c>
      <c r="E1111" s="218" t="s">
        <v>1910</v>
      </c>
      <c r="F1111" s="219" t="s">
        <v>1911</v>
      </c>
      <c r="G1111" s="220" t="s">
        <v>1323</v>
      </c>
      <c r="H1111" s="221">
        <v>2</v>
      </c>
      <c r="I1111" s="222"/>
      <c r="J1111" s="223">
        <f>ROUND(I1111*H1111,2)</f>
        <v>0</v>
      </c>
      <c r="K1111" s="219" t="s">
        <v>1255</v>
      </c>
      <c r="L1111" s="44"/>
      <c r="M1111" s="224" t="s">
        <v>1</v>
      </c>
      <c r="N1111" s="225" t="s">
        <v>48</v>
      </c>
      <c r="O1111" s="80"/>
      <c r="P1111" s="226">
        <f>O1111*H1111</f>
        <v>0</v>
      </c>
      <c r="Q1111" s="226">
        <v>0</v>
      </c>
      <c r="R1111" s="226">
        <f>Q1111*H1111</f>
        <v>0</v>
      </c>
      <c r="S1111" s="226">
        <v>0</v>
      </c>
      <c r="T1111" s="227">
        <f>S1111*H1111</f>
        <v>0</v>
      </c>
      <c r="AR1111" s="17" t="s">
        <v>215</v>
      </c>
      <c r="AT1111" s="17" t="s">
        <v>198</v>
      </c>
      <c r="AU1111" s="17" t="s">
        <v>86</v>
      </c>
      <c r="AY1111" s="17" t="s">
        <v>195</v>
      </c>
      <c r="BE1111" s="228">
        <f>IF(N1111="základní",J1111,0)</f>
        <v>0</v>
      </c>
      <c r="BF1111" s="228">
        <f>IF(N1111="snížená",J1111,0)</f>
        <v>0</v>
      </c>
      <c r="BG1111" s="228">
        <f>IF(N1111="zákl. přenesená",J1111,0)</f>
        <v>0</v>
      </c>
      <c r="BH1111" s="228">
        <f>IF(N1111="sníž. přenesená",J1111,0)</f>
        <v>0</v>
      </c>
      <c r="BI1111" s="228">
        <f>IF(N1111="nulová",J1111,0)</f>
        <v>0</v>
      </c>
      <c r="BJ1111" s="17" t="s">
        <v>84</v>
      </c>
      <c r="BK1111" s="228">
        <f>ROUND(I1111*H1111,2)</f>
        <v>0</v>
      </c>
      <c r="BL1111" s="17" t="s">
        <v>215</v>
      </c>
      <c r="BM1111" s="17" t="s">
        <v>1912</v>
      </c>
    </row>
    <row r="1112" s="1" customFormat="1">
      <c r="B1112" s="39"/>
      <c r="C1112" s="40"/>
      <c r="D1112" s="229" t="s">
        <v>205</v>
      </c>
      <c r="E1112" s="40"/>
      <c r="F1112" s="230" t="s">
        <v>1859</v>
      </c>
      <c r="G1112" s="40"/>
      <c r="H1112" s="40"/>
      <c r="I1112" s="144"/>
      <c r="J1112" s="40"/>
      <c r="K1112" s="40"/>
      <c r="L1112" s="44"/>
      <c r="M1112" s="231"/>
      <c r="N1112" s="80"/>
      <c r="O1112" s="80"/>
      <c r="P1112" s="80"/>
      <c r="Q1112" s="80"/>
      <c r="R1112" s="80"/>
      <c r="S1112" s="80"/>
      <c r="T1112" s="81"/>
      <c r="AT1112" s="17" t="s">
        <v>205</v>
      </c>
      <c r="AU1112" s="17" t="s">
        <v>86</v>
      </c>
    </row>
    <row r="1113" s="1" customFormat="1" ht="16.5" customHeight="1">
      <c r="B1113" s="39"/>
      <c r="C1113" s="217" t="s">
        <v>1913</v>
      </c>
      <c r="D1113" s="217" t="s">
        <v>198</v>
      </c>
      <c r="E1113" s="218" t="s">
        <v>1914</v>
      </c>
      <c r="F1113" s="219" t="s">
        <v>1915</v>
      </c>
      <c r="G1113" s="220" t="s">
        <v>1323</v>
      </c>
      <c r="H1113" s="221">
        <v>2</v>
      </c>
      <c r="I1113" s="222"/>
      <c r="J1113" s="223">
        <f>ROUND(I1113*H1113,2)</f>
        <v>0</v>
      </c>
      <c r="K1113" s="219" t="s">
        <v>1255</v>
      </c>
      <c r="L1113" s="44"/>
      <c r="M1113" s="224" t="s">
        <v>1</v>
      </c>
      <c r="N1113" s="225" t="s">
        <v>48</v>
      </c>
      <c r="O1113" s="80"/>
      <c r="P1113" s="226">
        <f>O1113*H1113</f>
        <v>0</v>
      </c>
      <c r="Q1113" s="226">
        <v>0</v>
      </c>
      <c r="R1113" s="226">
        <f>Q1113*H1113</f>
        <v>0</v>
      </c>
      <c r="S1113" s="226">
        <v>0</v>
      </c>
      <c r="T1113" s="227">
        <f>S1113*H1113</f>
        <v>0</v>
      </c>
      <c r="AR1113" s="17" t="s">
        <v>215</v>
      </c>
      <c r="AT1113" s="17" t="s">
        <v>198</v>
      </c>
      <c r="AU1113" s="17" t="s">
        <v>86</v>
      </c>
      <c r="AY1113" s="17" t="s">
        <v>195</v>
      </c>
      <c r="BE1113" s="228">
        <f>IF(N1113="základní",J1113,0)</f>
        <v>0</v>
      </c>
      <c r="BF1113" s="228">
        <f>IF(N1113="snížená",J1113,0)</f>
        <v>0</v>
      </c>
      <c r="BG1113" s="228">
        <f>IF(N1113="zákl. přenesená",J1113,0)</f>
        <v>0</v>
      </c>
      <c r="BH1113" s="228">
        <f>IF(N1113="sníž. přenesená",J1113,0)</f>
        <v>0</v>
      </c>
      <c r="BI1113" s="228">
        <f>IF(N1113="nulová",J1113,0)</f>
        <v>0</v>
      </c>
      <c r="BJ1113" s="17" t="s">
        <v>84</v>
      </c>
      <c r="BK1113" s="228">
        <f>ROUND(I1113*H1113,2)</f>
        <v>0</v>
      </c>
      <c r="BL1113" s="17" t="s">
        <v>215</v>
      </c>
      <c r="BM1113" s="17" t="s">
        <v>1916</v>
      </c>
    </row>
    <row r="1114" s="1" customFormat="1">
      <c r="B1114" s="39"/>
      <c r="C1114" s="40"/>
      <c r="D1114" s="229" t="s">
        <v>205</v>
      </c>
      <c r="E1114" s="40"/>
      <c r="F1114" s="230" t="s">
        <v>1859</v>
      </c>
      <c r="G1114" s="40"/>
      <c r="H1114" s="40"/>
      <c r="I1114" s="144"/>
      <c r="J1114" s="40"/>
      <c r="K1114" s="40"/>
      <c r="L1114" s="44"/>
      <c r="M1114" s="231"/>
      <c r="N1114" s="80"/>
      <c r="O1114" s="80"/>
      <c r="P1114" s="80"/>
      <c r="Q1114" s="80"/>
      <c r="R1114" s="80"/>
      <c r="S1114" s="80"/>
      <c r="T1114" s="81"/>
      <c r="AT1114" s="17" t="s">
        <v>205</v>
      </c>
      <c r="AU1114" s="17" t="s">
        <v>86</v>
      </c>
    </row>
    <row r="1115" s="1" customFormat="1" ht="16.5" customHeight="1">
      <c r="B1115" s="39"/>
      <c r="C1115" s="217" t="s">
        <v>1917</v>
      </c>
      <c r="D1115" s="217" t="s">
        <v>198</v>
      </c>
      <c r="E1115" s="218" t="s">
        <v>1918</v>
      </c>
      <c r="F1115" s="219" t="s">
        <v>1919</v>
      </c>
      <c r="G1115" s="220" t="s">
        <v>1323</v>
      </c>
      <c r="H1115" s="221">
        <v>3</v>
      </c>
      <c r="I1115" s="222"/>
      <c r="J1115" s="223">
        <f>ROUND(I1115*H1115,2)</f>
        <v>0</v>
      </c>
      <c r="K1115" s="219" t="s">
        <v>1255</v>
      </c>
      <c r="L1115" s="44"/>
      <c r="M1115" s="224" t="s">
        <v>1</v>
      </c>
      <c r="N1115" s="225" t="s">
        <v>48</v>
      </c>
      <c r="O1115" s="80"/>
      <c r="P1115" s="226">
        <f>O1115*H1115</f>
        <v>0</v>
      </c>
      <c r="Q1115" s="226">
        <v>0</v>
      </c>
      <c r="R1115" s="226">
        <f>Q1115*H1115</f>
        <v>0</v>
      </c>
      <c r="S1115" s="226">
        <v>0</v>
      </c>
      <c r="T1115" s="227">
        <f>S1115*H1115</f>
        <v>0</v>
      </c>
      <c r="AR1115" s="17" t="s">
        <v>215</v>
      </c>
      <c r="AT1115" s="17" t="s">
        <v>198</v>
      </c>
      <c r="AU1115" s="17" t="s">
        <v>86</v>
      </c>
      <c r="AY1115" s="17" t="s">
        <v>195</v>
      </c>
      <c r="BE1115" s="228">
        <f>IF(N1115="základní",J1115,0)</f>
        <v>0</v>
      </c>
      <c r="BF1115" s="228">
        <f>IF(N1115="snížená",J1115,0)</f>
        <v>0</v>
      </c>
      <c r="BG1115" s="228">
        <f>IF(N1115="zákl. přenesená",J1115,0)</f>
        <v>0</v>
      </c>
      <c r="BH1115" s="228">
        <f>IF(N1115="sníž. přenesená",J1115,0)</f>
        <v>0</v>
      </c>
      <c r="BI1115" s="228">
        <f>IF(N1115="nulová",J1115,0)</f>
        <v>0</v>
      </c>
      <c r="BJ1115" s="17" t="s">
        <v>84</v>
      </c>
      <c r="BK1115" s="228">
        <f>ROUND(I1115*H1115,2)</f>
        <v>0</v>
      </c>
      <c r="BL1115" s="17" t="s">
        <v>215</v>
      </c>
      <c r="BM1115" s="17" t="s">
        <v>1920</v>
      </c>
    </row>
    <row r="1116" s="1" customFormat="1">
      <c r="B1116" s="39"/>
      <c r="C1116" s="40"/>
      <c r="D1116" s="229" t="s">
        <v>205</v>
      </c>
      <c r="E1116" s="40"/>
      <c r="F1116" s="230" t="s">
        <v>1859</v>
      </c>
      <c r="G1116" s="40"/>
      <c r="H1116" s="40"/>
      <c r="I1116" s="144"/>
      <c r="J1116" s="40"/>
      <c r="K1116" s="40"/>
      <c r="L1116" s="44"/>
      <c r="M1116" s="231"/>
      <c r="N1116" s="80"/>
      <c r="O1116" s="80"/>
      <c r="P1116" s="80"/>
      <c r="Q1116" s="80"/>
      <c r="R1116" s="80"/>
      <c r="S1116" s="80"/>
      <c r="T1116" s="81"/>
      <c r="AT1116" s="17" t="s">
        <v>205</v>
      </c>
      <c r="AU1116" s="17" t="s">
        <v>86</v>
      </c>
    </row>
    <row r="1117" s="1" customFormat="1" ht="16.5" customHeight="1">
      <c r="B1117" s="39"/>
      <c r="C1117" s="217" t="s">
        <v>1921</v>
      </c>
      <c r="D1117" s="217" t="s">
        <v>198</v>
      </c>
      <c r="E1117" s="218" t="s">
        <v>1922</v>
      </c>
      <c r="F1117" s="219" t="s">
        <v>1923</v>
      </c>
      <c r="G1117" s="220" t="s">
        <v>1323</v>
      </c>
      <c r="H1117" s="221">
        <v>16</v>
      </c>
      <c r="I1117" s="222"/>
      <c r="J1117" s="223">
        <f>ROUND(I1117*H1117,2)</f>
        <v>0</v>
      </c>
      <c r="K1117" s="219" t="s">
        <v>1255</v>
      </c>
      <c r="L1117" s="44"/>
      <c r="M1117" s="224" t="s">
        <v>1</v>
      </c>
      <c r="N1117" s="225" t="s">
        <v>48</v>
      </c>
      <c r="O1117" s="80"/>
      <c r="P1117" s="226">
        <f>O1117*H1117</f>
        <v>0</v>
      </c>
      <c r="Q1117" s="226">
        <v>0</v>
      </c>
      <c r="R1117" s="226">
        <f>Q1117*H1117</f>
        <v>0</v>
      </c>
      <c r="S1117" s="226">
        <v>0</v>
      </c>
      <c r="T1117" s="227">
        <f>S1117*H1117</f>
        <v>0</v>
      </c>
      <c r="AR1117" s="17" t="s">
        <v>215</v>
      </c>
      <c r="AT1117" s="17" t="s">
        <v>198</v>
      </c>
      <c r="AU1117" s="17" t="s">
        <v>86</v>
      </c>
      <c r="AY1117" s="17" t="s">
        <v>195</v>
      </c>
      <c r="BE1117" s="228">
        <f>IF(N1117="základní",J1117,0)</f>
        <v>0</v>
      </c>
      <c r="BF1117" s="228">
        <f>IF(N1117="snížená",J1117,0)</f>
        <v>0</v>
      </c>
      <c r="BG1117" s="228">
        <f>IF(N1117="zákl. přenesená",J1117,0)</f>
        <v>0</v>
      </c>
      <c r="BH1117" s="228">
        <f>IF(N1117="sníž. přenesená",J1117,0)</f>
        <v>0</v>
      </c>
      <c r="BI1117" s="228">
        <f>IF(N1117="nulová",J1117,0)</f>
        <v>0</v>
      </c>
      <c r="BJ1117" s="17" t="s">
        <v>84</v>
      </c>
      <c r="BK1117" s="228">
        <f>ROUND(I1117*H1117,2)</f>
        <v>0</v>
      </c>
      <c r="BL1117" s="17" t="s">
        <v>215</v>
      </c>
      <c r="BM1117" s="17" t="s">
        <v>1924</v>
      </c>
    </row>
    <row r="1118" s="1" customFormat="1">
      <c r="B1118" s="39"/>
      <c r="C1118" s="40"/>
      <c r="D1118" s="229" t="s">
        <v>205</v>
      </c>
      <c r="E1118" s="40"/>
      <c r="F1118" s="230" t="s">
        <v>1859</v>
      </c>
      <c r="G1118" s="40"/>
      <c r="H1118" s="40"/>
      <c r="I1118" s="144"/>
      <c r="J1118" s="40"/>
      <c r="K1118" s="40"/>
      <c r="L1118" s="44"/>
      <c r="M1118" s="231"/>
      <c r="N1118" s="80"/>
      <c r="O1118" s="80"/>
      <c r="P1118" s="80"/>
      <c r="Q1118" s="80"/>
      <c r="R1118" s="80"/>
      <c r="S1118" s="80"/>
      <c r="T1118" s="81"/>
      <c r="AT1118" s="17" t="s">
        <v>205</v>
      </c>
      <c r="AU1118" s="17" t="s">
        <v>86</v>
      </c>
    </row>
    <row r="1119" s="1" customFormat="1" ht="16.5" customHeight="1">
      <c r="B1119" s="39"/>
      <c r="C1119" s="217" t="s">
        <v>1925</v>
      </c>
      <c r="D1119" s="217" t="s">
        <v>198</v>
      </c>
      <c r="E1119" s="218" t="s">
        <v>1926</v>
      </c>
      <c r="F1119" s="219" t="s">
        <v>1927</v>
      </c>
      <c r="G1119" s="220" t="s">
        <v>404</v>
      </c>
      <c r="H1119" s="221">
        <v>42</v>
      </c>
      <c r="I1119" s="222"/>
      <c r="J1119" s="223">
        <f>ROUND(I1119*H1119,2)</f>
        <v>0</v>
      </c>
      <c r="K1119" s="219" t="s">
        <v>1255</v>
      </c>
      <c r="L1119" s="44"/>
      <c r="M1119" s="224" t="s">
        <v>1</v>
      </c>
      <c r="N1119" s="225" t="s">
        <v>48</v>
      </c>
      <c r="O1119" s="80"/>
      <c r="P1119" s="226">
        <f>O1119*H1119</f>
        <v>0</v>
      </c>
      <c r="Q1119" s="226">
        <v>0</v>
      </c>
      <c r="R1119" s="226">
        <f>Q1119*H1119</f>
        <v>0</v>
      </c>
      <c r="S1119" s="226">
        <v>0</v>
      </c>
      <c r="T1119" s="227">
        <f>S1119*H1119</f>
        <v>0</v>
      </c>
      <c r="AR1119" s="17" t="s">
        <v>215</v>
      </c>
      <c r="AT1119" s="17" t="s">
        <v>198</v>
      </c>
      <c r="AU1119" s="17" t="s">
        <v>86</v>
      </c>
      <c r="AY1119" s="17" t="s">
        <v>195</v>
      </c>
      <c r="BE1119" s="228">
        <f>IF(N1119="základní",J1119,0)</f>
        <v>0</v>
      </c>
      <c r="BF1119" s="228">
        <f>IF(N1119="snížená",J1119,0)</f>
        <v>0</v>
      </c>
      <c r="BG1119" s="228">
        <f>IF(N1119="zákl. přenesená",J1119,0)</f>
        <v>0</v>
      </c>
      <c r="BH1119" s="228">
        <f>IF(N1119="sníž. přenesená",J1119,0)</f>
        <v>0</v>
      </c>
      <c r="BI1119" s="228">
        <f>IF(N1119="nulová",J1119,0)</f>
        <v>0</v>
      </c>
      <c r="BJ1119" s="17" t="s">
        <v>84</v>
      </c>
      <c r="BK1119" s="228">
        <f>ROUND(I1119*H1119,2)</f>
        <v>0</v>
      </c>
      <c r="BL1119" s="17" t="s">
        <v>215</v>
      </c>
      <c r="BM1119" s="17" t="s">
        <v>1928</v>
      </c>
    </row>
    <row r="1120" s="1" customFormat="1">
      <c r="B1120" s="39"/>
      <c r="C1120" s="40"/>
      <c r="D1120" s="229" t="s">
        <v>205</v>
      </c>
      <c r="E1120" s="40"/>
      <c r="F1120" s="230" t="s">
        <v>1859</v>
      </c>
      <c r="G1120" s="40"/>
      <c r="H1120" s="40"/>
      <c r="I1120" s="144"/>
      <c r="J1120" s="40"/>
      <c r="K1120" s="40"/>
      <c r="L1120" s="44"/>
      <c r="M1120" s="231"/>
      <c r="N1120" s="80"/>
      <c r="O1120" s="80"/>
      <c r="P1120" s="80"/>
      <c r="Q1120" s="80"/>
      <c r="R1120" s="80"/>
      <c r="S1120" s="80"/>
      <c r="T1120" s="81"/>
      <c r="AT1120" s="17" t="s">
        <v>205</v>
      </c>
      <c r="AU1120" s="17" t="s">
        <v>86</v>
      </c>
    </row>
    <row r="1121" s="1" customFormat="1" ht="16.5" customHeight="1">
      <c r="B1121" s="39"/>
      <c r="C1121" s="217" t="s">
        <v>1929</v>
      </c>
      <c r="D1121" s="217" t="s">
        <v>198</v>
      </c>
      <c r="E1121" s="218" t="s">
        <v>1930</v>
      </c>
      <c r="F1121" s="219" t="s">
        <v>1931</v>
      </c>
      <c r="G1121" s="220" t="s">
        <v>1323</v>
      </c>
      <c r="H1121" s="221">
        <v>3</v>
      </c>
      <c r="I1121" s="222"/>
      <c r="J1121" s="223">
        <f>ROUND(I1121*H1121,2)</f>
        <v>0</v>
      </c>
      <c r="K1121" s="219" t="s">
        <v>1255</v>
      </c>
      <c r="L1121" s="44"/>
      <c r="M1121" s="224" t="s">
        <v>1</v>
      </c>
      <c r="N1121" s="225" t="s">
        <v>48</v>
      </c>
      <c r="O1121" s="80"/>
      <c r="P1121" s="226">
        <f>O1121*H1121</f>
        <v>0</v>
      </c>
      <c r="Q1121" s="226">
        <v>0</v>
      </c>
      <c r="R1121" s="226">
        <f>Q1121*H1121</f>
        <v>0</v>
      </c>
      <c r="S1121" s="226">
        <v>0</v>
      </c>
      <c r="T1121" s="227">
        <f>S1121*H1121</f>
        <v>0</v>
      </c>
      <c r="AR1121" s="17" t="s">
        <v>215</v>
      </c>
      <c r="AT1121" s="17" t="s">
        <v>198</v>
      </c>
      <c r="AU1121" s="17" t="s">
        <v>86</v>
      </c>
      <c r="AY1121" s="17" t="s">
        <v>195</v>
      </c>
      <c r="BE1121" s="228">
        <f>IF(N1121="základní",J1121,0)</f>
        <v>0</v>
      </c>
      <c r="BF1121" s="228">
        <f>IF(N1121="snížená",J1121,0)</f>
        <v>0</v>
      </c>
      <c r="BG1121" s="228">
        <f>IF(N1121="zákl. přenesená",J1121,0)</f>
        <v>0</v>
      </c>
      <c r="BH1121" s="228">
        <f>IF(N1121="sníž. přenesená",J1121,0)</f>
        <v>0</v>
      </c>
      <c r="BI1121" s="228">
        <f>IF(N1121="nulová",J1121,0)</f>
        <v>0</v>
      </c>
      <c r="BJ1121" s="17" t="s">
        <v>84</v>
      </c>
      <c r="BK1121" s="228">
        <f>ROUND(I1121*H1121,2)</f>
        <v>0</v>
      </c>
      <c r="BL1121" s="17" t="s">
        <v>215</v>
      </c>
      <c r="BM1121" s="17" t="s">
        <v>1932</v>
      </c>
    </row>
    <row r="1122" s="1" customFormat="1">
      <c r="B1122" s="39"/>
      <c r="C1122" s="40"/>
      <c r="D1122" s="229" t="s">
        <v>205</v>
      </c>
      <c r="E1122" s="40"/>
      <c r="F1122" s="230" t="s">
        <v>1859</v>
      </c>
      <c r="G1122" s="40"/>
      <c r="H1122" s="40"/>
      <c r="I1122" s="144"/>
      <c r="J1122" s="40"/>
      <c r="K1122" s="40"/>
      <c r="L1122" s="44"/>
      <c r="M1122" s="231"/>
      <c r="N1122" s="80"/>
      <c r="O1122" s="80"/>
      <c r="P1122" s="80"/>
      <c r="Q1122" s="80"/>
      <c r="R1122" s="80"/>
      <c r="S1122" s="80"/>
      <c r="T1122" s="81"/>
      <c r="AT1122" s="17" t="s">
        <v>205</v>
      </c>
      <c r="AU1122" s="17" t="s">
        <v>86</v>
      </c>
    </row>
    <row r="1123" s="1" customFormat="1" ht="16.5" customHeight="1">
      <c r="B1123" s="39"/>
      <c r="C1123" s="217" t="s">
        <v>1933</v>
      </c>
      <c r="D1123" s="217" t="s">
        <v>198</v>
      </c>
      <c r="E1123" s="218" t="s">
        <v>1934</v>
      </c>
      <c r="F1123" s="219" t="s">
        <v>1935</v>
      </c>
      <c r="G1123" s="220" t="s">
        <v>1323</v>
      </c>
      <c r="H1123" s="221">
        <v>16</v>
      </c>
      <c r="I1123" s="222"/>
      <c r="J1123" s="223">
        <f>ROUND(I1123*H1123,2)</f>
        <v>0</v>
      </c>
      <c r="K1123" s="219" t="s">
        <v>1255</v>
      </c>
      <c r="L1123" s="44"/>
      <c r="M1123" s="224" t="s">
        <v>1</v>
      </c>
      <c r="N1123" s="225" t="s">
        <v>48</v>
      </c>
      <c r="O1123" s="80"/>
      <c r="P1123" s="226">
        <f>O1123*H1123</f>
        <v>0</v>
      </c>
      <c r="Q1123" s="226">
        <v>0</v>
      </c>
      <c r="R1123" s="226">
        <f>Q1123*H1123</f>
        <v>0</v>
      </c>
      <c r="S1123" s="226">
        <v>0</v>
      </c>
      <c r="T1123" s="227">
        <f>S1123*H1123</f>
        <v>0</v>
      </c>
      <c r="AR1123" s="17" t="s">
        <v>215</v>
      </c>
      <c r="AT1123" s="17" t="s">
        <v>198</v>
      </c>
      <c r="AU1123" s="17" t="s">
        <v>86</v>
      </c>
      <c r="AY1123" s="17" t="s">
        <v>195</v>
      </c>
      <c r="BE1123" s="228">
        <f>IF(N1123="základní",J1123,0)</f>
        <v>0</v>
      </c>
      <c r="BF1123" s="228">
        <f>IF(N1123="snížená",J1123,0)</f>
        <v>0</v>
      </c>
      <c r="BG1123" s="228">
        <f>IF(N1123="zákl. přenesená",J1123,0)</f>
        <v>0</v>
      </c>
      <c r="BH1123" s="228">
        <f>IF(N1123="sníž. přenesená",J1123,0)</f>
        <v>0</v>
      </c>
      <c r="BI1123" s="228">
        <f>IF(N1123="nulová",J1123,0)</f>
        <v>0</v>
      </c>
      <c r="BJ1123" s="17" t="s">
        <v>84</v>
      </c>
      <c r="BK1123" s="228">
        <f>ROUND(I1123*H1123,2)</f>
        <v>0</v>
      </c>
      <c r="BL1123" s="17" t="s">
        <v>215</v>
      </c>
      <c r="BM1123" s="17" t="s">
        <v>1936</v>
      </c>
    </row>
    <row r="1124" s="1" customFormat="1">
      <c r="B1124" s="39"/>
      <c r="C1124" s="40"/>
      <c r="D1124" s="229" t="s">
        <v>205</v>
      </c>
      <c r="E1124" s="40"/>
      <c r="F1124" s="230" t="s">
        <v>1859</v>
      </c>
      <c r="G1124" s="40"/>
      <c r="H1124" s="40"/>
      <c r="I1124" s="144"/>
      <c r="J1124" s="40"/>
      <c r="K1124" s="40"/>
      <c r="L1124" s="44"/>
      <c r="M1124" s="231"/>
      <c r="N1124" s="80"/>
      <c r="O1124" s="80"/>
      <c r="P1124" s="80"/>
      <c r="Q1124" s="80"/>
      <c r="R1124" s="80"/>
      <c r="S1124" s="80"/>
      <c r="T1124" s="81"/>
      <c r="AT1124" s="17" t="s">
        <v>205</v>
      </c>
      <c r="AU1124" s="17" t="s">
        <v>86</v>
      </c>
    </row>
    <row r="1125" s="1" customFormat="1" ht="16.5" customHeight="1">
      <c r="B1125" s="39"/>
      <c r="C1125" s="217" t="s">
        <v>1937</v>
      </c>
      <c r="D1125" s="217" t="s">
        <v>198</v>
      </c>
      <c r="E1125" s="218" t="s">
        <v>1938</v>
      </c>
      <c r="F1125" s="219" t="s">
        <v>1939</v>
      </c>
      <c r="G1125" s="220" t="s">
        <v>1323</v>
      </c>
      <c r="H1125" s="221">
        <v>14</v>
      </c>
      <c r="I1125" s="222"/>
      <c r="J1125" s="223">
        <f>ROUND(I1125*H1125,2)</f>
        <v>0</v>
      </c>
      <c r="K1125" s="219" t="s">
        <v>1255</v>
      </c>
      <c r="L1125" s="44"/>
      <c r="M1125" s="224" t="s">
        <v>1</v>
      </c>
      <c r="N1125" s="225" t="s">
        <v>48</v>
      </c>
      <c r="O1125" s="80"/>
      <c r="P1125" s="226">
        <f>O1125*H1125</f>
        <v>0</v>
      </c>
      <c r="Q1125" s="226">
        <v>0</v>
      </c>
      <c r="R1125" s="226">
        <f>Q1125*H1125</f>
        <v>0</v>
      </c>
      <c r="S1125" s="226">
        <v>0</v>
      </c>
      <c r="T1125" s="227">
        <f>S1125*H1125</f>
        <v>0</v>
      </c>
      <c r="AR1125" s="17" t="s">
        <v>215</v>
      </c>
      <c r="AT1125" s="17" t="s">
        <v>198</v>
      </c>
      <c r="AU1125" s="17" t="s">
        <v>86</v>
      </c>
      <c r="AY1125" s="17" t="s">
        <v>195</v>
      </c>
      <c r="BE1125" s="228">
        <f>IF(N1125="základní",J1125,0)</f>
        <v>0</v>
      </c>
      <c r="BF1125" s="228">
        <f>IF(N1125="snížená",J1125,0)</f>
        <v>0</v>
      </c>
      <c r="BG1125" s="228">
        <f>IF(N1125="zákl. přenesená",J1125,0)</f>
        <v>0</v>
      </c>
      <c r="BH1125" s="228">
        <f>IF(N1125="sníž. přenesená",J1125,0)</f>
        <v>0</v>
      </c>
      <c r="BI1125" s="228">
        <f>IF(N1125="nulová",J1125,0)</f>
        <v>0</v>
      </c>
      <c r="BJ1125" s="17" t="s">
        <v>84</v>
      </c>
      <c r="BK1125" s="228">
        <f>ROUND(I1125*H1125,2)</f>
        <v>0</v>
      </c>
      <c r="BL1125" s="17" t="s">
        <v>215</v>
      </c>
      <c r="BM1125" s="17" t="s">
        <v>1940</v>
      </c>
    </row>
    <row r="1126" s="1" customFormat="1">
      <c r="B1126" s="39"/>
      <c r="C1126" s="40"/>
      <c r="D1126" s="229" t="s">
        <v>205</v>
      </c>
      <c r="E1126" s="40"/>
      <c r="F1126" s="230" t="s">
        <v>1859</v>
      </c>
      <c r="G1126" s="40"/>
      <c r="H1126" s="40"/>
      <c r="I1126" s="144"/>
      <c r="J1126" s="40"/>
      <c r="K1126" s="40"/>
      <c r="L1126" s="44"/>
      <c r="M1126" s="231"/>
      <c r="N1126" s="80"/>
      <c r="O1126" s="80"/>
      <c r="P1126" s="80"/>
      <c r="Q1126" s="80"/>
      <c r="R1126" s="80"/>
      <c r="S1126" s="80"/>
      <c r="T1126" s="81"/>
      <c r="AT1126" s="17" t="s">
        <v>205</v>
      </c>
      <c r="AU1126" s="17" t="s">
        <v>86</v>
      </c>
    </row>
    <row r="1127" s="1" customFormat="1" ht="16.5" customHeight="1">
      <c r="B1127" s="39"/>
      <c r="C1127" s="217" t="s">
        <v>1941</v>
      </c>
      <c r="D1127" s="217" t="s">
        <v>198</v>
      </c>
      <c r="E1127" s="218" t="s">
        <v>1942</v>
      </c>
      <c r="F1127" s="219" t="s">
        <v>1943</v>
      </c>
      <c r="G1127" s="220" t="s">
        <v>404</v>
      </c>
      <c r="H1127" s="221">
        <v>20</v>
      </c>
      <c r="I1127" s="222"/>
      <c r="J1127" s="223">
        <f>ROUND(I1127*H1127,2)</f>
        <v>0</v>
      </c>
      <c r="K1127" s="219" t="s">
        <v>1255</v>
      </c>
      <c r="L1127" s="44"/>
      <c r="M1127" s="224" t="s">
        <v>1</v>
      </c>
      <c r="N1127" s="225" t="s">
        <v>48</v>
      </c>
      <c r="O1127" s="80"/>
      <c r="P1127" s="226">
        <f>O1127*H1127</f>
        <v>0</v>
      </c>
      <c r="Q1127" s="226">
        <v>0</v>
      </c>
      <c r="R1127" s="226">
        <f>Q1127*H1127</f>
        <v>0</v>
      </c>
      <c r="S1127" s="226">
        <v>0</v>
      </c>
      <c r="T1127" s="227">
        <f>S1127*H1127</f>
        <v>0</v>
      </c>
      <c r="AR1127" s="17" t="s">
        <v>215</v>
      </c>
      <c r="AT1127" s="17" t="s">
        <v>198</v>
      </c>
      <c r="AU1127" s="17" t="s">
        <v>86</v>
      </c>
      <c r="AY1127" s="17" t="s">
        <v>195</v>
      </c>
      <c r="BE1127" s="228">
        <f>IF(N1127="základní",J1127,0)</f>
        <v>0</v>
      </c>
      <c r="BF1127" s="228">
        <f>IF(N1127="snížená",J1127,0)</f>
        <v>0</v>
      </c>
      <c r="BG1127" s="228">
        <f>IF(N1127="zákl. přenesená",J1127,0)</f>
        <v>0</v>
      </c>
      <c r="BH1127" s="228">
        <f>IF(N1127="sníž. přenesená",J1127,0)</f>
        <v>0</v>
      </c>
      <c r="BI1127" s="228">
        <f>IF(N1127="nulová",J1127,0)</f>
        <v>0</v>
      </c>
      <c r="BJ1127" s="17" t="s">
        <v>84</v>
      </c>
      <c r="BK1127" s="228">
        <f>ROUND(I1127*H1127,2)</f>
        <v>0</v>
      </c>
      <c r="BL1127" s="17" t="s">
        <v>215</v>
      </c>
      <c r="BM1127" s="17" t="s">
        <v>1944</v>
      </c>
    </row>
    <row r="1128" s="1" customFormat="1">
      <c r="B1128" s="39"/>
      <c r="C1128" s="40"/>
      <c r="D1128" s="229" t="s">
        <v>205</v>
      </c>
      <c r="E1128" s="40"/>
      <c r="F1128" s="230" t="s">
        <v>1859</v>
      </c>
      <c r="G1128" s="40"/>
      <c r="H1128" s="40"/>
      <c r="I1128" s="144"/>
      <c r="J1128" s="40"/>
      <c r="K1128" s="40"/>
      <c r="L1128" s="44"/>
      <c r="M1128" s="231"/>
      <c r="N1128" s="80"/>
      <c r="O1128" s="80"/>
      <c r="P1128" s="80"/>
      <c r="Q1128" s="80"/>
      <c r="R1128" s="80"/>
      <c r="S1128" s="80"/>
      <c r="T1128" s="81"/>
      <c r="AT1128" s="17" t="s">
        <v>205</v>
      </c>
      <c r="AU1128" s="17" t="s">
        <v>86</v>
      </c>
    </row>
    <row r="1129" s="1" customFormat="1" ht="16.5" customHeight="1">
      <c r="B1129" s="39"/>
      <c r="C1129" s="217" t="s">
        <v>1945</v>
      </c>
      <c r="D1129" s="217" t="s">
        <v>198</v>
      </c>
      <c r="E1129" s="218" t="s">
        <v>1946</v>
      </c>
      <c r="F1129" s="219" t="s">
        <v>1947</v>
      </c>
      <c r="G1129" s="220" t="s">
        <v>404</v>
      </c>
      <c r="H1129" s="221">
        <v>650</v>
      </c>
      <c r="I1129" s="222"/>
      <c r="J1129" s="223">
        <f>ROUND(I1129*H1129,2)</f>
        <v>0</v>
      </c>
      <c r="K1129" s="219" t="s">
        <v>1255</v>
      </c>
      <c r="L1129" s="44"/>
      <c r="M1129" s="224" t="s">
        <v>1</v>
      </c>
      <c r="N1129" s="225" t="s">
        <v>48</v>
      </c>
      <c r="O1129" s="80"/>
      <c r="P1129" s="226">
        <f>O1129*H1129</f>
        <v>0</v>
      </c>
      <c r="Q1129" s="226">
        <v>0</v>
      </c>
      <c r="R1129" s="226">
        <f>Q1129*H1129</f>
        <v>0</v>
      </c>
      <c r="S1129" s="226">
        <v>0</v>
      </c>
      <c r="T1129" s="227">
        <f>S1129*H1129</f>
        <v>0</v>
      </c>
      <c r="AR1129" s="17" t="s">
        <v>215</v>
      </c>
      <c r="AT1129" s="17" t="s">
        <v>198</v>
      </c>
      <c r="AU1129" s="17" t="s">
        <v>86</v>
      </c>
      <c r="AY1129" s="17" t="s">
        <v>195</v>
      </c>
      <c r="BE1129" s="228">
        <f>IF(N1129="základní",J1129,0)</f>
        <v>0</v>
      </c>
      <c r="BF1129" s="228">
        <f>IF(N1129="snížená",J1129,0)</f>
        <v>0</v>
      </c>
      <c r="BG1129" s="228">
        <f>IF(N1129="zákl. přenesená",J1129,0)</f>
        <v>0</v>
      </c>
      <c r="BH1129" s="228">
        <f>IF(N1129="sníž. přenesená",J1129,0)</f>
        <v>0</v>
      </c>
      <c r="BI1129" s="228">
        <f>IF(N1129="nulová",J1129,0)</f>
        <v>0</v>
      </c>
      <c r="BJ1129" s="17" t="s">
        <v>84</v>
      </c>
      <c r="BK1129" s="228">
        <f>ROUND(I1129*H1129,2)</f>
        <v>0</v>
      </c>
      <c r="BL1129" s="17" t="s">
        <v>215</v>
      </c>
      <c r="BM1129" s="17" t="s">
        <v>1948</v>
      </c>
    </row>
    <row r="1130" s="1" customFormat="1">
      <c r="B1130" s="39"/>
      <c r="C1130" s="40"/>
      <c r="D1130" s="229" t="s">
        <v>205</v>
      </c>
      <c r="E1130" s="40"/>
      <c r="F1130" s="230" t="s">
        <v>1859</v>
      </c>
      <c r="G1130" s="40"/>
      <c r="H1130" s="40"/>
      <c r="I1130" s="144"/>
      <c r="J1130" s="40"/>
      <c r="K1130" s="40"/>
      <c r="L1130" s="44"/>
      <c r="M1130" s="231"/>
      <c r="N1130" s="80"/>
      <c r="O1130" s="80"/>
      <c r="P1130" s="80"/>
      <c r="Q1130" s="80"/>
      <c r="R1130" s="80"/>
      <c r="S1130" s="80"/>
      <c r="T1130" s="81"/>
      <c r="AT1130" s="17" t="s">
        <v>205</v>
      </c>
      <c r="AU1130" s="17" t="s">
        <v>86</v>
      </c>
    </row>
    <row r="1131" s="1" customFormat="1" ht="16.5" customHeight="1">
      <c r="B1131" s="39"/>
      <c r="C1131" s="217" t="s">
        <v>1949</v>
      </c>
      <c r="D1131" s="217" t="s">
        <v>198</v>
      </c>
      <c r="E1131" s="218" t="s">
        <v>1950</v>
      </c>
      <c r="F1131" s="219" t="s">
        <v>1951</v>
      </c>
      <c r="G1131" s="220" t="s">
        <v>1323</v>
      </c>
      <c r="H1131" s="221">
        <v>8</v>
      </c>
      <c r="I1131" s="222"/>
      <c r="J1131" s="223">
        <f>ROUND(I1131*H1131,2)</f>
        <v>0</v>
      </c>
      <c r="K1131" s="219" t="s">
        <v>1255</v>
      </c>
      <c r="L1131" s="44"/>
      <c r="M1131" s="224" t="s">
        <v>1</v>
      </c>
      <c r="N1131" s="225" t="s">
        <v>48</v>
      </c>
      <c r="O1131" s="80"/>
      <c r="P1131" s="226">
        <f>O1131*H1131</f>
        <v>0</v>
      </c>
      <c r="Q1131" s="226">
        <v>0</v>
      </c>
      <c r="R1131" s="226">
        <f>Q1131*H1131</f>
        <v>0</v>
      </c>
      <c r="S1131" s="226">
        <v>0</v>
      </c>
      <c r="T1131" s="227">
        <f>S1131*H1131</f>
        <v>0</v>
      </c>
      <c r="AR1131" s="17" t="s">
        <v>215</v>
      </c>
      <c r="AT1131" s="17" t="s">
        <v>198</v>
      </c>
      <c r="AU1131" s="17" t="s">
        <v>86</v>
      </c>
      <c r="AY1131" s="17" t="s">
        <v>195</v>
      </c>
      <c r="BE1131" s="228">
        <f>IF(N1131="základní",J1131,0)</f>
        <v>0</v>
      </c>
      <c r="BF1131" s="228">
        <f>IF(N1131="snížená",J1131,0)</f>
        <v>0</v>
      </c>
      <c r="BG1131" s="228">
        <f>IF(N1131="zákl. přenesená",J1131,0)</f>
        <v>0</v>
      </c>
      <c r="BH1131" s="228">
        <f>IF(N1131="sníž. přenesená",J1131,0)</f>
        <v>0</v>
      </c>
      <c r="BI1131" s="228">
        <f>IF(N1131="nulová",J1131,0)</f>
        <v>0</v>
      </c>
      <c r="BJ1131" s="17" t="s">
        <v>84</v>
      </c>
      <c r="BK1131" s="228">
        <f>ROUND(I1131*H1131,2)</f>
        <v>0</v>
      </c>
      <c r="BL1131" s="17" t="s">
        <v>215</v>
      </c>
      <c r="BM1131" s="17" t="s">
        <v>1952</v>
      </c>
    </row>
    <row r="1132" s="1" customFormat="1">
      <c r="B1132" s="39"/>
      <c r="C1132" s="40"/>
      <c r="D1132" s="229" t="s">
        <v>205</v>
      </c>
      <c r="E1132" s="40"/>
      <c r="F1132" s="230" t="s">
        <v>1859</v>
      </c>
      <c r="G1132" s="40"/>
      <c r="H1132" s="40"/>
      <c r="I1132" s="144"/>
      <c r="J1132" s="40"/>
      <c r="K1132" s="40"/>
      <c r="L1132" s="44"/>
      <c r="M1132" s="231"/>
      <c r="N1132" s="80"/>
      <c r="O1132" s="80"/>
      <c r="P1132" s="80"/>
      <c r="Q1132" s="80"/>
      <c r="R1132" s="80"/>
      <c r="S1132" s="80"/>
      <c r="T1132" s="81"/>
      <c r="AT1132" s="17" t="s">
        <v>205</v>
      </c>
      <c r="AU1132" s="17" t="s">
        <v>86</v>
      </c>
    </row>
    <row r="1133" s="1" customFormat="1" ht="16.5" customHeight="1">
      <c r="B1133" s="39"/>
      <c r="C1133" s="217" t="s">
        <v>1953</v>
      </c>
      <c r="D1133" s="217" t="s">
        <v>198</v>
      </c>
      <c r="E1133" s="218" t="s">
        <v>1954</v>
      </c>
      <c r="F1133" s="219" t="s">
        <v>1955</v>
      </c>
      <c r="G1133" s="220" t="s">
        <v>404</v>
      </c>
      <c r="H1133" s="221">
        <v>42</v>
      </c>
      <c r="I1133" s="222"/>
      <c r="J1133" s="223">
        <f>ROUND(I1133*H1133,2)</f>
        <v>0</v>
      </c>
      <c r="K1133" s="219" t="s">
        <v>1255</v>
      </c>
      <c r="L1133" s="44"/>
      <c r="M1133" s="224" t="s">
        <v>1</v>
      </c>
      <c r="N1133" s="225" t="s">
        <v>48</v>
      </c>
      <c r="O1133" s="80"/>
      <c r="P1133" s="226">
        <f>O1133*H1133</f>
        <v>0</v>
      </c>
      <c r="Q1133" s="226">
        <v>0</v>
      </c>
      <c r="R1133" s="226">
        <f>Q1133*H1133</f>
        <v>0</v>
      </c>
      <c r="S1133" s="226">
        <v>0</v>
      </c>
      <c r="T1133" s="227">
        <f>S1133*H1133</f>
        <v>0</v>
      </c>
      <c r="AR1133" s="17" t="s">
        <v>215</v>
      </c>
      <c r="AT1133" s="17" t="s">
        <v>198</v>
      </c>
      <c r="AU1133" s="17" t="s">
        <v>86</v>
      </c>
      <c r="AY1133" s="17" t="s">
        <v>195</v>
      </c>
      <c r="BE1133" s="228">
        <f>IF(N1133="základní",J1133,0)</f>
        <v>0</v>
      </c>
      <c r="BF1133" s="228">
        <f>IF(N1133="snížená",J1133,0)</f>
        <v>0</v>
      </c>
      <c r="BG1133" s="228">
        <f>IF(N1133="zákl. přenesená",J1133,0)</f>
        <v>0</v>
      </c>
      <c r="BH1133" s="228">
        <f>IF(N1133="sníž. přenesená",J1133,0)</f>
        <v>0</v>
      </c>
      <c r="BI1133" s="228">
        <f>IF(N1133="nulová",J1133,0)</f>
        <v>0</v>
      </c>
      <c r="BJ1133" s="17" t="s">
        <v>84</v>
      </c>
      <c r="BK1133" s="228">
        <f>ROUND(I1133*H1133,2)</f>
        <v>0</v>
      </c>
      <c r="BL1133" s="17" t="s">
        <v>215</v>
      </c>
      <c r="BM1133" s="17" t="s">
        <v>1956</v>
      </c>
    </row>
    <row r="1134" s="1" customFormat="1">
      <c r="B1134" s="39"/>
      <c r="C1134" s="40"/>
      <c r="D1134" s="229" t="s">
        <v>205</v>
      </c>
      <c r="E1134" s="40"/>
      <c r="F1134" s="230" t="s">
        <v>1859</v>
      </c>
      <c r="G1134" s="40"/>
      <c r="H1134" s="40"/>
      <c r="I1134" s="144"/>
      <c r="J1134" s="40"/>
      <c r="K1134" s="40"/>
      <c r="L1134" s="44"/>
      <c r="M1134" s="231"/>
      <c r="N1134" s="80"/>
      <c r="O1134" s="80"/>
      <c r="P1134" s="80"/>
      <c r="Q1134" s="80"/>
      <c r="R1134" s="80"/>
      <c r="S1134" s="80"/>
      <c r="T1134" s="81"/>
      <c r="AT1134" s="17" t="s">
        <v>205</v>
      </c>
      <c r="AU1134" s="17" t="s">
        <v>86</v>
      </c>
    </row>
    <row r="1135" s="1" customFormat="1" ht="16.5" customHeight="1">
      <c r="B1135" s="39"/>
      <c r="C1135" s="217" t="s">
        <v>1957</v>
      </c>
      <c r="D1135" s="217" t="s">
        <v>198</v>
      </c>
      <c r="E1135" s="218" t="s">
        <v>1958</v>
      </c>
      <c r="F1135" s="219" t="s">
        <v>1959</v>
      </c>
      <c r="G1135" s="220" t="s">
        <v>1323</v>
      </c>
      <c r="H1135" s="221">
        <v>12</v>
      </c>
      <c r="I1135" s="222"/>
      <c r="J1135" s="223">
        <f>ROUND(I1135*H1135,2)</f>
        <v>0</v>
      </c>
      <c r="K1135" s="219" t="s">
        <v>1255</v>
      </c>
      <c r="L1135" s="44"/>
      <c r="M1135" s="224" t="s">
        <v>1</v>
      </c>
      <c r="N1135" s="225" t="s">
        <v>48</v>
      </c>
      <c r="O1135" s="80"/>
      <c r="P1135" s="226">
        <f>O1135*H1135</f>
        <v>0</v>
      </c>
      <c r="Q1135" s="226">
        <v>0</v>
      </c>
      <c r="R1135" s="226">
        <f>Q1135*H1135</f>
        <v>0</v>
      </c>
      <c r="S1135" s="226">
        <v>0</v>
      </c>
      <c r="T1135" s="227">
        <f>S1135*H1135</f>
        <v>0</v>
      </c>
      <c r="AR1135" s="17" t="s">
        <v>215</v>
      </c>
      <c r="AT1135" s="17" t="s">
        <v>198</v>
      </c>
      <c r="AU1135" s="17" t="s">
        <v>86</v>
      </c>
      <c r="AY1135" s="17" t="s">
        <v>195</v>
      </c>
      <c r="BE1135" s="228">
        <f>IF(N1135="základní",J1135,0)</f>
        <v>0</v>
      </c>
      <c r="BF1135" s="228">
        <f>IF(N1135="snížená",J1135,0)</f>
        <v>0</v>
      </c>
      <c r="BG1135" s="228">
        <f>IF(N1135="zákl. přenesená",J1135,0)</f>
        <v>0</v>
      </c>
      <c r="BH1135" s="228">
        <f>IF(N1135="sníž. přenesená",J1135,0)</f>
        <v>0</v>
      </c>
      <c r="BI1135" s="228">
        <f>IF(N1135="nulová",J1135,0)</f>
        <v>0</v>
      </c>
      <c r="BJ1135" s="17" t="s">
        <v>84</v>
      </c>
      <c r="BK1135" s="228">
        <f>ROUND(I1135*H1135,2)</f>
        <v>0</v>
      </c>
      <c r="BL1135" s="17" t="s">
        <v>215</v>
      </c>
      <c r="BM1135" s="17" t="s">
        <v>1960</v>
      </c>
    </row>
    <row r="1136" s="1" customFormat="1">
      <c r="B1136" s="39"/>
      <c r="C1136" s="40"/>
      <c r="D1136" s="229" t="s">
        <v>205</v>
      </c>
      <c r="E1136" s="40"/>
      <c r="F1136" s="230" t="s">
        <v>1859</v>
      </c>
      <c r="G1136" s="40"/>
      <c r="H1136" s="40"/>
      <c r="I1136" s="144"/>
      <c r="J1136" s="40"/>
      <c r="K1136" s="40"/>
      <c r="L1136" s="44"/>
      <c r="M1136" s="231"/>
      <c r="N1136" s="80"/>
      <c r="O1136" s="80"/>
      <c r="P1136" s="80"/>
      <c r="Q1136" s="80"/>
      <c r="R1136" s="80"/>
      <c r="S1136" s="80"/>
      <c r="T1136" s="81"/>
      <c r="AT1136" s="17" t="s">
        <v>205</v>
      </c>
      <c r="AU1136" s="17" t="s">
        <v>86</v>
      </c>
    </row>
    <row r="1137" s="1" customFormat="1" ht="16.5" customHeight="1">
      <c r="B1137" s="39"/>
      <c r="C1137" s="217" t="s">
        <v>1961</v>
      </c>
      <c r="D1137" s="217" t="s">
        <v>198</v>
      </c>
      <c r="E1137" s="218" t="s">
        <v>1962</v>
      </c>
      <c r="F1137" s="219" t="s">
        <v>1963</v>
      </c>
      <c r="G1137" s="220" t="s">
        <v>1323</v>
      </c>
      <c r="H1137" s="221">
        <v>1</v>
      </c>
      <c r="I1137" s="222"/>
      <c r="J1137" s="223">
        <f>ROUND(I1137*H1137,2)</f>
        <v>0</v>
      </c>
      <c r="K1137" s="219" t="s">
        <v>1255</v>
      </c>
      <c r="L1137" s="44"/>
      <c r="M1137" s="224" t="s">
        <v>1</v>
      </c>
      <c r="N1137" s="225" t="s">
        <v>48</v>
      </c>
      <c r="O1137" s="80"/>
      <c r="P1137" s="226">
        <f>O1137*H1137</f>
        <v>0</v>
      </c>
      <c r="Q1137" s="226">
        <v>0</v>
      </c>
      <c r="R1137" s="226">
        <f>Q1137*H1137</f>
        <v>0</v>
      </c>
      <c r="S1137" s="226">
        <v>0</v>
      </c>
      <c r="T1137" s="227">
        <f>S1137*H1137</f>
        <v>0</v>
      </c>
      <c r="AR1137" s="17" t="s">
        <v>215</v>
      </c>
      <c r="AT1137" s="17" t="s">
        <v>198</v>
      </c>
      <c r="AU1137" s="17" t="s">
        <v>86</v>
      </c>
      <c r="AY1137" s="17" t="s">
        <v>195</v>
      </c>
      <c r="BE1137" s="228">
        <f>IF(N1137="základní",J1137,0)</f>
        <v>0</v>
      </c>
      <c r="BF1137" s="228">
        <f>IF(N1137="snížená",J1137,0)</f>
        <v>0</v>
      </c>
      <c r="BG1137" s="228">
        <f>IF(N1137="zákl. přenesená",J1137,0)</f>
        <v>0</v>
      </c>
      <c r="BH1137" s="228">
        <f>IF(N1137="sníž. přenesená",J1137,0)</f>
        <v>0</v>
      </c>
      <c r="BI1137" s="228">
        <f>IF(N1137="nulová",J1137,0)</f>
        <v>0</v>
      </c>
      <c r="BJ1137" s="17" t="s">
        <v>84</v>
      </c>
      <c r="BK1137" s="228">
        <f>ROUND(I1137*H1137,2)</f>
        <v>0</v>
      </c>
      <c r="BL1137" s="17" t="s">
        <v>215</v>
      </c>
      <c r="BM1137" s="17" t="s">
        <v>1964</v>
      </c>
    </row>
    <row r="1138" s="1" customFormat="1">
      <c r="B1138" s="39"/>
      <c r="C1138" s="40"/>
      <c r="D1138" s="229" t="s">
        <v>205</v>
      </c>
      <c r="E1138" s="40"/>
      <c r="F1138" s="230" t="s">
        <v>1859</v>
      </c>
      <c r="G1138" s="40"/>
      <c r="H1138" s="40"/>
      <c r="I1138" s="144"/>
      <c r="J1138" s="40"/>
      <c r="K1138" s="40"/>
      <c r="L1138" s="44"/>
      <c r="M1138" s="231"/>
      <c r="N1138" s="80"/>
      <c r="O1138" s="80"/>
      <c r="P1138" s="80"/>
      <c r="Q1138" s="80"/>
      <c r="R1138" s="80"/>
      <c r="S1138" s="80"/>
      <c r="T1138" s="81"/>
      <c r="AT1138" s="17" t="s">
        <v>205</v>
      </c>
      <c r="AU1138" s="17" t="s">
        <v>86</v>
      </c>
    </row>
    <row r="1139" s="11" customFormat="1" ht="22.8" customHeight="1">
      <c r="B1139" s="201"/>
      <c r="C1139" s="202"/>
      <c r="D1139" s="203" t="s">
        <v>76</v>
      </c>
      <c r="E1139" s="215" t="s">
        <v>1965</v>
      </c>
      <c r="F1139" s="215" t="s">
        <v>1966</v>
      </c>
      <c r="G1139" s="202"/>
      <c r="H1139" s="202"/>
      <c r="I1139" s="205"/>
      <c r="J1139" s="216">
        <f>BK1139</f>
        <v>0</v>
      </c>
      <c r="K1139" s="202"/>
      <c r="L1139" s="207"/>
      <c r="M1139" s="208"/>
      <c r="N1139" s="209"/>
      <c r="O1139" s="209"/>
      <c r="P1139" s="210">
        <f>SUM(P1140:P1148)</f>
        <v>0</v>
      </c>
      <c r="Q1139" s="209"/>
      <c r="R1139" s="210">
        <f>SUM(R1140:R1148)</f>
        <v>0</v>
      </c>
      <c r="S1139" s="209"/>
      <c r="T1139" s="211">
        <f>SUM(T1140:T1148)</f>
        <v>0</v>
      </c>
      <c r="AR1139" s="212" t="s">
        <v>215</v>
      </c>
      <c r="AT1139" s="213" t="s">
        <v>76</v>
      </c>
      <c r="AU1139" s="213" t="s">
        <v>84</v>
      </c>
      <c r="AY1139" s="212" t="s">
        <v>195</v>
      </c>
      <c r="BK1139" s="214">
        <f>SUM(BK1140:BK1148)</f>
        <v>0</v>
      </c>
    </row>
    <row r="1140" s="1" customFormat="1" ht="16.5" customHeight="1">
      <c r="B1140" s="39"/>
      <c r="C1140" s="217" t="s">
        <v>1967</v>
      </c>
      <c r="D1140" s="217" t="s">
        <v>198</v>
      </c>
      <c r="E1140" s="218" t="s">
        <v>1968</v>
      </c>
      <c r="F1140" s="219" t="s">
        <v>1969</v>
      </c>
      <c r="G1140" s="220" t="s">
        <v>553</v>
      </c>
      <c r="H1140" s="221">
        <v>16</v>
      </c>
      <c r="I1140" s="222"/>
      <c r="J1140" s="223">
        <f>ROUND(I1140*H1140,2)</f>
        <v>0</v>
      </c>
      <c r="K1140" s="219" t="s">
        <v>1255</v>
      </c>
      <c r="L1140" s="44"/>
      <c r="M1140" s="224" t="s">
        <v>1</v>
      </c>
      <c r="N1140" s="225" t="s">
        <v>48</v>
      </c>
      <c r="O1140" s="80"/>
      <c r="P1140" s="226">
        <f>O1140*H1140</f>
        <v>0</v>
      </c>
      <c r="Q1140" s="226">
        <v>0</v>
      </c>
      <c r="R1140" s="226">
        <f>Q1140*H1140</f>
        <v>0</v>
      </c>
      <c r="S1140" s="226">
        <v>0</v>
      </c>
      <c r="T1140" s="227">
        <f>S1140*H1140</f>
        <v>0</v>
      </c>
      <c r="AR1140" s="17" t="s">
        <v>1465</v>
      </c>
      <c r="AT1140" s="17" t="s">
        <v>198</v>
      </c>
      <c r="AU1140" s="17" t="s">
        <v>86</v>
      </c>
      <c r="AY1140" s="17" t="s">
        <v>195</v>
      </c>
      <c r="BE1140" s="228">
        <f>IF(N1140="základní",J1140,0)</f>
        <v>0</v>
      </c>
      <c r="BF1140" s="228">
        <f>IF(N1140="snížená",J1140,0)</f>
        <v>0</v>
      </c>
      <c r="BG1140" s="228">
        <f>IF(N1140="zákl. přenesená",J1140,0)</f>
        <v>0</v>
      </c>
      <c r="BH1140" s="228">
        <f>IF(N1140="sníž. přenesená",J1140,0)</f>
        <v>0</v>
      </c>
      <c r="BI1140" s="228">
        <f>IF(N1140="nulová",J1140,0)</f>
        <v>0</v>
      </c>
      <c r="BJ1140" s="17" t="s">
        <v>84</v>
      </c>
      <c r="BK1140" s="228">
        <f>ROUND(I1140*H1140,2)</f>
        <v>0</v>
      </c>
      <c r="BL1140" s="17" t="s">
        <v>1465</v>
      </c>
      <c r="BM1140" s="17" t="s">
        <v>1970</v>
      </c>
    </row>
    <row r="1141" s="1" customFormat="1" ht="16.5" customHeight="1">
      <c r="B1141" s="39"/>
      <c r="C1141" s="217" t="s">
        <v>1971</v>
      </c>
      <c r="D1141" s="217" t="s">
        <v>198</v>
      </c>
      <c r="E1141" s="218" t="s">
        <v>1972</v>
      </c>
      <c r="F1141" s="219" t="s">
        <v>1973</v>
      </c>
      <c r="G1141" s="220" t="s">
        <v>553</v>
      </c>
      <c r="H1141" s="221">
        <v>9</v>
      </c>
      <c r="I1141" s="222"/>
      <c r="J1141" s="223">
        <f>ROUND(I1141*H1141,2)</f>
        <v>0</v>
      </c>
      <c r="K1141" s="219" t="s">
        <v>1255</v>
      </c>
      <c r="L1141" s="44"/>
      <c r="M1141" s="224" t="s">
        <v>1</v>
      </c>
      <c r="N1141" s="225" t="s">
        <v>48</v>
      </c>
      <c r="O1141" s="80"/>
      <c r="P1141" s="226">
        <f>O1141*H1141</f>
        <v>0</v>
      </c>
      <c r="Q1141" s="226">
        <v>0</v>
      </c>
      <c r="R1141" s="226">
        <f>Q1141*H1141</f>
        <v>0</v>
      </c>
      <c r="S1141" s="226">
        <v>0</v>
      </c>
      <c r="T1141" s="227">
        <f>S1141*H1141</f>
        <v>0</v>
      </c>
      <c r="AR1141" s="17" t="s">
        <v>1465</v>
      </c>
      <c r="AT1141" s="17" t="s">
        <v>198</v>
      </c>
      <c r="AU1141" s="17" t="s">
        <v>86</v>
      </c>
      <c r="AY1141" s="17" t="s">
        <v>195</v>
      </c>
      <c r="BE1141" s="228">
        <f>IF(N1141="základní",J1141,0)</f>
        <v>0</v>
      </c>
      <c r="BF1141" s="228">
        <f>IF(N1141="snížená",J1141,0)</f>
        <v>0</v>
      </c>
      <c r="BG1141" s="228">
        <f>IF(N1141="zákl. přenesená",J1141,0)</f>
        <v>0</v>
      </c>
      <c r="BH1141" s="228">
        <f>IF(N1141="sníž. přenesená",J1141,0)</f>
        <v>0</v>
      </c>
      <c r="BI1141" s="228">
        <f>IF(N1141="nulová",J1141,0)</f>
        <v>0</v>
      </c>
      <c r="BJ1141" s="17" t="s">
        <v>84</v>
      </c>
      <c r="BK1141" s="228">
        <f>ROUND(I1141*H1141,2)</f>
        <v>0</v>
      </c>
      <c r="BL1141" s="17" t="s">
        <v>1465</v>
      </c>
      <c r="BM1141" s="17" t="s">
        <v>1974</v>
      </c>
    </row>
    <row r="1142" s="1" customFormat="1" ht="16.5" customHeight="1">
      <c r="B1142" s="39"/>
      <c r="C1142" s="217" t="s">
        <v>1975</v>
      </c>
      <c r="D1142" s="217" t="s">
        <v>198</v>
      </c>
      <c r="E1142" s="218" t="s">
        <v>1976</v>
      </c>
      <c r="F1142" s="219" t="s">
        <v>1977</v>
      </c>
      <c r="G1142" s="220" t="s">
        <v>553</v>
      </c>
      <c r="H1142" s="221">
        <v>1</v>
      </c>
      <c r="I1142" s="222"/>
      <c r="J1142" s="223">
        <f>ROUND(I1142*H1142,2)</f>
        <v>0</v>
      </c>
      <c r="K1142" s="219" t="s">
        <v>1255</v>
      </c>
      <c r="L1142" s="44"/>
      <c r="M1142" s="224" t="s">
        <v>1</v>
      </c>
      <c r="N1142" s="225" t="s">
        <v>48</v>
      </c>
      <c r="O1142" s="80"/>
      <c r="P1142" s="226">
        <f>O1142*H1142</f>
        <v>0</v>
      </c>
      <c r="Q1142" s="226">
        <v>0</v>
      </c>
      <c r="R1142" s="226">
        <f>Q1142*H1142</f>
        <v>0</v>
      </c>
      <c r="S1142" s="226">
        <v>0</v>
      </c>
      <c r="T1142" s="227">
        <f>S1142*H1142</f>
        <v>0</v>
      </c>
      <c r="AR1142" s="17" t="s">
        <v>1465</v>
      </c>
      <c r="AT1142" s="17" t="s">
        <v>198</v>
      </c>
      <c r="AU1142" s="17" t="s">
        <v>86</v>
      </c>
      <c r="AY1142" s="17" t="s">
        <v>195</v>
      </c>
      <c r="BE1142" s="228">
        <f>IF(N1142="základní",J1142,0)</f>
        <v>0</v>
      </c>
      <c r="BF1142" s="228">
        <f>IF(N1142="snížená",J1142,0)</f>
        <v>0</v>
      </c>
      <c r="BG1142" s="228">
        <f>IF(N1142="zákl. přenesená",J1142,0)</f>
        <v>0</v>
      </c>
      <c r="BH1142" s="228">
        <f>IF(N1142="sníž. přenesená",J1142,0)</f>
        <v>0</v>
      </c>
      <c r="BI1142" s="228">
        <f>IF(N1142="nulová",J1142,0)</f>
        <v>0</v>
      </c>
      <c r="BJ1142" s="17" t="s">
        <v>84</v>
      </c>
      <c r="BK1142" s="228">
        <f>ROUND(I1142*H1142,2)</f>
        <v>0</v>
      </c>
      <c r="BL1142" s="17" t="s">
        <v>1465</v>
      </c>
      <c r="BM1142" s="17" t="s">
        <v>1978</v>
      </c>
    </row>
    <row r="1143" s="1" customFormat="1" ht="16.5" customHeight="1">
      <c r="B1143" s="39"/>
      <c r="C1143" s="217" t="s">
        <v>1979</v>
      </c>
      <c r="D1143" s="217" t="s">
        <v>198</v>
      </c>
      <c r="E1143" s="218" t="s">
        <v>1980</v>
      </c>
      <c r="F1143" s="219" t="s">
        <v>1981</v>
      </c>
      <c r="G1143" s="220" t="s">
        <v>404</v>
      </c>
      <c r="H1143" s="221">
        <v>9.5</v>
      </c>
      <c r="I1143" s="222"/>
      <c r="J1143" s="223">
        <f>ROUND(I1143*H1143,2)</f>
        <v>0</v>
      </c>
      <c r="K1143" s="219" t="s">
        <v>1255</v>
      </c>
      <c r="L1143" s="44"/>
      <c r="M1143" s="224" t="s">
        <v>1</v>
      </c>
      <c r="N1143" s="225" t="s">
        <v>48</v>
      </c>
      <c r="O1143" s="80"/>
      <c r="P1143" s="226">
        <f>O1143*H1143</f>
        <v>0</v>
      </c>
      <c r="Q1143" s="226">
        <v>0</v>
      </c>
      <c r="R1143" s="226">
        <f>Q1143*H1143</f>
        <v>0</v>
      </c>
      <c r="S1143" s="226">
        <v>0</v>
      </c>
      <c r="T1143" s="227">
        <f>S1143*H1143</f>
        <v>0</v>
      </c>
      <c r="AR1143" s="17" t="s">
        <v>1465</v>
      </c>
      <c r="AT1143" s="17" t="s">
        <v>198</v>
      </c>
      <c r="AU1143" s="17" t="s">
        <v>86</v>
      </c>
      <c r="AY1143" s="17" t="s">
        <v>195</v>
      </c>
      <c r="BE1143" s="228">
        <f>IF(N1143="základní",J1143,0)</f>
        <v>0</v>
      </c>
      <c r="BF1143" s="228">
        <f>IF(N1143="snížená",J1143,0)</f>
        <v>0</v>
      </c>
      <c r="BG1143" s="228">
        <f>IF(N1143="zákl. přenesená",J1143,0)</f>
        <v>0</v>
      </c>
      <c r="BH1143" s="228">
        <f>IF(N1143="sníž. přenesená",J1143,0)</f>
        <v>0</v>
      </c>
      <c r="BI1143" s="228">
        <f>IF(N1143="nulová",J1143,0)</f>
        <v>0</v>
      </c>
      <c r="BJ1143" s="17" t="s">
        <v>84</v>
      </c>
      <c r="BK1143" s="228">
        <f>ROUND(I1143*H1143,2)</f>
        <v>0</v>
      </c>
      <c r="BL1143" s="17" t="s">
        <v>1465</v>
      </c>
      <c r="BM1143" s="17" t="s">
        <v>1982</v>
      </c>
    </row>
    <row r="1144" s="1" customFormat="1" ht="16.5" customHeight="1">
      <c r="B1144" s="39"/>
      <c r="C1144" s="217" t="s">
        <v>1983</v>
      </c>
      <c r="D1144" s="217" t="s">
        <v>198</v>
      </c>
      <c r="E1144" s="218" t="s">
        <v>1984</v>
      </c>
      <c r="F1144" s="219" t="s">
        <v>1985</v>
      </c>
      <c r="G1144" s="220" t="s">
        <v>553</v>
      </c>
      <c r="H1144" s="221">
        <v>1</v>
      </c>
      <c r="I1144" s="222"/>
      <c r="J1144" s="223">
        <f>ROUND(I1144*H1144,2)</f>
        <v>0</v>
      </c>
      <c r="K1144" s="219" t="s">
        <v>1255</v>
      </c>
      <c r="L1144" s="44"/>
      <c r="M1144" s="224" t="s">
        <v>1</v>
      </c>
      <c r="N1144" s="225" t="s">
        <v>48</v>
      </c>
      <c r="O1144" s="80"/>
      <c r="P1144" s="226">
        <f>O1144*H1144</f>
        <v>0</v>
      </c>
      <c r="Q1144" s="226">
        <v>0</v>
      </c>
      <c r="R1144" s="226">
        <f>Q1144*H1144</f>
        <v>0</v>
      </c>
      <c r="S1144" s="226">
        <v>0</v>
      </c>
      <c r="T1144" s="227">
        <f>S1144*H1144</f>
        <v>0</v>
      </c>
      <c r="AR1144" s="17" t="s">
        <v>1465</v>
      </c>
      <c r="AT1144" s="17" t="s">
        <v>198</v>
      </c>
      <c r="AU1144" s="17" t="s">
        <v>86</v>
      </c>
      <c r="AY1144" s="17" t="s">
        <v>195</v>
      </c>
      <c r="BE1144" s="228">
        <f>IF(N1144="základní",J1144,0)</f>
        <v>0</v>
      </c>
      <c r="BF1144" s="228">
        <f>IF(N1144="snížená",J1144,0)</f>
        <v>0</v>
      </c>
      <c r="BG1144" s="228">
        <f>IF(N1144="zákl. přenesená",J1144,0)</f>
        <v>0</v>
      </c>
      <c r="BH1144" s="228">
        <f>IF(N1144="sníž. přenesená",J1144,0)</f>
        <v>0</v>
      </c>
      <c r="BI1144" s="228">
        <f>IF(N1144="nulová",J1144,0)</f>
        <v>0</v>
      </c>
      <c r="BJ1144" s="17" t="s">
        <v>84</v>
      </c>
      <c r="BK1144" s="228">
        <f>ROUND(I1144*H1144,2)</f>
        <v>0</v>
      </c>
      <c r="BL1144" s="17" t="s">
        <v>1465</v>
      </c>
      <c r="BM1144" s="17" t="s">
        <v>1986</v>
      </c>
    </row>
    <row r="1145" s="1" customFormat="1" ht="16.5" customHeight="1">
      <c r="B1145" s="39"/>
      <c r="C1145" s="217" t="s">
        <v>1987</v>
      </c>
      <c r="D1145" s="217" t="s">
        <v>198</v>
      </c>
      <c r="E1145" s="218" t="s">
        <v>1988</v>
      </c>
      <c r="F1145" s="219" t="s">
        <v>1989</v>
      </c>
      <c r="G1145" s="220" t="s">
        <v>553</v>
      </c>
      <c r="H1145" s="221">
        <v>1</v>
      </c>
      <c r="I1145" s="222"/>
      <c r="J1145" s="223">
        <f>ROUND(I1145*H1145,2)</f>
        <v>0</v>
      </c>
      <c r="K1145" s="219" t="s">
        <v>1255</v>
      </c>
      <c r="L1145" s="44"/>
      <c r="M1145" s="224" t="s">
        <v>1</v>
      </c>
      <c r="N1145" s="225" t="s">
        <v>48</v>
      </c>
      <c r="O1145" s="80"/>
      <c r="P1145" s="226">
        <f>O1145*H1145</f>
        <v>0</v>
      </c>
      <c r="Q1145" s="226">
        <v>0</v>
      </c>
      <c r="R1145" s="226">
        <f>Q1145*H1145</f>
        <v>0</v>
      </c>
      <c r="S1145" s="226">
        <v>0</v>
      </c>
      <c r="T1145" s="227">
        <f>S1145*H1145</f>
        <v>0</v>
      </c>
      <c r="AR1145" s="17" t="s">
        <v>1465</v>
      </c>
      <c r="AT1145" s="17" t="s">
        <v>198</v>
      </c>
      <c r="AU1145" s="17" t="s">
        <v>86</v>
      </c>
      <c r="AY1145" s="17" t="s">
        <v>195</v>
      </c>
      <c r="BE1145" s="228">
        <f>IF(N1145="základní",J1145,0)</f>
        <v>0</v>
      </c>
      <c r="BF1145" s="228">
        <f>IF(N1145="snížená",J1145,0)</f>
        <v>0</v>
      </c>
      <c r="BG1145" s="228">
        <f>IF(N1145="zákl. přenesená",J1145,0)</f>
        <v>0</v>
      </c>
      <c r="BH1145" s="228">
        <f>IF(N1145="sníž. přenesená",J1145,0)</f>
        <v>0</v>
      </c>
      <c r="BI1145" s="228">
        <f>IF(N1145="nulová",J1145,0)</f>
        <v>0</v>
      </c>
      <c r="BJ1145" s="17" t="s">
        <v>84</v>
      </c>
      <c r="BK1145" s="228">
        <f>ROUND(I1145*H1145,2)</f>
        <v>0</v>
      </c>
      <c r="BL1145" s="17" t="s">
        <v>1465</v>
      </c>
      <c r="BM1145" s="17" t="s">
        <v>1990</v>
      </c>
    </row>
    <row r="1146" s="1" customFormat="1" ht="16.5" customHeight="1">
      <c r="B1146" s="39"/>
      <c r="C1146" s="217" t="s">
        <v>1991</v>
      </c>
      <c r="D1146" s="217" t="s">
        <v>198</v>
      </c>
      <c r="E1146" s="218" t="s">
        <v>1992</v>
      </c>
      <c r="F1146" s="219" t="s">
        <v>1993</v>
      </c>
      <c r="G1146" s="220" t="s">
        <v>553</v>
      </c>
      <c r="H1146" s="221">
        <v>1</v>
      </c>
      <c r="I1146" s="222"/>
      <c r="J1146" s="223">
        <f>ROUND(I1146*H1146,2)</f>
        <v>0</v>
      </c>
      <c r="K1146" s="219" t="s">
        <v>1255</v>
      </c>
      <c r="L1146" s="44"/>
      <c r="M1146" s="224" t="s">
        <v>1</v>
      </c>
      <c r="N1146" s="225" t="s">
        <v>48</v>
      </c>
      <c r="O1146" s="80"/>
      <c r="P1146" s="226">
        <f>O1146*H1146</f>
        <v>0</v>
      </c>
      <c r="Q1146" s="226">
        <v>0</v>
      </c>
      <c r="R1146" s="226">
        <f>Q1146*H1146</f>
        <v>0</v>
      </c>
      <c r="S1146" s="226">
        <v>0</v>
      </c>
      <c r="T1146" s="227">
        <f>S1146*H1146</f>
        <v>0</v>
      </c>
      <c r="AR1146" s="17" t="s">
        <v>1465</v>
      </c>
      <c r="AT1146" s="17" t="s">
        <v>198</v>
      </c>
      <c r="AU1146" s="17" t="s">
        <v>86</v>
      </c>
      <c r="AY1146" s="17" t="s">
        <v>195</v>
      </c>
      <c r="BE1146" s="228">
        <f>IF(N1146="základní",J1146,0)</f>
        <v>0</v>
      </c>
      <c r="BF1146" s="228">
        <f>IF(N1146="snížená",J1146,0)</f>
        <v>0</v>
      </c>
      <c r="BG1146" s="228">
        <f>IF(N1146="zákl. přenesená",J1146,0)</f>
        <v>0</v>
      </c>
      <c r="BH1146" s="228">
        <f>IF(N1146="sníž. přenesená",J1146,0)</f>
        <v>0</v>
      </c>
      <c r="BI1146" s="228">
        <f>IF(N1146="nulová",J1146,0)</f>
        <v>0</v>
      </c>
      <c r="BJ1146" s="17" t="s">
        <v>84</v>
      </c>
      <c r="BK1146" s="228">
        <f>ROUND(I1146*H1146,2)</f>
        <v>0</v>
      </c>
      <c r="BL1146" s="17" t="s">
        <v>1465</v>
      </c>
      <c r="BM1146" s="17" t="s">
        <v>1994</v>
      </c>
    </row>
    <row r="1147" s="1" customFormat="1" ht="16.5" customHeight="1">
      <c r="B1147" s="39"/>
      <c r="C1147" s="217" t="s">
        <v>1995</v>
      </c>
      <c r="D1147" s="217" t="s">
        <v>198</v>
      </c>
      <c r="E1147" s="218" t="s">
        <v>1996</v>
      </c>
      <c r="F1147" s="219" t="s">
        <v>1997</v>
      </c>
      <c r="G1147" s="220" t="s">
        <v>553</v>
      </c>
      <c r="H1147" s="221">
        <v>1</v>
      </c>
      <c r="I1147" s="222"/>
      <c r="J1147" s="223">
        <f>ROUND(I1147*H1147,2)</f>
        <v>0</v>
      </c>
      <c r="K1147" s="219" t="s">
        <v>1255</v>
      </c>
      <c r="L1147" s="44"/>
      <c r="M1147" s="224" t="s">
        <v>1</v>
      </c>
      <c r="N1147" s="225" t="s">
        <v>48</v>
      </c>
      <c r="O1147" s="80"/>
      <c r="P1147" s="226">
        <f>O1147*H1147</f>
        <v>0</v>
      </c>
      <c r="Q1147" s="226">
        <v>0</v>
      </c>
      <c r="R1147" s="226">
        <f>Q1147*H1147</f>
        <v>0</v>
      </c>
      <c r="S1147" s="226">
        <v>0</v>
      </c>
      <c r="T1147" s="227">
        <f>S1147*H1147</f>
        <v>0</v>
      </c>
      <c r="AR1147" s="17" t="s">
        <v>1465</v>
      </c>
      <c r="AT1147" s="17" t="s">
        <v>198</v>
      </c>
      <c r="AU1147" s="17" t="s">
        <v>86</v>
      </c>
      <c r="AY1147" s="17" t="s">
        <v>195</v>
      </c>
      <c r="BE1147" s="228">
        <f>IF(N1147="základní",J1147,0)</f>
        <v>0</v>
      </c>
      <c r="BF1147" s="228">
        <f>IF(N1147="snížená",J1147,0)</f>
        <v>0</v>
      </c>
      <c r="BG1147" s="228">
        <f>IF(N1147="zákl. přenesená",J1147,0)</f>
        <v>0</v>
      </c>
      <c r="BH1147" s="228">
        <f>IF(N1147="sníž. přenesená",J1147,0)</f>
        <v>0</v>
      </c>
      <c r="BI1147" s="228">
        <f>IF(N1147="nulová",J1147,0)</f>
        <v>0</v>
      </c>
      <c r="BJ1147" s="17" t="s">
        <v>84</v>
      </c>
      <c r="BK1147" s="228">
        <f>ROUND(I1147*H1147,2)</f>
        <v>0</v>
      </c>
      <c r="BL1147" s="17" t="s">
        <v>1465</v>
      </c>
      <c r="BM1147" s="17" t="s">
        <v>1998</v>
      </c>
    </row>
    <row r="1148" s="1" customFormat="1" ht="16.5" customHeight="1">
      <c r="B1148" s="39"/>
      <c r="C1148" s="217" t="s">
        <v>1999</v>
      </c>
      <c r="D1148" s="217" t="s">
        <v>198</v>
      </c>
      <c r="E1148" s="218" t="s">
        <v>2000</v>
      </c>
      <c r="F1148" s="219" t="s">
        <v>2001</v>
      </c>
      <c r="G1148" s="220" t="s">
        <v>553</v>
      </c>
      <c r="H1148" s="221">
        <v>1</v>
      </c>
      <c r="I1148" s="222"/>
      <c r="J1148" s="223">
        <f>ROUND(I1148*H1148,2)</f>
        <v>0</v>
      </c>
      <c r="K1148" s="219" t="s">
        <v>1255</v>
      </c>
      <c r="L1148" s="44"/>
      <c r="M1148" s="224" t="s">
        <v>1</v>
      </c>
      <c r="N1148" s="225" t="s">
        <v>48</v>
      </c>
      <c r="O1148" s="80"/>
      <c r="P1148" s="226">
        <f>O1148*H1148</f>
        <v>0</v>
      </c>
      <c r="Q1148" s="226">
        <v>0</v>
      </c>
      <c r="R1148" s="226">
        <f>Q1148*H1148</f>
        <v>0</v>
      </c>
      <c r="S1148" s="226">
        <v>0</v>
      </c>
      <c r="T1148" s="227">
        <f>S1148*H1148</f>
        <v>0</v>
      </c>
      <c r="AR1148" s="17" t="s">
        <v>1465</v>
      </c>
      <c r="AT1148" s="17" t="s">
        <v>198</v>
      </c>
      <c r="AU1148" s="17" t="s">
        <v>86</v>
      </c>
      <c r="AY1148" s="17" t="s">
        <v>195</v>
      </c>
      <c r="BE1148" s="228">
        <f>IF(N1148="základní",J1148,0)</f>
        <v>0</v>
      </c>
      <c r="BF1148" s="228">
        <f>IF(N1148="snížená",J1148,0)</f>
        <v>0</v>
      </c>
      <c r="BG1148" s="228">
        <f>IF(N1148="zákl. přenesená",J1148,0)</f>
        <v>0</v>
      </c>
      <c r="BH1148" s="228">
        <f>IF(N1148="sníž. přenesená",J1148,0)</f>
        <v>0</v>
      </c>
      <c r="BI1148" s="228">
        <f>IF(N1148="nulová",J1148,0)</f>
        <v>0</v>
      </c>
      <c r="BJ1148" s="17" t="s">
        <v>84</v>
      </c>
      <c r="BK1148" s="228">
        <f>ROUND(I1148*H1148,2)</f>
        <v>0</v>
      </c>
      <c r="BL1148" s="17" t="s">
        <v>1465</v>
      </c>
      <c r="BM1148" s="17" t="s">
        <v>2002</v>
      </c>
    </row>
    <row r="1149" s="11" customFormat="1" ht="22.8" customHeight="1">
      <c r="B1149" s="201"/>
      <c r="C1149" s="202"/>
      <c r="D1149" s="203" t="s">
        <v>76</v>
      </c>
      <c r="E1149" s="215" t="s">
        <v>2003</v>
      </c>
      <c r="F1149" s="215" t="s">
        <v>2004</v>
      </c>
      <c r="G1149" s="202"/>
      <c r="H1149" s="202"/>
      <c r="I1149" s="205"/>
      <c r="J1149" s="216">
        <f>BK1149</f>
        <v>0</v>
      </c>
      <c r="K1149" s="202"/>
      <c r="L1149" s="207"/>
      <c r="M1149" s="208"/>
      <c r="N1149" s="209"/>
      <c r="O1149" s="209"/>
      <c r="P1149" s="210">
        <f>SUM(P1150:P1253)</f>
        <v>0</v>
      </c>
      <c r="Q1149" s="209"/>
      <c r="R1149" s="210">
        <f>SUM(R1150:R1253)</f>
        <v>0</v>
      </c>
      <c r="S1149" s="209"/>
      <c r="T1149" s="211">
        <f>SUM(T1150:T1253)</f>
        <v>0</v>
      </c>
      <c r="AR1149" s="212" t="s">
        <v>215</v>
      </c>
      <c r="AT1149" s="213" t="s">
        <v>76</v>
      </c>
      <c r="AU1149" s="213" t="s">
        <v>84</v>
      </c>
      <c r="AY1149" s="212" t="s">
        <v>195</v>
      </c>
      <c r="BK1149" s="214">
        <f>SUM(BK1150:BK1253)</f>
        <v>0</v>
      </c>
    </row>
    <row r="1150" s="1" customFormat="1" ht="16.5" customHeight="1">
      <c r="B1150" s="39"/>
      <c r="C1150" s="217" t="s">
        <v>2005</v>
      </c>
      <c r="D1150" s="217" t="s">
        <v>198</v>
      </c>
      <c r="E1150" s="218" t="s">
        <v>2006</v>
      </c>
      <c r="F1150" s="219" t="s">
        <v>2007</v>
      </c>
      <c r="G1150" s="220" t="s">
        <v>553</v>
      </c>
      <c r="H1150" s="221">
        <v>1</v>
      </c>
      <c r="I1150" s="222"/>
      <c r="J1150" s="223">
        <f>ROUND(I1150*H1150,2)</f>
        <v>0</v>
      </c>
      <c r="K1150" s="219" t="s">
        <v>1</v>
      </c>
      <c r="L1150" s="44"/>
      <c r="M1150" s="224" t="s">
        <v>1</v>
      </c>
      <c r="N1150" s="225" t="s">
        <v>48</v>
      </c>
      <c r="O1150" s="80"/>
      <c r="P1150" s="226">
        <f>O1150*H1150</f>
        <v>0</v>
      </c>
      <c r="Q1150" s="226">
        <v>0</v>
      </c>
      <c r="R1150" s="226">
        <f>Q1150*H1150</f>
        <v>0</v>
      </c>
      <c r="S1150" s="226">
        <v>0</v>
      </c>
      <c r="T1150" s="227">
        <f>S1150*H1150</f>
        <v>0</v>
      </c>
      <c r="AR1150" s="17" t="s">
        <v>215</v>
      </c>
      <c r="AT1150" s="17" t="s">
        <v>198</v>
      </c>
      <c r="AU1150" s="17" t="s">
        <v>86</v>
      </c>
      <c r="AY1150" s="17" t="s">
        <v>195</v>
      </c>
      <c r="BE1150" s="228">
        <f>IF(N1150="základní",J1150,0)</f>
        <v>0</v>
      </c>
      <c r="BF1150" s="228">
        <f>IF(N1150="snížená",J1150,0)</f>
        <v>0</v>
      </c>
      <c r="BG1150" s="228">
        <f>IF(N1150="zákl. přenesená",J1150,0)</f>
        <v>0</v>
      </c>
      <c r="BH1150" s="228">
        <f>IF(N1150="sníž. přenesená",J1150,0)</f>
        <v>0</v>
      </c>
      <c r="BI1150" s="228">
        <f>IF(N1150="nulová",J1150,0)</f>
        <v>0</v>
      </c>
      <c r="BJ1150" s="17" t="s">
        <v>84</v>
      </c>
      <c r="BK1150" s="228">
        <f>ROUND(I1150*H1150,2)</f>
        <v>0</v>
      </c>
      <c r="BL1150" s="17" t="s">
        <v>215</v>
      </c>
      <c r="BM1150" s="17" t="s">
        <v>2008</v>
      </c>
    </row>
    <row r="1151" s="1" customFormat="1">
      <c r="B1151" s="39"/>
      <c r="C1151" s="40"/>
      <c r="D1151" s="229" t="s">
        <v>205</v>
      </c>
      <c r="E1151" s="40"/>
      <c r="F1151" s="230" t="s">
        <v>2009</v>
      </c>
      <c r="G1151" s="40"/>
      <c r="H1151" s="40"/>
      <c r="I1151" s="144"/>
      <c r="J1151" s="40"/>
      <c r="K1151" s="40"/>
      <c r="L1151" s="44"/>
      <c r="M1151" s="231"/>
      <c r="N1151" s="80"/>
      <c r="O1151" s="80"/>
      <c r="P1151" s="80"/>
      <c r="Q1151" s="80"/>
      <c r="R1151" s="80"/>
      <c r="S1151" s="80"/>
      <c r="T1151" s="81"/>
      <c r="AT1151" s="17" t="s">
        <v>205</v>
      </c>
      <c r="AU1151" s="17" t="s">
        <v>86</v>
      </c>
    </row>
    <row r="1152" s="1" customFormat="1" ht="16.5" customHeight="1">
      <c r="B1152" s="39"/>
      <c r="C1152" s="217" t="s">
        <v>2010</v>
      </c>
      <c r="D1152" s="217" t="s">
        <v>198</v>
      </c>
      <c r="E1152" s="218" t="s">
        <v>2011</v>
      </c>
      <c r="F1152" s="219" t="s">
        <v>2012</v>
      </c>
      <c r="G1152" s="220" t="s">
        <v>553</v>
      </c>
      <c r="H1152" s="221">
        <v>1</v>
      </c>
      <c r="I1152" s="222"/>
      <c r="J1152" s="223">
        <f>ROUND(I1152*H1152,2)</f>
        <v>0</v>
      </c>
      <c r="K1152" s="219" t="s">
        <v>1</v>
      </c>
      <c r="L1152" s="44"/>
      <c r="M1152" s="224" t="s">
        <v>1</v>
      </c>
      <c r="N1152" s="225" t="s">
        <v>48</v>
      </c>
      <c r="O1152" s="80"/>
      <c r="P1152" s="226">
        <f>O1152*H1152</f>
        <v>0</v>
      </c>
      <c r="Q1152" s="226">
        <v>0</v>
      </c>
      <c r="R1152" s="226">
        <f>Q1152*H1152</f>
        <v>0</v>
      </c>
      <c r="S1152" s="226">
        <v>0</v>
      </c>
      <c r="T1152" s="227">
        <f>S1152*H1152</f>
        <v>0</v>
      </c>
      <c r="AR1152" s="17" t="s">
        <v>215</v>
      </c>
      <c r="AT1152" s="17" t="s">
        <v>198</v>
      </c>
      <c r="AU1152" s="17" t="s">
        <v>86</v>
      </c>
      <c r="AY1152" s="17" t="s">
        <v>195</v>
      </c>
      <c r="BE1152" s="228">
        <f>IF(N1152="základní",J1152,0)</f>
        <v>0</v>
      </c>
      <c r="BF1152" s="228">
        <f>IF(N1152="snížená",J1152,0)</f>
        <v>0</v>
      </c>
      <c r="BG1152" s="228">
        <f>IF(N1152="zákl. přenesená",J1152,0)</f>
        <v>0</v>
      </c>
      <c r="BH1152" s="228">
        <f>IF(N1152="sníž. přenesená",J1152,0)</f>
        <v>0</v>
      </c>
      <c r="BI1152" s="228">
        <f>IF(N1152="nulová",J1152,0)</f>
        <v>0</v>
      </c>
      <c r="BJ1152" s="17" t="s">
        <v>84</v>
      </c>
      <c r="BK1152" s="228">
        <f>ROUND(I1152*H1152,2)</f>
        <v>0</v>
      </c>
      <c r="BL1152" s="17" t="s">
        <v>215</v>
      </c>
      <c r="BM1152" s="17" t="s">
        <v>2013</v>
      </c>
    </row>
    <row r="1153" s="1" customFormat="1">
      <c r="B1153" s="39"/>
      <c r="C1153" s="40"/>
      <c r="D1153" s="229" t="s">
        <v>205</v>
      </c>
      <c r="E1153" s="40"/>
      <c r="F1153" s="230" t="s">
        <v>2014</v>
      </c>
      <c r="G1153" s="40"/>
      <c r="H1153" s="40"/>
      <c r="I1153" s="144"/>
      <c r="J1153" s="40"/>
      <c r="K1153" s="40"/>
      <c r="L1153" s="44"/>
      <c r="M1153" s="231"/>
      <c r="N1153" s="80"/>
      <c r="O1153" s="80"/>
      <c r="P1153" s="80"/>
      <c r="Q1153" s="80"/>
      <c r="R1153" s="80"/>
      <c r="S1153" s="80"/>
      <c r="T1153" s="81"/>
      <c r="AT1153" s="17" t="s">
        <v>205</v>
      </c>
      <c r="AU1153" s="17" t="s">
        <v>86</v>
      </c>
    </row>
    <row r="1154" s="1" customFormat="1" ht="16.5" customHeight="1">
      <c r="B1154" s="39"/>
      <c r="C1154" s="217" t="s">
        <v>2015</v>
      </c>
      <c r="D1154" s="217" t="s">
        <v>198</v>
      </c>
      <c r="E1154" s="218" t="s">
        <v>2016</v>
      </c>
      <c r="F1154" s="219" t="s">
        <v>2017</v>
      </c>
      <c r="G1154" s="220" t="s">
        <v>2018</v>
      </c>
      <c r="H1154" s="221">
        <v>6</v>
      </c>
      <c r="I1154" s="222"/>
      <c r="J1154" s="223">
        <f>ROUND(I1154*H1154,2)</f>
        <v>0</v>
      </c>
      <c r="K1154" s="219" t="s">
        <v>1</v>
      </c>
      <c r="L1154" s="44"/>
      <c r="M1154" s="224" t="s">
        <v>1</v>
      </c>
      <c r="N1154" s="225" t="s">
        <v>48</v>
      </c>
      <c r="O1154" s="80"/>
      <c r="P1154" s="226">
        <f>O1154*H1154</f>
        <v>0</v>
      </c>
      <c r="Q1154" s="226">
        <v>0</v>
      </c>
      <c r="R1154" s="226">
        <f>Q1154*H1154</f>
        <v>0</v>
      </c>
      <c r="S1154" s="226">
        <v>0</v>
      </c>
      <c r="T1154" s="227">
        <f>S1154*H1154</f>
        <v>0</v>
      </c>
      <c r="AR1154" s="17" t="s">
        <v>215</v>
      </c>
      <c r="AT1154" s="17" t="s">
        <v>198</v>
      </c>
      <c r="AU1154" s="17" t="s">
        <v>86</v>
      </c>
      <c r="AY1154" s="17" t="s">
        <v>195</v>
      </c>
      <c r="BE1154" s="228">
        <f>IF(N1154="základní",J1154,0)</f>
        <v>0</v>
      </c>
      <c r="BF1154" s="228">
        <f>IF(N1154="snížená",J1154,0)</f>
        <v>0</v>
      </c>
      <c r="BG1154" s="228">
        <f>IF(N1154="zákl. přenesená",J1154,0)</f>
        <v>0</v>
      </c>
      <c r="BH1154" s="228">
        <f>IF(N1154="sníž. přenesená",J1154,0)</f>
        <v>0</v>
      </c>
      <c r="BI1154" s="228">
        <f>IF(N1154="nulová",J1154,0)</f>
        <v>0</v>
      </c>
      <c r="BJ1154" s="17" t="s">
        <v>84</v>
      </c>
      <c r="BK1154" s="228">
        <f>ROUND(I1154*H1154,2)</f>
        <v>0</v>
      </c>
      <c r="BL1154" s="17" t="s">
        <v>215</v>
      </c>
      <c r="BM1154" s="17" t="s">
        <v>2019</v>
      </c>
    </row>
    <row r="1155" s="1" customFormat="1">
      <c r="B1155" s="39"/>
      <c r="C1155" s="40"/>
      <c r="D1155" s="229" t="s">
        <v>205</v>
      </c>
      <c r="E1155" s="40"/>
      <c r="F1155" s="230" t="s">
        <v>2020</v>
      </c>
      <c r="G1155" s="40"/>
      <c r="H1155" s="40"/>
      <c r="I1155" s="144"/>
      <c r="J1155" s="40"/>
      <c r="K1155" s="40"/>
      <c r="L1155" s="44"/>
      <c r="M1155" s="231"/>
      <c r="N1155" s="80"/>
      <c r="O1155" s="80"/>
      <c r="P1155" s="80"/>
      <c r="Q1155" s="80"/>
      <c r="R1155" s="80"/>
      <c r="S1155" s="80"/>
      <c r="T1155" s="81"/>
      <c r="AT1155" s="17" t="s">
        <v>205</v>
      </c>
      <c r="AU1155" s="17" t="s">
        <v>86</v>
      </c>
    </row>
    <row r="1156" s="1" customFormat="1" ht="16.5" customHeight="1">
      <c r="B1156" s="39"/>
      <c r="C1156" s="217" t="s">
        <v>2021</v>
      </c>
      <c r="D1156" s="217" t="s">
        <v>198</v>
      </c>
      <c r="E1156" s="218" t="s">
        <v>2022</v>
      </c>
      <c r="F1156" s="219" t="s">
        <v>2017</v>
      </c>
      <c r="G1156" s="220" t="s">
        <v>553</v>
      </c>
      <c r="H1156" s="221">
        <v>2</v>
      </c>
      <c r="I1156" s="222"/>
      <c r="J1156" s="223">
        <f>ROUND(I1156*H1156,2)</f>
        <v>0</v>
      </c>
      <c r="K1156" s="219" t="s">
        <v>1</v>
      </c>
      <c r="L1156" s="44"/>
      <c r="M1156" s="224" t="s">
        <v>1</v>
      </c>
      <c r="N1156" s="225" t="s">
        <v>48</v>
      </c>
      <c r="O1156" s="80"/>
      <c r="P1156" s="226">
        <f>O1156*H1156</f>
        <v>0</v>
      </c>
      <c r="Q1156" s="226">
        <v>0</v>
      </c>
      <c r="R1156" s="226">
        <f>Q1156*H1156</f>
        <v>0</v>
      </c>
      <c r="S1156" s="226">
        <v>0</v>
      </c>
      <c r="T1156" s="227">
        <f>S1156*H1156</f>
        <v>0</v>
      </c>
      <c r="AR1156" s="17" t="s">
        <v>215</v>
      </c>
      <c r="AT1156" s="17" t="s">
        <v>198</v>
      </c>
      <c r="AU1156" s="17" t="s">
        <v>86</v>
      </c>
      <c r="AY1156" s="17" t="s">
        <v>195</v>
      </c>
      <c r="BE1156" s="228">
        <f>IF(N1156="základní",J1156,0)</f>
        <v>0</v>
      </c>
      <c r="BF1156" s="228">
        <f>IF(N1156="snížená",J1156,0)</f>
        <v>0</v>
      </c>
      <c r="BG1156" s="228">
        <f>IF(N1156="zákl. přenesená",J1156,0)</f>
        <v>0</v>
      </c>
      <c r="BH1156" s="228">
        <f>IF(N1156="sníž. přenesená",J1156,0)</f>
        <v>0</v>
      </c>
      <c r="BI1156" s="228">
        <f>IF(N1156="nulová",J1156,0)</f>
        <v>0</v>
      </c>
      <c r="BJ1156" s="17" t="s">
        <v>84</v>
      </c>
      <c r="BK1156" s="228">
        <f>ROUND(I1156*H1156,2)</f>
        <v>0</v>
      </c>
      <c r="BL1156" s="17" t="s">
        <v>215</v>
      </c>
      <c r="BM1156" s="17" t="s">
        <v>2023</v>
      </c>
    </row>
    <row r="1157" s="1" customFormat="1">
      <c r="B1157" s="39"/>
      <c r="C1157" s="40"/>
      <c r="D1157" s="229" t="s">
        <v>205</v>
      </c>
      <c r="E1157" s="40"/>
      <c r="F1157" s="230" t="s">
        <v>2020</v>
      </c>
      <c r="G1157" s="40"/>
      <c r="H1157" s="40"/>
      <c r="I1157" s="144"/>
      <c r="J1157" s="40"/>
      <c r="K1157" s="40"/>
      <c r="L1157" s="44"/>
      <c r="M1157" s="231"/>
      <c r="N1157" s="80"/>
      <c r="O1157" s="80"/>
      <c r="P1157" s="80"/>
      <c r="Q1157" s="80"/>
      <c r="R1157" s="80"/>
      <c r="S1157" s="80"/>
      <c r="T1157" s="81"/>
      <c r="AT1157" s="17" t="s">
        <v>205</v>
      </c>
      <c r="AU1157" s="17" t="s">
        <v>86</v>
      </c>
    </row>
    <row r="1158" s="1" customFormat="1" ht="16.5" customHeight="1">
      <c r="B1158" s="39"/>
      <c r="C1158" s="217" t="s">
        <v>2024</v>
      </c>
      <c r="D1158" s="217" t="s">
        <v>198</v>
      </c>
      <c r="E1158" s="218" t="s">
        <v>2025</v>
      </c>
      <c r="F1158" s="219" t="s">
        <v>2026</v>
      </c>
      <c r="G1158" s="220" t="s">
        <v>553</v>
      </c>
      <c r="H1158" s="221">
        <v>2</v>
      </c>
      <c r="I1158" s="222"/>
      <c r="J1158" s="223">
        <f>ROUND(I1158*H1158,2)</f>
        <v>0</v>
      </c>
      <c r="K1158" s="219" t="s">
        <v>1</v>
      </c>
      <c r="L1158" s="44"/>
      <c r="M1158" s="224" t="s">
        <v>1</v>
      </c>
      <c r="N1158" s="225" t="s">
        <v>48</v>
      </c>
      <c r="O1158" s="80"/>
      <c r="P1158" s="226">
        <f>O1158*H1158</f>
        <v>0</v>
      </c>
      <c r="Q1158" s="226">
        <v>0</v>
      </c>
      <c r="R1158" s="226">
        <f>Q1158*H1158</f>
        <v>0</v>
      </c>
      <c r="S1158" s="226">
        <v>0</v>
      </c>
      <c r="T1158" s="227">
        <f>S1158*H1158</f>
        <v>0</v>
      </c>
      <c r="AR1158" s="17" t="s">
        <v>215</v>
      </c>
      <c r="AT1158" s="17" t="s">
        <v>198</v>
      </c>
      <c r="AU1158" s="17" t="s">
        <v>86</v>
      </c>
      <c r="AY1158" s="17" t="s">
        <v>195</v>
      </c>
      <c r="BE1158" s="228">
        <f>IF(N1158="základní",J1158,0)</f>
        <v>0</v>
      </c>
      <c r="BF1158" s="228">
        <f>IF(N1158="snížená",J1158,0)</f>
        <v>0</v>
      </c>
      <c r="BG1158" s="228">
        <f>IF(N1158="zákl. přenesená",J1158,0)</f>
        <v>0</v>
      </c>
      <c r="BH1158" s="228">
        <f>IF(N1158="sníž. přenesená",J1158,0)</f>
        <v>0</v>
      </c>
      <c r="BI1158" s="228">
        <f>IF(N1158="nulová",J1158,0)</f>
        <v>0</v>
      </c>
      <c r="BJ1158" s="17" t="s">
        <v>84</v>
      </c>
      <c r="BK1158" s="228">
        <f>ROUND(I1158*H1158,2)</f>
        <v>0</v>
      </c>
      <c r="BL1158" s="17" t="s">
        <v>215</v>
      </c>
      <c r="BM1158" s="17" t="s">
        <v>2027</v>
      </c>
    </row>
    <row r="1159" s="1" customFormat="1">
      <c r="B1159" s="39"/>
      <c r="C1159" s="40"/>
      <c r="D1159" s="229" t="s">
        <v>205</v>
      </c>
      <c r="E1159" s="40"/>
      <c r="F1159" s="230" t="s">
        <v>2028</v>
      </c>
      <c r="G1159" s="40"/>
      <c r="H1159" s="40"/>
      <c r="I1159" s="144"/>
      <c r="J1159" s="40"/>
      <c r="K1159" s="40"/>
      <c r="L1159" s="44"/>
      <c r="M1159" s="231"/>
      <c r="N1159" s="80"/>
      <c r="O1159" s="80"/>
      <c r="P1159" s="80"/>
      <c r="Q1159" s="80"/>
      <c r="R1159" s="80"/>
      <c r="S1159" s="80"/>
      <c r="T1159" s="81"/>
      <c r="AT1159" s="17" t="s">
        <v>205</v>
      </c>
      <c r="AU1159" s="17" t="s">
        <v>86</v>
      </c>
    </row>
    <row r="1160" s="1" customFormat="1" ht="16.5" customHeight="1">
      <c r="B1160" s="39"/>
      <c r="C1160" s="217" t="s">
        <v>2029</v>
      </c>
      <c r="D1160" s="217" t="s">
        <v>198</v>
      </c>
      <c r="E1160" s="218" t="s">
        <v>2030</v>
      </c>
      <c r="F1160" s="219" t="s">
        <v>2031</v>
      </c>
      <c r="G1160" s="220" t="s">
        <v>553</v>
      </c>
      <c r="H1160" s="221">
        <v>1</v>
      </c>
      <c r="I1160" s="222"/>
      <c r="J1160" s="223">
        <f>ROUND(I1160*H1160,2)</f>
        <v>0</v>
      </c>
      <c r="K1160" s="219" t="s">
        <v>1</v>
      </c>
      <c r="L1160" s="44"/>
      <c r="M1160" s="224" t="s">
        <v>1</v>
      </c>
      <c r="N1160" s="225" t="s">
        <v>48</v>
      </c>
      <c r="O1160" s="80"/>
      <c r="P1160" s="226">
        <f>O1160*H1160</f>
        <v>0</v>
      </c>
      <c r="Q1160" s="226">
        <v>0</v>
      </c>
      <c r="R1160" s="226">
        <f>Q1160*H1160</f>
        <v>0</v>
      </c>
      <c r="S1160" s="226">
        <v>0</v>
      </c>
      <c r="T1160" s="227">
        <f>S1160*H1160</f>
        <v>0</v>
      </c>
      <c r="AR1160" s="17" t="s">
        <v>215</v>
      </c>
      <c r="AT1160" s="17" t="s">
        <v>198</v>
      </c>
      <c r="AU1160" s="17" t="s">
        <v>86</v>
      </c>
      <c r="AY1160" s="17" t="s">
        <v>195</v>
      </c>
      <c r="BE1160" s="228">
        <f>IF(N1160="základní",J1160,0)</f>
        <v>0</v>
      </c>
      <c r="BF1160" s="228">
        <f>IF(N1160="snížená",J1160,0)</f>
        <v>0</v>
      </c>
      <c r="BG1160" s="228">
        <f>IF(N1160="zákl. přenesená",J1160,0)</f>
        <v>0</v>
      </c>
      <c r="BH1160" s="228">
        <f>IF(N1160="sníž. přenesená",J1160,0)</f>
        <v>0</v>
      </c>
      <c r="BI1160" s="228">
        <f>IF(N1160="nulová",J1160,0)</f>
        <v>0</v>
      </c>
      <c r="BJ1160" s="17" t="s">
        <v>84</v>
      </c>
      <c r="BK1160" s="228">
        <f>ROUND(I1160*H1160,2)</f>
        <v>0</v>
      </c>
      <c r="BL1160" s="17" t="s">
        <v>215</v>
      </c>
      <c r="BM1160" s="17" t="s">
        <v>2032</v>
      </c>
    </row>
    <row r="1161" s="1" customFormat="1">
      <c r="B1161" s="39"/>
      <c r="C1161" s="40"/>
      <c r="D1161" s="229" t="s">
        <v>205</v>
      </c>
      <c r="E1161" s="40"/>
      <c r="F1161" s="230" t="s">
        <v>2033</v>
      </c>
      <c r="G1161" s="40"/>
      <c r="H1161" s="40"/>
      <c r="I1161" s="144"/>
      <c r="J1161" s="40"/>
      <c r="K1161" s="40"/>
      <c r="L1161" s="44"/>
      <c r="M1161" s="231"/>
      <c r="N1161" s="80"/>
      <c r="O1161" s="80"/>
      <c r="P1161" s="80"/>
      <c r="Q1161" s="80"/>
      <c r="R1161" s="80"/>
      <c r="S1161" s="80"/>
      <c r="T1161" s="81"/>
      <c r="AT1161" s="17" t="s">
        <v>205</v>
      </c>
      <c r="AU1161" s="17" t="s">
        <v>86</v>
      </c>
    </row>
    <row r="1162" s="1" customFormat="1" ht="16.5" customHeight="1">
      <c r="B1162" s="39"/>
      <c r="C1162" s="217" t="s">
        <v>2034</v>
      </c>
      <c r="D1162" s="217" t="s">
        <v>198</v>
      </c>
      <c r="E1162" s="218" t="s">
        <v>2035</v>
      </c>
      <c r="F1162" s="219" t="s">
        <v>2036</v>
      </c>
      <c r="G1162" s="220" t="s">
        <v>553</v>
      </c>
      <c r="H1162" s="221">
        <v>1</v>
      </c>
      <c r="I1162" s="222"/>
      <c r="J1162" s="223">
        <f>ROUND(I1162*H1162,2)</f>
        <v>0</v>
      </c>
      <c r="K1162" s="219" t="s">
        <v>1</v>
      </c>
      <c r="L1162" s="44"/>
      <c r="M1162" s="224" t="s">
        <v>1</v>
      </c>
      <c r="N1162" s="225" t="s">
        <v>48</v>
      </c>
      <c r="O1162" s="80"/>
      <c r="P1162" s="226">
        <f>O1162*H1162</f>
        <v>0</v>
      </c>
      <c r="Q1162" s="226">
        <v>0</v>
      </c>
      <c r="R1162" s="226">
        <f>Q1162*H1162</f>
        <v>0</v>
      </c>
      <c r="S1162" s="226">
        <v>0</v>
      </c>
      <c r="T1162" s="227">
        <f>S1162*H1162</f>
        <v>0</v>
      </c>
      <c r="AR1162" s="17" t="s">
        <v>215</v>
      </c>
      <c r="AT1162" s="17" t="s">
        <v>198</v>
      </c>
      <c r="AU1162" s="17" t="s">
        <v>86</v>
      </c>
      <c r="AY1162" s="17" t="s">
        <v>195</v>
      </c>
      <c r="BE1162" s="228">
        <f>IF(N1162="základní",J1162,0)</f>
        <v>0</v>
      </c>
      <c r="BF1162" s="228">
        <f>IF(N1162="snížená",J1162,0)</f>
        <v>0</v>
      </c>
      <c r="BG1162" s="228">
        <f>IF(N1162="zákl. přenesená",J1162,0)</f>
        <v>0</v>
      </c>
      <c r="BH1162" s="228">
        <f>IF(N1162="sníž. přenesená",J1162,0)</f>
        <v>0</v>
      </c>
      <c r="BI1162" s="228">
        <f>IF(N1162="nulová",J1162,0)</f>
        <v>0</v>
      </c>
      <c r="BJ1162" s="17" t="s">
        <v>84</v>
      </c>
      <c r="BK1162" s="228">
        <f>ROUND(I1162*H1162,2)</f>
        <v>0</v>
      </c>
      <c r="BL1162" s="17" t="s">
        <v>215</v>
      </c>
      <c r="BM1162" s="17" t="s">
        <v>2037</v>
      </c>
    </row>
    <row r="1163" s="1" customFormat="1">
      <c r="B1163" s="39"/>
      <c r="C1163" s="40"/>
      <c r="D1163" s="229" t="s">
        <v>205</v>
      </c>
      <c r="E1163" s="40"/>
      <c r="F1163" s="230" t="s">
        <v>2038</v>
      </c>
      <c r="G1163" s="40"/>
      <c r="H1163" s="40"/>
      <c r="I1163" s="144"/>
      <c r="J1163" s="40"/>
      <c r="K1163" s="40"/>
      <c r="L1163" s="44"/>
      <c r="M1163" s="231"/>
      <c r="N1163" s="80"/>
      <c r="O1163" s="80"/>
      <c r="P1163" s="80"/>
      <c r="Q1163" s="80"/>
      <c r="R1163" s="80"/>
      <c r="S1163" s="80"/>
      <c r="T1163" s="81"/>
      <c r="AT1163" s="17" t="s">
        <v>205</v>
      </c>
      <c r="AU1163" s="17" t="s">
        <v>86</v>
      </c>
    </row>
    <row r="1164" s="1" customFormat="1" ht="16.5" customHeight="1">
      <c r="B1164" s="39"/>
      <c r="C1164" s="217" t="s">
        <v>2039</v>
      </c>
      <c r="D1164" s="217" t="s">
        <v>198</v>
      </c>
      <c r="E1164" s="218" t="s">
        <v>2040</v>
      </c>
      <c r="F1164" s="219" t="s">
        <v>2041</v>
      </c>
      <c r="G1164" s="220" t="s">
        <v>553</v>
      </c>
      <c r="H1164" s="221">
        <v>1</v>
      </c>
      <c r="I1164" s="222"/>
      <c r="J1164" s="223">
        <f>ROUND(I1164*H1164,2)</f>
        <v>0</v>
      </c>
      <c r="K1164" s="219" t="s">
        <v>1</v>
      </c>
      <c r="L1164" s="44"/>
      <c r="M1164" s="224" t="s">
        <v>1</v>
      </c>
      <c r="N1164" s="225" t="s">
        <v>48</v>
      </c>
      <c r="O1164" s="80"/>
      <c r="P1164" s="226">
        <f>O1164*H1164</f>
        <v>0</v>
      </c>
      <c r="Q1164" s="226">
        <v>0</v>
      </c>
      <c r="R1164" s="226">
        <f>Q1164*H1164</f>
        <v>0</v>
      </c>
      <c r="S1164" s="226">
        <v>0</v>
      </c>
      <c r="T1164" s="227">
        <f>S1164*H1164</f>
        <v>0</v>
      </c>
      <c r="AR1164" s="17" t="s">
        <v>215</v>
      </c>
      <c r="AT1164" s="17" t="s">
        <v>198</v>
      </c>
      <c r="AU1164" s="17" t="s">
        <v>86</v>
      </c>
      <c r="AY1164" s="17" t="s">
        <v>195</v>
      </c>
      <c r="BE1164" s="228">
        <f>IF(N1164="základní",J1164,0)</f>
        <v>0</v>
      </c>
      <c r="BF1164" s="228">
        <f>IF(N1164="snížená",J1164,0)</f>
        <v>0</v>
      </c>
      <c r="BG1164" s="228">
        <f>IF(N1164="zákl. přenesená",J1164,0)</f>
        <v>0</v>
      </c>
      <c r="BH1164" s="228">
        <f>IF(N1164="sníž. přenesená",J1164,0)</f>
        <v>0</v>
      </c>
      <c r="BI1164" s="228">
        <f>IF(N1164="nulová",J1164,0)</f>
        <v>0</v>
      </c>
      <c r="BJ1164" s="17" t="s">
        <v>84</v>
      </c>
      <c r="BK1164" s="228">
        <f>ROUND(I1164*H1164,2)</f>
        <v>0</v>
      </c>
      <c r="BL1164" s="17" t="s">
        <v>215</v>
      </c>
      <c r="BM1164" s="17" t="s">
        <v>2042</v>
      </c>
    </row>
    <row r="1165" s="1" customFormat="1">
      <c r="B1165" s="39"/>
      <c r="C1165" s="40"/>
      <c r="D1165" s="229" t="s">
        <v>205</v>
      </c>
      <c r="E1165" s="40"/>
      <c r="F1165" s="230" t="s">
        <v>2043</v>
      </c>
      <c r="G1165" s="40"/>
      <c r="H1165" s="40"/>
      <c r="I1165" s="144"/>
      <c r="J1165" s="40"/>
      <c r="K1165" s="40"/>
      <c r="L1165" s="44"/>
      <c r="M1165" s="231"/>
      <c r="N1165" s="80"/>
      <c r="O1165" s="80"/>
      <c r="P1165" s="80"/>
      <c r="Q1165" s="80"/>
      <c r="R1165" s="80"/>
      <c r="S1165" s="80"/>
      <c r="T1165" s="81"/>
      <c r="AT1165" s="17" t="s">
        <v>205</v>
      </c>
      <c r="AU1165" s="17" t="s">
        <v>86</v>
      </c>
    </row>
    <row r="1166" s="1" customFormat="1" ht="16.5" customHeight="1">
      <c r="B1166" s="39"/>
      <c r="C1166" s="217" t="s">
        <v>2044</v>
      </c>
      <c r="D1166" s="217" t="s">
        <v>198</v>
      </c>
      <c r="E1166" s="218" t="s">
        <v>2045</v>
      </c>
      <c r="F1166" s="219" t="s">
        <v>2046</v>
      </c>
      <c r="G1166" s="220" t="s">
        <v>553</v>
      </c>
      <c r="H1166" s="221">
        <v>1</v>
      </c>
      <c r="I1166" s="222"/>
      <c r="J1166" s="223">
        <f>ROUND(I1166*H1166,2)</f>
        <v>0</v>
      </c>
      <c r="K1166" s="219" t="s">
        <v>1</v>
      </c>
      <c r="L1166" s="44"/>
      <c r="M1166" s="224" t="s">
        <v>1</v>
      </c>
      <c r="N1166" s="225" t="s">
        <v>48</v>
      </c>
      <c r="O1166" s="80"/>
      <c r="P1166" s="226">
        <f>O1166*H1166</f>
        <v>0</v>
      </c>
      <c r="Q1166" s="226">
        <v>0</v>
      </c>
      <c r="R1166" s="226">
        <f>Q1166*H1166</f>
        <v>0</v>
      </c>
      <c r="S1166" s="226">
        <v>0</v>
      </c>
      <c r="T1166" s="227">
        <f>S1166*H1166</f>
        <v>0</v>
      </c>
      <c r="AR1166" s="17" t="s">
        <v>215</v>
      </c>
      <c r="AT1166" s="17" t="s">
        <v>198</v>
      </c>
      <c r="AU1166" s="17" t="s">
        <v>86</v>
      </c>
      <c r="AY1166" s="17" t="s">
        <v>195</v>
      </c>
      <c r="BE1166" s="228">
        <f>IF(N1166="základní",J1166,0)</f>
        <v>0</v>
      </c>
      <c r="BF1166" s="228">
        <f>IF(N1166="snížená",J1166,0)</f>
        <v>0</v>
      </c>
      <c r="BG1166" s="228">
        <f>IF(N1166="zákl. přenesená",J1166,0)</f>
        <v>0</v>
      </c>
      <c r="BH1166" s="228">
        <f>IF(N1166="sníž. přenesená",J1166,0)</f>
        <v>0</v>
      </c>
      <c r="BI1166" s="228">
        <f>IF(N1166="nulová",J1166,0)</f>
        <v>0</v>
      </c>
      <c r="BJ1166" s="17" t="s">
        <v>84</v>
      </c>
      <c r="BK1166" s="228">
        <f>ROUND(I1166*H1166,2)</f>
        <v>0</v>
      </c>
      <c r="BL1166" s="17" t="s">
        <v>215</v>
      </c>
      <c r="BM1166" s="17" t="s">
        <v>2047</v>
      </c>
    </row>
    <row r="1167" s="1" customFormat="1">
      <c r="B1167" s="39"/>
      <c r="C1167" s="40"/>
      <c r="D1167" s="229" t="s">
        <v>205</v>
      </c>
      <c r="E1167" s="40"/>
      <c r="F1167" s="230" t="s">
        <v>2048</v>
      </c>
      <c r="G1167" s="40"/>
      <c r="H1167" s="40"/>
      <c r="I1167" s="144"/>
      <c r="J1167" s="40"/>
      <c r="K1167" s="40"/>
      <c r="L1167" s="44"/>
      <c r="M1167" s="231"/>
      <c r="N1167" s="80"/>
      <c r="O1167" s="80"/>
      <c r="P1167" s="80"/>
      <c r="Q1167" s="80"/>
      <c r="R1167" s="80"/>
      <c r="S1167" s="80"/>
      <c r="T1167" s="81"/>
      <c r="AT1167" s="17" t="s">
        <v>205</v>
      </c>
      <c r="AU1167" s="17" t="s">
        <v>86</v>
      </c>
    </row>
    <row r="1168" s="1" customFormat="1" ht="16.5" customHeight="1">
      <c r="B1168" s="39"/>
      <c r="C1168" s="217" t="s">
        <v>2049</v>
      </c>
      <c r="D1168" s="217" t="s">
        <v>198</v>
      </c>
      <c r="E1168" s="218" t="s">
        <v>2050</v>
      </c>
      <c r="F1168" s="219" t="s">
        <v>2051</v>
      </c>
      <c r="G1168" s="220" t="s">
        <v>553</v>
      </c>
      <c r="H1168" s="221">
        <v>4</v>
      </c>
      <c r="I1168" s="222"/>
      <c r="J1168" s="223">
        <f>ROUND(I1168*H1168,2)</f>
        <v>0</v>
      </c>
      <c r="K1168" s="219" t="s">
        <v>1</v>
      </c>
      <c r="L1168" s="44"/>
      <c r="M1168" s="224" t="s">
        <v>1</v>
      </c>
      <c r="N1168" s="225" t="s">
        <v>48</v>
      </c>
      <c r="O1168" s="80"/>
      <c r="P1168" s="226">
        <f>O1168*H1168</f>
        <v>0</v>
      </c>
      <c r="Q1168" s="226">
        <v>0</v>
      </c>
      <c r="R1168" s="226">
        <f>Q1168*H1168</f>
        <v>0</v>
      </c>
      <c r="S1168" s="226">
        <v>0</v>
      </c>
      <c r="T1168" s="227">
        <f>S1168*H1168</f>
        <v>0</v>
      </c>
      <c r="AR1168" s="17" t="s">
        <v>215</v>
      </c>
      <c r="AT1168" s="17" t="s">
        <v>198</v>
      </c>
      <c r="AU1168" s="17" t="s">
        <v>86</v>
      </c>
      <c r="AY1168" s="17" t="s">
        <v>195</v>
      </c>
      <c r="BE1168" s="228">
        <f>IF(N1168="základní",J1168,0)</f>
        <v>0</v>
      </c>
      <c r="BF1168" s="228">
        <f>IF(N1168="snížená",J1168,0)</f>
        <v>0</v>
      </c>
      <c r="BG1168" s="228">
        <f>IF(N1168="zákl. přenesená",J1168,0)</f>
        <v>0</v>
      </c>
      <c r="BH1168" s="228">
        <f>IF(N1168="sníž. přenesená",J1168,0)</f>
        <v>0</v>
      </c>
      <c r="BI1168" s="228">
        <f>IF(N1168="nulová",J1168,0)</f>
        <v>0</v>
      </c>
      <c r="BJ1168" s="17" t="s">
        <v>84</v>
      </c>
      <c r="BK1168" s="228">
        <f>ROUND(I1168*H1168,2)</f>
        <v>0</v>
      </c>
      <c r="BL1168" s="17" t="s">
        <v>215</v>
      </c>
      <c r="BM1168" s="17" t="s">
        <v>2052</v>
      </c>
    </row>
    <row r="1169" s="1" customFormat="1">
      <c r="B1169" s="39"/>
      <c r="C1169" s="40"/>
      <c r="D1169" s="229" t="s">
        <v>205</v>
      </c>
      <c r="E1169" s="40"/>
      <c r="F1169" s="230" t="s">
        <v>2053</v>
      </c>
      <c r="G1169" s="40"/>
      <c r="H1169" s="40"/>
      <c r="I1169" s="144"/>
      <c r="J1169" s="40"/>
      <c r="K1169" s="40"/>
      <c r="L1169" s="44"/>
      <c r="M1169" s="231"/>
      <c r="N1169" s="80"/>
      <c r="O1169" s="80"/>
      <c r="P1169" s="80"/>
      <c r="Q1169" s="80"/>
      <c r="R1169" s="80"/>
      <c r="S1169" s="80"/>
      <c r="T1169" s="81"/>
      <c r="AT1169" s="17" t="s">
        <v>205</v>
      </c>
      <c r="AU1169" s="17" t="s">
        <v>86</v>
      </c>
    </row>
    <row r="1170" s="1" customFormat="1" ht="16.5" customHeight="1">
      <c r="B1170" s="39"/>
      <c r="C1170" s="217" t="s">
        <v>2054</v>
      </c>
      <c r="D1170" s="217" t="s">
        <v>198</v>
      </c>
      <c r="E1170" s="218" t="s">
        <v>2055</v>
      </c>
      <c r="F1170" s="219" t="s">
        <v>2056</v>
      </c>
      <c r="G1170" s="220" t="s">
        <v>553</v>
      </c>
      <c r="H1170" s="221">
        <v>4</v>
      </c>
      <c r="I1170" s="222"/>
      <c r="J1170" s="223">
        <f>ROUND(I1170*H1170,2)</f>
        <v>0</v>
      </c>
      <c r="K1170" s="219" t="s">
        <v>1</v>
      </c>
      <c r="L1170" s="44"/>
      <c r="M1170" s="224" t="s">
        <v>1</v>
      </c>
      <c r="N1170" s="225" t="s">
        <v>48</v>
      </c>
      <c r="O1170" s="80"/>
      <c r="P1170" s="226">
        <f>O1170*H1170</f>
        <v>0</v>
      </c>
      <c r="Q1170" s="226">
        <v>0</v>
      </c>
      <c r="R1170" s="226">
        <f>Q1170*H1170</f>
        <v>0</v>
      </c>
      <c r="S1170" s="226">
        <v>0</v>
      </c>
      <c r="T1170" s="227">
        <f>S1170*H1170</f>
        <v>0</v>
      </c>
      <c r="AR1170" s="17" t="s">
        <v>215</v>
      </c>
      <c r="AT1170" s="17" t="s">
        <v>198</v>
      </c>
      <c r="AU1170" s="17" t="s">
        <v>86</v>
      </c>
      <c r="AY1170" s="17" t="s">
        <v>195</v>
      </c>
      <c r="BE1170" s="228">
        <f>IF(N1170="základní",J1170,0)</f>
        <v>0</v>
      </c>
      <c r="BF1170" s="228">
        <f>IF(N1170="snížená",J1170,0)</f>
        <v>0</v>
      </c>
      <c r="BG1170" s="228">
        <f>IF(N1170="zákl. přenesená",J1170,0)</f>
        <v>0</v>
      </c>
      <c r="BH1170" s="228">
        <f>IF(N1170="sníž. přenesená",J1170,0)</f>
        <v>0</v>
      </c>
      <c r="BI1170" s="228">
        <f>IF(N1170="nulová",J1170,0)</f>
        <v>0</v>
      </c>
      <c r="BJ1170" s="17" t="s">
        <v>84</v>
      </c>
      <c r="BK1170" s="228">
        <f>ROUND(I1170*H1170,2)</f>
        <v>0</v>
      </c>
      <c r="BL1170" s="17" t="s">
        <v>215</v>
      </c>
      <c r="BM1170" s="17" t="s">
        <v>2057</v>
      </c>
    </row>
    <row r="1171" s="1" customFormat="1">
      <c r="B1171" s="39"/>
      <c r="C1171" s="40"/>
      <c r="D1171" s="229" t="s">
        <v>205</v>
      </c>
      <c r="E1171" s="40"/>
      <c r="F1171" s="230" t="s">
        <v>2058</v>
      </c>
      <c r="G1171" s="40"/>
      <c r="H1171" s="40"/>
      <c r="I1171" s="144"/>
      <c r="J1171" s="40"/>
      <c r="K1171" s="40"/>
      <c r="L1171" s="44"/>
      <c r="M1171" s="231"/>
      <c r="N1171" s="80"/>
      <c r="O1171" s="80"/>
      <c r="P1171" s="80"/>
      <c r="Q1171" s="80"/>
      <c r="R1171" s="80"/>
      <c r="S1171" s="80"/>
      <c r="T1171" s="81"/>
      <c r="AT1171" s="17" t="s">
        <v>205</v>
      </c>
      <c r="AU1171" s="17" t="s">
        <v>86</v>
      </c>
    </row>
    <row r="1172" s="1" customFormat="1" ht="16.5" customHeight="1">
      <c r="B1172" s="39"/>
      <c r="C1172" s="217" t="s">
        <v>2059</v>
      </c>
      <c r="D1172" s="217" t="s">
        <v>198</v>
      </c>
      <c r="E1172" s="218" t="s">
        <v>2060</v>
      </c>
      <c r="F1172" s="219" t="s">
        <v>2061</v>
      </c>
      <c r="G1172" s="220" t="s">
        <v>553</v>
      </c>
      <c r="H1172" s="221">
        <v>2</v>
      </c>
      <c r="I1172" s="222"/>
      <c r="J1172" s="223">
        <f>ROUND(I1172*H1172,2)</f>
        <v>0</v>
      </c>
      <c r="K1172" s="219" t="s">
        <v>1</v>
      </c>
      <c r="L1172" s="44"/>
      <c r="M1172" s="224" t="s">
        <v>1</v>
      </c>
      <c r="N1172" s="225" t="s">
        <v>48</v>
      </c>
      <c r="O1172" s="80"/>
      <c r="P1172" s="226">
        <f>O1172*H1172</f>
        <v>0</v>
      </c>
      <c r="Q1172" s="226">
        <v>0</v>
      </c>
      <c r="R1172" s="226">
        <f>Q1172*H1172</f>
        <v>0</v>
      </c>
      <c r="S1172" s="226">
        <v>0</v>
      </c>
      <c r="T1172" s="227">
        <f>S1172*H1172</f>
        <v>0</v>
      </c>
      <c r="AR1172" s="17" t="s">
        <v>215</v>
      </c>
      <c r="AT1172" s="17" t="s">
        <v>198</v>
      </c>
      <c r="AU1172" s="17" t="s">
        <v>86</v>
      </c>
      <c r="AY1172" s="17" t="s">
        <v>195</v>
      </c>
      <c r="BE1172" s="228">
        <f>IF(N1172="základní",J1172,0)</f>
        <v>0</v>
      </c>
      <c r="BF1172" s="228">
        <f>IF(N1172="snížená",J1172,0)</f>
        <v>0</v>
      </c>
      <c r="BG1172" s="228">
        <f>IF(N1172="zákl. přenesená",J1172,0)</f>
        <v>0</v>
      </c>
      <c r="BH1172" s="228">
        <f>IF(N1172="sníž. přenesená",J1172,0)</f>
        <v>0</v>
      </c>
      <c r="BI1172" s="228">
        <f>IF(N1172="nulová",J1172,0)</f>
        <v>0</v>
      </c>
      <c r="BJ1172" s="17" t="s">
        <v>84</v>
      </c>
      <c r="BK1172" s="228">
        <f>ROUND(I1172*H1172,2)</f>
        <v>0</v>
      </c>
      <c r="BL1172" s="17" t="s">
        <v>215</v>
      </c>
      <c r="BM1172" s="17" t="s">
        <v>2062</v>
      </c>
    </row>
    <row r="1173" s="1" customFormat="1">
      <c r="B1173" s="39"/>
      <c r="C1173" s="40"/>
      <c r="D1173" s="229" t="s">
        <v>205</v>
      </c>
      <c r="E1173" s="40"/>
      <c r="F1173" s="230" t="s">
        <v>2063</v>
      </c>
      <c r="G1173" s="40"/>
      <c r="H1173" s="40"/>
      <c r="I1173" s="144"/>
      <c r="J1173" s="40"/>
      <c r="K1173" s="40"/>
      <c r="L1173" s="44"/>
      <c r="M1173" s="231"/>
      <c r="N1173" s="80"/>
      <c r="O1173" s="80"/>
      <c r="P1173" s="80"/>
      <c r="Q1173" s="80"/>
      <c r="R1173" s="80"/>
      <c r="S1173" s="80"/>
      <c r="T1173" s="81"/>
      <c r="AT1173" s="17" t="s">
        <v>205</v>
      </c>
      <c r="AU1173" s="17" t="s">
        <v>86</v>
      </c>
    </row>
    <row r="1174" s="1" customFormat="1" ht="16.5" customHeight="1">
      <c r="B1174" s="39"/>
      <c r="C1174" s="217" t="s">
        <v>2064</v>
      </c>
      <c r="D1174" s="217" t="s">
        <v>198</v>
      </c>
      <c r="E1174" s="218" t="s">
        <v>2065</v>
      </c>
      <c r="F1174" s="219" t="s">
        <v>2066</v>
      </c>
      <c r="G1174" s="220" t="s">
        <v>553</v>
      </c>
      <c r="H1174" s="221">
        <v>2</v>
      </c>
      <c r="I1174" s="222"/>
      <c r="J1174" s="223">
        <f>ROUND(I1174*H1174,2)</f>
        <v>0</v>
      </c>
      <c r="K1174" s="219" t="s">
        <v>1</v>
      </c>
      <c r="L1174" s="44"/>
      <c r="M1174" s="224" t="s">
        <v>1</v>
      </c>
      <c r="N1174" s="225" t="s">
        <v>48</v>
      </c>
      <c r="O1174" s="80"/>
      <c r="P1174" s="226">
        <f>O1174*H1174</f>
        <v>0</v>
      </c>
      <c r="Q1174" s="226">
        <v>0</v>
      </c>
      <c r="R1174" s="226">
        <f>Q1174*H1174</f>
        <v>0</v>
      </c>
      <c r="S1174" s="226">
        <v>0</v>
      </c>
      <c r="T1174" s="227">
        <f>S1174*H1174</f>
        <v>0</v>
      </c>
      <c r="AR1174" s="17" t="s">
        <v>215</v>
      </c>
      <c r="AT1174" s="17" t="s">
        <v>198</v>
      </c>
      <c r="AU1174" s="17" t="s">
        <v>86</v>
      </c>
      <c r="AY1174" s="17" t="s">
        <v>195</v>
      </c>
      <c r="BE1174" s="228">
        <f>IF(N1174="základní",J1174,0)</f>
        <v>0</v>
      </c>
      <c r="BF1174" s="228">
        <f>IF(N1174="snížená",J1174,0)</f>
        <v>0</v>
      </c>
      <c r="BG1174" s="228">
        <f>IF(N1174="zákl. přenesená",J1174,0)</f>
        <v>0</v>
      </c>
      <c r="BH1174" s="228">
        <f>IF(N1174="sníž. přenesená",J1174,0)</f>
        <v>0</v>
      </c>
      <c r="BI1174" s="228">
        <f>IF(N1174="nulová",J1174,0)</f>
        <v>0</v>
      </c>
      <c r="BJ1174" s="17" t="s">
        <v>84</v>
      </c>
      <c r="BK1174" s="228">
        <f>ROUND(I1174*H1174,2)</f>
        <v>0</v>
      </c>
      <c r="BL1174" s="17" t="s">
        <v>215</v>
      </c>
      <c r="BM1174" s="17" t="s">
        <v>2067</v>
      </c>
    </row>
    <row r="1175" s="1" customFormat="1">
      <c r="B1175" s="39"/>
      <c r="C1175" s="40"/>
      <c r="D1175" s="229" t="s">
        <v>205</v>
      </c>
      <c r="E1175" s="40"/>
      <c r="F1175" s="230" t="s">
        <v>2068</v>
      </c>
      <c r="G1175" s="40"/>
      <c r="H1175" s="40"/>
      <c r="I1175" s="144"/>
      <c r="J1175" s="40"/>
      <c r="K1175" s="40"/>
      <c r="L1175" s="44"/>
      <c r="M1175" s="231"/>
      <c r="N1175" s="80"/>
      <c r="O1175" s="80"/>
      <c r="P1175" s="80"/>
      <c r="Q1175" s="80"/>
      <c r="R1175" s="80"/>
      <c r="S1175" s="80"/>
      <c r="T1175" s="81"/>
      <c r="AT1175" s="17" t="s">
        <v>205</v>
      </c>
      <c r="AU1175" s="17" t="s">
        <v>86</v>
      </c>
    </row>
    <row r="1176" s="1" customFormat="1" ht="16.5" customHeight="1">
      <c r="B1176" s="39"/>
      <c r="C1176" s="217" t="s">
        <v>2069</v>
      </c>
      <c r="D1176" s="217" t="s">
        <v>198</v>
      </c>
      <c r="E1176" s="218" t="s">
        <v>2070</v>
      </c>
      <c r="F1176" s="219" t="s">
        <v>2071</v>
      </c>
      <c r="G1176" s="220" t="s">
        <v>553</v>
      </c>
      <c r="H1176" s="221">
        <v>2</v>
      </c>
      <c r="I1176" s="222"/>
      <c r="J1176" s="223">
        <f>ROUND(I1176*H1176,2)</f>
        <v>0</v>
      </c>
      <c r="K1176" s="219" t="s">
        <v>1</v>
      </c>
      <c r="L1176" s="44"/>
      <c r="M1176" s="224" t="s">
        <v>1</v>
      </c>
      <c r="N1176" s="225" t="s">
        <v>48</v>
      </c>
      <c r="O1176" s="80"/>
      <c r="P1176" s="226">
        <f>O1176*H1176</f>
        <v>0</v>
      </c>
      <c r="Q1176" s="226">
        <v>0</v>
      </c>
      <c r="R1176" s="226">
        <f>Q1176*H1176</f>
        <v>0</v>
      </c>
      <c r="S1176" s="226">
        <v>0</v>
      </c>
      <c r="T1176" s="227">
        <f>S1176*H1176</f>
        <v>0</v>
      </c>
      <c r="AR1176" s="17" t="s">
        <v>215</v>
      </c>
      <c r="AT1176" s="17" t="s">
        <v>198</v>
      </c>
      <c r="AU1176" s="17" t="s">
        <v>86</v>
      </c>
      <c r="AY1176" s="17" t="s">
        <v>195</v>
      </c>
      <c r="BE1176" s="228">
        <f>IF(N1176="základní",J1176,0)</f>
        <v>0</v>
      </c>
      <c r="BF1176" s="228">
        <f>IF(N1176="snížená",J1176,0)</f>
        <v>0</v>
      </c>
      <c r="BG1176" s="228">
        <f>IF(N1176="zákl. přenesená",J1176,0)</f>
        <v>0</v>
      </c>
      <c r="BH1176" s="228">
        <f>IF(N1176="sníž. přenesená",J1176,0)</f>
        <v>0</v>
      </c>
      <c r="BI1176" s="228">
        <f>IF(N1176="nulová",J1176,0)</f>
        <v>0</v>
      </c>
      <c r="BJ1176" s="17" t="s">
        <v>84</v>
      </c>
      <c r="BK1176" s="228">
        <f>ROUND(I1176*H1176,2)</f>
        <v>0</v>
      </c>
      <c r="BL1176" s="17" t="s">
        <v>215</v>
      </c>
      <c r="BM1176" s="17" t="s">
        <v>2072</v>
      </c>
    </row>
    <row r="1177" s="1" customFormat="1">
      <c r="B1177" s="39"/>
      <c r="C1177" s="40"/>
      <c r="D1177" s="229" t="s">
        <v>205</v>
      </c>
      <c r="E1177" s="40"/>
      <c r="F1177" s="230" t="s">
        <v>2073</v>
      </c>
      <c r="G1177" s="40"/>
      <c r="H1177" s="40"/>
      <c r="I1177" s="144"/>
      <c r="J1177" s="40"/>
      <c r="K1177" s="40"/>
      <c r="L1177" s="44"/>
      <c r="M1177" s="231"/>
      <c r="N1177" s="80"/>
      <c r="O1177" s="80"/>
      <c r="P1177" s="80"/>
      <c r="Q1177" s="80"/>
      <c r="R1177" s="80"/>
      <c r="S1177" s="80"/>
      <c r="T1177" s="81"/>
      <c r="AT1177" s="17" t="s">
        <v>205</v>
      </c>
      <c r="AU1177" s="17" t="s">
        <v>86</v>
      </c>
    </row>
    <row r="1178" s="1" customFormat="1" ht="16.5" customHeight="1">
      <c r="B1178" s="39"/>
      <c r="C1178" s="217" t="s">
        <v>2074</v>
      </c>
      <c r="D1178" s="217" t="s">
        <v>198</v>
      </c>
      <c r="E1178" s="218" t="s">
        <v>2075</v>
      </c>
      <c r="F1178" s="219" t="s">
        <v>2076</v>
      </c>
      <c r="G1178" s="220" t="s">
        <v>553</v>
      </c>
      <c r="H1178" s="221">
        <v>2</v>
      </c>
      <c r="I1178" s="222"/>
      <c r="J1178" s="223">
        <f>ROUND(I1178*H1178,2)</f>
        <v>0</v>
      </c>
      <c r="K1178" s="219" t="s">
        <v>1</v>
      </c>
      <c r="L1178" s="44"/>
      <c r="M1178" s="224" t="s">
        <v>1</v>
      </c>
      <c r="N1178" s="225" t="s">
        <v>48</v>
      </c>
      <c r="O1178" s="80"/>
      <c r="P1178" s="226">
        <f>O1178*H1178</f>
        <v>0</v>
      </c>
      <c r="Q1178" s="226">
        <v>0</v>
      </c>
      <c r="R1178" s="226">
        <f>Q1178*H1178</f>
        <v>0</v>
      </c>
      <c r="S1178" s="226">
        <v>0</v>
      </c>
      <c r="T1178" s="227">
        <f>S1178*H1178</f>
        <v>0</v>
      </c>
      <c r="AR1178" s="17" t="s">
        <v>215</v>
      </c>
      <c r="AT1178" s="17" t="s">
        <v>198</v>
      </c>
      <c r="AU1178" s="17" t="s">
        <v>86</v>
      </c>
      <c r="AY1178" s="17" t="s">
        <v>195</v>
      </c>
      <c r="BE1178" s="228">
        <f>IF(N1178="základní",J1178,0)</f>
        <v>0</v>
      </c>
      <c r="BF1178" s="228">
        <f>IF(N1178="snížená",J1178,0)</f>
        <v>0</v>
      </c>
      <c r="BG1178" s="228">
        <f>IF(N1178="zákl. přenesená",J1178,0)</f>
        <v>0</v>
      </c>
      <c r="BH1178" s="228">
        <f>IF(N1178="sníž. přenesená",J1178,0)</f>
        <v>0</v>
      </c>
      <c r="BI1178" s="228">
        <f>IF(N1178="nulová",J1178,0)</f>
        <v>0</v>
      </c>
      <c r="BJ1178" s="17" t="s">
        <v>84</v>
      </c>
      <c r="BK1178" s="228">
        <f>ROUND(I1178*H1178,2)</f>
        <v>0</v>
      </c>
      <c r="BL1178" s="17" t="s">
        <v>215</v>
      </c>
      <c r="BM1178" s="17" t="s">
        <v>2077</v>
      </c>
    </row>
    <row r="1179" s="1" customFormat="1">
      <c r="B1179" s="39"/>
      <c r="C1179" s="40"/>
      <c r="D1179" s="229" t="s">
        <v>205</v>
      </c>
      <c r="E1179" s="40"/>
      <c r="F1179" s="230" t="s">
        <v>2078</v>
      </c>
      <c r="G1179" s="40"/>
      <c r="H1179" s="40"/>
      <c r="I1179" s="144"/>
      <c r="J1179" s="40"/>
      <c r="K1179" s="40"/>
      <c r="L1179" s="44"/>
      <c r="M1179" s="231"/>
      <c r="N1179" s="80"/>
      <c r="O1179" s="80"/>
      <c r="P1179" s="80"/>
      <c r="Q1179" s="80"/>
      <c r="R1179" s="80"/>
      <c r="S1179" s="80"/>
      <c r="T1179" s="81"/>
      <c r="AT1179" s="17" t="s">
        <v>205</v>
      </c>
      <c r="AU1179" s="17" t="s">
        <v>86</v>
      </c>
    </row>
    <row r="1180" s="1" customFormat="1" ht="16.5" customHeight="1">
      <c r="B1180" s="39"/>
      <c r="C1180" s="217" t="s">
        <v>2079</v>
      </c>
      <c r="D1180" s="217" t="s">
        <v>198</v>
      </c>
      <c r="E1180" s="218" t="s">
        <v>2080</v>
      </c>
      <c r="F1180" s="219" t="s">
        <v>2081</v>
      </c>
      <c r="G1180" s="220" t="s">
        <v>553</v>
      </c>
      <c r="H1180" s="221">
        <v>7</v>
      </c>
      <c r="I1180" s="222"/>
      <c r="J1180" s="223">
        <f>ROUND(I1180*H1180,2)</f>
        <v>0</v>
      </c>
      <c r="K1180" s="219" t="s">
        <v>1</v>
      </c>
      <c r="L1180" s="44"/>
      <c r="M1180" s="224" t="s">
        <v>1</v>
      </c>
      <c r="N1180" s="225" t="s">
        <v>48</v>
      </c>
      <c r="O1180" s="80"/>
      <c r="P1180" s="226">
        <f>O1180*H1180</f>
        <v>0</v>
      </c>
      <c r="Q1180" s="226">
        <v>0</v>
      </c>
      <c r="R1180" s="226">
        <f>Q1180*H1180</f>
        <v>0</v>
      </c>
      <c r="S1180" s="226">
        <v>0</v>
      </c>
      <c r="T1180" s="227">
        <f>S1180*H1180</f>
        <v>0</v>
      </c>
      <c r="AR1180" s="17" t="s">
        <v>215</v>
      </c>
      <c r="AT1180" s="17" t="s">
        <v>198</v>
      </c>
      <c r="AU1180" s="17" t="s">
        <v>86</v>
      </c>
      <c r="AY1180" s="17" t="s">
        <v>195</v>
      </c>
      <c r="BE1180" s="228">
        <f>IF(N1180="základní",J1180,0)</f>
        <v>0</v>
      </c>
      <c r="BF1180" s="228">
        <f>IF(N1180="snížená",J1180,0)</f>
        <v>0</v>
      </c>
      <c r="BG1180" s="228">
        <f>IF(N1180="zákl. přenesená",J1180,0)</f>
        <v>0</v>
      </c>
      <c r="BH1180" s="228">
        <f>IF(N1180="sníž. přenesená",J1180,0)</f>
        <v>0</v>
      </c>
      <c r="BI1180" s="228">
        <f>IF(N1180="nulová",J1180,0)</f>
        <v>0</v>
      </c>
      <c r="BJ1180" s="17" t="s">
        <v>84</v>
      </c>
      <c r="BK1180" s="228">
        <f>ROUND(I1180*H1180,2)</f>
        <v>0</v>
      </c>
      <c r="BL1180" s="17" t="s">
        <v>215</v>
      </c>
      <c r="BM1180" s="17" t="s">
        <v>2082</v>
      </c>
    </row>
    <row r="1181" s="1" customFormat="1">
      <c r="B1181" s="39"/>
      <c r="C1181" s="40"/>
      <c r="D1181" s="229" t="s">
        <v>205</v>
      </c>
      <c r="E1181" s="40"/>
      <c r="F1181" s="230" t="s">
        <v>2083</v>
      </c>
      <c r="G1181" s="40"/>
      <c r="H1181" s="40"/>
      <c r="I1181" s="144"/>
      <c r="J1181" s="40"/>
      <c r="K1181" s="40"/>
      <c r="L1181" s="44"/>
      <c r="M1181" s="231"/>
      <c r="N1181" s="80"/>
      <c r="O1181" s="80"/>
      <c r="P1181" s="80"/>
      <c r="Q1181" s="80"/>
      <c r="R1181" s="80"/>
      <c r="S1181" s="80"/>
      <c r="T1181" s="81"/>
      <c r="AT1181" s="17" t="s">
        <v>205</v>
      </c>
      <c r="AU1181" s="17" t="s">
        <v>86</v>
      </c>
    </row>
    <row r="1182" s="1" customFormat="1" ht="16.5" customHeight="1">
      <c r="B1182" s="39"/>
      <c r="C1182" s="217" t="s">
        <v>2084</v>
      </c>
      <c r="D1182" s="217" t="s">
        <v>198</v>
      </c>
      <c r="E1182" s="218" t="s">
        <v>2085</v>
      </c>
      <c r="F1182" s="219" t="s">
        <v>2086</v>
      </c>
      <c r="G1182" s="220" t="s">
        <v>553</v>
      </c>
      <c r="H1182" s="221">
        <v>5</v>
      </c>
      <c r="I1182" s="222"/>
      <c r="J1182" s="223">
        <f>ROUND(I1182*H1182,2)</f>
        <v>0</v>
      </c>
      <c r="K1182" s="219" t="s">
        <v>1</v>
      </c>
      <c r="L1182" s="44"/>
      <c r="M1182" s="224" t="s">
        <v>1</v>
      </c>
      <c r="N1182" s="225" t="s">
        <v>48</v>
      </c>
      <c r="O1182" s="80"/>
      <c r="P1182" s="226">
        <f>O1182*H1182</f>
        <v>0</v>
      </c>
      <c r="Q1182" s="226">
        <v>0</v>
      </c>
      <c r="R1182" s="226">
        <f>Q1182*H1182</f>
        <v>0</v>
      </c>
      <c r="S1182" s="226">
        <v>0</v>
      </c>
      <c r="T1182" s="227">
        <f>S1182*H1182</f>
        <v>0</v>
      </c>
      <c r="AR1182" s="17" t="s">
        <v>215</v>
      </c>
      <c r="AT1182" s="17" t="s">
        <v>198</v>
      </c>
      <c r="AU1182" s="17" t="s">
        <v>86</v>
      </c>
      <c r="AY1182" s="17" t="s">
        <v>195</v>
      </c>
      <c r="BE1182" s="228">
        <f>IF(N1182="základní",J1182,0)</f>
        <v>0</v>
      </c>
      <c r="BF1182" s="228">
        <f>IF(N1182="snížená",J1182,0)</f>
        <v>0</v>
      </c>
      <c r="BG1182" s="228">
        <f>IF(N1182="zákl. přenesená",J1182,0)</f>
        <v>0</v>
      </c>
      <c r="BH1182" s="228">
        <f>IF(N1182="sníž. přenesená",J1182,0)</f>
        <v>0</v>
      </c>
      <c r="BI1182" s="228">
        <f>IF(N1182="nulová",J1182,0)</f>
        <v>0</v>
      </c>
      <c r="BJ1182" s="17" t="s">
        <v>84</v>
      </c>
      <c r="BK1182" s="228">
        <f>ROUND(I1182*H1182,2)</f>
        <v>0</v>
      </c>
      <c r="BL1182" s="17" t="s">
        <v>215</v>
      </c>
      <c r="BM1182" s="17" t="s">
        <v>2087</v>
      </c>
    </row>
    <row r="1183" s="1" customFormat="1">
      <c r="B1183" s="39"/>
      <c r="C1183" s="40"/>
      <c r="D1183" s="229" t="s">
        <v>205</v>
      </c>
      <c r="E1183" s="40"/>
      <c r="F1183" s="230" t="s">
        <v>2088</v>
      </c>
      <c r="G1183" s="40"/>
      <c r="H1183" s="40"/>
      <c r="I1183" s="144"/>
      <c r="J1183" s="40"/>
      <c r="K1183" s="40"/>
      <c r="L1183" s="44"/>
      <c r="M1183" s="231"/>
      <c r="N1183" s="80"/>
      <c r="O1183" s="80"/>
      <c r="P1183" s="80"/>
      <c r="Q1183" s="80"/>
      <c r="R1183" s="80"/>
      <c r="S1183" s="80"/>
      <c r="T1183" s="81"/>
      <c r="AT1183" s="17" t="s">
        <v>205</v>
      </c>
      <c r="AU1183" s="17" t="s">
        <v>86</v>
      </c>
    </row>
    <row r="1184" s="1" customFormat="1" ht="16.5" customHeight="1">
      <c r="B1184" s="39"/>
      <c r="C1184" s="217" t="s">
        <v>2089</v>
      </c>
      <c r="D1184" s="217" t="s">
        <v>198</v>
      </c>
      <c r="E1184" s="218" t="s">
        <v>2090</v>
      </c>
      <c r="F1184" s="219" t="s">
        <v>2091</v>
      </c>
      <c r="G1184" s="220" t="s">
        <v>553</v>
      </c>
      <c r="H1184" s="221">
        <v>5</v>
      </c>
      <c r="I1184" s="222"/>
      <c r="J1184" s="223">
        <f>ROUND(I1184*H1184,2)</f>
        <v>0</v>
      </c>
      <c r="K1184" s="219" t="s">
        <v>1</v>
      </c>
      <c r="L1184" s="44"/>
      <c r="M1184" s="224" t="s">
        <v>1</v>
      </c>
      <c r="N1184" s="225" t="s">
        <v>48</v>
      </c>
      <c r="O1184" s="80"/>
      <c r="P1184" s="226">
        <f>O1184*H1184</f>
        <v>0</v>
      </c>
      <c r="Q1184" s="226">
        <v>0</v>
      </c>
      <c r="R1184" s="226">
        <f>Q1184*H1184</f>
        <v>0</v>
      </c>
      <c r="S1184" s="226">
        <v>0</v>
      </c>
      <c r="T1184" s="227">
        <f>S1184*H1184</f>
        <v>0</v>
      </c>
      <c r="AR1184" s="17" t="s">
        <v>215</v>
      </c>
      <c r="AT1184" s="17" t="s">
        <v>198</v>
      </c>
      <c r="AU1184" s="17" t="s">
        <v>86</v>
      </c>
      <c r="AY1184" s="17" t="s">
        <v>195</v>
      </c>
      <c r="BE1184" s="228">
        <f>IF(N1184="základní",J1184,0)</f>
        <v>0</v>
      </c>
      <c r="BF1184" s="228">
        <f>IF(N1184="snížená",J1184,0)</f>
        <v>0</v>
      </c>
      <c r="BG1184" s="228">
        <f>IF(N1184="zákl. přenesená",J1184,0)</f>
        <v>0</v>
      </c>
      <c r="BH1184" s="228">
        <f>IF(N1184="sníž. přenesená",J1184,0)</f>
        <v>0</v>
      </c>
      <c r="BI1184" s="228">
        <f>IF(N1184="nulová",J1184,0)</f>
        <v>0</v>
      </c>
      <c r="BJ1184" s="17" t="s">
        <v>84</v>
      </c>
      <c r="BK1184" s="228">
        <f>ROUND(I1184*H1184,2)</f>
        <v>0</v>
      </c>
      <c r="BL1184" s="17" t="s">
        <v>215</v>
      </c>
      <c r="BM1184" s="17" t="s">
        <v>2092</v>
      </c>
    </row>
    <row r="1185" s="1" customFormat="1">
      <c r="B1185" s="39"/>
      <c r="C1185" s="40"/>
      <c r="D1185" s="229" t="s">
        <v>205</v>
      </c>
      <c r="E1185" s="40"/>
      <c r="F1185" s="230" t="s">
        <v>2093</v>
      </c>
      <c r="G1185" s="40"/>
      <c r="H1185" s="40"/>
      <c r="I1185" s="144"/>
      <c r="J1185" s="40"/>
      <c r="K1185" s="40"/>
      <c r="L1185" s="44"/>
      <c r="M1185" s="231"/>
      <c r="N1185" s="80"/>
      <c r="O1185" s="80"/>
      <c r="P1185" s="80"/>
      <c r="Q1185" s="80"/>
      <c r="R1185" s="80"/>
      <c r="S1185" s="80"/>
      <c r="T1185" s="81"/>
      <c r="AT1185" s="17" t="s">
        <v>205</v>
      </c>
      <c r="AU1185" s="17" t="s">
        <v>86</v>
      </c>
    </row>
    <row r="1186" s="1" customFormat="1" ht="16.5" customHeight="1">
      <c r="B1186" s="39"/>
      <c r="C1186" s="217" t="s">
        <v>2094</v>
      </c>
      <c r="D1186" s="217" t="s">
        <v>198</v>
      </c>
      <c r="E1186" s="218" t="s">
        <v>2095</v>
      </c>
      <c r="F1186" s="219" t="s">
        <v>2096</v>
      </c>
      <c r="G1186" s="220" t="s">
        <v>553</v>
      </c>
      <c r="H1186" s="221">
        <v>7</v>
      </c>
      <c r="I1186" s="222"/>
      <c r="J1186" s="223">
        <f>ROUND(I1186*H1186,2)</f>
        <v>0</v>
      </c>
      <c r="K1186" s="219" t="s">
        <v>1</v>
      </c>
      <c r="L1186" s="44"/>
      <c r="M1186" s="224" t="s">
        <v>1</v>
      </c>
      <c r="N1186" s="225" t="s">
        <v>48</v>
      </c>
      <c r="O1186" s="80"/>
      <c r="P1186" s="226">
        <f>O1186*H1186</f>
        <v>0</v>
      </c>
      <c r="Q1186" s="226">
        <v>0</v>
      </c>
      <c r="R1186" s="226">
        <f>Q1186*H1186</f>
        <v>0</v>
      </c>
      <c r="S1186" s="226">
        <v>0</v>
      </c>
      <c r="T1186" s="227">
        <f>S1186*H1186</f>
        <v>0</v>
      </c>
      <c r="AR1186" s="17" t="s">
        <v>215</v>
      </c>
      <c r="AT1186" s="17" t="s">
        <v>198</v>
      </c>
      <c r="AU1186" s="17" t="s">
        <v>86</v>
      </c>
      <c r="AY1186" s="17" t="s">
        <v>195</v>
      </c>
      <c r="BE1186" s="228">
        <f>IF(N1186="základní",J1186,0)</f>
        <v>0</v>
      </c>
      <c r="BF1186" s="228">
        <f>IF(N1186="snížená",J1186,0)</f>
        <v>0</v>
      </c>
      <c r="BG1186" s="228">
        <f>IF(N1186="zákl. přenesená",J1186,0)</f>
        <v>0</v>
      </c>
      <c r="BH1186" s="228">
        <f>IF(N1186="sníž. přenesená",J1186,0)</f>
        <v>0</v>
      </c>
      <c r="BI1186" s="228">
        <f>IF(N1186="nulová",J1186,0)</f>
        <v>0</v>
      </c>
      <c r="BJ1186" s="17" t="s">
        <v>84</v>
      </c>
      <c r="BK1186" s="228">
        <f>ROUND(I1186*H1186,2)</f>
        <v>0</v>
      </c>
      <c r="BL1186" s="17" t="s">
        <v>215</v>
      </c>
      <c r="BM1186" s="17" t="s">
        <v>2097</v>
      </c>
    </row>
    <row r="1187" s="1" customFormat="1">
      <c r="B1187" s="39"/>
      <c r="C1187" s="40"/>
      <c r="D1187" s="229" t="s">
        <v>205</v>
      </c>
      <c r="E1187" s="40"/>
      <c r="F1187" s="230" t="s">
        <v>2098</v>
      </c>
      <c r="G1187" s="40"/>
      <c r="H1187" s="40"/>
      <c r="I1187" s="144"/>
      <c r="J1187" s="40"/>
      <c r="K1187" s="40"/>
      <c r="L1187" s="44"/>
      <c r="M1187" s="231"/>
      <c r="N1187" s="80"/>
      <c r="O1187" s="80"/>
      <c r="P1187" s="80"/>
      <c r="Q1187" s="80"/>
      <c r="R1187" s="80"/>
      <c r="S1187" s="80"/>
      <c r="T1187" s="81"/>
      <c r="AT1187" s="17" t="s">
        <v>205</v>
      </c>
      <c r="AU1187" s="17" t="s">
        <v>86</v>
      </c>
    </row>
    <row r="1188" s="1" customFormat="1" ht="16.5" customHeight="1">
      <c r="B1188" s="39"/>
      <c r="C1188" s="217" t="s">
        <v>2099</v>
      </c>
      <c r="D1188" s="217" t="s">
        <v>198</v>
      </c>
      <c r="E1188" s="218" t="s">
        <v>2100</v>
      </c>
      <c r="F1188" s="219" t="s">
        <v>2101</v>
      </c>
      <c r="G1188" s="220" t="s">
        <v>553</v>
      </c>
      <c r="H1188" s="221">
        <v>19</v>
      </c>
      <c r="I1188" s="222"/>
      <c r="J1188" s="223">
        <f>ROUND(I1188*H1188,2)</f>
        <v>0</v>
      </c>
      <c r="K1188" s="219" t="s">
        <v>1</v>
      </c>
      <c r="L1188" s="44"/>
      <c r="M1188" s="224" t="s">
        <v>1</v>
      </c>
      <c r="N1188" s="225" t="s">
        <v>48</v>
      </c>
      <c r="O1188" s="80"/>
      <c r="P1188" s="226">
        <f>O1188*H1188</f>
        <v>0</v>
      </c>
      <c r="Q1188" s="226">
        <v>0</v>
      </c>
      <c r="R1188" s="226">
        <f>Q1188*H1188</f>
        <v>0</v>
      </c>
      <c r="S1188" s="226">
        <v>0</v>
      </c>
      <c r="T1188" s="227">
        <f>S1188*H1188</f>
        <v>0</v>
      </c>
      <c r="AR1188" s="17" t="s">
        <v>215</v>
      </c>
      <c r="AT1188" s="17" t="s">
        <v>198</v>
      </c>
      <c r="AU1188" s="17" t="s">
        <v>86</v>
      </c>
      <c r="AY1188" s="17" t="s">
        <v>195</v>
      </c>
      <c r="BE1188" s="228">
        <f>IF(N1188="základní",J1188,0)</f>
        <v>0</v>
      </c>
      <c r="BF1188" s="228">
        <f>IF(N1188="snížená",J1188,0)</f>
        <v>0</v>
      </c>
      <c r="BG1188" s="228">
        <f>IF(N1188="zákl. přenesená",J1188,0)</f>
        <v>0</v>
      </c>
      <c r="BH1188" s="228">
        <f>IF(N1188="sníž. přenesená",J1188,0)</f>
        <v>0</v>
      </c>
      <c r="BI1188" s="228">
        <f>IF(N1188="nulová",J1188,0)</f>
        <v>0</v>
      </c>
      <c r="BJ1188" s="17" t="s">
        <v>84</v>
      </c>
      <c r="BK1188" s="228">
        <f>ROUND(I1188*H1188,2)</f>
        <v>0</v>
      </c>
      <c r="BL1188" s="17" t="s">
        <v>215</v>
      </c>
      <c r="BM1188" s="17" t="s">
        <v>2102</v>
      </c>
    </row>
    <row r="1189" s="1" customFormat="1">
      <c r="B1189" s="39"/>
      <c r="C1189" s="40"/>
      <c r="D1189" s="229" t="s">
        <v>205</v>
      </c>
      <c r="E1189" s="40"/>
      <c r="F1189" s="230" t="s">
        <v>2103</v>
      </c>
      <c r="G1189" s="40"/>
      <c r="H1189" s="40"/>
      <c r="I1189" s="144"/>
      <c r="J1189" s="40"/>
      <c r="K1189" s="40"/>
      <c r="L1189" s="44"/>
      <c r="M1189" s="231"/>
      <c r="N1189" s="80"/>
      <c r="O1189" s="80"/>
      <c r="P1189" s="80"/>
      <c r="Q1189" s="80"/>
      <c r="R1189" s="80"/>
      <c r="S1189" s="80"/>
      <c r="T1189" s="81"/>
      <c r="AT1189" s="17" t="s">
        <v>205</v>
      </c>
      <c r="AU1189" s="17" t="s">
        <v>86</v>
      </c>
    </row>
    <row r="1190" s="1" customFormat="1" ht="16.5" customHeight="1">
      <c r="B1190" s="39"/>
      <c r="C1190" s="217" t="s">
        <v>2104</v>
      </c>
      <c r="D1190" s="217" t="s">
        <v>198</v>
      </c>
      <c r="E1190" s="218" t="s">
        <v>2105</v>
      </c>
      <c r="F1190" s="219" t="s">
        <v>2106</v>
      </c>
      <c r="G1190" s="220" t="s">
        <v>553</v>
      </c>
      <c r="H1190" s="221">
        <v>1</v>
      </c>
      <c r="I1190" s="222"/>
      <c r="J1190" s="223">
        <f>ROUND(I1190*H1190,2)</f>
        <v>0</v>
      </c>
      <c r="K1190" s="219" t="s">
        <v>1</v>
      </c>
      <c r="L1190" s="44"/>
      <c r="M1190" s="224" t="s">
        <v>1</v>
      </c>
      <c r="N1190" s="225" t="s">
        <v>48</v>
      </c>
      <c r="O1190" s="80"/>
      <c r="P1190" s="226">
        <f>O1190*H1190</f>
        <v>0</v>
      </c>
      <c r="Q1190" s="226">
        <v>0</v>
      </c>
      <c r="R1190" s="226">
        <f>Q1190*H1190</f>
        <v>0</v>
      </c>
      <c r="S1190" s="226">
        <v>0</v>
      </c>
      <c r="T1190" s="227">
        <f>S1190*H1190</f>
        <v>0</v>
      </c>
      <c r="AR1190" s="17" t="s">
        <v>215</v>
      </c>
      <c r="AT1190" s="17" t="s">
        <v>198</v>
      </c>
      <c r="AU1190" s="17" t="s">
        <v>86</v>
      </c>
      <c r="AY1190" s="17" t="s">
        <v>195</v>
      </c>
      <c r="BE1190" s="228">
        <f>IF(N1190="základní",J1190,0)</f>
        <v>0</v>
      </c>
      <c r="BF1190" s="228">
        <f>IF(N1190="snížená",J1190,0)</f>
        <v>0</v>
      </c>
      <c r="BG1190" s="228">
        <f>IF(N1190="zákl. přenesená",J1190,0)</f>
        <v>0</v>
      </c>
      <c r="BH1190" s="228">
        <f>IF(N1190="sníž. přenesená",J1190,0)</f>
        <v>0</v>
      </c>
      <c r="BI1190" s="228">
        <f>IF(N1190="nulová",J1190,0)</f>
        <v>0</v>
      </c>
      <c r="BJ1190" s="17" t="s">
        <v>84</v>
      </c>
      <c r="BK1190" s="228">
        <f>ROUND(I1190*H1190,2)</f>
        <v>0</v>
      </c>
      <c r="BL1190" s="17" t="s">
        <v>215</v>
      </c>
      <c r="BM1190" s="17" t="s">
        <v>2107</v>
      </c>
    </row>
    <row r="1191" s="1" customFormat="1">
      <c r="B1191" s="39"/>
      <c r="C1191" s="40"/>
      <c r="D1191" s="229" t="s">
        <v>205</v>
      </c>
      <c r="E1191" s="40"/>
      <c r="F1191" s="230" t="s">
        <v>2108</v>
      </c>
      <c r="G1191" s="40"/>
      <c r="H1191" s="40"/>
      <c r="I1191" s="144"/>
      <c r="J1191" s="40"/>
      <c r="K1191" s="40"/>
      <c r="L1191" s="44"/>
      <c r="M1191" s="231"/>
      <c r="N1191" s="80"/>
      <c r="O1191" s="80"/>
      <c r="P1191" s="80"/>
      <c r="Q1191" s="80"/>
      <c r="R1191" s="80"/>
      <c r="S1191" s="80"/>
      <c r="T1191" s="81"/>
      <c r="AT1191" s="17" t="s">
        <v>205</v>
      </c>
      <c r="AU1191" s="17" t="s">
        <v>86</v>
      </c>
    </row>
    <row r="1192" s="1" customFormat="1" ht="16.5" customHeight="1">
      <c r="B1192" s="39"/>
      <c r="C1192" s="217" t="s">
        <v>2109</v>
      </c>
      <c r="D1192" s="217" t="s">
        <v>198</v>
      </c>
      <c r="E1192" s="218" t="s">
        <v>2110</v>
      </c>
      <c r="F1192" s="219" t="s">
        <v>2111</v>
      </c>
      <c r="G1192" s="220" t="s">
        <v>553</v>
      </c>
      <c r="H1192" s="221">
        <v>1</v>
      </c>
      <c r="I1192" s="222"/>
      <c r="J1192" s="223">
        <f>ROUND(I1192*H1192,2)</f>
        <v>0</v>
      </c>
      <c r="K1192" s="219" t="s">
        <v>1</v>
      </c>
      <c r="L1192" s="44"/>
      <c r="M1192" s="224" t="s">
        <v>1</v>
      </c>
      <c r="N1192" s="225" t="s">
        <v>48</v>
      </c>
      <c r="O1192" s="80"/>
      <c r="P1192" s="226">
        <f>O1192*H1192</f>
        <v>0</v>
      </c>
      <c r="Q1192" s="226">
        <v>0</v>
      </c>
      <c r="R1192" s="226">
        <f>Q1192*H1192</f>
        <v>0</v>
      </c>
      <c r="S1192" s="226">
        <v>0</v>
      </c>
      <c r="T1192" s="227">
        <f>S1192*H1192</f>
        <v>0</v>
      </c>
      <c r="AR1192" s="17" t="s">
        <v>215</v>
      </c>
      <c r="AT1192" s="17" t="s">
        <v>198</v>
      </c>
      <c r="AU1192" s="17" t="s">
        <v>86</v>
      </c>
      <c r="AY1192" s="17" t="s">
        <v>195</v>
      </c>
      <c r="BE1192" s="228">
        <f>IF(N1192="základní",J1192,0)</f>
        <v>0</v>
      </c>
      <c r="BF1192" s="228">
        <f>IF(N1192="snížená",J1192,0)</f>
        <v>0</v>
      </c>
      <c r="BG1192" s="228">
        <f>IF(N1192="zákl. přenesená",J1192,0)</f>
        <v>0</v>
      </c>
      <c r="BH1192" s="228">
        <f>IF(N1192="sníž. přenesená",J1192,0)</f>
        <v>0</v>
      </c>
      <c r="BI1192" s="228">
        <f>IF(N1192="nulová",J1192,0)</f>
        <v>0</v>
      </c>
      <c r="BJ1192" s="17" t="s">
        <v>84</v>
      </c>
      <c r="BK1192" s="228">
        <f>ROUND(I1192*H1192,2)</f>
        <v>0</v>
      </c>
      <c r="BL1192" s="17" t="s">
        <v>215</v>
      </c>
      <c r="BM1192" s="17" t="s">
        <v>2112</v>
      </c>
    </row>
    <row r="1193" s="1" customFormat="1">
      <c r="B1193" s="39"/>
      <c r="C1193" s="40"/>
      <c r="D1193" s="229" t="s">
        <v>205</v>
      </c>
      <c r="E1193" s="40"/>
      <c r="F1193" s="230" t="s">
        <v>2113</v>
      </c>
      <c r="G1193" s="40"/>
      <c r="H1193" s="40"/>
      <c r="I1193" s="144"/>
      <c r="J1193" s="40"/>
      <c r="K1193" s="40"/>
      <c r="L1193" s="44"/>
      <c r="M1193" s="231"/>
      <c r="N1193" s="80"/>
      <c r="O1193" s="80"/>
      <c r="P1193" s="80"/>
      <c r="Q1193" s="80"/>
      <c r="R1193" s="80"/>
      <c r="S1193" s="80"/>
      <c r="T1193" s="81"/>
      <c r="AT1193" s="17" t="s">
        <v>205</v>
      </c>
      <c r="AU1193" s="17" t="s">
        <v>86</v>
      </c>
    </row>
    <row r="1194" s="1" customFormat="1" ht="16.5" customHeight="1">
      <c r="B1194" s="39"/>
      <c r="C1194" s="217" t="s">
        <v>2114</v>
      </c>
      <c r="D1194" s="217" t="s">
        <v>198</v>
      </c>
      <c r="E1194" s="218" t="s">
        <v>2115</v>
      </c>
      <c r="F1194" s="219" t="s">
        <v>2116</v>
      </c>
      <c r="G1194" s="220" t="s">
        <v>553</v>
      </c>
      <c r="H1194" s="221">
        <v>1</v>
      </c>
      <c r="I1194" s="222"/>
      <c r="J1194" s="223">
        <f>ROUND(I1194*H1194,2)</f>
        <v>0</v>
      </c>
      <c r="K1194" s="219" t="s">
        <v>1</v>
      </c>
      <c r="L1194" s="44"/>
      <c r="M1194" s="224" t="s">
        <v>1</v>
      </c>
      <c r="N1194" s="225" t="s">
        <v>48</v>
      </c>
      <c r="O1194" s="80"/>
      <c r="P1194" s="226">
        <f>O1194*H1194</f>
        <v>0</v>
      </c>
      <c r="Q1194" s="226">
        <v>0</v>
      </c>
      <c r="R1194" s="226">
        <f>Q1194*H1194</f>
        <v>0</v>
      </c>
      <c r="S1194" s="226">
        <v>0</v>
      </c>
      <c r="T1194" s="227">
        <f>S1194*H1194</f>
        <v>0</v>
      </c>
      <c r="AR1194" s="17" t="s">
        <v>215</v>
      </c>
      <c r="AT1194" s="17" t="s">
        <v>198</v>
      </c>
      <c r="AU1194" s="17" t="s">
        <v>86</v>
      </c>
      <c r="AY1194" s="17" t="s">
        <v>195</v>
      </c>
      <c r="BE1194" s="228">
        <f>IF(N1194="základní",J1194,0)</f>
        <v>0</v>
      </c>
      <c r="BF1194" s="228">
        <f>IF(N1194="snížená",J1194,0)</f>
        <v>0</v>
      </c>
      <c r="BG1194" s="228">
        <f>IF(N1194="zákl. přenesená",J1194,0)</f>
        <v>0</v>
      </c>
      <c r="BH1194" s="228">
        <f>IF(N1194="sníž. přenesená",J1194,0)</f>
        <v>0</v>
      </c>
      <c r="BI1194" s="228">
        <f>IF(N1194="nulová",J1194,0)</f>
        <v>0</v>
      </c>
      <c r="BJ1194" s="17" t="s">
        <v>84</v>
      </c>
      <c r="BK1194" s="228">
        <f>ROUND(I1194*H1194,2)</f>
        <v>0</v>
      </c>
      <c r="BL1194" s="17" t="s">
        <v>215</v>
      </c>
      <c r="BM1194" s="17" t="s">
        <v>2117</v>
      </c>
    </row>
    <row r="1195" s="1" customFormat="1">
      <c r="B1195" s="39"/>
      <c r="C1195" s="40"/>
      <c r="D1195" s="229" t="s">
        <v>205</v>
      </c>
      <c r="E1195" s="40"/>
      <c r="F1195" s="230" t="s">
        <v>2118</v>
      </c>
      <c r="G1195" s="40"/>
      <c r="H1195" s="40"/>
      <c r="I1195" s="144"/>
      <c r="J1195" s="40"/>
      <c r="K1195" s="40"/>
      <c r="L1195" s="44"/>
      <c r="M1195" s="231"/>
      <c r="N1195" s="80"/>
      <c r="O1195" s="80"/>
      <c r="P1195" s="80"/>
      <c r="Q1195" s="80"/>
      <c r="R1195" s="80"/>
      <c r="S1195" s="80"/>
      <c r="T1195" s="81"/>
      <c r="AT1195" s="17" t="s">
        <v>205</v>
      </c>
      <c r="AU1195" s="17" t="s">
        <v>86</v>
      </c>
    </row>
    <row r="1196" s="1" customFormat="1" ht="16.5" customHeight="1">
      <c r="B1196" s="39"/>
      <c r="C1196" s="217" t="s">
        <v>2119</v>
      </c>
      <c r="D1196" s="217" t="s">
        <v>198</v>
      </c>
      <c r="E1196" s="218" t="s">
        <v>2120</v>
      </c>
      <c r="F1196" s="219" t="s">
        <v>2121</v>
      </c>
      <c r="G1196" s="220" t="s">
        <v>553</v>
      </c>
      <c r="H1196" s="221">
        <v>12</v>
      </c>
      <c r="I1196" s="222"/>
      <c r="J1196" s="223">
        <f>ROUND(I1196*H1196,2)</f>
        <v>0</v>
      </c>
      <c r="K1196" s="219" t="s">
        <v>1</v>
      </c>
      <c r="L1196" s="44"/>
      <c r="M1196" s="224" t="s">
        <v>1</v>
      </c>
      <c r="N1196" s="225" t="s">
        <v>48</v>
      </c>
      <c r="O1196" s="80"/>
      <c r="P1196" s="226">
        <f>O1196*H1196</f>
        <v>0</v>
      </c>
      <c r="Q1196" s="226">
        <v>0</v>
      </c>
      <c r="R1196" s="226">
        <f>Q1196*H1196</f>
        <v>0</v>
      </c>
      <c r="S1196" s="226">
        <v>0</v>
      </c>
      <c r="T1196" s="227">
        <f>S1196*H1196</f>
        <v>0</v>
      </c>
      <c r="AR1196" s="17" t="s">
        <v>215</v>
      </c>
      <c r="AT1196" s="17" t="s">
        <v>198</v>
      </c>
      <c r="AU1196" s="17" t="s">
        <v>86</v>
      </c>
      <c r="AY1196" s="17" t="s">
        <v>195</v>
      </c>
      <c r="BE1196" s="228">
        <f>IF(N1196="základní",J1196,0)</f>
        <v>0</v>
      </c>
      <c r="BF1196" s="228">
        <f>IF(N1196="snížená",J1196,0)</f>
        <v>0</v>
      </c>
      <c r="BG1196" s="228">
        <f>IF(N1196="zákl. přenesená",J1196,0)</f>
        <v>0</v>
      </c>
      <c r="BH1196" s="228">
        <f>IF(N1196="sníž. přenesená",J1196,0)</f>
        <v>0</v>
      </c>
      <c r="BI1196" s="228">
        <f>IF(N1196="nulová",J1196,0)</f>
        <v>0</v>
      </c>
      <c r="BJ1196" s="17" t="s">
        <v>84</v>
      </c>
      <c r="BK1196" s="228">
        <f>ROUND(I1196*H1196,2)</f>
        <v>0</v>
      </c>
      <c r="BL1196" s="17" t="s">
        <v>215</v>
      </c>
      <c r="BM1196" s="17" t="s">
        <v>2122</v>
      </c>
    </row>
    <row r="1197" s="1" customFormat="1">
      <c r="B1197" s="39"/>
      <c r="C1197" s="40"/>
      <c r="D1197" s="229" t="s">
        <v>205</v>
      </c>
      <c r="E1197" s="40"/>
      <c r="F1197" s="230" t="s">
        <v>2123</v>
      </c>
      <c r="G1197" s="40"/>
      <c r="H1197" s="40"/>
      <c r="I1197" s="144"/>
      <c r="J1197" s="40"/>
      <c r="K1197" s="40"/>
      <c r="L1197" s="44"/>
      <c r="M1197" s="231"/>
      <c r="N1197" s="80"/>
      <c r="O1197" s="80"/>
      <c r="P1197" s="80"/>
      <c r="Q1197" s="80"/>
      <c r="R1197" s="80"/>
      <c r="S1197" s="80"/>
      <c r="T1197" s="81"/>
      <c r="AT1197" s="17" t="s">
        <v>205</v>
      </c>
      <c r="AU1197" s="17" t="s">
        <v>86</v>
      </c>
    </row>
    <row r="1198" s="1" customFormat="1" ht="16.5" customHeight="1">
      <c r="B1198" s="39"/>
      <c r="C1198" s="217" t="s">
        <v>2124</v>
      </c>
      <c r="D1198" s="217" t="s">
        <v>198</v>
      </c>
      <c r="E1198" s="218" t="s">
        <v>2125</v>
      </c>
      <c r="F1198" s="219" t="s">
        <v>2126</v>
      </c>
      <c r="G1198" s="220" t="s">
        <v>553</v>
      </c>
      <c r="H1198" s="221">
        <v>6</v>
      </c>
      <c r="I1198" s="222"/>
      <c r="J1198" s="223">
        <f>ROUND(I1198*H1198,2)</f>
        <v>0</v>
      </c>
      <c r="K1198" s="219" t="s">
        <v>1</v>
      </c>
      <c r="L1198" s="44"/>
      <c r="M1198" s="224" t="s">
        <v>1</v>
      </c>
      <c r="N1198" s="225" t="s">
        <v>48</v>
      </c>
      <c r="O1198" s="80"/>
      <c r="P1198" s="226">
        <f>O1198*H1198</f>
        <v>0</v>
      </c>
      <c r="Q1198" s="226">
        <v>0</v>
      </c>
      <c r="R1198" s="226">
        <f>Q1198*H1198</f>
        <v>0</v>
      </c>
      <c r="S1198" s="226">
        <v>0</v>
      </c>
      <c r="T1198" s="227">
        <f>S1198*H1198</f>
        <v>0</v>
      </c>
      <c r="AR1198" s="17" t="s">
        <v>215</v>
      </c>
      <c r="AT1198" s="17" t="s">
        <v>198</v>
      </c>
      <c r="AU1198" s="17" t="s">
        <v>86</v>
      </c>
      <c r="AY1198" s="17" t="s">
        <v>195</v>
      </c>
      <c r="BE1198" s="228">
        <f>IF(N1198="základní",J1198,0)</f>
        <v>0</v>
      </c>
      <c r="BF1198" s="228">
        <f>IF(N1198="snížená",J1198,0)</f>
        <v>0</v>
      </c>
      <c r="BG1198" s="228">
        <f>IF(N1198="zákl. přenesená",J1198,0)</f>
        <v>0</v>
      </c>
      <c r="BH1198" s="228">
        <f>IF(N1198="sníž. přenesená",J1198,0)</f>
        <v>0</v>
      </c>
      <c r="BI1198" s="228">
        <f>IF(N1198="nulová",J1198,0)</f>
        <v>0</v>
      </c>
      <c r="BJ1198" s="17" t="s">
        <v>84</v>
      </c>
      <c r="BK1198" s="228">
        <f>ROUND(I1198*H1198,2)</f>
        <v>0</v>
      </c>
      <c r="BL1198" s="17" t="s">
        <v>215</v>
      </c>
      <c r="BM1198" s="17" t="s">
        <v>2127</v>
      </c>
    </row>
    <row r="1199" s="1" customFormat="1">
      <c r="B1199" s="39"/>
      <c r="C1199" s="40"/>
      <c r="D1199" s="229" t="s">
        <v>205</v>
      </c>
      <c r="E1199" s="40"/>
      <c r="F1199" s="230" t="s">
        <v>2128</v>
      </c>
      <c r="G1199" s="40"/>
      <c r="H1199" s="40"/>
      <c r="I1199" s="144"/>
      <c r="J1199" s="40"/>
      <c r="K1199" s="40"/>
      <c r="L1199" s="44"/>
      <c r="M1199" s="231"/>
      <c r="N1199" s="80"/>
      <c r="O1199" s="80"/>
      <c r="P1199" s="80"/>
      <c r="Q1199" s="80"/>
      <c r="R1199" s="80"/>
      <c r="S1199" s="80"/>
      <c r="T1199" s="81"/>
      <c r="AT1199" s="17" t="s">
        <v>205</v>
      </c>
      <c r="AU1199" s="17" t="s">
        <v>86</v>
      </c>
    </row>
    <row r="1200" s="1" customFormat="1" ht="16.5" customHeight="1">
      <c r="B1200" s="39"/>
      <c r="C1200" s="217" t="s">
        <v>2129</v>
      </c>
      <c r="D1200" s="217" t="s">
        <v>198</v>
      </c>
      <c r="E1200" s="218" t="s">
        <v>2130</v>
      </c>
      <c r="F1200" s="219" t="s">
        <v>2131</v>
      </c>
      <c r="G1200" s="220" t="s">
        <v>553</v>
      </c>
      <c r="H1200" s="221">
        <v>1</v>
      </c>
      <c r="I1200" s="222"/>
      <c r="J1200" s="223">
        <f>ROUND(I1200*H1200,2)</f>
        <v>0</v>
      </c>
      <c r="K1200" s="219" t="s">
        <v>1</v>
      </c>
      <c r="L1200" s="44"/>
      <c r="M1200" s="224" t="s">
        <v>1</v>
      </c>
      <c r="N1200" s="225" t="s">
        <v>48</v>
      </c>
      <c r="O1200" s="80"/>
      <c r="P1200" s="226">
        <f>O1200*H1200</f>
        <v>0</v>
      </c>
      <c r="Q1200" s="226">
        <v>0</v>
      </c>
      <c r="R1200" s="226">
        <f>Q1200*H1200</f>
        <v>0</v>
      </c>
      <c r="S1200" s="226">
        <v>0</v>
      </c>
      <c r="T1200" s="227">
        <f>S1200*H1200</f>
        <v>0</v>
      </c>
      <c r="AR1200" s="17" t="s">
        <v>215</v>
      </c>
      <c r="AT1200" s="17" t="s">
        <v>198</v>
      </c>
      <c r="AU1200" s="17" t="s">
        <v>86</v>
      </c>
      <c r="AY1200" s="17" t="s">
        <v>195</v>
      </c>
      <c r="BE1200" s="228">
        <f>IF(N1200="základní",J1200,0)</f>
        <v>0</v>
      </c>
      <c r="BF1200" s="228">
        <f>IF(N1200="snížená",J1200,0)</f>
        <v>0</v>
      </c>
      <c r="BG1200" s="228">
        <f>IF(N1200="zákl. přenesená",J1200,0)</f>
        <v>0</v>
      </c>
      <c r="BH1200" s="228">
        <f>IF(N1200="sníž. přenesená",J1200,0)</f>
        <v>0</v>
      </c>
      <c r="BI1200" s="228">
        <f>IF(N1200="nulová",J1200,0)</f>
        <v>0</v>
      </c>
      <c r="BJ1200" s="17" t="s">
        <v>84</v>
      </c>
      <c r="BK1200" s="228">
        <f>ROUND(I1200*H1200,2)</f>
        <v>0</v>
      </c>
      <c r="BL1200" s="17" t="s">
        <v>215</v>
      </c>
      <c r="BM1200" s="17" t="s">
        <v>2132</v>
      </c>
    </row>
    <row r="1201" s="1" customFormat="1">
      <c r="B1201" s="39"/>
      <c r="C1201" s="40"/>
      <c r="D1201" s="229" t="s">
        <v>205</v>
      </c>
      <c r="E1201" s="40"/>
      <c r="F1201" s="230" t="s">
        <v>2133</v>
      </c>
      <c r="G1201" s="40"/>
      <c r="H1201" s="40"/>
      <c r="I1201" s="144"/>
      <c r="J1201" s="40"/>
      <c r="K1201" s="40"/>
      <c r="L1201" s="44"/>
      <c r="M1201" s="231"/>
      <c r="N1201" s="80"/>
      <c r="O1201" s="80"/>
      <c r="P1201" s="80"/>
      <c r="Q1201" s="80"/>
      <c r="R1201" s="80"/>
      <c r="S1201" s="80"/>
      <c r="T1201" s="81"/>
      <c r="AT1201" s="17" t="s">
        <v>205</v>
      </c>
      <c r="AU1201" s="17" t="s">
        <v>86</v>
      </c>
    </row>
    <row r="1202" s="1" customFormat="1" ht="16.5" customHeight="1">
      <c r="B1202" s="39"/>
      <c r="C1202" s="217" t="s">
        <v>2134</v>
      </c>
      <c r="D1202" s="217" t="s">
        <v>198</v>
      </c>
      <c r="E1202" s="218" t="s">
        <v>2135</v>
      </c>
      <c r="F1202" s="219" t="s">
        <v>2136</v>
      </c>
      <c r="G1202" s="220" t="s">
        <v>553</v>
      </c>
      <c r="H1202" s="221">
        <v>1</v>
      </c>
      <c r="I1202" s="222"/>
      <c r="J1202" s="223">
        <f>ROUND(I1202*H1202,2)</f>
        <v>0</v>
      </c>
      <c r="K1202" s="219" t="s">
        <v>1</v>
      </c>
      <c r="L1202" s="44"/>
      <c r="M1202" s="224" t="s">
        <v>1</v>
      </c>
      <c r="N1202" s="225" t="s">
        <v>48</v>
      </c>
      <c r="O1202" s="80"/>
      <c r="P1202" s="226">
        <f>O1202*H1202</f>
        <v>0</v>
      </c>
      <c r="Q1202" s="226">
        <v>0</v>
      </c>
      <c r="R1202" s="226">
        <f>Q1202*H1202</f>
        <v>0</v>
      </c>
      <c r="S1202" s="226">
        <v>0</v>
      </c>
      <c r="T1202" s="227">
        <f>S1202*H1202</f>
        <v>0</v>
      </c>
      <c r="AR1202" s="17" t="s">
        <v>215</v>
      </c>
      <c r="AT1202" s="17" t="s">
        <v>198</v>
      </c>
      <c r="AU1202" s="17" t="s">
        <v>86</v>
      </c>
      <c r="AY1202" s="17" t="s">
        <v>195</v>
      </c>
      <c r="BE1202" s="228">
        <f>IF(N1202="základní",J1202,0)</f>
        <v>0</v>
      </c>
      <c r="BF1202" s="228">
        <f>IF(N1202="snížená",J1202,0)</f>
        <v>0</v>
      </c>
      <c r="BG1202" s="228">
        <f>IF(N1202="zákl. přenesená",J1202,0)</f>
        <v>0</v>
      </c>
      <c r="BH1202" s="228">
        <f>IF(N1202="sníž. přenesená",J1202,0)</f>
        <v>0</v>
      </c>
      <c r="BI1202" s="228">
        <f>IF(N1202="nulová",J1202,0)</f>
        <v>0</v>
      </c>
      <c r="BJ1202" s="17" t="s">
        <v>84</v>
      </c>
      <c r="BK1202" s="228">
        <f>ROUND(I1202*H1202,2)</f>
        <v>0</v>
      </c>
      <c r="BL1202" s="17" t="s">
        <v>215</v>
      </c>
      <c r="BM1202" s="17" t="s">
        <v>2137</v>
      </c>
    </row>
    <row r="1203" s="1" customFormat="1">
      <c r="B1203" s="39"/>
      <c r="C1203" s="40"/>
      <c r="D1203" s="229" t="s">
        <v>205</v>
      </c>
      <c r="E1203" s="40"/>
      <c r="F1203" s="230" t="s">
        <v>2138</v>
      </c>
      <c r="G1203" s="40"/>
      <c r="H1203" s="40"/>
      <c r="I1203" s="144"/>
      <c r="J1203" s="40"/>
      <c r="K1203" s="40"/>
      <c r="L1203" s="44"/>
      <c r="M1203" s="231"/>
      <c r="N1203" s="80"/>
      <c r="O1203" s="80"/>
      <c r="P1203" s="80"/>
      <c r="Q1203" s="80"/>
      <c r="R1203" s="80"/>
      <c r="S1203" s="80"/>
      <c r="T1203" s="81"/>
      <c r="AT1203" s="17" t="s">
        <v>205</v>
      </c>
      <c r="AU1203" s="17" t="s">
        <v>86</v>
      </c>
    </row>
    <row r="1204" s="1" customFormat="1" ht="16.5" customHeight="1">
      <c r="B1204" s="39"/>
      <c r="C1204" s="217" t="s">
        <v>2139</v>
      </c>
      <c r="D1204" s="217" t="s">
        <v>198</v>
      </c>
      <c r="E1204" s="218" t="s">
        <v>2140</v>
      </c>
      <c r="F1204" s="219" t="s">
        <v>2141</v>
      </c>
      <c r="G1204" s="220" t="s">
        <v>553</v>
      </c>
      <c r="H1204" s="221">
        <v>2</v>
      </c>
      <c r="I1204" s="222"/>
      <c r="J1204" s="223">
        <f>ROUND(I1204*H1204,2)</f>
        <v>0</v>
      </c>
      <c r="K1204" s="219" t="s">
        <v>1</v>
      </c>
      <c r="L1204" s="44"/>
      <c r="M1204" s="224" t="s">
        <v>1</v>
      </c>
      <c r="N1204" s="225" t="s">
        <v>48</v>
      </c>
      <c r="O1204" s="80"/>
      <c r="P1204" s="226">
        <f>O1204*H1204</f>
        <v>0</v>
      </c>
      <c r="Q1204" s="226">
        <v>0</v>
      </c>
      <c r="R1204" s="226">
        <f>Q1204*H1204</f>
        <v>0</v>
      </c>
      <c r="S1204" s="226">
        <v>0</v>
      </c>
      <c r="T1204" s="227">
        <f>S1204*H1204</f>
        <v>0</v>
      </c>
      <c r="AR1204" s="17" t="s">
        <v>215</v>
      </c>
      <c r="AT1204" s="17" t="s">
        <v>198</v>
      </c>
      <c r="AU1204" s="17" t="s">
        <v>86</v>
      </c>
      <c r="AY1204" s="17" t="s">
        <v>195</v>
      </c>
      <c r="BE1204" s="228">
        <f>IF(N1204="základní",J1204,0)</f>
        <v>0</v>
      </c>
      <c r="BF1204" s="228">
        <f>IF(N1204="snížená",J1204,0)</f>
        <v>0</v>
      </c>
      <c r="BG1204" s="228">
        <f>IF(N1204="zákl. přenesená",J1204,0)</f>
        <v>0</v>
      </c>
      <c r="BH1204" s="228">
        <f>IF(N1204="sníž. přenesená",J1204,0)</f>
        <v>0</v>
      </c>
      <c r="BI1204" s="228">
        <f>IF(N1204="nulová",J1204,0)</f>
        <v>0</v>
      </c>
      <c r="BJ1204" s="17" t="s">
        <v>84</v>
      </c>
      <c r="BK1204" s="228">
        <f>ROUND(I1204*H1204,2)</f>
        <v>0</v>
      </c>
      <c r="BL1204" s="17" t="s">
        <v>215</v>
      </c>
      <c r="BM1204" s="17" t="s">
        <v>2142</v>
      </c>
    </row>
    <row r="1205" s="1" customFormat="1">
      <c r="B1205" s="39"/>
      <c r="C1205" s="40"/>
      <c r="D1205" s="229" t="s">
        <v>205</v>
      </c>
      <c r="E1205" s="40"/>
      <c r="F1205" s="230" t="s">
        <v>2143</v>
      </c>
      <c r="G1205" s="40"/>
      <c r="H1205" s="40"/>
      <c r="I1205" s="144"/>
      <c r="J1205" s="40"/>
      <c r="K1205" s="40"/>
      <c r="L1205" s="44"/>
      <c r="M1205" s="231"/>
      <c r="N1205" s="80"/>
      <c r="O1205" s="80"/>
      <c r="P1205" s="80"/>
      <c r="Q1205" s="80"/>
      <c r="R1205" s="80"/>
      <c r="S1205" s="80"/>
      <c r="T1205" s="81"/>
      <c r="AT1205" s="17" t="s">
        <v>205</v>
      </c>
      <c r="AU1205" s="17" t="s">
        <v>86</v>
      </c>
    </row>
    <row r="1206" s="1" customFormat="1" ht="16.5" customHeight="1">
      <c r="B1206" s="39"/>
      <c r="C1206" s="217" t="s">
        <v>2144</v>
      </c>
      <c r="D1206" s="217" t="s">
        <v>198</v>
      </c>
      <c r="E1206" s="218" t="s">
        <v>2145</v>
      </c>
      <c r="F1206" s="219" t="s">
        <v>2141</v>
      </c>
      <c r="G1206" s="220" t="s">
        <v>553</v>
      </c>
      <c r="H1206" s="221">
        <v>1</v>
      </c>
      <c r="I1206" s="222"/>
      <c r="J1206" s="223">
        <f>ROUND(I1206*H1206,2)</f>
        <v>0</v>
      </c>
      <c r="K1206" s="219" t="s">
        <v>1</v>
      </c>
      <c r="L1206" s="44"/>
      <c r="M1206" s="224" t="s">
        <v>1</v>
      </c>
      <c r="N1206" s="225" t="s">
        <v>48</v>
      </c>
      <c r="O1206" s="80"/>
      <c r="P1206" s="226">
        <f>O1206*H1206</f>
        <v>0</v>
      </c>
      <c r="Q1206" s="226">
        <v>0</v>
      </c>
      <c r="R1206" s="226">
        <f>Q1206*H1206</f>
        <v>0</v>
      </c>
      <c r="S1206" s="226">
        <v>0</v>
      </c>
      <c r="T1206" s="227">
        <f>S1206*H1206</f>
        <v>0</v>
      </c>
      <c r="AR1206" s="17" t="s">
        <v>215</v>
      </c>
      <c r="AT1206" s="17" t="s">
        <v>198</v>
      </c>
      <c r="AU1206" s="17" t="s">
        <v>86</v>
      </c>
      <c r="AY1206" s="17" t="s">
        <v>195</v>
      </c>
      <c r="BE1206" s="228">
        <f>IF(N1206="základní",J1206,0)</f>
        <v>0</v>
      </c>
      <c r="BF1206" s="228">
        <f>IF(N1206="snížená",J1206,0)</f>
        <v>0</v>
      </c>
      <c r="BG1206" s="228">
        <f>IF(N1206="zákl. přenesená",J1206,0)</f>
        <v>0</v>
      </c>
      <c r="BH1206" s="228">
        <f>IF(N1206="sníž. přenesená",J1206,0)</f>
        <v>0</v>
      </c>
      <c r="BI1206" s="228">
        <f>IF(N1206="nulová",J1206,0)</f>
        <v>0</v>
      </c>
      <c r="BJ1206" s="17" t="s">
        <v>84</v>
      </c>
      <c r="BK1206" s="228">
        <f>ROUND(I1206*H1206,2)</f>
        <v>0</v>
      </c>
      <c r="BL1206" s="17" t="s">
        <v>215</v>
      </c>
      <c r="BM1206" s="17" t="s">
        <v>2146</v>
      </c>
    </row>
    <row r="1207" s="1" customFormat="1">
      <c r="B1207" s="39"/>
      <c r="C1207" s="40"/>
      <c r="D1207" s="229" t="s">
        <v>205</v>
      </c>
      <c r="E1207" s="40"/>
      <c r="F1207" s="230" t="s">
        <v>2147</v>
      </c>
      <c r="G1207" s="40"/>
      <c r="H1207" s="40"/>
      <c r="I1207" s="144"/>
      <c r="J1207" s="40"/>
      <c r="K1207" s="40"/>
      <c r="L1207" s="44"/>
      <c r="M1207" s="231"/>
      <c r="N1207" s="80"/>
      <c r="O1207" s="80"/>
      <c r="P1207" s="80"/>
      <c r="Q1207" s="80"/>
      <c r="R1207" s="80"/>
      <c r="S1207" s="80"/>
      <c r="T1207" s="81"/>
      <c r="AT1207" s="17" t="s">
        <v>205</v>
      </c>
      <c r="AU1207" s="17" t="s">
        <v>86</v>
      </c>
    </row>
    <row r="1208" s="1" customFormat="1" ht="16.5" customHeight="1">
      <c r="B1208" s="39"/>
      <c r="C1208" s="217" t="s">
        <v>2148</v>
      </c>
      <c r="D1208" s="217" t="s">
        <v>198</v>
      </c>
      <c r="E1208" s="218" t="s">
        <v>2149</v>
      </c>
      <c r="F1208" s="219" t="s">
        <v>2150</v>
      </c>
      <c r="G1208" s="220" t="s">
        <v>553</v>
      </c>
      <c r="H1208" s="221">
        <v>1</v>
      </c>
      <c r="I1208" s="222"/>
      <c r="J1208" s="223">
        <f>ROUND(I1208*H1208,2)</f>
        <v>0</v>
      </c>
      <c r="K1208" s="219" t="s">
        <v>1</v>
      </c>
      <c r="L1208" s="44"/>
      <c r="M1208" s="224" t="s">
        <v>1</v>
      </c>
      <c r="N1208" s="225" t="s">
        <v>48</v>
      </c>
      <c r="O1208" s="80"/>
      <c r="P1208" s="226">
        <f>O1208*H1208</f>
        <v>0</v>
      </c>
      <c r="Q1208" s="226">
        <v>0</v>
      </c>
      <c r="R1208" s="226">
        <f>Q1208*H1208</f>
        <v>0</v>
      </c>
      <c r="S1208" s="226">
        <v>0</v>
      </c>
      <c r="T1208" s="227">
        <f>S1208*H1208</f>
        <v>0</v>
      </c>
      <c r="AR1208" s="17" t="s">
        <v>215</v>
      </c>
      <c r="AT1208" s="17" t="s">
        <v>198</v>
      </c>
      <c r="AU1208" s="17" t="s">
        <v>86</v>
      </c>
      <c r="AY1208" s="17" t="s">
        <v>195</v>
      </c>
      <c r="BE1208" s="228">
        <f>IF(N1208="základní",J1208,0)</f>
        <v>0</v>
      </c>
      <c r="BF1208" s="228">
        <f>IF(N1208="snížená",J1208,0)</f>
        <v>0</v>
      </c>
      <c r="BG1208" s="228">
        <f>IF(N1208="zákl. přenesená",J1208,0)</f>
        <v>0</v>
      </c>
      <c r="BH1208" s="228">
        <f>IF(N1208="sníž. přenesená",J1208,0)</f>
        <v>0</v>
      </c>
      <c r="BI1208" s="228">
        <f>IF(N1208="nulová",J1208,0)</f>
        <v>0</v>
      </c>
      <c r="BJ1208" s="17" t="s">
        <v>84</v>
      </c>
      <c r="BK1208" s="228">
        <f>ROUND(I1208*H1208,2)</f>
        <v>0</v>
      </c>
      <c r="BL1208" s="17" t="s">
        <v>215</v>
      </c>
      <c r="BM1208" s="17" t="s">
        <v>2151</v>
      </c>
    </row>
    <row r="1209" s="1" customFormat="1">
      <c r="B1209" s="39"/>
      <c r="C1209" s="40"/>
      <c r="D1209" s="229" t="s">
        <v>205</v>
      </c>
      <c r="E1209" s="40"/>
      <c r="F1209" s="230" t="s">
        <v>2152</v>
      </c>
      <c r="G1209" s="40"/>
      <c r="H1209" s="40"/>
      <c r="I1209" s="144"/>
      <c r="J1209" s="40"/>
      <c r="K1209" s="40"/>
      <c r="L1209" s="44"/>
      <c r="M1209" s="231"/>
      <c r="N1209" s="80"/>
      <c r="O1209" s="80"/>
      <c r="P1209" s="80"/>
      <c r="Q1209" s="80"/>
      <c r="R1209" s="80"/>
      <c r="S1209" s="80"/>
      <c r="T1209" s="81"/>
      <c r="AT1209" s="17" t="s">
        <v>205</v>
      </c>
      <c r="AU1209" s="17" t="s">
        <v>86</v>
      </c>
    </row>
    <row r="1210" s="1" customFormat="1" ht="16.5" customHeight="1">
      <c r="B1210" s="39"/>
      <c r="C1210" s="217" t="s">
        <v>2153</v>
      </c>
      <c r="D1210" s="217" t="s">
        <v>198</v>
      </c>
      <c r="E1210" s="218" t="s">
        <v>2154</v>
      </c>
      <c r="F1210" s="219" t="s">
        <v>2155</v>
      </c>
      <c r="G1210" s="220" t="s">
        <v>553</v>
      </c>
      <c r="H1210" s="221">
        <v>1</v>
      </c>
      <c r="I1210" s="222"/>
      <c r="J1210" s="223">
        <f>ROUND(I1210*H1210,2)</f>
        <v>0</v>
      </c>
      <c r="K1210" s="219" t="s">
        <v>1</v>
      </c>
      <c r="L1210" s="44"/>
      <c r="M1210" s="224" t="s">
        <v>1</v>
      </c>
      <c r="N1210" s="225" t="s">
        <v>48</v>
      </c>
      <c r="O1210" s="80"/>
      <c r="P1210" s="226">
        <f>O1210*H1210</f>
        <v>0</v>
      </c>
      <c r="Q1210" s="226">
        <v>0</v>
      </c>
      <c r="R1210" s="226">
        <f>Q1210*H1210</f>
        <v>0</v>
      </c>
      <c r="S1210" s="226">
        <v>0</v>
      </c>
      <c r="T1210" s="227">
        <f>S1210*H1210</f>
        <v>0</v>
      </c>
      <c r="AR1210" s="17" t="s">
        <v>215</v>
      </c>
      <c r="AT1210" s="17" t="s">
        <v>198</v>
      </c>
      <c r="AU1210" s="17" t="s">
        <v>86</v>
      </c>
      <c r="AY1210" s="17" t="s">
        <v>195</v>
      </c>
      <c r="BE1210" s="228">
        <f>IF(N1210="základní",J1210,0)</f>
        <v>0</v>
      </c>
      <c r="BF1210" s="228">
        <f>IF(N1210="snížená",J1210,0)</f>
        <v>0</v>
      </c>
      <c r="BG1210" s="228">
        <f>IF(N1210="zákl. přenesená",J1210,0)</f>
        <v>0</v>
      </c>
      <c r="BH1210" s="228">
        <f>IF(N1210="sníž. přenesená",J1210,0)</f>
        <v>0</v>
      </c>
      <c r="BI1210" s="228">
        <f>IF(N1210="nulová",J1210,0)</f>
        <v>0</v>
      </c>
      <c r="BJ1210" s="17" t="s">
        <v>84</v>
      </c>
      <c r="BK1210" s="228">
        <f>ROUND(I1210*H1210,2)</f>
        <v>0</v>
      </c>
      <c r="BL1210" s="17" t="s">
        <v>215</v>
      </c>
      <c r="BM1210" s="17" t="s">
        <v>2156</v>
      </c>
    </row>
    <row r="1211" s="1" customFormat="1">
      <c r="B1211" s="39"/>
      <c r="C1211" s="40"/>
      <c r="D1211" s="229" t="s">
        <v>205</v>
      </c>
      <c r="E1211" s="40"/>
      <c r="F1211" s="230" t="s">
        <v>2157</v>
      </c>
      <c r="G1211" s="40"/>
      <c r="H1211" s="40"/>
      <c r="I1211" s="144"/>
      <c r="J1211" s="40"/>
      <c r="K1211" s="40"/>
      <c r="L1211" s="44"/>
      <c r="M1211" s="231"/>
      <c r="N1211" s="80"/>
      <c r="O1211" s="80"/>
      <c r="P1211" s="80"/>
      <c r="Q1211" s="80"/>
      <c r="R1211" s="80"/>
      <c r="S1211" s="80"/>
      <c r="T1211" s="81"/>
      <c r="AT1211" s="17" t="s">
        <v>205</v>
      </c>
      <c r="AU1211" s="17" t="s">
        <v>86</v>
      </c>
    </row>
    <row r="1212" s="1" customFormat="1" ht="16.5" customHeight="1">
      <c r="B1212" s="39"/>
      <c r="C1212" s="217" t="s">
        <v>2158</v>
      </c>
      <c r="D1212" s="217" t="s">
        <v>198</v>
      </c>
      <c r="E1212" s="218" t="s">
        <v>2159</v>
      </c>
      <c r="F1212" s="219" t="s">
        <v>2160</v>
      </c>
      <c r="G1212" s="220" t="s">
        <v>553</v>
      </c>
      <c r="H1212" s="221">
        <v>1</v>
      </c>
      <c r="I1212" s="222"/>
      <c r="J1212" s="223">
        <f>ROUND(I1212*H1212,2)</f>
        <v>0</v>
      </c>
      <c r="K1212" s="219" t="s">
        <v>1</v>
      </c>
      <c r="L1212" s="44"/>
      <c r="M1212" s="224" t="s">
        <v>1</v>
      </c>
      <c r="N1212" s="225" t="s">
        <v>48</v>
      </c>
      <c r="O1212" s="80"/>
      <c r="P1212" s="226">
        <f>O1212*H1212</f>
        <v>0</v>
      </c>
      <c r="Q1212" s="226">
        <v>0</v>
      </c>
      <c r="R1212" s="226">
        <f>Q1212*H1212</f>
        <v>0</v>
      </c>
      <c r="S1212" s="226">
        <v>0</v>
      </c>
      <c r="T1212" s="227">
        <f>S1212*H1212</f>
        <v>0</v>
      </c>
      <c r="AR1212" s="17" t="s">
        <v>215</v>
      </c>
      <c r="AT1212" s="17" t="s">
        <v>198</v>
      </c>
      <c r="AU1212" s="17" t="s">
        <v>86</v>
      </c>
      <c r="AY1212" s="17" t="s">
        <v>195</v>
      </c>
      <c r="BE1212" s="228">
        <f>IF(N1212="základní",J1212,0)</f>
        <v>0</v>
      </c>
      <c r="BF1212" s="228">
        <f>IF(N1212="snížená",J1212,0)</f>
        <v>0</v>
      </c>
      <c r="BG1212" s="228">
        <f>IF(N1212="zákl. přenesená",J1212,0)</f>
        <v>0</v>
      </c>
      <c r="BH1212" s="228">
        <f>IF(N1212="sníž. přenesená",J1212,0)</f>
        <v>0</v>
      </c>
      <c r="BI1212" s="228">
        <f>IF(N1212="nulová",J1212,0)</f>
        <v>0</v>
      </c>
      <c r="BJ1212" s="17" t="s">
        <v>84</v>
      </c>
      <c r="BK1212" s="228">
        <f>ROUND(I1212*H1212,2)</f>
        <v>0</v>
      </c>
      <c r="BL1212" s="17" t="s">
        <v>215</v>
      </c>
      <c r="BM1212" s="17" t="s">
        <v>2161</v>
      </c>
    </row>
    <row r="1213" s="1" customFormat="1">
      <c r="B1213" s="39"/>
      <c r="C1213" s="40"/>
      <c r="D1213" s="229" t="s">
        <v>205</v>
      </c>
      <c r="E1213" s="40"/>
      <c r="F1213" s="230" t="s">
        <v>2162</v>
      </c>
      <c r="G1213" s="40"/>
      <c r="H1213" s="40"/>
      <c r="I1213" s="144"/>
      <c r="J1213" s="40"/>
      <c r="K1213" s="40"/>
      <c r="L1213" s="44"/>
      <c r="M1213" s="231"/>
      <c r="N1213" s="80"/>
      <c r="O1213" s="80"/>
      <c r="P1213" s="80"/>
      <c r="Q1213" s="80"/>
      <c r="R1213" s="80"/>
      <c r="S1213" s="80"/>
      <c r="T1213" s="81"/>
      <c r="AT1213" s="17" t="s">
        <v>205</v>
      </c>
      <c r="AU1213" s="17" t="s">
        <v>86</v>
      </c>
    </row>
    <row r="1214" s="1" customFormat="1" ht="16.5" customHeight="1">
      <c r="B1214" s="39"/>
      <c r="C1214" s="217" t="s">
        <v>2163</v>
      </c>
      <c r="D1214" s="217" t="s">
        <v>198</v>
      </c>
      <c r="E1214" s="218" t="s">
        <v>2164</v>
      </c>
      <c r="F1214" s="219" t="s">
        <v>2165</v>
      </c>
      <c r="G1214" s="220" t="s">
        <v>553</v>
      </c>
      <c r="H1214" s="221">
        <v>1</v>
      </c>
      <c r="I1214" s="222"/>
      <c r="J1214" s="223">
        <f>ROUND(I1214*H1214,2)</f>
        <v>0</v>
      </c>
      <c r="K1214" s="219" t="s">
        <v>1</v>
      </c>
      <c r="L1214" s="44"/>
      <c r="M1214" s="224" t="s">
        <v>1</v>
      </c>
      <c r="N1214" s="225" t="s">
        <v>48</v>
      </c>
      <c r="O1214" s="80"/>
      <c r="P1214" s="226">
        <f>O1214*H1214</f>
        <v>0</v>
      </c>
      <c r="Q1214" s="226">
        <v>0</v>
      </c>
      <c r="R1214" s="226">
        <f>Q1214*H1214</f>
        <v>0</v>
      </c>
      <c r="S1214" s="226">
        <v>0</v>
      </c>
      <c r="T1214" s="227">
        <f>S1214*H1214</f>
        <v>0</v>
      </c>
      <c r="AR1214" s="17" t="s">
        <v>215</v>
      </c>
      <c r="AT1214" s="17" t="s">
        <v>198</v>
      </c>
      <c r="AU1214" s="17" t="s">
        <v>86</v>
      </c>
      <c r="AY1214" s="17" t="s">
        <v>195</v>
      </c>
      <c r="BE1214" s="228">
        <f>IF(N1214="základní",J1214,0)</f>
        <v>0</v>
      </c>
      <c r="BF1214" s="228">
        <f>IF(N1214="snížená",J1214,0)</f>
        <v>0</v>
      </c>
      <c r="BG1214" s="228">
        <f>IF(N1214="zákl. přenesená",J1214,0)</f>
        <v>0</v>
      </c>
      <c r="BH1214" s="228">
        <f>IF(N1214="sníž. přenesená",J1214,0)</f>
        <v>0</v>
      </c>
      <c r="BI1214" s="228">
        <f>IF(N1214="nulová",J1214,0)</f>
        <v>0</v>
      </c>
      <c r="BJ1214" s="17" t="s">
        <v>84</v>
      </c>
      <c r="BK1214" s="228">
        <f>ROUND(I1214*H1214,2)</f>
        <v>0</v>
      </c>
      <c r="BL1214" s="17" t="s">
        <v>215</v>
      </c>
      <c r="BM1214" s="17" t="s">
        <v>2166</v>
      </c>
    </row>
    <row r="1215" s="1" customFormat="1">
      <c r="B1215" s="39"/>
      <c r="C1215" s="40"/>
      <c r="D1215" s="229" t="s">
        <v>205</v>
      </c>
      <c r="E1215" s="40"/>
      <c r="F1215" s="230" t="s">
        <v>2167</v>
      </c>
      <c r="G1215" s="40"/>
      <c r="H1215" s="40"/>
      <c r="I1215" s="144"/>
      <c r="J1215" s="40"/>
      <c r="K1215" s="40"/>
      <c r="L1215" s="44"/>
      <c r="M1215" s="231"/>
      <c r="N1215" s="80"/>
      <c r="O1215" s="80"/>
      <c r="P1215" s="80"/>
      <c r="Q1215" s="80"/>
      <c r="R1215" s="80"/>
      <c r="S1215" s="80"/>
      <c r="T1215" s="81"/>
      <c r="AT1215" s="17" t="s">
        <v>205</v>
      </c>
      <c r="AU1215" s="17" t="s">
        <v>86</v>
      </c>
    </row>
    <row r="1216" s="1" customFormat="1" ht="16.5" customHeight="1">
      <c r="B1216" s="39"/>
      <c r="C1216" s="217" t="s">
        <v>2168</v>
      </c>
      <c r="D1216" s="217" t="s">
        <v>198</v>
      </c>
      <c r="E1216" s="218" t="s">
        <v>2169</v>
      </c>
      <c r="F1216" s="219" t="s">
        <v>2170</v>
      </c>
      <c r="G1216" s="220" t="s">
        <v>553</v>
      </c>
      <c r="H1216" s="221">
        <v>1</v>
      </c>
      <c r="I1216" s="222"/>
      <c r="J1216" s="223">
        <f>ROUND(I1216*H1216,2)</f>
        <v>0</v>
      </c>
      <c r="K1216" s="219" t="s">
        <v>1</v>
      </c>
      <c r="L1216" s="44"/>
      <c r="M1216" s="224" t="s">
        <v>1</v>
      </c>
      <c r="N1216" s="225" t="s">
        <v>48</v>
      </c>
      <c r="O1216" s="80"/>
      <c r="P1216" s="226">
        <f>O1216*H1216</f>
        <v>0</v>
      </c>
      <c r="Q1216" s="226">
        <v>0</v>
      </c>
      <c r="R1216" s="226">
        <f>Q1216*H1216</f>
        <v>0</v>
      </c>
      <c r="S1216" s="226">
        <v>0</v>
      </c>
      <c r="T1216" s="227">
        <f>S1216*H1216</f>
        <v>0</v>
      </c>
      <c r="AR1216" s="17" t="s">
        <v>215</v>
      </c>
      <c r="AT1216" s="17" t="s">
        <v>198</v>
      </c>
      <c r="AU1216" s="17" t="s">
        <v>86</v>
      </c>
      <c r="AY1216" s="17" t="s">
        <v>195</v>
      </c>
      <c r="BE1216" s="228">
        <f>IF(N1216="základní",J1216,0)</f>
        <v>0</v>
      </c>
      <c r="BF1216" s="228">
        <f>IF(N1216="snížená",J1216,0)</f>
        <v>0</v>
      </c>
      <c r="BG1216" s="228">
        <f>IF(N1216="zákl. přenesená",J1216,0)</f>
        <v>0</v>
      </c>
      <c r="BH1216" s="228">
        <f>IF(N1216="sníž. přenesená",J1216,0)</f>
        <v>0</v>
      </c>
      <c r="BI1216" s="228">
        <f>IF(N1216="nulová",J1216,0)</f>
        <v>0</v>
      </c>
      <c r="BJ1216" s="17" t="s">
        <v>84</v>
      </c>
      <c r="BK1216" s="228">
        <f>ROUND(I1216*H1216,2)</f>
        <v>0</v>
      </c>
      <c r="BL1216" s="17" t="s">
        <v>215</v>
      </c>
      <c r="BM1216" s="17" t="s">
        <v>2171</v>
      </c>
    </row>
    <row r="1217" s="1" customFormat="1">
      <c r="B1217" s="39"/>
      <c r="C1217" s="40"/>
      <c r="D1217" s="229" t="s">
        <v>205</v>
      </c>
      <c r="E1217" s="40"/>
      <c r="F1217" s="230" t="s">
        <v>2172</v>
      </c>
      <c r="G1217" s="40"/>
      <c r="H1217" s="40"/>
      <c r="I1217" s="144"/>
      <c r="J1217" s="40"/>
      <c r="K1217" s="40"/>
      <c r="L1217" s="44"/>
      <c r="M1217" s="231"/>
      <c r="N1217" s="80"/>
      <c r="O1217" s="80"/>
      <c r="P1217" s="80"/>
      <c r="Q1217" s="80"/>
      <c r="R1217" s="80"/>
      <c r="S1217" s="80"/>
      <c r="T1217" s="81"/>
      <c r="AT1217" s="17" t="s">
        <v>205</v>
      </c>
      <c r="AU1217" s="17" t="s">
        <v>86</v>
      </c>
    </row>
    <row r="1218" s="1" customFormat="1" ht="16.5" customHeight="1">
      <c r="B1218" s="39"/>
      <c r="C1218" s="217" t="s">
        <v>2173</v>
      </c>
      <c r="D1218" s="217" t="s">
        <v>198</v>
      </c>
      <c r="E1218" s="218" t="s">
        <v>2174</v>
      </c>
      <c r="F1218" s="219" t="s">
        <v>2175</v>
      </c>
      <c r="G1218" s="220" t="s">
        <v>553</v>
      </c>
      <c r="H1218" s="221">
        <v>1</v>
      </c>
      <c r="I1218" s="222"/>
      <c r="J1218" s="223">
        <f>ROUND(I1218*H1218,2)</f>
        <v>0</v>
      </c>
      <c r="K1218" s="219" t="s">
        <v>1</v>
      </c>
      <c r="L1218" s="44"/>
      <c r="M1218" s="224" t="s">
        <v>1</v>
      </c>
      <c r="N1218" s="225" t="s">
        <v>48</v>
      </c>
      <c r="O1218" s="80"/>
      <c r="P1218" s="226">
        <f>O1218*H1218</f>
        <v>0</v>
      </c>
      <c r="Q1218" s="226">
        <v>0</v>
      </c>
      <c r="R1218" s="226">
        <f>Q1218*H1218</f>
        <v>0</v>
      </c>
      <c r="S1218" s="226">
        <v>0</v>
      </c>
      <c r="T1218" s="227">
        <f>S1218*H1218</f>
        <v>0</v>
      </c>
      <c r="AR1218" s="17" t="s">
        <v>215</v>
      </c>
      <c r="AT1218" s="17" t="s">
        <v>198</v>
      </c>
      <c r="AU1218" s="17" t="s">
        <v>86</v>
      </c>
      <c r="AY1218" s="17" t="s">
        <v>195</v>
      </c>
      <c r="BE1218" s="228">
        <f>IF(N1218="základní",J1218,0)</f>
        <v>0</v>
      </c>
      <c r="BF1218" s="228">
        <f>IF(N1218="snížená",J1218,0)</f>
        <v>0</v>
      </c>
      <c r="BG1218" s="228">
        <f>IF(N1218="zákl. přenesená",J1218,0)</f>
        <v>0</v>
      </c>
      <c r="BH1218" s="228">
        <f>IF(N1218="sníž. přenesená",J1218,0)</f>
        <v>0</v>
      </c>
      <c r="BI1218" s="228">
        <f>IF(N1218="nulová",J1218,0)</f>
        <v>0</v>
      </c>
      <c r="BJ1218" s="17" t="s">
        <v>84</v>
      </c>
      <c r="BK1218" s="228">
        <f>ROUND(I1218*H1218,2)</f>
        <v>0</v>
      </c>
      <c r="BL1218" s="17" t="s">
        <v>215</v>
      </c>
      <c r="BM1218" s="17" t="s">
        <v>2176</v>
      </c>
    </row>
    <row r="1219" s="1" customFormat="1">
      <c r="B1219" s="39"/>
      <c r="C1219" s="40"/>
      <c r="D1219" s="229" t="s">
        <v>205</v>
      </c>
      <c r="E1219" s="40"/>
      <c r="F1219" s="230" t="s">
        <v>2177</v>
      </c>
      <c r="G1219" s="40"/>
      <c r="H1219" s="40"/>
      <c r="I1219" s="144"/>
      <c r="J1219" s="40"/>
      <c r="K1219" s="40"/>
      <c r="L1219" s="44"/>
      <c r="M1219" s="231"/>
      <c r="N1219" s="80"/>
      <c r="O1219" s="80"/>
      <c r="P1219" s="80"/>
      <c r="Q1219" s="80"/>
      <c r="R1219" s="80"/>
      <c r="S1219" s="80"/>
      <c r="T1219" s="81"/>
      <c r="AT1219" s="17" t="s">
        <v>205</v>
      </c>
      <c r="AU1219" s="17" t="s">
        <v>86</v>
      </c>
    </row>
    <row r="1220" s="1" customFormat="1" ht="16.5" customHeight="1">
      <c r="B1220" s="39"/>
      <c r="C1220" s="217" t="s">
        <v>2178</v>
      </c>
      <c r="D1220" s="217" t="s">
        <v>198</v>
      </c>
      <c r="E1220" s="218" t="s">
        <v>2179</v>
      </c>
      <c r="F1220" s="219" t="s">
        <v>2180</v>
      </c>
      <c r="G1220" s="220" t="s">
        <v>553</v>
      </c>
      <c r="H1220" s="221">
        <v>1</v>
      </c>
      <c r="I1220" s="222"/>
      <c r="J1220" s="223">
        <f>ROUND(I1220*H1220,2)</f>
        <v>0</v>
      </c>
      <c r="K1220" s="219" t="s">
        <v>1</v>
      </c>
      <c r="L1220" s="44"/>
      <c r="M1220" s="224" t="s">
        <v>1</v>
      </c>
      <c r="N1220" s="225" t="s">
        <v>48</v>
      </c>
      <c r="O1220" s="80"/>
      <c r="P1220" s="226">
        <f>O1220*H1220</f>
        <v>0</v>
      </c>
      <c r="Q1220" s="226">
        <v>0</v>
      </c>
      <c r="R1220" s="226">
        <f>Q1220*H1220</f>
        <v>0</v>
      </c>
      <c r="S1220" s="226">
        <v>0</v>
      </c>
      <c r="T1220" s="227">
        <f>S1220*H1220</f>
        <v>0</v>
      </c>
      <c r="AR1220" s="17" t="s">
        <v>215</v>
      </c>
      <c r="AT1220" s="17" t="s">
        <v>198</v>
      </c>
      <c r="AU1220" s="17" t="s">
        <v>86</v>
      </c>
      <c r="AY1220" s="17" t="s">
        <v>195</v>
      </c>
      <c r="BE1220" s="228">
        <f>IF(N1220="základní",J1220,0)</f>
        <v>0</v>
      </c>
      <c r="BF1220" s="228">
        <f>IF(N1220="snížená",J1220,0)</f>
        <v>0</v>
      </c>
      <c r="BG1220" s="228">
        <f>IF(N1220="zákl. přenesená",J1220,0)</f>
        <v>0</v>
      </c>
      <c r="BH1220" s="228">
        <f>IF(N1220="sníž. přenesená",J1220,0)</f>
        <v>0</v>
      </c>
      <c r="BI1220" s="228">
        <f>IF(N1220="nulová",J1220,0)</f>
        <v>0</v>
      </c>
      <c r="BJ1220" s="17" t="s">
        <v>84</v>
      </c>
      <c r="BK1220" s="228">
        <f>ROUND(I1220*H1220,2)</f>
        <v>0</v>
      </c>
      <c r="BL1220" s="17" t="s">
        <v>215</v>
      </c>
      <c r="BM1220" s="17" t="s">
        <v>2181</v>
      </c>
    </row>
    <row r="1221" s="1" customFormat="1">
      <c r="B1221" s="39"/>
      <c r="C1221" s="40"/>
      <c r="D1221" s="229" t="s">
        <v>205</v>
      </c>
      <c r="E1221" s="40"/>
      <c r="F1221" s="230" t="s">
        <v>2182</v>
      </c>
      <c r="G1221" s="40"/>
      <c r="H1221" s="40"/>
      <c r="I1221" s="144"/>
      <c r="J1221" s="40"/>
      <c r="K1221" s="40"/>
      <c r="L1221" s="44"/>
      <c r="M1221" s="231"/>
      <c r="N1221" s="80"/>
      <c r="O1221" s="80"/>
      <c r="P1221" s="80"/>
      <c r="Q1221" s="80"/>
      <c r="R1221" s="80"/>
      <c r="S1221" s="80"/>
      <c r="T1221" s="81"/>
      <c r="AT1221" s="17" t="s">
        <v>205</v>
      </c>
      <c r="AU1221" s="17" t="s">
        <v>86</v>
      </c>
    </row>
    <row r="1222" s="1" customFormat="1" ht="16.5" customHeight="1">
      <c r="B1222" s="39"/>
      <c r="C1222" s="217" t="s">
        <v>2183</v>
      </c>
      <c r="D1222" s="217" t="s">
        <v>198</v>
      </c>
      <c r="E1222" s="218" t="s">
        <v>2184</v>
      </c>
      <c r="F1222" s="219" t="s">
        <v>2185</v>
      </c>
      <c r="G1222" s="220" t="s">
        <v>553</v>
      </c>
      <c r="H1222" s="221">
        <v>1</v>
      </c>
      <c r="I1222" s="222"/>
      <c r="J1222" s="223">
        <f>ROUND(I1222*H1222,2)</f>
        <v>0</v>
      </c>
      <c r="K1222" s="219" t="s">
        <v>1</v>
      </c>
      <c r="L1222" s="44"/>
      <c r="M1222" s="224" t="s">
        <v>1</v>
      </c>
      <c r="N1222" s="225" t="s">
        <v>48</v>
      </c>
      <c r="O1222" s="80"/>
      <c r="P1222" s="226">
        <f>O1222*H1222</f>
        <v>0</v>
      </c>
      <c r="Q1222" s="226">
        <v>0</v>
      </c>
      <c r="R1222" s="226">
        <f>Q1222*H1222</f>
        <v>0</v>
      </c>
      <c r="S1222" s="226">
        <v>0</v>
      </c>
      <c r="T1222" s="227">
        <f>S1222*H1222</f>
        <v>0</v>
      </c>
      <c r="AR1222" s="17" t="s">
        <v>215</v>
      </c>
      <c r="AT1222" s="17" t="s">
        <v>198</v>
      </c>
      <c r="AU1222" s="17" t="s">
        <v>86</v>
      </c>
      <c r="AY1222" s="17" t="s">
        <v>195</v>
      </c>
      <c r="BE1222" s="228">
        <f>IF(N1222="základní",J1222,0)</f>
        <v>0</v>
      </c>
      <c r="BF1222" s="228">
        <f>IF(N1222="snížená",J1222,0)</f>
        <v>0</v>
      </c>
      <c r="BG1222" s="228">
        <f>IF(N1222="zákl. přenesená",J1222,0)</f>
        <v>0</v>
      </c>
      <c r="BH1222" s="228">
        <f>IF(N1222="sníž. přenesená",J1222,0)</f>
        <v>0</v>
      </c>
      <c r="BI1222" s="228">
        <f>IF(N1222="nulová",J1222,0)</f>
        <v>0</v>
      </c>
      <c r="BJ1222" s="17" t="s">
        <v>84</v>
      </c>
      <c r="BK1222" s="228">
        <f>ROUND(I1222*H1222,2)</f>
        <v>0</v>
      </c>
      <c r="BL1222" s="17" t="s">
        <v>215</v>
      </c>
      <c r="BM1222" s="17" t="s">
        <v>2186</v>
      </c>
    </row>
    <row r="1223" s="1" customFormat="1">
      <c r="B1223" s="39"/>
      <c r="C1223" s="40"/>
      <c r="D1223" s="229" t="s">
        <v>205</v>
      </c>
      <c r="E1223" s="40"/>
      <c r="F1223" s="230" t="s">
        <v>2187</v>
      </c>
      <c r="G1223" s="40"/>
      <c r="H1223" s="40"/>
      <c r="I1223" s="144"/>
      <c r="J1223" s="40"/>
      <c r="K1223" s="40"/>
      <c r="L1223" s="44"/>
      <c r="M1223" s="231"/>
      <c r="N1223" s="80"/>
      <c r="O1223" s="80"/>
      <c r="P1223" s="80"/>
      <c r="Q1223" s="80"/>
      <c r="R1223" s="80"/>
      <c r="S1223" s="80"/>
      <c r="T1223" s="81"/>
      <c r="AT1223" s="17" t="s">
        <v>205</v>
      </c>
      <c r="AU1223" s="17" t="s">
        <v>86</v>
      </c>
    </row>
    <row r="1224" s="1" customFormat="1" ht="16.5" customHeight="1">
      <c r="B1224" s="39"/>
      <c r="C1224" s="217" t="s">
        <v>2188</v>
      </c>
      <c r="D1224" s="217" t="s">
        <v>198</v>
      </c>
      <c r="E1224" s="218" t="s">
        <v>2189</v>
      </c>
      <c r="F1224" s="219" t="s">
        <v>2190</v>
      </c>
      <c r="G1224" s="220" t="s">
        <v>553</v>
      </c>
      <c r="H1224" s="221">
        <v>1</v>
      </c>
      <c r="I1224" s="222"/>
      <c r="J1224" s="223">
        <f>ROUND(I1224*H1224,2)</f>
        <v>0</v>
      </c>
      <c r="K1224" s="219" t="s">
        <v>1</v>
      </c>
      <c r="L1224" s="44"/>
      <c r="M1224" s="224" t="s">
        <v>1</v>
      </c>
      <c r="N1224" s="225" t="s">
        <v>48</v>
      </c>
      <c r="O1224" s="80"/>
      <c r="P1224" s="226">
        <f>O1224*H1224</f>
        <v>0</v>
      </c>
      <c r="Q1224" s="226">
        <v>0</v>
      </c>
      <c r="R1224" s="226">
        <f>Q1224*H1224</f>
        <v>0</v>
      </c>
      <c r="S1224" s="226">
        <v>0</v>
      </c>
      <c r="T1224" s="227">
        <f>S1224*H1224</f>
        <v>0</v>
      </c>
      <c r="AR1224" s="17" t="s">
        <v>215</v>
      </c>
      <c r="AT1224" s="17" t="s">
        <v>198</v>
      </c>
      <c r="AU1224" s="17" t="s">
        <v>86</v>
      </c>
      <c r="AY1224" s="17" t="s">
        <v>195</v>
      </c>
      <c r="BE1224" s="228">
        <f>IF(N1224="základní",J1224,0)</f>
        <v>0</v>
      </c>
      <c r="BF1224" s="228">
        <f>IF(N1224="snížená",J1224,0)</f>
        <v>0</v>
      </c>
      <c r="BG1224" s="228">
        <f>IF(N1224="zákl. přenesená",J1224,0)</f>
        <v>0</v>
      </c>
      <c r="BH1224" s="228">
        <f>IF(N1224="sníž. přenesená",J1224,0)</f>
        <v>0</v>
      </c>
      <c r="BI1224" s="228">
        <f>IF(N1224="nulová",J1224,0)</f>
        <v>0</v>
      </c>
      <c r="BJ1224" s="17" t="s">
        <v>84</v>
      </c>
      <c r="BK1224" s="228">
        <f>ROUND(I1224*H1224,2)</f>
        <v>0</v>
      </c>
      <c r="BL1224" s="17" t="s">
        <v>215</v>
      </c>
      <c r="BM1224" s="17" t="s">
        <v>2191</v>
      </c>
    </row>
    <row r="1225" s="1" customFormat="1">
      <c r="B1225" s="39"/>
      <c r="C1225" s="40"/>
      <c r="D1225" s="229" t="s">
        <v>205</v>
      </c>
      <c r="E1225" s="40"/>
      <c r="F1225" s="230" t="s">
        <v>2192</v>
      </c>
      <c r="G1225" s="40"/>
      <c r="H1225" s="40"/>
      <c r="I1225" s="144"/>
      <c r="J1225" s="40"/>
      <c r="K1225" s="40"/>
      <c r="L1225" s="44"/>
      <c r="M1225" s="231"/>
      <c r="N1225" s="80"/>
      <c r="O1225" s="80"/>
      <c r="P1225" s="80"/>
      <c r="Q1225" s="80"/>
      <c r="R1225" s="80"/>
      <c r="S1225" s="80"/>
      <c r="T1225" s="81"/>
      <c r="AT1225" s="17" t="s">
        <v>205</v>
      </c>
      <c r="AU1225" s="17" t="s">
        <v>86</v>
      </c>
    </row>
    <row r="1226" s="1" customFormat="1" ht="16.5" customHeight="1">
      <c r="B1226" s="39"/>
      <c r="C1226" s="217" t="s">
        <v>2193</v>
      </c>
      <c r="D1226" s="217" t="s">
        <v>198</v>
      </c>
      <c r="E1226" s="218" t="s">
        <v>2194</v>
      </c>
      <c r="F1226" s="219" t="s">
        <v>2195</v>
      </c>
      <c r="G1226" s="220" t="s">
        <v>553</v>
      </c>
      <c r="H1226" s="221">
        <v>1</v>
      </c>
      <c r="I1226" s="222"/>
      <c r="J1226" s="223">
        <f>ROUND(I1226*H1226,2)</f>
        <v>0</v>
      </c>
      <c r="K1226" s="219" t="s">
        <v>1</v>
      </c>
      <c r="L1226" s="44"/>
      <c r="M1226" s="224" t="s">
        <v>1</v>
      </c>
      <c r="N1226" s="225" t="s">
        <v>48</v>
      </c>
      <c r="O1226" s="80"/>
      <c r="P1226" s="226">
        <f>O1226*H1226</f>
        <v>0</v>
      </c>
      <c r="Q1226" s="226">
        <v>0</v>
      </c>
      <c r="R1226" s="226">
        <f>Q1226*H1226</f>
        <v>0</v>
      </c>
      <c r="S1226" s="226">
        <v>0</v>
      </c>
      <c r="T1226" s="227">
        <f>S1226*H1226</f>
        <v>0</v>
      </c>
      <c r="AR1226" s="17" t="s">
        <v>215</v>
      </c>
      <c r="AT1226" s="17" t="s">
        <v>198</v>
      </c>
      <c r="AU1226" s="17" t="s">
        <v>86</v>
      </c>
      <c r="AY1226" s="17" t="s">
        <v>195</v>
      </c>
      <c r="BE1226" s="228">
        <f>IF(N1226="základní",J1226,0)</f>
        <v>0</v>
      </c>
      <c r="BF1226" s="228">
        <f>IF(N1226="snížená",J1226,0)</f>
        <v>0</v>
      </c>
      <c r="BG1226" s="228">
        <f>IF(N1226="zákl. přenesená",J1226,0)</f>
        <v>0</v>
      </c>
      <c r="BH1226" s="228">
        <f>IF(N1226="sníž. přenesená",J1226,0)</f>
        <v>0</v>
      </c>
      <c r="BI1226" s="228">
        <f>IF(N1226="nulová",J1226,0)</f>
        <v>0</v>
      </c>
      <c r="BJ1226" s="17" t="s">
        <v>84</v>
      </c>
      <c r="BK1226" s="228">
        <f>ROUND(I1226*H1226,2)</f>
        <v>0</v>
      </c>
      <c r="BL1226" s="17" t="s">
        <v>215</v>
      </c>
      <c r="BM1226" s="17" t="s">
        <v>2196</v>
      </c>
    </row>
    <row r="1227" s="1" customFormat="1">
      <c r="B1227" s="39"/>
      <c r="C1227" s="40"/>
      <c r="D1227" s="229" t="s">
        <v>205</v>
      </c>
      <c r="E1227" s="40"/>
      <c r="F1227" s="230" t="s">
        <v>2197</v>
      </c>
      <c r="G1227" s="40"/>
      <c r="H1227" s="40"/>
      <c r="I1227" s="144"/>
      <c r="J1227" s="40"/>
      <c r="K1227" s="40"/>
      <c r="L1227" s="44"/>
      <c r="M1227" s="231"/>
      <c r="N1227" s="80"/>
      <c r="O1227" s="80"/>
      <c r="P1227" s="80"/>
      <c r="Q1227" s="80"/>
      <c r="R1227" s="80"/>
      <c r="S1227" s="80"/>
      <c r="T1227" s="81"/>
      <c r="AT1227" s="17" t="s">
        <v>205</v>
      </c>
      <c r="AU1227" s="17" t="s">
        <v>86</v>
      </c>
    </row>
    <row r="1228" s="1" customFormat="1" ht="16.5" customHeight="1">
      <c r="B1228" s="39"/>
      <c r="C1228" s="217" t="s">
        <v>2198</v>
      </c>
      <c r="D1228" s="217" t="s">
        <v>198</v>
      </c>
      <c r="E1228" s="218" t="s">
        <v>2199</v>
      </c>
      <c r="F1228" s="219" t="s">
        <v>2200</v>
      </c>
      <c r="G1228" s="220" t="s">
        <v>553</v>
      </c>
      <c r="H1228" s="221">
        <v>1</v>
      </c>
      <c r="I1228" s="222"/>
      <c r="J1228" s="223">
        <f>ROUND(I1228*H1228,2)</f>
        <v>0</v>
      </c>
      <c r="K1228" s="219" t="s">
        <v>1</v>
      </c>
      <c r="L1228" s="44"/>
      <c r="M1228" s="224" t="s">
        <v>1</v>
      </c>
      <c r="N1228" s="225" t="s">
        <v>48</v>
      </c>
      <c r="O1228" s="80"/>
      <c r="P1228" s="226">
        <f>O1228*H1228</f>
        <v>0</v>
      </c>
      <c r="Q1228" s="226">
        <v>0</v>
      </c>
      <c r="R1228" s="226">
        <f>Q1228*H1228</f>
        <v>0</v>
      </c>
      <c r="S1228" s="226">
        <v>0</v>
      </c>
      <c r="T1228" s="227">
        <f>S1228*H1228</f>
        <v>0</v>
      </c>
      <c r="AR1228" s="17" t="s">
        <v>215</v>
      </c>
      <c r="AT1228" s="17" t="s">
        <v>198</v>
      </c>
      <c r="AU1228" s="17" t="s">
        <v>86</v>
      </c>
      <c r="AY1228" s="17" t="s">
        <v>195</v>
      </c>
      <c r="BE1228" s="228">
        <f>IF(N1228="základní",J1228,0)</f>
        <v>0</v>
      </c>
      <c r="BF1228" s="228">
        <f>IF(N1228="snížená",J1228,0)</f>
        <v>0</v>
      </c>
      <c r="BG1228" s="228">
        <f>IF(N1228="zákl. přenesená",J1228,0)</f>
        <v>0</v>
      </c>
      <c r="BH1228" s="228">
        <f>IF(N1228="sníž. přenesená",J1228,0)</f>
        <v>0</v>
      </c>
      <c r="BI1228" s="228">
        <f>IF(N1228="nulová",J1228,0)</f>
        <v>0</v>
      </c>
      <c r="BJ1228" s="17" t="s">
        <v>84</v>
      </c>
      <c r="BK1228" s="228">
        <f>ROUND(I1228*H1228,2)</f>
        <v>0</v>
      </c>
      <c r="BL1228" s="17" t="s">
        <v>215</v>
      </c>
      <c r="BM1228" s="17" t="s">
        <v>2201</v>
      </c>
    </row>
    <row r="1229" s="1" customFormat="1">
      <c r="B1229" s="39"/>
      <c r="C1229" s="40"/>
      <c r="D1229" s="229" t="s">
        <v>205</v>
      </c>
      <c r="E1229" s="40"/>
      <c r="F1229" s="230" t="s">
        <v>2202</v>
      </c>
      <c r="G1229" s="40"/>
      <c r="H1229" s="40"/>
      <c r="I1229" s="144"/>
      <c r="J1229" s="40"/>
      <c r="K1229" s="40"/>
      <c r="L1229" s="44"/>
      <c r="M1229" s="231"/>
      <c r="N1229" s="80"/>
      <c r="O1229" s="80"/>
      <c r="P1229" s="80"/>
      <c r="Q1229" s="80"/>
      <c r="R1229" s="80"/>
      <c r="S1229" s="80"/>
      <c r="T1229" s="81"/>
      <c r="AT1229" s="17" t="s">
        <v>205</v>
      </c>
      <c r="AU1229" s="17" t="s">
        <v>86</v>
      </c>
    </row>
    <row r="1230" s="1" customFormat="1" ht="16.5" customHeight="1">
      <c r="B1230" s="39"/>
      <c r="C1230" s="217" t="s">
        <v>2203</v>
      </c>
      <c r="D1230" s="217" t="s">
        <v>198</v>
      </c>
      <c r="E1230" s="218" t="s">
        <v>2204</v>
      </c>
      <c r="F1230" s="219" t="s">
        <v>2205</v>
      </c>
      <c r="G1230" s="220" t="s">
        <v>553</v>
      </c>
      <c r="H1230" s="221">
        <v>1</v>
      </c>
      <c r="I1230" s="222"/>
      <c r="J1230" s="223">
        <f>ROUND(I1230*H1230,2)</f>
        <v>0</v>
      </c>
      <c r="K1230" s="219" t="s">
        <v>1</v>
      </c>
      <c r="L1230" s="44"/>
      <c r="M1230" s="224" t="s">
        <v>1</v>
      </c>
      <c r="N1230" s="225" t="s">
        <v>48</v>
      </c>
      <c r="O1230" s="80"/>
      <c r="P1230" s="226">
        <f>O1230*H1230</f>
        <v>0</v>
      </c>
      <c r="Q1230" s="226">
        <v>0</v>
      </c>
      <c r="R1230" s="226">
        <f>Q1230*H1230</f>
        <v>0</v>
      </c>
      <c r="S1230" s="226">
        <v>0</v>
      </c>
      <c r="T1230" s="227">
        <f>S1230*H1230</f>
        <v>0</v>
      </c>
      <c r="AR1230" s="17" t="s">
        <v>215</v>
      </c>
      <c r="AT1230" s="17" t="s">
        <v>198</v>
      </c>
      <c r="AU1230" s="17" t="s">
        <v>86</v>
      </c>
      <c r="AY1230" s="17" t="s">
        <v>195</v>
      </c>
      <c r="BE1230" s="228">
        <f>IF(N1230="základní",J1230,0)</f>
        <v>0</v>
      </c>
      <c r="BF1230" s="228">
        <f>IF(N1230="snížená",J1230,0)</f>
        <v>0</v>
      </c>
      <c r="BG1230" s="228">
        <f>IF(N1230="zákl. přenesená",J1230,0)</f>
        <v>0</v>
      </c>
      <c r="BH1230" s="228">
        <f>IF(N1230="sníž. přenesená",J1230,0)</f>
        <v>0</v>
      </c>
      <c r="BI1230" s="228">
        <f>IF(N1230="nulová",J1230,0)</f>
        <v>0</v>
      </c>
      <c r="BJ1230" s="17" t="s">
        <v>84</v>
      </c>
      <c r="BK1230" s="228">
        <f>ROUND(I1230*H1230,2)</f>
        <v>0</v>
      </c>
      <c r="BL1230" s="17" t="s">
        <v>215</v>
      </c>
      <c r="BM1230" s="17" t="s">
        <v>2206</v>
      </c>
    </row>
    <row r="1231" s="1" customFormat="1">
      <c r="B1231" s="39"/>
      <c r="C1231" s="40"/>
      <c r="D1231" s="229" t="s">
        <v>205</v>
      </c>
      <c r="E1231" s="40"/>
      <c r="F1231" s="230" t="s">
        <v>2207</v>
      </c>
      <c r="G1231" s="40"/>
      <c r="H1231" s="40"/>
      <c r="I1231" s="144"/>
      <c r="J1231" s="40"/>
      <c r="K1231" s="40"/>
      <c r="L1231" s="44"/>
      <c r="M1231" s="231"/>
      <c r="N1231" s="80"/>
      <c r="O1231" s="80"/>
      <c r="P1231" s="80"/>
      <c r="Q1231" s="80"/>
      <c r="R1231" s="80"/>
      <c r="S1231" s="80"/>
      <c r="T1231" s="81"/>
      <c r="AT1231" s="17" t="s">
        <v>205</v>
      </c>
      <c r="AU1231" s="17" t="s">
        <v>86</v>
      </c>
    </row>
    <row r="1232" s="1" customFormat="1" ht="16.5" customHeight="1">
      <c r="B1232" s="39"/>
      <c r="C1232" s="217" t="s">
        <v>2208</v>
      </c>
      <c r="D1232" s="217" t="s">
        <v>198</v>
      </c>
      <c r="E1232" s="218" t="s">
        <v>2209</v>
      </c>
      <c r="F1232" s="219" t="s">
        <v>2210</v>
      </c>
      <c r="G1232" s="220" t="s">
        <v>553</v>
      </c>
      <c r="H1232" s="221">
        <v>1</v>
      </c>
      <c r="I1232" s="222"/>
      <c r="J1232" s="223">
        <f>ROUND(I1232*H1232,2)</f>
        <v>0</v>
      </c>
      <c r="K1232" s="219" t="s">
        <v>1</v>
      </c>
      <c r="L1232" s="44"/>
      <c r="M1232" s="224" t="s">
        <v>1</v>
      </c>
      <c r="N1232" s="225" t="s">
        <v>48</v>
      </c>
      <c r="O1232" s="80"/>
      <c r="P1232" s="226">
        <f>O1232*H1232</f>
        <v>0</v>
      </c>
      <c r="Q1232" s="226">
        <v>0</v>
      </c>
      <c r="R1232" s="226">
        <f>Q1232*H1232</f>
        <v>0</v>
      </c>
      <c r="S1232" s="226">
        <v>0</v>
      </c>
      <c r="T1232" s="227">
        <f>S1232*H1232</f>
        <v>0</v>
      </c>
      <c r="AR1232" s="17" t="s">
        <v>215</v>
      </c>
      <c r="AT1232" s="17" t="s">
        <v>198</v>
      </c>
      <c r="AU1232" s="17" t="s">
        <v>86</v>
      </c>
      <c r="AY1232" s="17" t="s">
        <v>195</v>
      </c>
      <c r="BE1232" s="228">
        <f>IF(N1232="základní",J1232,0)</f>
        <v>0</v>
      </c>
      <c r="BF1232" s="228">
        <f>IF(N1232="snížená",J1232,0)</f>
        <v>0</v>
      </c>
      <c r="BG1232" s="228">
        <f>IF(N1232="zákl. přenesená",J1232,0)</f>
        <v>0</v>
      </c>
      <c r="BH1232" s="228">
        <f>IF(N1232="sníž. přenesená",J1232,0)</f>
        <v>0</v>
      </c>
      <c r="BI1232" s="228">
        <f>IF(N1232="nulová",J1232,0)</f>
        <v>0</v>
      </c>
      <c r="BJ1232" s="17" t="s">
        <v>84</v>
      </c>
      <c r="BK1232" s="228">
        <f>ROUND(I1232*H1232,2)</f>
        <v>0</v>
      </c>
      <c r="BL1232" s="17" t="s">
        <v>215</v>
      </c>
      <c r="BM1232" s="17" t="s">
        <v>2211</v>
      </c>
    </row>
    <row r="1233" s="1" customFormat="1">
      <c r="B1233" s="39"/>
      <c r="C1233" s="40"/>
      <c r="D1233" s="229" t="s">
        <v>205</v>
      </c>
      <c r="E1233" s="40"/>
      <c r="F1233" s="230" t="s">
        <v>2212</v>
      </c>
      <c r="G1233" s="40"/>
      <c r="H1233" s="40"/>
      <c r="I1233" s="144"/>
      <c r="J1233" s="40"/>
      <c r="K1233" s="40"/>
      <c r="L1233" s="44"/>
      <c r="M1233" s="231"/>
      <c r="N1233" s="80"/>
      <c r="O1233" s="80"/>
      <c r="P1233" s="80"/>
      <c r="Q1233" s="80"/>
      <c r="R1233" s="80"/>
      <c r="S1233" s="80"/>
      <c r="T1233" s="81"/>
      <c r="AT1233" s="17" t="s">
        <v>205</v>
      </c>
      <c r="AU1233" s="17" t="s">
        <v>86</v>
      </c>
    </row>
    <row r="1234" s="1" customFormat="1" ht="16.5" customHeight="1">
      <c r="B1234" s="39"/>
      <c r="C1234" s="217" t="s">
        <v>2213</v>
      </c>
      <c r="D1234" s="217" t="s">
        <v>198</v>
      </c>
      <c r="E1234" s="218" t="s">
        <v>2214</v>
      </c>
      <c r="F1234" s="219" t="s">
        <v>2215</v>
      </c>
      <c r="G1234" s="220" t="s">
        <v>553</v>
      </c>
      <c r="H1234" s="221">
        <v>9</v>
      </c>
      <c r="I1234" s="222"/>
      <c r="J1234" s="223">
        <f>ROUND(I1234*H1234,2)</f>
        <v>0</v>
      </c>
      <c r="K1234" s="219" t="s">
        <v>1</v>
      </c>
      <c r="L1234" s="44"/>
      <c r="M1234" s="224" t="s">
        <v>1</v>
      </c>
      <c r="N1234" s="225" t="s">
        <v>48</v>
      </c>
      <c r="O1234" s="80"/>
      <c r="P1234" s="226">
        <f>O1234*H1234</f>
        <v>0</v>
      </c>
      <c r="Q1234" s="226">
        <v>0</v>
      </c>
      <c r="R1234" s="226">
        <f>Q1234*H1234</f>
        <v>0</v>
      </c>
      <c r="S1234" s="226">
        <v>0</v>
      </c>
      <c r="T1234" s="227">
        <f>S1234*H1234</f>
        <v>0</v>
      </c>
      <c r="AR1234" s="17" t="s">
        <v>215</v>
      </c>
      <c r="AT1234" s="17" t="s">
        <v>198</v>
      </c>
      <c r="AU1234" s="17" t="s">
        <v>86</v>
      </c>
      <c r="AY1234" s="17" t="s">
        <v>195</v>
      </c>
      <c r="BE1234" s="228">
        <f>IF(N1234="základní",J1234,0)</f>
        <v>0</v>
      </c>
      <c r="BF1234" s="228">
        <f>IF(N1234="snížená",J1234,0)</f>
        <v>0</v>
      </c>
      <c r="BG1234" s="228">
        <f>IF(N1234="zákl. přenesená",J1234,0)</f>
        <v>0</v>
      </c>
      <c r="BH1234" s="228">
        <f>IF(N1234="sníž. přenesená",J1234,0)</f>
        <v>0</v>
      </c>
      <c r="BI1234" s="228">
        <f>IF(N1234="nulová",J1234,0)</f>
        <v>0</v>
      </c>
      <c r="BJ1234" s="17" t="s">
        <v>84</v>
      </c>
      <c r="BK1234" s="228">
        <f>ROUND(I1234*H1234,2)</f>
        <v>0</v>
      </c>
      <c r="BL1234" s="17" t="s">
        <v>215</v>
      </c>
      <c r="BM1234" s="17" t="s">
        <v>2216</v>
      </c>
    </row>
    <row r="1235" s="1" customFormat="1">
      <c r="B1235" s="39"/>
      <c r="C1235" s="40"/>
      <c r="D1235" s="229" t="s">
        <v>205</v>
      </c>
      <c r="E1235" s="40"/>
      <c r="F1235" s="230" t="s">
        <v>2217</v>
      </c>
      <c r="G1235" s="40"/>
      <c r="H1235" s="40"/>
      <c r="I1235" s="144"/>
      <c r="J1235" s="40"/>
      <c r="K1235" s="40"/>
      <c r="L1235" s="44"/>
      <c r="M1235" s="231"/>
      <c r="N1235" s="80"/>
      <c r="O1235" s="80"/>
      <c r="P1235" s="80"/>
      <c r="Q1235" s="80"/>
      <c r="R1235" s="80"/>
      <c r="S1235" s="80"/>
      <c r="T1235" s="81"/>
      <c r="AT1235" s="17" t="s">
        <v>205</v>
      </c>
      <c r="AU1235" s="17" t="s">
        <v>86</v>
      </c>
    </row>
    <row r="1236" s="1" customFormat="1" ht="16.5" customHeight="1">
      <c r="B1236" s="39"/>
      <c r="C1236" s="217" t="s">
        <v>2218</v>
      </c>
      <c r="D1236" s="217" t="s">
        <v>198</v>
      </c>
      <c r="E1236" s="218" t="s">
        <v>2219</v>
      </c>
      <c r="F1236" s="219" t="s">
        <v>2220</v>
      </c>
      <c r="G1236" s="220" t="s">
        <v>553</v>
      </c>
      <c r="H1236" s="221">
        <v>8</v>
      </c>
      <c r="I1236" s="222"/>
      <c r="J1236" s="223">
        <f>ROUND(I1236*H1236,2)</f>
        <v>0</v>
      </c>
      <c r="K1236" s="219" t="s">
        <v>1</v>
      </c>
      <c r="L1236" s="44"/>
      <c r="M1236" s="224" t="s">
        <v>1</v>
      </c>
      <c r="N1236" s="225" t="s">
        <v>48</v>
      </c>
      <c r="O1236" s="80"/>
      <c r="P1236" s="226">
        <f>O1236*H1236</f>
        <v>0</v>
      </c>
      <c r="Q1236" s="226">
        <v>0</v>
      </c>
      <c r="R1236" s="226">
        <f>Q1236*H1236</f>
        <v>0</v>
      </c>
      <c r="S1236" s="226">
        <v>0</v>
      </c>
      <c r="T1236" s="227">
        <f>S1236*H1236</f>
        <v>0</v>
      </c>
      <c r="AR1236" s="17" t="s">
        <v>215</v>
      </c>
      <c r="AT1236" s="17" t="s">
        <v>198</v>
      </c>
      <c r="AU1236" s="17" t="s">
        <v>86</v>
      </c>
      <c r="AY1236" s="17" t="s">
        <v>195</v>
      </c>
      <c r="BE1236" s="228">
        <f>IF(N1236="základní",J1236,0)</f>
        <v>0</v>
      </c>
      <c r="BF1236" s="228">
        <f>IF(N1236="snížená",J1236,0)</f>
        <v>0</v>
      </c>
      <c r="BG1236" s="228">
        <f>IF(N1236="zákl. přenesená",J1236,0)</f>
        <v>0</v>
      </c>
      <c r="BH1236" s="228">
        <f>IF(N1236="sníž. přenesená",J1236,0)</f>
        <v>0</v>
      </c>
      <c r="BI1236" s="228">
        <f>IF(N1236="nulová",J1236,0)</f>
        <v>0</v>
      </c>
      <c r="BJ1236" s="17" t="s">
        <v>84</v>
      </c>
      <c r="BK1236" s="228">
        <f>ROUND(I1236*H1236,2)</f>
        <v>0</v>
      </c>
      <c r="BL1236" s="17" t="s">
        <v>215</v>
      </c>
      <c r="BM1236" s="17" t="s">
        <v>2221</v>
      </c>
    </row>
    <row r="1237" s="1" customFormat="1">
      <c r="B1237" s="39"/>
      <c r="C1237" s="40"/>
      <c r="D1237" s="229" t="s">
        <v>205</v>
      </c>
      <c r="E1237" s="40"/>
      <c r="F1237" s="230" t="s">
        <v>2222</v>
      </c>
      <c r="G1237" s="40"/>
      <c r="H1237" s="40"/>
      <c r="I1237" s="144"/>
      <c r="J1237" s="40"/>
      <c r="K1237" s="40"/>
      <c r="L1237" s="44"/>
      <c r="M1237" s="231"/>
      <c r="N1237" s="80"/>
      <c r="O1237" s="80"/>
      <c r="P1237" s="80"/>
      <c r="Q1237" s="80"/>
      <c r="R1237" s="80"/>
      <c r="S1237" s="80"/>
      <c r="T1237" s="81"/>
      <c r="AT1237" s="17" t="s">
        <v>205</v>
      </c>
      <c r="AU1237" s="17" t="s">
        <v>86</v>
      </c>
    </row>
    <row r="1238" s="1" customFormat="1" ht="16.5" customHeight="1">
      <c r="B1238" s="39"/>
      <c r="C1238" s="217" t="s">
        <v>2223</v>
      </c>
      <c r="D1238" s="217" t="s">
        <v>198</v>
      </c>
      <c r="E1238" s="218" t="s">
        <v>2224</v>
      </c>
      <c r="F1238" s="219" t="s">
        <v>2225</v>
      </c>
      <c r="G1238" s="220" t="s">
        <v>553</v>
      </c>
      <c r="H1238" s="221">
        <v>21</v>
      </c>
      <c r="I1238" s="222"/>
      <c r="J1238" s="223">
        <f>ROUND(I1238*H1238,2)</f>
        <v>0</v>
      </c>
      <c r="K1238" s="219" t="s">
        <v>1</v>
      </c>
      <c r="L1238" s="44"/>
      <c r="M1238" s="224" t="s">
        <v>1</v>
      </c>
      <c r="N1238" s="225" t="s">
        <v>48</v>
      </c>
      <c r="O1238" s="80"/>
      <c r="P1238" s="226">
        <f>O1238*H1238</f>
        <v>0</v>
      </c>
      <c r="Q1238" s="226">
        <v>0</v>
      </c>
      <c r="R1238" s="226">
        <f>Q1238*H1238</f>
        <v>0</v>
      </c>
      <c r="S1238" s="226">
        <v>0</v>
      </c>
      <c r="T1238" s="227">
        <f>S1238*H1238</f>
        <v>0</v>
      </c>
      <c r="AR1238" s="17" t="s">
        <v>215</v>
      </c>
      <c r="AT1238" s="17" t="s">
        <v>198</v>
      </c>
      <c r="AU1238" s="17" t="s">
        <v>86</v>
      </c>
      <c r="AY1238" s="17" t="s">
        <v>195</v>
      </c>
      <c r="BE1238" s="228">
        <f>IF(N1238="základní",J1238,0)</f>
        <v>0</v>
      </c>
      <c r="BF1238" s="228">
        <f>IF(N1238="snížená",J1238,0)</f>
        <v>0</v>
      </c>
      <c r="BG1238" s="228">
        <f>IF(N1238="zákl. přenesená",J1238,0)</f>
        <v>0</v>
      </c>
      <c r="BH1238" s="228">
        <f>IF(N1238="sníž. přenesená",J1238,0)</f>
        <v>0</v>
      </c>
      <c r="BI1238" s="228">
        <f>IF(N1238="nulová",J1238,0)</f>
        <v>0</v>
      </c>
      <c r="BJ1238" s="17" t="s">
        <v>84</v>
      </c>
      <c r="BK1238" s="228">
        <f>ROUND(I1238*H1238,2)</f>
        <v>0</v>
      </c>
      <c r="BL1238" s="17" t="s">
        <v>215</v>
      </c>
      <c r="BM1238" s="17" t="s">
        <v>2226</v>
      </c>
    </row>
    <row r="1239" s="1" customFormat="1">
      <c r="B1239" s="39"/>
      <c r="C1239" s="40"/>
      <c r="D1239" s="229" t="s">
        <v>205</v>
      </c>
      <c r="E1239" s="40"/>
      <c r="F1239" s="230" t="s">
        <v>2227</v>
      </c>
      <c r="G1239" s="40"/>
      <c r="H1239" s="40"/>
      <c r="I1239" s="144"/>
      <c r="J1239" s="40"/>
      <c r="K1239" s="40"/>
      <c r="L1239" s="44"/>
      <c r="M1239" s="231"/>
      <c r="N1239" s="80"/>
      <c r="O1239" s="80"/>
      <c r="P1239" s="80"/>
      <c r="Q1239" s="80"/>
      <c r="R1239" s="80"/>
      <c r="S1239" s="80"/>
      <c r="T1239" s="81"/>
      <c r="AT1239" s="17" t="s">
        <v>205</v>
      </c>
      <c r="AU1239" s="17" t="s">
        <v>86</v>
      </c>
    </row>
    <row r="1240" s="1" customFormat="1" ht="16.5" customHeight="1">
      <c r="B1240" s="39"/>
      <c r="C1240" s="217" t="s">
        <v>2228</v>
      </c>
      <c r="D1240" s="217" t="s">
        <v>198</v>
      </c>
      <c r="E1240" s="218" t="s">
        <v>2229</v>
      </c>
      <c r="F1240" s="219" t="s">
        <v>2230</v>
      </c>
      <c r="G1240" s="220" t="s">
        <v>553</v>
      </c>
      <c r="H1240" s="221">
        <v>2</v>
      </c>
      <c r="I1240" s="222"/>
      <c r="J1240" s="223">
        <f>ROUND(I1240*H1240,2)</f>
        <v>0</v>
      </c>
      <c r="K1240" s="219" t="s">
        <v>1</v>
      </c>
      <c r="L1240" s="44"/>
      <c r="M1240" s="224" t="s">
        <v>1</v>
      </c>
      <c r="N1240" s="225" t="s">
        <v>48</v>
      </c>
      <c r="O1240" s="80"/>
      <c r="P1240" s="226">
        <f>O1240*H1240</f>
        <v>0</v>
      </c>
      <c r="Q1240" s="226">
        <v>0</v>
      </c>
      <c r="R1240" s="226">
        <f>Q1240*H1240</f>
        <v>0</v>
      </c>
      <c r="S1240" s="226">
        <v>0</v>
      </c>
      <c r="T1240" s="227">
        <f>S1240*H1240</f>
        <v>0</v>
      </c>
      <c r="AR1240" s="17" t="s">
        <v>215</v>
      </c>
      <c r="AT1240" s="17" t="s">
        <v>198</v>
      </c>
      <c r="AU1240" s="17" t="s">
        <v>86</v>
      </c>
      <c r="AY1240" s="17" t="s">
        <v>195</v>
      </c>
      <c r="BE1240" s="228">
        <f>IF(N1240="základní",J1240,0)</f>
        <v>0</v>
      </c>
      <c r="BF1240" s="228">
        <f>IF(N1240="snížená",J1240,0)</f>
        <v>0</v>
      </c>
      <c r="BG1240" s="228">
        <f>IF(N1240="zákl. přenesená",J1240,0)</f>
        <v>0</v>
      </c>
      <c r="BH1240" s="228">
        <f>IF(N1240="sníž. přenesená",J1240,0)</f>
        <v>0</v>
      </c>
      <c r="BI1240" s="228">
        <f>IF(N1240="nulová",J1240,0)</f>
        <v>0</v>
      </c>
      <c r="BJ1240" s="17" t="s">
        <v>84</v>
      </c>
      <c r="BK1240" s="228">
        <f>ROUND(I1240*H1240,2)</f>
        <v>0</v>
      </c>
      <c r="BL1240" s="17" t="s">
        <v>215</v>
      </c>
      <c r="BM1240" s="17" t="s">
        <v>2231</v>
      </c>
    </row>
    <row r="1241" s="1" customFormat="1">
      <c r="B1241" s="39"/>
      <c r="C1241" s="40"/>
      <c r="D1241" s="229" t="s">
        <v>205</v>
      </c>
      <c r="E1241" s="40"/>
      <c r="F1241" s="230" t="s">
        <v>2232</v>
      </c>
      <c r="G1241" s="40"/>
      <c r="H1241" s="40"/>
      <c r="I1241" s="144"/>
      <c r="J1241" s="40"/>
      <c r="K1241" s="40"/>
      <c r="L1241" s="44"/>
      <c r="M1241" s="231"/>
      <c r="N1241" s="80"/>
      <c r="O1241" s="80"/>
      <c r="P1241" s="80"/>
      <c r="Q1241" s="80"/>
      <c r="R1241" s="80"/>
      <c r="S1241" s="80"/>
      <c r="T1241" s="81"/>
      <c r="AT1241" s="17" t="s">
        <v>205</v>
      </c>
      <c r="AU1241" s="17" t="s">
        <v>86</v>
      </c>
    </row>
    <row r="1242" s="1" customFormat="1" ht="16.5" customHeight="1">
      <c r="B1242" s="39"/>
      <c r="C1242" s="217" t="s">
        <v>2233</v>
      </c>
      <c r="D1242" s="217" t="s">
        <v>198</v>
      </c>
      <c r="E1242" s="218" t="s">
        <v>2234</v>
      </c>
      <c r="F1242" s="219" t="s">
        <v>2235</v>
      </c>
      <c r="G1242" s="220" t="s">
        <v>553</v>
      </c>
      <c r="H1242" s="221">
        <v>1</v>
      </c>
      <c r="I1242" s="222"/>
      <c r="J1242" s="223">
        <f>ROUND(I1242*H1242,2)</f>
        <v>0</v>
      </c>
      <c r="K1242" s="219" t="s">
        <v>1</v>
      </c>
      <c r="L1242" s="44"/>
      <c r="M1242" s="224" t="s">
        <v>1</v>
      </c>
      <c r="N1242" s="225" t="s">
        <v>48</v>
      </c>
      <c r="O1242" s="80"/>
      <c r="P1242" s="226">
        <f>O1242*H1242</f>
        <v>0</v>
      </c>
      <c r="Q1242" s="226">
        <v>0</v>
      </c>
      <c r="R1242" s="226">
        <f>Q1242*H1242</f>
        <v>0</v>
      </c>
      <c r="S1242" s="226">
        <v>0</v>
      </c>
      <c r="T1242" s="227">
        <f>S1242*H1242</f>
        <v>0</v>
      </c>
      <c r="AR1242" s="17" t="s">
        <v>215</v>
      </c>
      <c r="AT1242" s="17" t="s">
        <v>198</v>
      </c>
      <c r="AU1242" s="17" t="s">
        <v>86</v>
      </c>
      <c r="AY1242" s="17" t="s">
        <v>195</v>
      </c>
      <c r="BE1242" s="228">
        <f>IF(N1242="základní",J1242,0)</f>
        <v>0</v>
      </c>
      <c r="BF1242" s="228">
        <f>IF(N1242="snížená",J1242,0)</f>
        <v>0</v>
      </c>
      <c r="BG1242" s="228">
        <f>IF(N1242="zákl. přenesená",J1242,0)</f>
        <v>0</v>
      </c>
      <c r="BH1242" s="228">
        <f>IF(N1242="sníž. přenesená",J1242,0)</f>
        <v>0</v>
      </c>
      <c r="BI1242" s="228">
        <f>IF(N1242="nulová",J1242,0)</f>
        <v>0</v>
      </c>
      <c r="BJ1242" s="17" t="s">
        <v>84</v>
      </c>
      <c r="BK1242" s="228">
        <f>ROUND(I1242*H1242,2)</f>
        <v>0</v>
      </c>
      <c r="BL1242" s="17" t="s">
        <v>215</v>
      </c>
      <c r="BM1242" s="17" t="s">
        <v>2236</v>
      </c>
    </row>
    <row r="1243" s="1" customFormat="1">
      <c r="B1243" s="39"/>
      <c r="C1243" s="40"/>
      <c r="D1243" s="229" t="s">
        <v>205</v>
      </c>
      <c r="E1243" s="40"/>
      <c r="F1243" s="230" t="s">
        <v>2237</v>
      </c>
      <c r="G1243" s="40"/>
      <c r="H1243" s="40"/>
      <c r="I1243" s="144"/>
      <c r="J1243" s="40"/>
      <c r="K1243" s="40"/>
      <c r="L1243" s="44"/>
      <c r="M1243" s="231"/>
      <c r="N1243" s="80"/>
      <c r="O1243" s="80"/>
      <c r="P1243" s="80"/>
      <c r="Q1243" s="80"/>
      <c r="R1243" s="80"/>
      <c r="S1243" s="80"/>
      <c r="T1243" s="81"/>
      <c r="AT1243" s="17" t="s">
        <v>205</v>
      </c>
      <c r="AU1243" s="17" t="s">
        <v>86</v>
      </c>
    </row>
    <row r="1244" s="1" customFormat="1" ht="16.5" customHeight="1">
      <c r="B1244" s="39"/>
      <c r="C1244" s="217" t="s">
        <v>2238</v>
      </c>
      <c r="D1244" s="217" t="s">
        <v>198</v>
      </c>
      <c r="E1244" s="218" t="s">
        <v>2239</v>
      </c>
      <c r="F1244" s="219" t="s">
        <v>2240</v>
      </c>
      <c r="G1244" s="220" t="s">
        <v>553</v>
      </c>
      <c r="H1244" s="221">
        <v>14</v>
      </c>
      <c r="I1244" s="222"/>
      <c r="J1244" s="223">
        <f>ROUND(I1244*H1244,2)</f>
        <v>0</v>
      </c>
      <c r="K1244" s="219" t="s">
        <v>1</v>
      </c>
      <c r="L1244" s="44"/>
      <c r="M1244" s="224" t="s">
        <v>1</v>
      </c>
      <c r="N1244" s="225" t="s">
        <v>48</v>
      </c>
      <c r="O1244" s="80"/>
      <c r="P1244" s="226">
        <f>O1244*H1244</f>
        <v>0</v>
      </c>
      <c r="Q1244" s="226">
        <v>0</v>
      </c>
      <c r="R1244" s="226">
        <f>Q1244*H1244</f>
        <v>0</v>
      </c>
      <c r="S1244" s="226">
        <v>0</v>
      </c>
      <c r="T1244" s="227">
        <f>S1244*H1244</f>
        <v>0</v>
      </c>
      <c r="AR1244" s="17" t="s">
        <v>215</v>
      </c>
      <c r="AT1244" s="17" t="s">
        <v>198</v>
      </c>
      <c r="AU1244" s="17" t="s">
        <v>86</v>
      </c>
      <c r="AY1244" s="17" t="s">
        <v>195</v>
      </c>
      <c r="BE1244" s="228">
        <f>IF(N1244="základní",J1244,0)</f>
        <v>0</v>
      </c>
      <c r="BF1244" s="228">
        <f>IF(N1244="snížená",J1244,0)</f>
        <v>0</v>
      </c>
      <c r="BG1244" s="228">
        <f>IF(N1244="zákl. přenesená",J1244,0)</f>
        <v>0</v>
      </c>
      <c r="BH1244" s="228">
        <f>IF(N1244="sníž. přenesená",J1244,0)</f>
        <v>0</v>
      </c>
      <c r="BI1244" s="228">
        <f>IF(N1244="nulová",J1244,0)</f>
        <v>0</v>
      </c>
      <c r="BJ1244" s="17" t="s">
        <v>84</v>
      </c>
      <c r="BK1244" s="228">
        <f>ROUND(I1244*H1244,2)</f>
        <v>0</v>
      </c>
      <c r="BL1244" s="17" t="s">
        <v>215</v>
      </c>
      <c r="BM1244" s="17" t="s">
        <v>2241</v>
      </c>
    </row>
    <row r="1245" s="1" customFormat="1">
      <c r="B1245" s="39"/>
      <c r="C1245" s="40"/>
      <c r="D1245" s="229" t="s">
        <v>205</v>
      </c>
      <c r="E1245" s="40"/>
      <c r="F1245" s="230" t="s">
        <v>2242</v>
      </c>
      <c r="G1245" s="40"/>
      <c r="H1245" s="40"/>
      <c r="I1245" s="144"/>
      <c r="J1245" s="40"/>
      <c r="K1245" s="40"/>
      <c r="L1245" s="44"/>
      <c r="M1245" s="231"/>
      <c r="N1245" s="80"/>
      <c r="O1245" s="80"/>
      <c r="P1245" s="80"/>
      <c r="Q1245" s="80"/>
      <c r="R1245" s="80"/>
      <c r="S1245" s="80"/>
      <c r="T1245" s="81"/>
      <c r="AT1245" s="17" t="s">
        <v>205</v>
      </c>
      <c r="AU1245" s="17" t="s">
        <v>86</v>
      </c>
    </row>
    <row r="1246" s="1" customFormat="1" ht="16.5" customHeight="1">
      <c r="B1246" s="39"/>
      <c r="C1246" s="217" t="s">
        <v>2243</v>
      </c>
      <c r="D1246" s="217" t="s">
        <v>198</v>
      </c>
      <c r="E1246" s="218" t="s">
        <v>2244</v>
      </c>
      <c r="F1246" s="219" t="s">
        <v>2245</v>
      </c>
      <c r="G1246" s="220" t="s">
        <v>553</v>
      </c>
      <c r="H1246" s="221">
        <v>8</v>
      </c>
      <c r="I1246" s="222"/>
      <c r="J1246" s="223">
        <f>ROUND(I1246*H1246,2)</f>
        <v>0</v>
      </c>
      <c r="K1246" s="219" t="s">
        <v>1</v>
      </c>
      <c r="L1246" s="44"/>
      <c r="M1246" s="224" t="s">
        <v>1</v>
      </c>
      <c r="N1246" s="225" t="s">
        <v>48</v>
      </c>
      <c r="O1246" s="80"/>
      <c r="P1246" s="226">
        <f>O1246*H1246</f>
        <v>0</v>
      </c>
      <c r="Q1246" s="226">
        <v>0</v>
      </c>
      <c r="R1246" s="226">
        <f>Q1246*H1246</f>
        <v>0</v>
      </c>
      <c r="S1246" s="226">
        <v>0</v>
      </c>
      <c r="T1246" s="227">
        <f>S1246*H1246</f>
        <v>0</v>
      </c>
      <c r="AR1246" s="17" t="s">
        <v>215</v>
      </c>
      <c r="AT1246" s="17" t="s">
        <v>198</v>
      </c>
      <c r="AU1246" s="17" t="s">
        <v>86</v>
      </c>
      <c r="AY1246" s="17" t="s">
        <v>195</v>
      </c>
      <c r="BE1246" s="228">
        <f>IF(N1246="základní",J1246,0)</f>
        <v>0</v>
      </c>
      <c r="BF1246" s="228">
        <f>IF(N1246="snížená",J1246,0)</f>
        <v>0</v>
      </c>
      <c r="BG1246" s="228">
        <f>IF(N1246="zákl. přenesená",J1246,0)</f>
        <v>0</v>
      </c>
      <c r="BH1246" s="228">
        <f>IF(N1246="sníž. přenesená",J1246,0)</f>
        <v>0</v>
      </c>
      <c r="BI1246" s="228">
        <f>IF(N1246="nulová",J1246,0)</f>
        <v>0</v>
      </c>
      <c r="BJ1246" s="17" t="s">
        <v>84</v>
      </c>
      <c r="BK1246" s="228">
        <f>ROUND(I1246*H1246,2)</f>
        <v>0</v>
      </c>
      <c r="BL1246" s="17" t="s">
        <v>215</v>
      </c>
      <c r="BM1246" s="17" t="s">
        <v>2246</v>
      </c>
    </row>
    <row r="1247" s="1" customFormat="1">
      <c r="B1247" s="39"/>
      <c r="C1247" s="40"/>
      <c r="D1247" s="229" t="s">
        <v>205</v>
      </c>
      <c r="E1247" s="40"/>
      <c r="F1247" s="230" t="s">
        <v>2247</v>
      </c>
      <c r="G1247" s="40"/>
      <c r="H1247" s="40"/>
      <c r="I1247" s="144"/>
      <c r="J1247" s="40"/>
      <c r="K1247" s="40"/>
      <c r="L1247" s="44"/>
      <c r="M1247" s="231"/>
      <c r="N1247" s="80"/>
      <c r="O1247" s="80"/>
      <c r="P1247" s="80"/>
      <c r="Q1247" s="80"/>
      <c r="R1247" s="80"/>
      <c r="S1247" s="80"/>
      <c r="T1247" s="81"/>
      <c r="AT1247" s="17" t="s">
        <v>205</v>
      </c>
      <c r="AU1247" s="17" t="s">
        <v>86</v>
      </c>
    </row>
    <row r="1248" s="1" customFormat="1" ht="16.5" customHeight="1">
      <c r="B1248" s="39"/>
      <c r="C1248" s="217" t="s">
        <v>2248</v>
      </c>
      <c r="D1248" s="217" t="s">
        <v>198</v>
      </c>
      <c r="E1248" s="218" t="s">
        <v>2249</v>
      </c>
      <c r="F1248" s="219" t="s">
        <v>2250</v>
      </c>
      <c r="G1248" s="220" t="s">
        <v>553</v>
      </c>
      <c r="H1248" s="221">
        <v>8</v>
      </c>
      <c r="I1248" s="222"/>
      <c r="J1248" s="223">
        <f>ROUND(I1248*H1248,2)</f>
        <v>0</v>
      </c>
      <c r="K1248" s="219" t="s">
        <v>1</v>
      </c>
      <c r="L1248" s="44"/>
      <c r="M1248" s="224" t="s">
        <v>1</v>
      </c>
      <c r="N1248" s="225" t="s">
        <v>48</v>
      </c>
      <c r="O1248" s="80"/>
      <c r="P1248" s="226">
        <f>O1248*H1248</f>
        <v>0</v>
      </c>
      <c r="Q1248" s="226">
        <v>0</v>
      </c>
      <c r="R1248" s="226">
        <f>Q1248*H1248</f>
        <v>0</v>
      </c>
      <c r="S1248" s="226">
        <v>0</v>
      </c>
      <c r="T1248" s="227">
        <f>S1248*H1248</f>
        <v>0</v>
      </c>
      <c r="AR1248" s="17" t="s">
        <v>215</v>
      </c>
      <c r="AT1248" s="17" t="s">
        <v>198</v>
      </c>
      <c r="AU1248" s="17" t="s">
        <v>86</v>
      </c>
      <c r="AY1248" s="17" t="s">
        <v>195</v>
      </c>
      <c r="BE1248" s="228">
        <f>IF(N1248="základní",J1248,0)</f>
        <v>0</v>
      </c>
      <c r="BF1248" s="228">
        <f>IF(N1248="snížená",J1248,0)</f>
        <v>0</v>
      </c>
      <c r="BG1248" s="228">
        <f>IF(N1248="zákl. přenesená",J1248,0)</f>
        <v>0</v>
      </c>
      <c r="BH1248" s="228">
        <f>IF(N1248="sníž. přenesená",J1248,0)</f>
        <v>0</v>
      </c>
      <c r="BI1248" s="228">
        <f>IF(N1248="nulová",J1248,0)</f>
        <v>0</v>
      </c>
      <c r="BJ1248" s="17" t="s">
        <v>84</v>
      </c>
      <c r="BK1248" s="228">
        <f>ROUND(I1248*H1248,2)</f>
        <v>0</v>
      </c>
      <c r="BL1248" s="17" t="s">
        <v>215</v>
      </c>
      <c r="BM1248" s="17" t="s">
        <v>2251</v>
      </c>
    </row>
    <row r="1249" s="1" customFormat="1">
      <c r="B1249" s="39"/>
      <c r="C1249" s="40"/>
      <c r="D1249" s="229" t="s">
        <v>205</v>
      </c>
      <c r="E1249" s="40"/>
      <c r="F1249" s="230" t="s">
        <v>2252</v>
      </c>
      <c r="G1249" s="40"/>
      <c r="H1249" s="40"/>
      <c r="I1249" s="144"/>
      <c r="J1249" s="40"/>
      <c r="K1249" s="40"/>
      <c r="L1249" s="44"/>
      <c r="M1249" s="231"/>
      <c r="N1249" s="80"/>
      <c r="O1249" s="80"/>
      <c r="P1249" s="80"/>
      <c r="Q1249" s="80"/>
      <c r="R1249" s="80"/>
      <c r="S1249" s="80"/>
      <c r="T1249" s="81"/>
      <c r="AT1249" s="17" t="s">
        <v>205</v>
      </c>
      <c r="AU1249" s="17" t="s">
        <v>86</v>
      </c>
    </row>
    <row r="1250" s="1" customFormat="1" ht="16.5" customHeight="1">
      <c r="B1250" s="39"/>
      <c r="C1250" s="217" t="s">
        <v>2253</v>
      </c>
      <c r="D1250" s="217" t="s">
        <v>198</v>
      </c>
      <c r="E1250" s="218" t="s">
        <v>2254</v>
      </c>
      <c r="F1250" s="219" t="s">
        <v>2255</v>
      </c>
      <c r="G1250" s="220" t="s">
        <v>553</v>
      </c>
      <c r="H1250" s="221">
        <v>5</v>
      </c>
      <c r="I1250" s="222"/>
      <c r="J1250" s="223">
        <f>ROUND(I1250*H1250,2)</f>
        <v>0</v>
      </c>
      <c r="K1250" s="219" t="s">
        <v>1</v>
      </c>
      <c r="L1250" s="44"/>
      <c r="M1250" s="224" t="s">
        <v>1</v>
      </c>
      <c r="N1250" s="225" t="s">
        <v>48</v>
      </c>
      <c r="O1250" s="80"/>
      <c r="P1250" s="226">
        <f>O1250*H1250</f>
        <v>0</v>
      </c>
      <c r="Q1250" s="226">
        <v>0</v>
      </c>
      <c r="R1250" s="226">
        <f>Q1250*H1250</f>
        <v>0</v>
      </c>
      <c r="S1250" s="226">
        <v>0</v>
      </c>
      <c r="T1250" s="227">
        <f>S1250*H1250</f>
        <v>0</v>
      </c>
      <c r="AR1250" s="17" t="s">
        <v>215</v>
      </c>
      <c r="AT1250" s="17" t="s">
        <v>198</v>
      </c>
      <c r="AU1250" s="17" t="s">
        <v>86</v>
      </c>
      <c r="AY1250" s="17" t="s">
        <v>195</v>
      </c>
      <c r="BE1250" s="228">
        <f>IF(N1250="základní",J1250,0)</f>
        <v>0</v>
      </c>
      <c r="BF1250" s="228">
        <f>IF(N1250="snížená",J1250,0)</f>
        <v>0</v>
      </c>
      <c r="BG1250" s="228">
        <f>IF(N1250="zákl. přenesená",J1250,0)</f>
        <v>0</v>
      </c>
      <c r="BH1250" s="228">
        <f>IF(N1250="sníž. přenesená",J1250,0)</f>
        <v>0</v>
      </c>
      <c r="BI1250" s="228">
        <f>IF(N1250="nulová",J1250,0)</f>
        <v>0</v>
      </c>
      <c r="BJ1250" s="17" t="s">
        <v>84</v>
      </c>
      <c r="BK1250" s="228">
        <f>ROUND(I1250*H1250,2)</f>
        <v>0</v>
      </c>
      <c r="BL1250" s="17" t="s">
        <v>215</v>
      </c>
      <c r="BM1250" s="17" t="s">
        <v>2256</v>
      </c>
    </row>
    <row r="1251" s="1" customFormat="1">
      <c r="B1251" s="39"/>
      <c r="C1251" s="40"/>
      <c r="D1251" s="229" t="s">
        <v>205</v>
      </c>
      <c r="E1251" s="40"/>
      <c r="F1251" s="230" t="s">
        <v>2257</v>
      </c>
      <c r="G1251" s="40"/>
      <c r="H1251" s="40"/>
      <c r="I1251" s="144"/>
      <c r="J1251" s="40"/>
      <c r="K1251" s="40"/>
      <c r="L1251" s="44"/>
      <c r="M1251" s="231"/>
      <c r="N1251" s="80"/>
      <c r="O1251" s="80"/>
      <c r="P1251" s="80"/>
      <c r="Q1251" s="80"/>
      <c r="R1251" s="80"/>
      <c r="S1251" s="80"/>
      <c r="T1251" s="81"/>
      <c r="AT1251" s="17" t="s">
        <v>205</v>
      </c>
      <c r="AU1251" s="17" t="s">
        <v>86</v>
      </c>
    </row>
    <row r="1252" s="1" customFormat="1" ht="16.5" customHeight="1">
      <c r="B1252" s="39"/>
      <c r="C1252" s="217" t="s">
        <v>2258</v>
      </c>
      <c r="D1252" s="217" t="s">
        <v>198</v>
      </c>
      <c r="E1252" s="218" t="s">
        <v>2259</v>
      </c>
      <c r="F1252" s="219" t="s">
        <v>2260</v>
      </c>
      <c r="G1252" s="220" t="s">
        <v>553</v>
      </c>
      <c r="H1252" s="221">
        <v>1</v>
      </c>
      <c r="I1252" s="222"/>
      <c r="J1252" s="223">
        <f>ROUND(I1252*H1252,2)</f>
        <v>0</v>
      </c>
      <c r="K1252" s="219" t="s">
        <v>1</v>
      </c>
      <c r="L1252" s="44"/>
      <c r="M1252" s="224" t="s">
        <v>1</v>
      </c>
      <c r="N1252" s="225" t="s">
        <v>48</v>
      </c>
      <c r="O1252" s="80"/>
      <c r="P1252" s="226">
        <f>O1252*H1252</f>
        <v>0</v>
      </c>
      <c r="Q1252" s="226">
        <v>0</v>
      </c>
      <c r="R1252" s="226">
        <f>Q1252*H1252</f>
        <v>0</v>
      </c>
      <c r="S1252" s="226">
        <v>0</v>
      </c>
      <c r="T1252" s="227">
        <f>S1252*H1252</f>
        <v>0</v>
      </c>
      <c r="AR1252" s="17" t="s">
        <v>215</v>
      </c>
      <c r="AT1252" s="17" t="s">
        <v>198</v>
      </c>
      <c r="AU1252" s="17" t="s">
        <v>86</v>
      </c>
      <c r="AY1252" s="17" t="s">
        <v>195</v>
      </c>
      <c r="BE1252" s="228">
        <f>IF(N1252="základní",J1252,0)</f>
        <v>0</v>
      </c>
      <c r="BF1252" s="228">
        <f>IF(N1252="snížená",J1252,0)</f>
        <v>0</v>
      </c>
      <c r="BG1252" s="228">
        <f>IF(N1252="zákl. přenesená",J1252,0)</f>
        <v>0</v>
      </c>
      <c r="BH1252" s="228">
        <f>IF(N1252="sníž. přenesená",J1252,0)</f>
        <v>0</v>
      </c>
      <c r="BI1252" s="228">
        <f>IF(N1252="nulová",J1252,0)</f>
        <v>0</v>
      </c>
      <c r="BJ1252" s="17" t="s">
        <v>84</v>
      </c>
      <c r="BK1252" s="228">
        <f>ROUND(I1252*H1252,2)</f>
        <v>0</v>
      </c>
      <c r="BL1252" s="17" t="s">
        <v>215</v>
      </c>
      <c r="BM1252" s="17" t="s">
        <v>2261</v>
      </c>
    </row>
    <row r="1253" s="1" customFormat="1" ht="16.5" customHeight="1">
      <c r="B1253" s="39"/>
      <c r="C1253" s="217" t="s">
        <v>2262</v>
      </c>
      <c r="D1253" s="217" t="s">
        <v>198</v>
      </c>
      <c r="E1253" s="218" t="s">
        <v>2263</v>
      </c>
      <c r="F1253" s="219" t="s">
        <v>2264</v>
      </c>
      <c r="G1253" s="220" t="s">
        <v>553</v>
      </c>
      <c r="H1253" s="221">
        <v>1</v>
      </c>
      <c r="I1253" s="222"/>
      <c r="J1253" s="223">
        <f>ROUND(I1253*H1253,2)</f>
        <v>0</v>
      </c>
      <c r="K1253" s="219" t="s">
        <v>1</v>
      </c>
      <c r="L1253" s="44"/>
      <c r="M1253" s="224" t="s">
        <v>1</v>
      </c>
      <c r="N1253" s="225" t="s">
        <v>48</v>
      </c>
      <c r="O1253" s="80"/>
      <c r="P1253" s="226">
        <f>O1253*H1253</f>
        <v>0</v>
      </c>
      <c r="Q1253" s="226">
        <v>0</v>
      </c>
      <c r="R1253" s="226">
        <f>Q1253*H1253</f>
        <v>0</v>
      </c>
      <c r="S1253" s="226">
        <v>0</v>
      </c>
      <c r="T1253" s="227">
        <f>S1253*H1253</f>
        <v>0</v>
      </c>
      <c r="AR1253" s="17" t="s">
        <v>215</v>
      </c>
      <c r="AT1253" s="17" t="s">
        <v>198</v>
      </c>
      <c r="AU1253" s="17" t="s">
        <v>86</v>
      </c>
      <c r="AY1253" s="17" t="s">
        <v>195</v>
      </c>
      <c r="BE1253" s="228">
        <f>IF(N1253="základní",J1253,0)</f>
        <v>0</v>
      </c>
      <c r="BF1253" s="228">
        <f>IF(N1253="snížená",J1253,0)</f>
        <v>0</v>
      </c>
      <c r="BG1253" s="228">
        <f>IF(N1253="zákl. přenesená",J1253,0)</f>
        <v>0</v>
      </c>
      <c r="BH1253" s="228">
        <f>IF(N1253="sníž. přenesená",J1253,0)</f>
        <v>0</v>
      </c>
      <c r="BI1253" s="228">
        <f>IF(N1253="nulová",J1253,0)</f>
        <v>0</v>
      </c>
      <c r="BJ1253" s="17" t="s">
        <v>84</v>
      </c>
      <c r="BK1253" s="228">
        <f>ROUND(I1253*H1253,2)</f>
        <v>0</v>
      </c>
      <c r="BL1253" s="17" t="s">
        <v>215</v>
      </c>
      <c r="BM1253" s="17" t="s">
        <v>2265</v>
      </c>
    </row>
    <row r="1254" s="11" customFormat="1" ht="22.8" customHeight="1">
      <c r="B1254" s="201"/>
      <c r="C1254" s="202"/>
      <c r="D1254" s="203" t="s">
        <v>76</v>
      </c>
      <c r="E1254" s="215" t="s">
        <v>2266</v>
      </c>
      <c r="F1254" s="215" t="s">
        <v>2267</v>
      </c>
      <c r="G1254" s="202"/>
      <c r="H1254" s="202"/>
      <c r="I1254" s="205"/>
      <c r="J1254" s="216">
        <f>BK1254</f>
        <v>0</v>
      </c>
      <c r="K1254" s="202"/>
      <c r="L1254" s="207"/>
      <c r="M1254" s="208"/>
      <c r="N1254" s="209"/>
      <c r="O1254" s="209"/>
      <c r="P1254" s="210">
        <f>SUM(P1255:P1256)</f>
        <v>0</v>
      </c>
      <c r="Q1254" s="209"/>
      <c r="R1254" s="210">
        <f>SUM(R1255:R1256)</f>
        <v>0</v>
      </c>
      <c r="S1254" s="209"/>
      <c r="T1254" s="211">
        <f>SUM(T1255:T1256)</f>
        <v>0</v>
      </c>
      <c r="AR1254" s="212" t="s">
        <v>215</v>
      </c>
      <c r="AT1254" s="213" t="s">
        <v>76</v>
      </c>
      <c r="AU1254" s="213" t="s">
        <v>84</v>
      </c>
      <c r="AY1254" s="212" t="s">
        <v>195</v>
      </c>
      <c r="BK1254" s="214">
        <f>SUM(BK1255:BK1256)</f>
        <v>0</v>
      </c>
    </row>
    <row r="1255" s="1" customFormat="1" ht="16.5" customHeight="1">
      <c r="B1255" s="39"/>
      <c r="C1255" s="217" t="s">
        <v>2268</v>
      </c>
      <c r="D1255" s="217" t="s">
        <v>198</v>
      </c>
      <c r="E1255" s="218" t="s">
        <v>2269</v>
      </c>
      <c r="F1255" s="219" t="s">
        <v>2270</v>
      </c>
      <c r="G1255" s="220" t="s">
        <v>553</v>
      </c>
      <c r="H1255" s="221">
        <v>2</v>
      </c>
      <c r="I1255" s="222"/>
      <c r="J1255" s="223">
        <f>ROUND(I1255*H1255,2)</f>
        <v>0</v>
      </c>
      <c r="K1255" s="219" t="s">
        <v>1</v>
      </c>
      <c r="L1255" s="44"/>
      <c r="M1255" s="224" t="s">
        <v>1</v>
      </c>
      <c r="N1255" s="225" t="s">
        <v>48</v>
      </c>
      <c r="O1255" s="80"/>
      <c r="P1255" s="226">
        <f>O1255*H1255</f>
        <v>0</v>
      </c>
      <c r="Q1255" s="226">
        <v>0</v>
      </c>
      <c r="R1255" s="226">
        <f>Q1255*H1255</f>
        <v>0</v>
      </c>
      <c r="S1255" s="226">
        <v>0</v>
      </c>
      <c r="T1255" s="227">
        <f>S1255*H1255</f>
        <v>0</v>
      </c>
      <c r="AR1255" s="17" t="s">
        <v>1465</v>
      </c>
      <c r="AT1255" s="17" t="s">
        <v>198</v>
      </c>
      <c r="AU1255" s="17" t="s">
        <v>86</v>
      </c>
      <c r="AY1255" s="17" t="s">
        <v>195</v>
      </c>
      <c r="BE1255" s="228">
        <f>IF(N1255="základní",J1255,0)</f>
        <v>0</v>
      </c>
      <c r="BF1255" s="228">
        <f>IF(N1255="snížená",J1255,0)</f>
        <v>0</v>
      </c>
      <c r="BG1255" s="228">
        <f>IF(N1255="zákl. přenesená",J1255,0)</f>
        <v>0</v>
      </c>
      <c r="BH1255" s="228">
        <f>IF(N1255="sníž. přenesená",J1255,0)</f>
        <v>0</v>
      </c>
      <c r="BI1255" s="228">
        <f>IF(N1255="nulová",J1255,0)</f>
        <v>0</v>
      </c>
      <c r="BJ1255" s="17" t="s">
        <v>84</v>
      </c>
      <c r="BK1255" s="228">
        <f>ROUND(I1255*H1255,2)</f>
        <v>0</v>
      </c>
      <c r="BL1255" s="17" t="s">
        <v>1465</v>
      </c>
      <c r="BM1255" s="17" t="s">
        <v>2271</v>
      </c>
    </row>
    <row r="1256" s="1" customFormat="1">
      <c r="B1256" s="39"/>
      <c r="C1256" s="40"/>
      <c r="D1256" s="229" t="s">
        <v>205</v>
      </c>
      <c r="E1256" s="40"/>
      <c r="F1256" s="230" t="s">
        <v>2272</v>
      </c>
      <c r="G1256" s="40"/>
      <c r="H1256" s="40"/>
      <c r="I1256" s="144"/>
      <c r="J1256" s="40"/>
      <c r="K1256" s="40"/>
      <c r="L1256" s="44"/>
      <c r="M1256" s="232"/>
      <c r="N1256" s="233"/>
      <c r="O1256" s="233"/>
      <c r="P1256" s="233"/>
      <c r="Q1256" s="233"/>
      <c r="R1256" s="233"/>
      <c r="S1256" s="233"/>
      <c r="T1256" s="234"/>
      <c r="AT1256" s="17" t="s">
        <v>205</v>
      </c>
      <c r="AU1256" s="17" t="s">
        <v>86</v>
      </c>
    </row>
    <row r="1257" s="1" customFormat="1" ht="6.96" customHeight="1">
      <c r="B1257" s="58"/>
      <c r="C1257" s="59"/>
      <c r="D1257" s="59"/>
      <c r="E1257" s="59"/>
      <c r="F1257" s="59"/>
      <c r="G1257" s="59"/>
      <c r="H1257" s="59"/>
      <c r="I1257" s="168"/>
      <c r="J1257" s="59"/>
      <c r="K1257" s="59"/>
      <c r="L1257" s="44"/>
    </row>
  </sheetData>
  <sheetProtection sheet="1" autoFilter="0" formatColumns="0" formatRows="0" objects="1" scenarios="1" spinCount="100000" saltValue="QmSx1GSludIbhM5GDKlxcNu8BVt3Ym+OdbtOR86mgX4QVp3afluKaHhFj32s7mW0jW5LC91wbkEQ/BTcbWs1xA==" hashValue="cRkNkcCDkeiWDaxfnZDIkfDUt0+qRrojulamyPjKohFW5Zo2DfDBQBiT1KIjhqMLM9LGI/MsaYxbOTCrRpyl0w==" algorithmName="SHA-512" password="CC35"/>
  <autoFilter ref="C112:K1256"/>
  <mergeCells count="12">
    <mergeCell ref="E7:H7"/>
    <mergeCell ref="E9:H9"/>
    <mergeCell ref="E11:H11"/>
    <mergeCell ref="E20:H20"/>
    <mergeCell ref="E29:H29"/>
    <mergeCell ref="E50:H50"/>
    <mergeCell ref="E52:H52"/>
    <mergeCell ref="E54:H54"/>
    <mergeCell ref="E101:H101"/>
    <mergeCell ref="E103:H103"/>
    <mergeCell ref="E105:H10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97</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261</v>
      </c>
      <c r="F9" s="1"/>
      <c r="G9" s="1"/>
      <c r="H9" s="1"/>
      <c r="I9" s="144"/>
      <c r="L9" s="44"/>
    </row>
    <row r="10" s="1" customFormat="1" ht="12" customHeight="1">
      <c r="B10" s="44"/>
      <c r="D10" s="142" t="s">
        <v>262</v>
      </c>
      <c r="I10" s="144"/>
      <c r="L10" s="44"/>
    </row>
    <row r="11" s="1" customFormat="1" ht="36.96" customHeight="1">
      <c r="B11" s="44"/>
      <c r="E11" s="145" t="s">
        <v>2273</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tr">
        <f>IF('Rekapitulace stavby'!AN19="","",'Rekapitulace stavby'!AN19)</f>
        <v/>
      </c>
      <c r="L25" s="44"/>
    </row>
    <row r="26" s="1" customFormat="1" ht="18" customHeight="1">
      <c r="B26" s="44"/>
      <c r="E26" s="17" t="str">
        <f>IF('Rekapitulace stavby'!E20="","",'Rekapitulace stavby'!E20)</f>
        <v xml:space="preserve"> </v>
      </c>
      <c r="I26" s="146" t="s">
        <v>33</v>
      </c>
      <c r="J26" s="17" t="str">
        <f>IF('Rekapitulace stavby'!AN20="","",'Rekapitulace stavby'!AN20)</f>
        <v/>
      </c>
      <c r="L26" s="44"/>
    </row>
    <row r="27" s="1" customFormat="1" ht="6.96" customHeight="1">
      <c r="B27" s="44"/>
      <c r="I27" s="144"/>
      <c r="L27" s="44"/>
    </row>
    <row r="28" s="1" customFormat="1" ht="12" customHeight="1">
      <c r="B28" s="44"/>
      <c r="D28" s="142" t="s">
        <v>41</v>
      </c>
      <c r="I28" s="144"/>
      <c r="L28" s="44"/>
    </row>
    <row r="29" s="7" customFormat="1" ht="56.25" customHeight="1">
      <c r="B29" s="148"/>
      <c r="E29" s="149" t="s">
        <v>42</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ROUND(J87,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ROUND((SUM(BE87:BE94)),  2)</f>
        <v>0</v>
      </c>
      <c r="I35" s="157">
        <v>0.20999999999999999</v>
      </c>
      <c r="J35" s="156">
        <f>ROUND(((SUM(BE87:BE94))*I35),  2)</f>
        <v>0</v>
      </c>
      <c r="L35" s="44"/>
    </row>
    <row r="36" s="1" customFormat="1" ht="14.4" customHeight="1">
      <c r="B36" s="44"/>
      <c r="E36" s="142" t="s">
        <v>49</v>
      </c>
      <c r="F36" s="156">
        <f>ROUND((SUM(BF87:BF94)),  2)</f>
        <v>0</v>
      </c>
      <c r="I36" s="157">
        <v>0.14999999999999999</v>
      </c>
      <c r="J36" s="156">
        <f>ROUND(((SUM(BF87:BF94))*I36),  2)</f>
        <v>0</v>
      </c>
      <c r="L36" s="44"/>
    </row>
    <row r="37" hidden="1" s="1" customFormat="1" ht="14.4" customHeight="1">
      <c r="B37" s="44"/>
      <c r="E37" s="142" t="s">
        <v>50</v>
      </c>
      <c r="F37" s="156">
        <f>ROUND((SUM(BG87:BG94)),  2)</f>
        <v>0</v>
      </c>
      <c r="I37" s="157">
        <v>0.20999999999999999</v>
      </c>
      <c r="J37" s="156">
        <f>0</f>
        <v>0</v>
      </c>
      <c r="L37" s="44"/>
    </row>
    <row r="38" hidden="1" s="1" customFormat="1" ht="14.4" customHeight="1">
      <c r="B38" s="44"/>
      <c r="E38" s="142" t="s">
        <v>51</v>
      </c>
      <c r="F38" s="156">
        <f>ROUND((SUM(BH87:BH94)),  2)</f>
        <v>0</v>
      </c>
      <c r="I38" s="157">
        <v>0.14999999999999999</v>
      </c>
      <c r="J38" s="156">
        <f>0</f>
        <v>0</v>
      </c>
      <c r="L38" s="44"/>
    </row>
    <row r="39" hidden="1" s="1" customFormat="1" ht="14.4" customHeight="1">
      <c r="B39" s="44"/>
      <c r="E39" s="142" t="s">
        <v>52</v>
      </c>
      <c r="F39" s="156">
        <f>ROUND((SUM(BI87:BI94)),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261</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 xml:space="preserve">D.1.3 - Požárně bezpečnostní řešení </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 xml:space="preserve"> </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J87</f>
        <v>0</v>
      </c>
      <c r="K63" s="40"/>
      <c r="L63" s="44"/>
      <c r="AU63" s="17" t="s">
        <v>173</v>
      </c>
    </row>
    <row r="64" s="8" customFormat="1" ht="24.96" customHeight="1">
      <c r="B64" s="178"/>
      <c r="C64" s="179"/>
      <c r="D64" s="180" t="s">
        <v>287</v>
      </c>
      <c r="E64" s="181"/>
      <c r="F64" s="181"/>
      <c r="G64" s="181"/>
      <c r="H64" s="181"/>
      <c r="I64" s="182"/>
      <c r="J64" s="183">
        <f>J88</f>
        <v>0</v>
      </c>
      <c r="K64" s="179"/>
      <c r="L64" s="184"/>
    </row>
    <row r="65" s="9" customFormat="1" ht="19.92" customHeight="1">
      <c r="B65" s="185"/>
      <c r="C65" s="123"/>
      <c r="D65" s="186" t="s">
        <v>2274</v>
      </c>
      <c r="E65" s="187"/>
      <c r="F65" s="187"/>
      <c r="G65" s="187"/>
      <c r="H65" s="187"/>
      <c r="I65" s="188"/>
      <c r="J65" s="189">
        <f>J89</f>
        <v>0</v>
      </c>
      <c r="K65" s="123"/>
      <c r="L65" s="190"/>
    </row>
    <row r="66" s="1" customFormat="1" ht="21.84" customHeight="1">
      <c r="B66" s="39"/>
      <c r="C66" s="40"/>
      <c r="D66" s="40"/>
      <c r="E66" s="40"/>
      <c r="F66" s="40"/>
      <c r="G66" s="40"/>
      <c r="H66" s="40"/>
      <c r="I66" s="144"/>
      <c r="J66" s="40"/>
      <c r="K66" s="40"/>
      <c r="L66" s="44"/>
    </row>
    <row r="67" s="1" customFormat="1" ht="6.96" customHeight="1">
      <c r="B67" s="58"/>
      <c r="C67" s="59"/>
      <c r="D67" s="59"/>
      <c r="E67" s="59"/>
      <c r="F67" s="59"/>
      <c r="G67" s="59"/>
      <c r="H67" s="59"/>
      <c r="I67" s="168"/>
      <c r="J67" s="59"/>
      <c r="K67" s="59"/>
      <c r="L67" s="44"/>
    </row>
    <row r="71" s="1" customFormat="1" ht="6.96" customHeight="1">
      <c r="B71" s="60"/>
      <c r="C71" s="61"/>
      <c r="D71" s="61"/>
      <c r="E71" s="61"/>
      <c r="F71" s="61"/>
      <c r="G71" s="61"/>
      <c r="H71" s="61"/>
      <c r="I71" s="171"/>
      <c r="J71" s="61"/>
      <c r="K71" s="61"/>
      <c r="L71" s="44"/>
    </row>
    <row r="72" s="1" customFormat="1" ht="24.96" customHeight="1">
      <c r="B72" s="39"/>
      <c r="C72" s="23" t="s">
        <v>180</v>
      </c>
      <c r="D72" s="40"/>
      <c r="E72" s="40"/>
      <c r="F72" s="40"/>
      <c r="G72" s="40"/>
      <c r="H72" s="40"/>
      <c r="I72" s="144"/>
      <c r="J72" s="40"/>
      <c r="K72" s="40"/>
      <c r="L72" s="44"/>
    </row>
    <row r="73" s="1" customFormat="1" ht="6.96" customHeight="1">
      <c r="B73" s="39"/>
      <c r="C73" s="40"/>
      <c r="D73" s="40"/>
      <c r="E73" s="40"/>
      <c r="F73" s="40"/>
      <c r="G73" s="40"/>
      <c r="H73" s="40"/>
      <c r="I73" s="144"/>
      <c r="J73" s="40"/>
      <c r="K73" s="40"/>
      <c r="L73" s="44"/>
    </row>
    <row r="74" s="1" customFormat="1" ht="12" customHeight="1">
      <c r="B74" s="39"/>
      <c r="C74" s="32" t="s">
        <v>16</v>
      </c>
      <c r="D74" s="40"/>
      <c r="E74" s="40"/>
      <c r="F74" s="40"/>
      <c r="G74" s="40"/>
      <c r="H74" s="40"/>
      <c r="I74" s="144"/>
      <c r="J74" s="40"/>
      <c r="K74" s="40"/>
      <c r="L74" s="44"/>
    </row>
    <row r="75" s="1" customFormat="1" ht="16.5" customHeight="1">
      <c r="B75" s="39"/>
      <c r="C75" s="40"/>
      <c r="D75" s="40"/>
      <c r="E75" s="172" t="str">
        <f>E7</f>
        <v>BASKETBALOVÁ HALA BASKETPOINT FRÝDEK-MÍSTEK</v>
      </c>
      <c r="F75" s="32"/>
      <c r="G75" s="32"/>
      <c r="H75" s="32"/>
      <c r="I75" s="144"/>
      <c r="J75" s="40"/>
      <c r="K75" s="40"/>
      <c r="L75" s="44"/>
    </row>
    <row r="76" ht="12" customHeight="1">
      <c r="B76" s="21"/>
      <c r="C76" s="32" t="s">
        <v>167</v>
      </c>
      <c r="D76" s="22"/>
      <c r="E76" s="22"/>
      <c r="F76" s="22"/>
      <c r="G76" s="22"/>
      <c r="H76" s="22"/>
      <c r="I76" s="137"/>
      <c r="J76" s="22"/>
      <c r="K76" s="22"/>
      <c r="L76" s="20"/>
    </row>
    <row r="77" s="1" customFormat="1" ht="16.5" customHeight="1">
      <c r="B77" s="39"/>
      <c r="C77" s="40"/>
      <c r="D77" s="40"/>
      <c r="E77" s="172" t="s">
        <v>261</v>
      </c>
      <c r="F77" s="40"/>
      <c r="G77" s="40"/>
      <c r="H77" s="40"/>
      <c r="I77" s="144"/>
      <c r="J77" s="40"/>
      <c r="K77" s="40"/>
      <c r="L77" s="44"/>
    </row>
    <row r="78" s="1" customFormat="1" ht="12" customHeight="1">
      <c r="B78" s="39"/>
      <c r="C78" s="32" t="s">
        <v>262</v>
      </c>
      <c r="D78" s="40"/>
      <c r="E78" s="40"/>
      <c r="F78" s="40"/>
      <c r="G78" s="40"/>
      <c r="H78" s="40"/>
      <c r="I78" s="144"/>
      <c r="J78" s="40"/>
      <c r="K78" s="40"/>
      <c r="L78" s="44"/>
    </row>
    <row r="79" s="1" customFormat="1" ht="16.5" customHeight="1">
      <c r="B79" s="39"/>
      <c r="C79" s="40"/>
      <c r="D79" s="40"/>
      <c r="E79" s="65" t="str">
        <f>E11</f>
        <v xml:space="preserve">D.1.3 - Požárně bezpečnostní řešení </v>
      </c>
      <c r="F79" s="40"/>
      <c r="G79" s="40"/>
      <c r="H79" s="40"/>
      <c r="I79" s="144"/>
      <c r="J79" s="40"/>
      <c r="K79" s="40"/>
      <c r="L79" s="44"/>
    </row>
    <row r="80" s="1" customFormat="1" ht="6.96" customHeight="1">
      <c r="B80" s="39"/>
      <c r="C80" s="40"/>
      <c r="D80" s="40"/>
      <c r="E80" s="40"/>
      <c r="F80" s="40"/>
      <c r="G80" s="40"/>
      <c r="H80" s="40"/>
      <c r="I80" s="144"/>
      <c r="J80" s="40"/>
      <c r="K80" s="40"/>
      <c r="L80" s="44"/>
    </row>
    <row r="81" s="1" customFormat="1" ht="12" customHeight="1">
      <c r="B81" s="39"/>
      <c r="C81" s="32" t="s">
        <v>22</v>
      </c>
      <c r="D81" s="40"/>
      <c r="E81" s="40"/>
      <c r="F81" s="27" t="str">
        <f>F14</f>
        <v>Frýdek Místek</v>
      </c>
      <c r="G81" s="40"/>
      <c r="H81" s="40"/>
      <c r="I81" s="146" t="s">
        <v>24</v>
      </c>
      <c r="J81" s="68" t="str">
        <f>IF(J14="","",J14)</f>
        <v>11. 8. 2018</v>
      </c>
      <c r="K81" s="40"/>
      <c r="L81" s="44"/>
    </row>
    <row r="82" s="1" customFormat="1" ht="6.96" customHeight="1">
      <c r="B82" s="39"/>
      <c r="C82" s="40"/>
      <c r="D82" s="40"/>
      <c r="E82" s="40"/>
      <c r="F82" s="40"/>
      <c r="G82" s="40"/>
      <c r="H82" s="40"/>
      <c r="I82" s="144"/>
      <c r="J82" s="40"/>
      <c r="K82" s="40"/>
      <c r="L82" s="44"/>
    </row>
    <row r="83" s="1" customFormat="1" ht="13.65" customHeight="1">
      <c r="B83" s="39"/>
      <c r="C83" s="32" t="s">
        <v>30</v>
      </c>
      <c r="D83" s="40"/>
      <c r="E83" s="40"/>
      <c r="F83" s="27" t="str">
        <f>E17</f>
        <v>Basketpoint Frýdek-Místek z.s.</v>
      </c>
      <c r="G83" s="40"/>
      <c r="H83" s="40"/>
      <c r="I83" s="146" t="s">
        <v>36</v>
      </c>
      <c r="J83" s="37" t="str">
        <f>E23</f>
        <v>INPROS FM s.r.o.</v>
      </c>
      <c r="K83" s="40"/>
      <c r="L83" s="44"/>
    </row>
    <row r="84" s="1" customFormat="1" ht="13.65" customHeight="1">
      <c r="B84" s="39"/>
      <c r="C84" s="32" t="s">
        <v>34</v>
      </c>
      <c r="D84" s="40"/>
      <c r="E84" s="40"/>
      <c r="F84" s="27" t="str">
        <f>IF(E20="","",E20)</f>
        <v>Vyplň údaj</v>
      </c>
      <c r="G84" s="40"/>
      <c r="H84" s="40"/>
      <c r="I84" s="146" t="s">
        <v>39</v>
      </c>
      <c r="J84" s="37" t="str">
        <f>E26</f>
        <v xml:space="preserve"> </v>
      </c>
      <c r="K84" s="40"/>
      <c r="L84" s="44"/>
    </row>
    <row r="85" s="1" customFormat="1" ht="10.32" customHeight="1">
      <c r="B85" s="39"/>
      <c r="C85" s="40"/>
      <c r="D85" s="40"/>
      <c r="E85" s="40"/>
      <c r="F85" s="40"/>
      <c r="G85" s="40"/>
      <c r="H85" s="40"/>
      <c r="I85" s="144"/>
      <c r="J85" s="40"/>
      <c r="K85" s="40"/>
      <c r="L85" s="44"/>
    </row>
    <row r="86" s="10" customFormat="1" ht="29.28" customHeight="1">
      <c r="B86" s="191"/>
      <c r="C86" s="192" t="s">
        <v>181</v>
      </c>
      <c r="D86" s="193" t="s">
        <v>62</v>
      </c>
      <c r="E86" s="193" t="s">
        <v>58</v>
      </c>
      <c r="F86" s="193" t="s">
        <v>59</v>
      </c>
      <c r="G86" s="193" t="s">
        <v>182</v>
      </c>
      <c r="H86" s="193" t="s">
        <v>183</v>
      </c>
      <c r="I86" s="194" t="s">
        <v>184</v>
      </c>
      <c r="J86" s="193" t="s">
        <v>171</v>
      </c>
      <c r="K86" s="195" t="s">
        <v>185</v>
      </c>
      <c r="L86" s="196"/>
      <c r="M86" s="89" t="s">
        <v>1</v>
      </c>
      <c r="N86" s="90" t="s">
        <v>47</v>
      </c>
      <c r="O86" s="90" t="s">
        <v>186</v>
      </c>
      <c r="P86" s="90" t="s">
        <v>187</v>
      </c>
      <c r="Q86" s="90" t="s">
        <v>188</v>
      </c>
      <c r="R86" s="90" t="s">
        <v>189</v>
      </c>
      <c r="S86" s="90" t="s">
        <v>190</v>
      </c>
      <c r="T86" s="91" t="s">
        <v>191</v>
      </c>
    </row>
    <row r="87" s="1" customFormat="1" ht="22.8" customHeight="1">
      <c r="B87" s="39"/>
      <c r="C87" s="96" t="s">
        <v>192</v>
      </c>
      <c r="D87" s="40"/>
      <c r="E87" s="40"/>
      <c r="F87" s="40"/>
      <c r="G87" s="40"/>
      <c r="H87" s="40"/>
      <c r="I87" s="144"/>
      <c r="J87" s="197">
        <f>BK87</f>
        <v>0</v>
      </c>
      <c r="K87" s="40"/>
      <c r="L87" s="44"/>
      <c r="M87" s="92"/>
      <c r="N87" s="93"/>
      <c r="O87" s="93"/>
      <c r="P87" s="198">
        <f>P88</f>
        <v>0</v>
      </c>
      <c r="Q87" s="93"/>
      <c r="R87" s="198">
        <f>R88</f>
        <v>0</v>
      </c>
      <c r="S87" s="93"/>
      <c r="T87" s="199">
        <f>T88</f>
        <v>0</v>
      </c>
      <c r="AT87" s="17" t="s">
        <v>76</v>
      </c>
      <c r="AU87" s="17" t="s">
        <v>173</v>
      </c>
      <c r="BK87" s="200">
        <f>BK88</f>
        <v>0</v>
      </c>
    </row>
    <row r="88" s="11" customFormat="1" ht="25.92" customHeight="1">
      <c r="B88" s="201"/>
      <c r="C88" s="202"/>
      <c r="D88" s="203" t="s">
        <v>76</v>
      </c>
      <c r="E88" s="204" t="s">
        <v>1852</v>
      </c>
      <c r="F88" s="204" t="s">
        <v>1852</v>
      </c>
      <c r="G88" s="202"/>
      <c r="H88" s="202"/>
      <c r="I88" s="205"/>
      <c r="J88" s="206">
        <f>BK88</f>
        <v>0</v>
      </c>
      <c r="K88" s="202"/>
      <c r="L88" s="207"/>
      <c r="M88" s="208"/>
      <c r="N88" s="209"/>
      <c r="O88" s="209"/>
      <c r="P88" s="210">
        <f>P89</f>
        <v>0</v>
      </c>
      <c r="Q88" s="209"/>
      <c r="R88" s="210">
        <f>R89</f>
        <v>0</v>
      </c>
      <c r="S88" s="209"/>
      <c r="T88" s="211">
        <f>T89</f>
        <v>0</v>
      </c>
      <c r="AR88" s="212" t="s">
        <v>215</v>
      </c>
      <c r="AT88" s="213" t="s">
        <v>76</v>
      </c>
      <c r="AU88" s="213" t="s">
        <v>77</v>
      </c>
      <c r="AY88" s="212" t="s">
        <v>195</v>
      </c>
      <c r="BK88" s="214">
        <f>BK89</f>
        <v>0</v>
      </c>
    </row>
    <row r="89" s="11" customFormat="1" ht="22.8" customHeight="1">
      <c r="B89" s="201"/>
      <c r="C89" s="202"/>
      <c r="D89" s="203" t="s">
        <v>76</v>
      </c>
      <c r="E89" s="215" t="s">
        <v>2275</v>
      </c>
      <c r="F89" s="215" t="s">
        <v>96</v>
      </c>
      <c r="G89" s="202"/>
      <c r="H89" s="202"/>
      <c r="I89" s="205"/>
      <c r="J89" s="216">
        <f>BK89</f>
        <v>0</v>
      </c>
      <c r="K89" s="202"/>
      <c r="L89" s="207"/>
      <c r="M89" s="208"/>
      <c r="N89" s="209"/>
      <c r="O89" s="209"/>
      <c r="P89" s="210">
        <f>SUM(P90:P94)</f>
        <v>0</v>
      </c>
      <c r="Q89" s="209"/>
      <c r="R89" s="210">
        <f>SUM(R90:R94)</f>
        <v>0</v>
      </c>
      <c r="S89" s="209"/>
      <c r="T89" s="211">
        <f>SUM(T90:T94)</f>
        <v>0</v>
      </c>
      <c r="AR89" s="212" t="s">
        <v>215</v>
      </c>
      <c r="AT89" s="213" t="s">
        <v>76</v>
      </c>
      <c r="AU89" s="213" t="s">
        <v>84</v>
      </c>
      <c r="AY89" s="212" t="s">
        <v>195</v>
      </c>
      <c r="BK89" s="214">
        <f>SUM(BK90:BK94)</f>
        <v>0</v>
      </c>
    </row>
    <row r="90" s="1" customFormat="1" ht="16.5" customHeight="1">
      <c r="B90" s="39"/>
      <c r="C90" s="217" t="s">
        <v>84</v>
      </c>
      <c r="D90" s="217" t="s">
        <v>198</v>
      </c>
      <c r="E90" s="218" t="s">
        <v>2276</v>
      </c>
      <c r="F90" s="219" t="s">
        <v>2277</v>
      </c>
      <c r="G90" s="220" t="s">
        <v>1323</v>
      </c>
      <c r="H90" s="221">
        <v>1</v>
      </c>
      <c r="I90" s="222"/>
      <c r="J90" s="223">
        <f>ROUND(I90*H90,2)</f>
        <v>0</v>
      </c>
      <c r="K90" s="219" t="s">
        <v>1255</v>
      </c>
      <c r="L90" s="44"/>
      <c r="M90" s="224" t="s">
        <v>1</v>
      </c>
      <c r="N90" s="225" t="s">
        <v>48</v>
      </c>
      <c r="O90" s="80"/>
      <c r="P90" s="226">
        <f>O90*H90</f>
        <v>0</v>
      </c>
      <c r="Q90" s="226">
        <v>0</v>
      </c>
      <c r="R90" s="226">
        <f>Q90*H90</f>
        <v>0</v>
      </c>
      <c r="S90" s="226">
        <v>0</v>
      </c>
      <c r="T90" s="227">
        <f>S90*H90</f>
        <v>0</v>
      </c>
      <c r="AR90" s="17" t="s">
        <v>215</v>
      </c>
      <c r="AT90" s="17" t="s">
        <v>198</v>
      </c>
      <c r="AU90" s="17" t="s">
        <v>86</v>
      </c>
      <c r="AY90" s="17" t="s">
        <v>195</v>
      </c>
      <c r="BE90" s="228">
        <f>IF(N90="základní",J90,0)</f>
        <v>0</v>
      </c>
      <c r="BF90" s="228">
        <f>IF(N90="snížená",J90,0)</f>
        <v>0</v>
      </c>
      <c r="BG90" s="228">
        <f>IF(N90="zákl. přenesená",J90,0)</f>
        <v>0</v>
      </c>
      <c r="BH90" s="228">
        <f>IF(N90="sníž. přenesená",J90,0)</f>
        <v>0</v>
      </c>
      <c r="BI90" s="228">
        <f>IF(N90="nulová",J90,0)</f>
        <v>0</v>
      </c>
      <c r="BJ90" s="17" t="s">
        <v>84</v>
      </c>
      <c r="BK90" s="228">
        <f>ROUND(I90*H90,2)</f>
        <v>0</v>
      </c>
      <c r="BL90" s="17" t="s">
        <v>215</v>
      </c>
      <c r="BM90" s="17" t="s">
        <v>2278</v>
      </c>
    </row>
    <row r="91" s="1" customFormat="1">
      <c r="B91" s="39"/>
      <c r="C91" s="40"/>
      <c r="D91" s="229" t="s">
        <v>205</v>
      </c>
      <c r="E91" s="40"/>
      <c r="F91" s="230" t="s">
        <v>2279</v>
      </c>
      <c r="G91" s="40"/>
      <c r="H91" s="40"/>
      <c r="I91" s="144"/>
      <c r="J91" s="40"/>
      <c r="K91" s="40"/>
      <c r="L91" s="44"/>
      <c r="M91" s="231"/>
      <c r="N91" s="80"/>
      <c r="O91" s="80"/>
      <c r="P91" s="80"/>
      <c r="Q91" s="80"/>
      <c r="R91" s="80"/>
      <c r="S91" s="80"/>
      <c r="T91" s="81"/>
      <c r="AT91" s="17" t="s">
        <v>205</v>
      </c>
      <c r="AU91" s="17" t="s">
        <v>86</v>
      </c>
    </row>
    <row r="92" s="15" customFormat="1">
      <c r="B92" s="268"/>
      <c r="C92" s="269"/>
      <c r="D92" s="229" t="s">
        <v>299</v>
      </c>
      <c r="E92" s="270" t="s">
        <v>1</v>
      </c>
      <c r="F92" s="271" t="s">
        <v>2280</v>
      </c>
      <c r="G92" s="269"/>
      <c r="H92" s="270" t="s">
        <v>1</v>
      </c>
      <c r="I92" s="272"/>
      <c r="J92" s="269"/>
      <c r="K92" s="269"/>
      <c r="L92" s="273"/>
      <c r="M92" s="274"/>
      <c r="N92" s="275"/>
      <c r="O92" s="275"/>
      <c r="P92" s="275"/>
      <c r="Q92" s="275"/>
      <c r="R92" s="275"/>
      <c r="S92" s="275"/>
      <c r="T92" s="276"/>
      <c r="AT92" s="277" t="s">
        <v>299</v>
      </c>
      <c r="AU92" s="277" t="s">
        <v>86</v>
      </c>
      <c r="AV92" s="15" t="s">
        <v>84</v>
      </c>
      <c r="AW92" s="15" t="s">
        <v>38</v>
      </c>
      <c r="AX92" s="15" t="s">
        <v>77</v>
      </c>
      <c r="AY92" s="277" t="s">
        <v>195</v>
      </c>
    </row>
    <row r="93" s="12" customFormat="1">
      <c r="B93" s="235"/>
      <c r="C93" s="236"/>
      <c r="D93" s="229" t="s">
        <v>299</v>
      </c>
      <c r="E93" s="237" t="s">
        <v>1</v>
      </c>
      <c r="F93" s="238" t="s">
        <v>2281</v>
      </c>
      <c r="G93" s="236"/>
      <c r="H93" s="239">
        <v>1</v>
      </c>
      <c r="I93" s="240"/>
      <c r="J93" s="236"/>
      <c r="K93" s="236"/>
      <c r="L93" s="241"/>
      <c r="M93" s="242"/>
      <c r="N93" s="243"/>
      <c r="O93" s="243"/>
      <c r="P93" s="243"/>
      <c r="Q93" s="243"/>
      <c r="R93" s="243"/>
      <c r="S93" s="243"/>
      <c r="T93" s="244"/>
      <c r="AT93" s="245" t="s">
        <v>299</v>
      </c>
      <c r="AU93" s="245" t="s">
        <v>86</v>
      </c>
      <c r="AV93" s="12" t="s">
        <v>86</v>
      </c>
      <c r="AW93" s="12" t="s">
        <v>38</v>
      </c>
      <c r="AX93" s="12" t="s">
        <v>77</v>
      </c>
      <c r="AY93" s="245" t="s">
        <v>195</v>
      </c>
    </row>
    <row r="94" s="13" customFormat="1">
      <c r="B94" s="246"/>
      <c r="C94" s="247"/>
      <c r="D94" s="229" t="s">
        <v>299</v>
      </c>
      <c r="E94" s="248" t="s">
        <v>1</v>
      </c>
      <c r="F94" s="249" t="s">
        <v>301</v>
      </c>
      <c r="G94" s="247"/>
      <c r="H94" s="250">
        <v>1</v>
      </c>
      <c r="I94" s="251"/>
      <c r="J94" s="247"/>
      <c r="K94" s="247"/>
      <c r="L94" s="252"/>
      <c r="M94" s="289"/>
      <c r="N94" s="290"/>
      <c r="O94" s="290"/>
      <c r="P94" s="290"/>
      <c r="Q94" s="290"/>
      <c r="R94" s="290"/>
      <c r="S94" s="290"/>
      <c r="T94" s="291"/>
      <c r="AT94" s="256" t="s">
        <v>299</v>
      </c>
      <c r="AU94" s="256" t="s">
        <v>86</v>
      </c>
      <c r="AV94" s="13" t="s">
        <v>215</v>
      </c>
      <c r="AW94" s="13" t="s">
        <v>38</v>
      </c>
      <c r="AX94" s="13" t="s">
        <v>84</v>
      </c>
      <c r="AY94" s="256" t="s">
        <v>195</v>
      </c>
    </row>
    <row r="95" s="1" customFormat="1" ht="6.96" customHeight="1">
      <c r="B95" s="58"/>
      <c r="C95" s="59"/>
      <c r="D95" s="59"/>
      <c r="E95" s="59"/>
      <c r="F95" s="59"/>
      <c r="G95" s="59"/>
      <c r="H95" s="59"/>
      <c r="I95" s="168"/>
      <c r="J95" s="59"/>
      <c r="K95" s="59"/>
      <c r="L95" s="44"/>
    </row>
  </sheetData>
  <sheetProtection sheet="1" autoFilter="0" formatColumns="0" formatRows="0" objects="1" scenarios="1" spinCount="100000" saltValue="QKtiRlWEjkkuocz9sxJ/5fc81uTuNKXRH60/5YKwW+R48eogUdhZYYfqq5XFoHLUCVX5FQL5Vit0IUDjFb1TEw==" hashValue="EHdPS2yJgctBJtIgjvpb3yOZMZPyf6/yYC9Djtgu1y/XhJnrGcYSE8cxC2THW90Dv7c3c9n7wcAZwlgOdjgBXQ==" algorithmName="SHA-512" password="CC35"/>
  <autoFilter ref="C86:K94"/>
  <mergeCells count="12">
    <mergeCell ref="E7:H7"/>
    <mergeCell ref="E9:H9"/>
    <mergeCell ref="E11:H11"/>
    <mergeCell ref="E20:H20"/>
    <mergeCell ref="E29:H29"/>
    <mergeCell ref="E50:H50"/>
    <mergeCell ref="E52:H52"/>
    <mergeCell ref="E54:H54"/>
    <mergeCell ref="E75:H75"/>
    <mergeCell ref="E77:H77"/>
    <mergeCell ref="E79:H79"/>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100</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261</v>
      </c>
      <c r="F9" s="1"/>
      <c r="G9" s="1"/>
      <c r="H9" s="1"/>
      <c r="I9" s="144"/>
      <c r="L9" s="44"/>
    </row>
    <row r="10" s="1" customFormat="1" ht="12" customHeight="1">
      <c r="B10" s="44"/>
      <c r="D10" s="142" t="s">
        <v>262</v>
      </c>
      <c r="I10" s="144"/>
      <c r="L10" s="44"/>
    </row>
    <row r="11" s="1" customFormat="1" ht="36.96" customHeight="1">
      <c r="B11" s="44"/>
      <c r="E11" s="145" t="s">
        <v>2282</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
        <v>1</v>
      </c>
      <c r="L25" s="44"/>
    </row>
    <row r="26" s="1" customFormat="1" ht="18" customHeight="1">
      <c r="B26" s="44"/>
      <c r="E26" s="17" t="s">
        <v>2283</v>
      </c>
      <c r="I26" s="146" t="s">
        <v>33</v>
      </c>
      <c r="J26" s="17" t="s">
        <v>1</v>
      </c>
      <c r="L26" s="44"/>
    </row>
    <row r="27" s="1" customFormat="1" ht="6.96" customHeight="1">
      <c r="B27" s="44"/>
      <c r="I27" s="144"/>
      <c r="L27" s="44"/>
    </row>
    <row r="28" s="1" customFormat="1" ht="12" customHeight="1">
      <c r="B28" s="44"/>
      <c r="D28" s="142" t="s">
        <v>41</v>
      </c>
      <c r="I28" s="144"/>
      <c r="L28" s="44"/>
    </row>
    <row r="29" s="7" customFormat="1" ht="16.5" customHeight="1">
      <c r="B29" s="148"/>
      <c r="E29" s="149" t="s">
        <v>1</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ROUND(J86,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ROUND((SUM(BE86:BE88)),  2)</f>
        <v>0</v>
      </c>
      <c r="I35" s="157">
        <v>0.20999999999999999</v>
      </c>
      <c r="J35" s="156">
        <f>ROUND(((SUM(BE86:BE88))*I35),  2)</f>
        <v>0</v>
      </c>
      <c r="L35" s="44"/>
    </row>
    <row r="36" s="1" customFormat="1" ht="14.4" customHeight="1">
      <c r="B36" s="44"/>
      <c r="E36" s="142" t="s">
        <v>49</v>
      </c>
      <c r="F36" s="156">
        <f>ROUND((SUM(BF86:BF88)),  2)</f>
        <v>0</v>
      </c>
      <c r="I36" s="157">
        <v>0.14999999999999999</v>
      </c>
      <c r="J36" s="156">
        <f>ROUND(((SUM(BF86:BF88))*I36),  2)</f>
        <v>0</v>
      </c>
      <c r="L36" s="44"/>
    </row>
    <row r="37" hidden="1" s="1" customFormat="1" ht="14.4" customHeight="1">
      <c r="B37" s="44"/>
      <c r="E37" s="142" t="s">
        <v>50</v>
      </c>
      <c r="F37" s="156">
        <f>ROUND((SUM(BG86:BG88)),  2)</f>
        <v>0</v>
      </c>
      <c r="I37" s="157">
        <v>0.20999999999999999</v>
      </c>
      <c r="J37" s="156">
        <f>0</f>
        <v>0</v>
      </c>
      <c r="L37" s="44"/>
    </row>
    <row r="38" hidden="1" s="1" customFormat="1" ht="14.4" customHeight="1">
      <c r="B38" s="44"/>
      <c r="E38" s="142" t="s">
        <v>51</v>
      </c>
      <c r="F38" s="156">
        <f>ROUND((SUM(BH86:BH88)),  2)</f>
        <v>0</v>
      </c>
      <c r="I38" s="157">
        <v>0.14999999999999999</v>
      </c>
      <c r="J38" s="156">
        <f>0</f>
        <v>0</v>
      </c>
      <c r="L38" s="44"/>
    </row>
    <row r="39" hidden="1" s="1" customFormat="1" ht="14.4" customHeight="1">
      <c r="B39" s="44"/>
      <c r="E39" s="142" t="s">
        <v>52</v>
      </c>
      <c r="F39" s="156">
        <f>ROUND((SUM(BI86:BI88)),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261</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 xml:space="preserve">D.1.4 - Zdravotně technické instalace </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Specialista</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J86</f>
        <v>0</v>
      </c>
      <c r="K63" s="40"/>
      <c r="L63" s="44"/>
      <c r="AU63" s="17" t="s">
        <v>173</v>
      </c>
    </row>
    <row r="64" s="8" customFormat="1" ht="24.96" customHeight="1">
      <c r="B64" s="178"/>
      <c r="C64" s="179"/>
      <c r="D64" s="180" t="s">
        <v>2284</v>
      </c>
      <c r="E64" s="181"/>
      <c r="F64" s="181"/>
      <c r="G64" s="181"/>
      <c r="H64" s="181"/>
      <c r="I64" s="182"/>
      <c r="J64" s="183">
        <f>J87</f>
        <v>0</v>
      </c>
      <c r="K64" s="179"/>
      <c r="L64" s="184"/>
    </row>
    <row r="65" s="1" customFormat="1" ht="21.84" customHeight="1">
      <c r="B65" s="39"/>
      <c r="C65" s="40"/>
      <c r="D65" s="40"/>
      <c r="E65" s="40"/>
      <c r="F65" s="40"/>
      <c r="G65" s="40"/>
      <c r="H65" s="40"/>
      <c r="I65" s="144"/>
      <c r="J65" s="40"/>
      <c r="K65" s="40"/>
      <c r="L65" s="44"/>
    </row>
    <row r="66" s="1" customFormat="1" ht="6.96" customHeight="1">
      <c r="B66" s="58"/>
      <c r="C66" s="59"/>
      <c r="D66" s="59"/>
      <c r="E66" s="59"/>
      <c r="F66" s="59"/>
      <c r="G66" s="59"/>
      <c r="H66" s="59"/>
      <c r="I66" s="168"/>
      <c r="J66" s="59"/>
      <c r="K66" s="59"/>
      <c r="L66" s="44"/>
    </row>
    <row r="70" s="1" customFormat="1" ht="6.96" customHeight="1">
      <c r="B70" s="60"/>
      <c r="C70" s="61"/>
      <c r="D70" s="61"/>
      <c r="E70" s="61"/>
      <c r="F70" s="61"/>
      <c r="G70" s="61"/>
      <c r="H70" s="61"/>
      <c r="I70" s="171"/>
      <c r="J70" s="61"/>
      <c r="K70" s="61"/>
      <c r="L70" s="44"/>
    </row>
    <row r="71" s="1" customFormat="1" ht="24.96" customHeight="1">
      <c r="B71" s="39"/>
      <c r="C71" s="23" t="s">
        <v>180</v>
      </c>
      <c r="D71" s="40"/>
      <c r="E71" s="40"/>
      <c r="F71" s="40"/>
      <c r="G71" s="40"/>
      <c r="H71" s="40"/>
      <c r="I71" s="144"/>
      <c r="J71" s="40"/>
      <c r="K71" s="40"/>
      <c r="L71" s="44"/>
    </row>
    <row r="72" s="1" customFormat="1" ht="6.96" customHeight="1">
      <c r="B72" s="39"/>
      <c r="C72" s="40"/>
      <c r="D72" s="40"/>
      <c r="E72" s="40"/>
      <c r="F72" s="40"/>
      <c r="G72" s="40"/>
      <c r="H72" s="40"/>
      <c r="I72" s="144"/>
      <c r="J72" s="40"/>
      <c r="K72" s="40"/>
      <c r="L72" s="44"/>
    </row>
    <row r="73" s="1" customFormat="1" ht="12" customHeight="1">
      <c r="B73" s="39"/>
      <c r="C73" s="32" t="s">
        <v>16</v>
      </c>
      <c r="D73" s="40"/>
      <c r="E73" s="40"/>
      <c r="F73" s="40"/>
      <c r="G73" s="40"/>
      <c r="H73" s="40"/>
      <c r="I73" s="144"/>
      <c r="J73" s="40"/>
      <c r="K73" s="40"/>
      <c r="L73" s="44"/>
    </row>
    <row r="74" s="1" customFormat="1" ht="16.5" customHeight="1">
      <c r="B74" s="39"/>
      <c r="C74" s="40"/>
      <c r="D74" s="40"/>
      <c r="E74" s="172" t="str">
        <f>E7</f>
        <v>BASKETBALOVÁ HALA BASKETPOINT FRÝDEK-MÍSTEK</v>
      </c>
      <c r="F74" s="32"/>
      <c r="G74" s="32"/>
      <c r="H74" s="32"/>
      <c r="I74" s="144"/>
      <c r="J74" s="40"/>
      <c r="K74" s="40"/>
      <c r="L74" s="44"/>
    </row>
    <row r="75" ht="12" customHeight="1">
      <c r="B75" s="21"/>
      <c r="C75" s="32" t="s">
        <v>167</v>
      </c>
      <c r="D75" s="22"/>
      <c r="E75" s="22"/>
      <c r="F75" s="22"/>
      <c r="G75" s="22"/>
      <c r="H75" s="22"/>
      <c r="I75" s="137"/>
      <c r="J75" s="22"/>
      <c r="K75" s="22"/>
      <c r="L75" s="20"/>
    </row>
    <row r="76" s="1" customFormat="1" ht="16.5" customHeight="1">
      <c r="B76" s="39"/>
      <c r="C76" s="40"/>
      <c r="D76" s="40"/>
      <c r="E76" s="172" t="s">
        <v>261</v>
      </c>
      <c r="F76" s="40"/>
      <c r="G76" s="40"/>
      <c r="H76" s="40"/>
      <c r="I76" s="144"/>
      <c r="J76" s="40"/>
      <c r="K76" s="40"/>
      <c r="L76" s="44"/>
    </row>
    <row r="77" s="1" customFormat="1" ht="12" customHeight="1">
      <c r="B77" s="39"/>
      <c r="C77" s="32" t="s">
        <v>262</v>
      </c>
      <c r="D77" s="40"/>
      <c r="E77" s="40"/>
      <c r="F77" s="40"/>
      <c r="G77" s="40"/>
      <c r="H77" s="40"/>
      <c r="I77" s="144"/>
      <c r="J77" s="40"/>
      <c r="K77" s="40"/>
      <c r="L77" s="44"/>
    </row>
    <row r="78" s="1" customFormat="1" ht="16.5" customHeight="1">
      <c r="B78" s="39"/>
      <c r="C78" s="40"/>
      <c r="D78" s="40"/>
      <c r="E78" s="65" t="str">
        <f>E11</f>
        <v xml:space="preserve">D.1.4 - Zdravotně technické instalace </v>
      </c>
      <c r="F78" s="40"/>
      <c r="G78" s="40"/>
      <c r="H78" s="40"/>
      <c r="I78" s="144"/>
      <c r="J78" s="40"/>
      <c r="K78" s="40"/>
      <c r="L78" s="44"/>
    </row>
    <row r="79" s="1" customFormat="1" ht="6.96" customHeight="1">
      <c r="B79" s="39"/>
      <c r="C79" s="40"/>
      <c r="D79" s="40"/>
      <c r="E79" s="40"/>
      <c r="F79" s="40"/>
      <c r="G79" s="40"/>
      <c r="H79" s="40"/>
      <c r="I79" s="144"/>
      <c r="J79" s="40"/>
      <c r="K79" s="40"/>
      <c r="L79" s="44"/>
    </row>
    <row r="80" s="1" customFormat="1" ht="12" customHeight="1">
      <c r="B80" s="39"/>
      <c r="C80" s="32" t="s">
        <v>22</v>
      </c>
      <c r="D80" s="40"/>
      <c r="E80" s="40"/>
      <c r="F80" s="27" t="str">
        <f>F14</f>
        <v>Frýdek Místek</v>
      </c>
      <c r="G80" s="40"/>
      <c r="H80" s="40"/>
      <c r="I80" s="146" t="s">
        <v>24</v>
      </c>
      <c r="J80" s="68" t="str">
        <f>IF(J14="","",J14)</f>
        <v>11. 8. 2018</v>
      </c>
      <c r="K80" s="40"/>
      <c r="L80" s="44"/>
    </row>
    <row r="81" s="1" customFormat="1" ht="6.96" customHeight="1">
      <c r="B81" s="39"/>
      <c r="C81" s="40"/>
      <c r="D81" s="40"/>
      <c r="E81" s="40"/>
      <c r="F81" s="40"/>
      <c r="G81" s="40"/>
      <c r="H81" s="40"/>
      <c r="I81" s="144"/>
      <c r="J81" s="40"/>
      <c r="K81" s="40"/>
      <c r="L81" s="44"/>
    </row>
    <row r="82" s="1" customFormat="1" ht="13.65" customHeight="1">
      <c r="B82" s="39"/>
      <c r="C82" s="32" t="s">
        <v>30</v>
      </c>
      <c r="D82" s="40"/>
      <c r="E82" s="40"/>
      <c r="F82" s="27" t="str">
        <f>E17</f>
        <v>Basketpoint Frýdek-Místek z.s.</v>
      </c>
      <c r="G82" s="40"/>
      <c r="H82" s="40"/>
      <c r="I82" s="146" t="s">
        <v>36</v>
      </c>
      <c r="J82" s="37" t="str">
        <f>E23</f>
        <v>INPROS FM s.r.o.</v>
      </c>
      <c r="K82" s="40"/>
      <c r="L82" s="44"/>
    </row>
    <row r="83" s="1" customFormat="1" ht="13.65" customHeight="1">
      <c r="B83" s="39"/>
      <c r="C83" s="32" t="s">
        <v>34</v>
      </c>
      <c r="D83" s="40"/>
      <c r="E83" s="40"/>
      <c r="F83" s="27" t="str">
        <f>IF(E20="","",E20)</f>
        <v>Vyplň údaj</v>
      </c>
      <c r="G83" s="40"/>
      <c r="H83" s="40"/>
      <c r="I83" s="146" t="s">
        <v>39</v>
      </c>
      <c r="J83" s="37" t="str">
        <f>E26</f>
        <v>Specialista</v>
      </c>
      <c r="K83" s="40"/>
      <c r="L83" s="44"/>
    </row>
    <row r="84" s="1" customFormat="1" ht="10.32" customHeight="1">
      <c r="B84" s="39"/>
      <c r="C84" s="40"/>
      <c r="D84" s="40"/>
      <c r="E84" s="40"/>
      <c r="F84" s="40"/>
      <c r="G84" s="40"/>
      <c r="H84" s="40"/>
      <c r="I84" s="144"/>
      <c r="J84" s="40"/>
      <c r="K84" s="40"/>
      <c r="L84" s="44"/>
    </row>
    <row r="85" s="10" customFormat="1" ht="29.28"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11" customFormat="1" ht="25.92"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1" customFormat="1" ht="16.5" customHeight="1">
      <c r="B88" s="39"/>
      <c r="C88" s="217" t="s">
        <v>84</v>
      </c>
      <c r="D88" s="217" t="s">
        <v>198</v>
      </c>
      <c r="E88" s="218" t="s">
        <v>2286</v>
      </c>
      <c r="F88" s="219" t="s">
        <v>2287</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2288</v>
      </c>
    </row>
    <row r="89" s="1" customFormat="1" ht="6.96" customHeight="1">
      <c r="B89" s="58"/>
      <c r="C89" s="59"/>
      <c r="D89" s="59"/>
      <c r="E89" s="59"/>
      <c r="F89" s="59"/>
      <c r="G89" s="59"/>
      <c r="H89" s="59"/>
      <c r="I89" s="168"/>
      <c r="J89" s="59"/>
      <c r="K89" s="59"/>
      <c r="L89" s="44"/>
    </row>
  </sheetData>
  <sheetProtection sheet="1" autoFilter="0" formatColumns="0" formatRows="0" objects="1" scenarios="1" spinCount="100000" saltValue="oni/oBXfr8HuacnrX6UUwHHQRD6Db6BqyaT2NnO0ZOBqI7jcLRW2mkxI2hE/LbiUrSArUpNJFuAg4EtQKEC9WQ==" hashValue="hYANhmMS3ssGfQ7l6J2UbAOk8LvbljldgguuFc5UXOQ58LcTGXlExeZ/yWWBd+PTru4hfzHkQdlyxCQJ+objWg==" algorithmName="SHA-512" password="CC35"/>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103</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261</v>
      </c>
      <c r="F9" s="1"/>
      <c r="G9" s="1"/>
      <c r="H9" s="1"/>
      <c r="I9" s="144"/>
      <c r="L9" s="44"/>
    </row>
    <row r="10" s="1" customFormat="1" ht="12" customHeight="1">
      <c r="B10" s="44"/>
      <c r="D10" s="142" t="s">
        <v>262</v>
      </c>
      <c r="I10" s="144"/>
      <c r="L10" s="44"/>
    </row>
    <row r="11" s="1" customFormat="1" ht="36.96" customHeight="1">
      <c r="B11" s="44"/>
      <c r="E11" s="145" t="s">
        <v>2289</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
        <v>1</v>
      </c>
      <c r="L25" s="44"/>
    </row>
    <row r="26" s="1" customFormat="1" ht="18" customHeight="1">
      <c r="B26" s="44"/>
      <c r="E26" s="17" t="s">
        <v>2283</v>
      </c>
      <c r="I26" s="146" t="s">
        <v>33</v>
      </c>
      <c r="J26" s="17" t="s">
        <v>1</v>
      </c>
      <c r="L26" s="44"/>
    </row>
    <row r="27" s="1" customFormat="1" ht="6.96" customHeight="1">
      <c r="B27" s="44"/>
      <c r="I27" s="144"/>
      <c r="L27" s="44"/>
    </row>
    <row r="28" s="1" customFormat="1" ht="12" customHeight="1">
      <c r="B28" s="44"/>
      <c r="D28" s="142" t="s">
        <v>41</v>
      </c>
      <c r="I28" s="144"/>
      <c r="L28" s="44"/>
    </row>
    <row r="29" s="7" customFormat="1" ht="16.5" customHeight="1">
      <c r="B29" s="148"/>
      <c r="E29" s="149" t="s">
        <v>1</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ROUND(J86,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ROUND((SUM(BE86:BE88)),  2)</f>
        <v>0</v>
      </c>
      <c r="I35" s="157">
        <v>0.20999999999999999</v>
      </c>
      <c r="J35" s="156">
        <f>ROUND(((SUM(BE86:BE88))*I35),  2)</f>
        <v>0</v>
      </c>
      <c r="L35" s="44"/>
    </row>
    <row r="36" s="1" customFormat="1" ht="14.4" customHeight="1">
      <c r="B36" s="44"/>
      <c r="E36" s="142" t="s">
        <v>49</v>
      </c>
      <c r="F36" s="156">
        <f>ROUND((SUM(BF86:BF88)),  2)</f>
        <v>0</v>
      </c>
      <c r="I36" s="157">
        <v>0.14999999999999999</v>
      </c>
      <c r="J36" s="156">
        <f>ROUND(((SUM(BF86:BF88))*I36),  2)</f>
        <v>0</v>
      </c>
      <c r="L36" s="44"/>
    </row>
    <row r="37" hidden="1" s="1" customFormat="1" ht="14.4" customHeight="1">
      <c r="B37" s="44"/>
      <c r="E37" s="142" t="s">
        <v>50</v>
      </c>
      <c r="F37" s="156">
        <f>ROUND((SUM(BG86:BG88)),  2)</f>
        <v>0</v>
      </c>
      <c r="I37" s="157">
        <v>0.20999999999999999</v>
      </c>
      <c r="J37" s="156">
        <f>0</f>
        <v>0</v>
      </c>
      <c r="L37" s="44"/>
    </row>
    <row r="38" hidden="1" s="1" customFormat="1" ht="14.4" customHeight="1">
      <c r="B38" s="44"/>
      <c r="E38" s="142" t="s">
        <v>51</v>
      </c>
      <c r="F38" s="156">
        <f>ROUND((SUM(BH86:BH88)),  2)</f>
        <v>0</v>
      </c>
      <c r="I38" s="157">
        <v>0.14999999999999999</v>
      </c>
      <c r="J38" s="156">
        <f>0</f>
        <v>0</v>
      </c>
      <c r="L38" s="44"/>
    </row>
    <row r="39" hidden="1" s="1" customFormat="1" ht="14.4" customHeight="1">
      <c r="B39" s="44"/>
      <c r="E39" s="142" t="s">
        <v>52</v>
      </c>
      <c r="F39" s="156">
        <f>ROUND((SUM(BI86:BI88)),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261</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D.1.5 - Vzduchotechnika, chlazení</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Specialista</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J86</f>
        <v>0</v>
      </c>
      <c r="K63" s="40"/>
      <c r="L63" s="44"/>
      <c r="AU63" s="17" t="s">
        <v>173</v>
      </c>
    </row>
    <row r="64" s="8" customFormat="1" ht="24.96" customHeight="1">
      <c r="B64" s="178"/>
      <c r="C64" s="179"/>
      <c r="D64" s="180" t="s">
        <v>2284</v>
      </c>
      <c r="E64" s="181"/>
      <c r="F64" s="181"/>
      <c r="G64" s="181"/>
      <c r="H64" s="181"/>
      <c r="I64" s="182"/>
      <c r="J64" s="183">
        <f>J87</f>
        <v>0</v>
      </c>
      <c r="K64" s="179"/>
      <c r="L64" s="184"/>
    </row>
    <row r="65" s="1" customFormat="1" ht="21.84" customHeight="1">
      <c r="B65" s="39"/>
      <c r="C65" s="40"/>
      <c r="D65" s="40"/>
      <c r="E65" s="40"/>
      <c r="F65" s="40"/>
      <c r="G65" s="40"/>
      <c r="H65" s="40"/>
      <c r="I65" s="144"/>
      <c r="J65" s="40"/>
      <c r="K65" s="40"/>
      <c r="L65" s="44"/>
    </row>
    <row r="66" s="1" customFormat="1" ht="6.96" customHeight="1">
      <c r="B66" s="58"/>
      <c r="C66" s="59"/>
      <c r="D66" s="59"/>
      <c r="E66" s="59"/>
      <c r="F66" s="59"/>
      <c r="G66" s="59"/>
      <c r="H66" s="59"/>
      <c r="I66" s="168"/>
      <c r="J66" s="59"/>
      <c r="K66" s="59"/>
      <c r="L66" s="44"/>
    </row>
    <row r="70" s="1" customFormat="1" ht="6.96" customHeight="1">
      <c r="B70" s="60"/>
      <c r="C70" s="61"/>
      <c r="D70" s="61"/>
      <c r="E70" s="61"/>
      <c r="F70" s="61"/>
      <c r="G70" s="61"/>
      <c r="H70" s="61"/>
      <c r="I70" s="171"/>
      <c r="J70" s="61"/>
      <c r="K70" s="61"/>
      <c r="L70" s="44"/>
    </row>
    <row r="71" s="1" customFormat="1" ht="24.96" customHeight="1">
      <c r="B71" s="39"/>
      <c r="C71" s="23" t="s">
        <v>180</v>
      </c>
      <c r="D71" s="40"/>
      <c r="E71" s="40"/>
      <c r="F71" s="40"/>
      <c r="G71" s="40"/>
      <c r="H71" s="40"/>
      <c r="I71" s="144"/>
      <c r="J71" s="40"/>
      <c r="K71" s="40"/>
      <c r="L71" s="44"/>
    </row>
    <row r="72" s="1" customFormat="1" ht="6.96" customHeight="1">
      <c r="B72" s="39"/>
      <c r="C72" s="40"/>
      <c r="D72" s="40"/>
      <c r="E72" s="40"/>
      <c r="F72" s="40"/>
      <c r="G72" s="40"/>
      <c r="H72" s="40"/>
      <c r="I72" s="144"/>
      <c r="J72" s="40"/>
      <c r="K72" s="40"/>
      <c r="L72" s="44"/>
    </row>
    <row r="73" s="1" customFormat="1" ht="12" customHeight="1">
      <c r="B73" s="39"/>
      <c r="C73" s="32" t="s">
        <v>16</v>
      </c>
      <c r="D73" s="40"/>
      <c r="E73" s="40"/>
      <c r="F73" s="40"/>
      <c r="G73" s="40"/>
      <c r="H73" s="40"/>
      <c r="I73" s="144"/>
      <c r="J73" s="40"/>
      <c r="K73" s="40"/>
      <c r="L73" s="44"/>
    </row>
    <row r="74" s="1" customFormat="1" ht="16.5" customHeight="1">
      <c r="B74" s="39"/>
      <c r="C74" s="40"/>
      <c r="D74" s="40"/>
      <c r="E74" s="172" t="str">
        <f>E7</f>
        <v>BASKETBALOVÁ HALA BASKETPOINT FRÝDEK-MÍSTEK</v>
      </c>
      <c r="F74" s="32"/>
      <c r="G74" s="32"/>
      <c r="H74" s="32"/>
      <c r="I74" s="144"/>
      <c r="J74" s="40"/>
      <c r="K74" s="40"/>
      <c r="L74" s="44"/>
    </row>
    <row r="75" ht="12" customHeight="1">
      <c r="B75" s="21"/>
      <c r="C75" s="32" t="s">
        <v>167</v>
      </c>
      <c r="D75" s="22"/>
      <c r="E75" s="22"/>
      <c r="F75" s="22"/>
      <c r="G75" s="22"/>
      <c r="H75" s="22"/>
      <c r="I75" s="137"/>
      <c r="J75" s="22"/>
      <c r="K75" s="22"/>
      <c r="L75" s="20"/>
    </row>
    <row r="76" s="1" customFormat="1" ht="16.5" customHeight="1">
      <c r="B76" s="39"/>
      <c r="C76" s="40"/>
      <c r="D76" s="40"/>
      <c r="E76" s="172" t="s">
        <v>261</v>
      </c>
      <c r="F76" s="40"/>
      <c r="G76" s="40"/>
      <c r="H76" s="40"/>
      <c r="I76" s="144"/>
      <c r="J76" s="40"/>
      <c r="K76" s="40"/>
      <c r="L76" s="44"/>
    </row>
    <row r="77" s="1" customFormat="1" ht="12" customHeight="1">
      <c r="B77" s="39"/>
      <c r="C77" s="32" t="s">
        <v>262</v>
      </c>
      <c r="D77" s="40"/>
      <c r="E77" s="40"/>
      <c r="F77" s="40"/>
      <c r="G77" s="40"/>
      <c r="H77" s="40"/>
      <c r="I77" s="144"/>
      <c r="J77" s="40"/>
      <c r="K77" s="40"/>
      <c r="L77" s="44"/>
    </row>
    <row r="78" s="1" customFormat="1" ht="16.5" customHeight="1">
      <c r="B78" s="39"/>
      <c r="C78" s="40"/>
      <c r="D78" s="40"/>
      <c r="E78" s="65" t="str">
        <f>E11</f>
        <v>D.1.5 - Vzduchotechnika, chlazení</v>
      </c>
      <c r="F78" s="40"/>
      <c r="G78" s="40"/>
      <c r="H78" s="40"/>
      <c r="I78" s="144"/>
      <c r="J78" s="40"/>
      <c r="K78" s="40"/>
      <c r="L78" s="44"/>
    </row>
    <row r="79" s="1" customFormat="1" ht="6.96" customHeight="1">
      <c r="B79" s="39"/>
      <c r="C79" s="40"/>
      <c r="D79" s="40"/>
      <c r="E79" s="40"/>
      <c r="F79" s="40"/>
      <c r="G79" s="40"/>
      <c r="H79" s="40"/>
      <c r="I79" s="144"/>
      <c r="J79" s="40"/>
      <c r="K79" s="40"/>
      <c r="L79" s="44"/>
    </row>
    <row r="80" s="1" customFormat="1" ht="12" customHeight="1">
      <c r="B80" s="39"/>
      <c r="C80" s="32" t="s">
        <v>22</v>
      </c>
      <c r="D80" s="40"/>
      <c r="E80" s="40"/>
      <c r="F80" s="27" t="str">
        <f>F14</f>
        <v>Frýdek Místek</v>
      </c>
      <c r="G80" s="40"/>
      <c r="H80" s="40"/>
      <c r="I80" s="146" t="s">
        <v>24</v>
      </c>
      <c r="J80" s="68" t="str">
        <f>IF(J14="","",J14)</f>
        <v>11. 8. 2018</v>
      </c>
      <c r="K80" s="40"/>
      <c r="L80" s="44"/>
    </row>
    <row r="81" s="1" customFormat="1" ht="6.96" customHeight="1">
      <c r="B81" s="39"/>
      <c r="C81" s="40"/>
      <c r="D81" s="40"/>
      <c r="E81" s="40"/>
      <c r="F81" s="40"/>
      <c r="G81" s="40"/>
      <c r="H81" s="40"/>
      <c r="I81" s="144"/>
      <c r="J81" s="40"/>
      <c r="K81" s="40"/>
      <c r="L81" s="44"/>
    </row>
    <row r="82" s="1" customFormat="1" ht="13.65" customHeight="1">
      <c r="B82" s="39"/>
      <c r="C82" s="32" t="s">
        <v>30</v>
      </c>
      <c r="D82" s="40"/>
      <c r="E82" s="40"/>
      <c r="F82" s="27" t="str">
        <f>E17</f>
        <v>Basketpoint Frýdek-Místek z.s.</v>
      </c>
      <c r="G82" s="40"/>
      <c r="H82" s="40"/>
      <c r="I82" s="146" t="s">
        <v>36</v>
      </c>
      <c r="J82" s="37" t="str">
        <f>E23</f>
        <v>INPROS FM s.r.o.</v>
      </c>
      <c r="K82" s="40"/>
      <c r="L82" s="44"/>
    </row>
    <row r="83" s="1" customFormat="1" ht="13.65" customHeight="1">
      <c r="B83" s="39"/>
      <c r="C83" s="32" t="s">
        <v>34</v>
      </c>
      <c r="D83" s="40"/>
      <c r="E83" s="40"/>
      <c r="F83" s="27" t="str">
        <f>IF(E20="","",E20)</f>
        <v>Vyplň údaj</v>
      </c>
      <c r="G83" s="40"/>
      <c r="H83" s="40"/>
      <c r="I83" s="146" t="s">
        <v>39</v>
      </c>
      <c r="J83" s="37" t="str">
        <f>E26</f>
        <v>Specialista</v>
      </c>
      <c r="K83" s="40"/>
      <c r="L83" s="44"/>
    </row>
    <row r="84" s="1" customFormat="1" ht="10.32" customHeight="1">
      <c r="B84" s="39"/>
      <c r="C84" s="40"/>
      <c r="D84" s="40"/>
      <c r="E84" s="40"/>
      <c r="F84" s="40"/>
      <c r="G84" s="40"/>
      <c r="H84" s="40"/>
      <c r="I84" s="144"/>
      <c r="J84" s="40"/>
      <c r="K84" s="40"/>
      <c r="L84" s="44"/>
    </row>
    <row r="85" s="10" customFormat="1" ht="29.28"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11" customFormat="1" ht="25.92"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1" customFormat="1" ht="16.5" customHeight="1">
      <c r="B88" s="39"/>
      <c r="C88" s="217" t="s">
        <v>84</v>
      </c>
      <c r="D88" s="217" t="s">
        <v>198</v>
      </c>
      <c r="E88" s="218" t="s">
        <v>2286</v>
      </c>
      <c r="F88" s="219" t="s">
        <v>2290</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2291</v>
      </c>
    </row>
    <row r="89" s="1" customFormat="1" ht="6.96" customHeight="1">
      <c r="B89" s="58"/>
      <c r="C89" s="59"/>
      <c r="D89" s="59"/>
      <c r="E89" s="59"/>
      <c r="F89" s="59"/>
      <c r="G89" s="59"/>
      <c r="H89" s="59"/>
      <c r="I89" s="168"/>
      <c r="J89" s="59"/>
      <c r="K89" s="59"/>
      <c r="L89" s="44"/>
    </row>
  </sheetData>
  <sheetProtection sheet="1" autoFilter="0" formatColumns="0" formatRows="0" objects="1" scenarios="1" spinCount="100000" saltValue="SOFiM99oX/+xm+VytAodYbmvwWAIr/n7aLP/NQtwbRbRZlrivZJWNRiDDpUTVNDLXiUa4On/6MNfEcBPEF/xKA==" hashValue="4P1ZdAwb5oumGZ1i5u0wrOrx5t4Khb8zBNLlov6JTD1zxAb0hirpWugBMhcV9Xks83ySQZ/DPWM1TSa51GaGLw==" algorithmName="SHA-512" password="CC35"/>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106</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261</v>
      </c>
      <c r="F9" s="1"/>
      <c r="G9" s="1"/>
      <c r="H9" s="1"/>
      <c r="I9" s="144"/>
      <c r="L9" s="44"/>
    </row>
    <row r="10" s="1" customFormat="1" ht="12" customHeight="1">
      <c r="B10" s="44"/>
      <c r="D10" s="142" t="s">
        <v>262</v>
      </c>
      <c r="I10" s="144"/>
      <c r="L10" s="44"/>
    </row>
    <row r="11" s="1" customFormat="1" ht="36.96" customHeight="1">
      <c r="B11" s="44"/>
      <c r="E11" s="145" t="s">
        <v>2292</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
        <v>1</v>
      </c>
      <c r="L25" s="44"/>
    </row>
    <row r="26" s="1" customFormat="1" ht="18" customHeight="1">
      <c r="B26" s="44"/>
      <c r="E26" s="17" t="s">
        <v>2283</v>
      </c>
      <c r="I26" s="146" t="s">
        <v>33</v>
      </c>
      <c r="J26" s="17" t="s">
        <v>1</v>
      </c>
      <c r="L26" s="44"/>
    </row>
    <row r="27" s="1" customFormat="1" ht="6.96" customHeight="1">
      <c r="B27" s="44"/>
      <c r="I27" s="144"/>
      <c r="L27" s="44"/>
    </row>
    <row r="28" s="1" customFormat="1" ht="12" customHeight="1">
      <c r="B28" s="44"/>
      <c r="D28" s="142" t="s">
        <v>41</v>
      </c>
      <c r="I28" s="144"/>
      <c r="L28" s="44"/>
    </row>
    <row r="29" s="7" customFormat="1" ht="16.5" customHeight="1">
      <c r="B29" s="148"/>
      <c r="E29" s="149" t="s">
        <v>1</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ROUND(J86,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ROUND((SUM(BE86:BE88)),  2)</f>
        <v>0</v>
      </c>
      <c r="I35" s="157">
        <v>0.20999999999999999</v>
      </c>
      <c r="J35" s="156">
        <f>ROUND(((SUM(BE86:BE88))*I35),  2)</f>
        <v>0</v>
      </c>
      <c r="L35" s="44"/>
    </row>
    <row r="36" s="1" customFormat="1" ht="14.4" customHeight="1">
      <c r="B36" s="44"/>
      <c r="E36" s="142" t="s">
        <v>49</v>
      </c>
      <c r="F36" s="156">
        <f>ROUND((SUM(BF86:BF88)),  2)</f>
        <v>0</v>
      </c>
      <c r="I36" s="157">
        <v>0.14999999999999999</v>
      </c>
      <c r="J36" s="156">
        <f>ROUND(((SUM(BF86:BF88))*I36),  2)</f>
        <v>0</v>
      </c>
      <c r="L36" s="44"/>
    </row>
    <row r="37" hidden="1" s="1" customFormat="1" ht="14.4" customHeight="1">
      <c r="B37" s="44"/>
      <c r="E37" s="142" t="s">
        <v>50</v>
      </c>
      <c r="F37" s="156">
        <f>ROUND((SUM(BG86:BG88)),  2)</f>
        <v>0</v>
      </c>
      <c r="I37" s="157">
        <v>0.20999999999999999</v>
      </c>
      <c r="J37" s="156">
        <f>0</f>
        <v>0</v>
      </c>
      <c r="L37" s="44"/>
    </row>
    <row r="38" hidden="1" s="1" customFormat="1" ht="14.4" customHeight="1">
      <c r="B38" s="44"/>
      <c r="E38" s="142" t="s">
        <v>51</v>
      </c>
      <c r="F38" s="156">
        <f>ROUND((SUM(BH86:BH88)),  2)</f>
        <v>0</v>
      </c>
      <c r="I38" s="157">
        <v>0.14999999999999999</v>
      </c>
      <c r="J38" s="156">
        <f>0</f>
        <v>0</v>
      </c>
      <c r="L38" s="44"/>
    </row>
    <row r="39" hidden="1" s="1" customFormat="1" ht="14.4" customHeight="1">
      <c r="B39" s="44"/>
      <c r="E39" s="142" t="s">
        <v>52</v>
      </c>
      <c r="F39" s="156">
        <f>ROUND((SUM(BI86:BI88)),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261</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D.1.6 - Vytápění</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Specialista</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J86</f>
        <v>0</v>
      </c>
      <c r="K63" s="40"/>
      <c r="L63" s="44"/>
      <c r="AU63" s="17" t="s">
        <v>173</v>
      </c>
    </row>
    <row r="64" s="8" customFormat="1" ht="24.96" customHeight="1">
      <c r="B64" s="178"/>
      <c r="C64" s="179"/>
      <c r="D64" s="180" t="s">
        <v>2284</v>
      </c>
      <c r="E64" s="181"/>
      <c r="F64" s="181"/>
      <c r="G64" s="181"/>
      <c r="H64" s="181"/>
      <c r="I64" s="182"/>
      <c r="J64" s="183">
        <f>J87</f>
        <v>0</v>
      </c>
      <c r="K64" s="179"/>
      <c r="L64" s="184"/>
    </row>
    <row r="65" s="1" customFormat="1" ht="21.84" customHeight="1">
      <c r="B65" s="39"/>
      <c r="C65" s="40"/>
      <c r="D65" s="40"/>
      <c r="E65" s="40"/>
      <c r="F65" s="40"/>
      <c r="G65" s="40"/>
      <c r="H65" s="40"/>
      <c r="I65" s="144"/>
      <c r="J65" s="40"/>
      <c r="K65" s="40"/>
      <c r="L65" s="44"/>
    </row>
    <row r="66" s="1" customFormat="1" ht="6.96" customHeight="1">
      <c r="B66" s="58"/>
      <c r="C66" s="59"/>
      <c r="D66" s="59"/>
      <c r="E66" s="59"/>
      <c r="F66" s="59"/>
      <c r="G66" s="59"/>
      <c r="H66" s="59"/>
      <c r="I66" s="168"/>
      <c r="J66" s="59"/>
      <c r="K66" s="59"/>
      <c r="L66" s="44"/>
    </row>
    <row r="70" s="1" customFormat="1" ht="6.96" customHeight="1">
      <c r="B70" s="60"/>
      <c r="C70" s="61"/>
      <c r="D70" s="61"/>
      <c r="E70" s="61"/>
      <c r="F70" s="61"/>
      <c r="G70" s="61"/>
      <c r="H70" s="61"/>
      <c r="I70" s="171"/>
      <c r="J70" s="61"/>
      <c r="K70" s="61"/>
      <c r="L70" s="44"/>
    </row>
    <row r="71" s="1" customFormat="1" ht="24.96" customHeight="1">
      <c r="B71" s="39"/>
      <c r="C71" s="23" t="s">
        <v>180</v>
      </c>
      <c r="D71" s="40"/>
      <c r="E71" s="40"/>
      <c r="F71" s="40"/>
      <c r="G71" s="40"/>
      <c r="H71" s="40"/>
      <c r="I71" s="144"/>
      <c r="J71" s="40"/>
      <c r="K71" s="40"/>
      <c r="L71" s="44"/>
    </row>
    <row r="72" s="1" customFormat="1" ht="6.96" customHeight="1">
      <c r="B72" s="39"/>
      <c r="C72" s="40"/>
      <c r="D72" s="40"/>
      <c r="E72" s="40"/>
      <c r="F72" s="40"/>
      <c r="G72" s="40"/>
      <c r="H72" s="40"/>
      <c r="I72" s="144"/>
      <c r="J72" s="40"/>
      <c r="K72" s="40"/>
      <c r="L72" s="44"/>
    </row>
    <row r="73" s="1" customFormat="1" ht="12" customHeight="1">
      <c r="B73" s="39"/>
      <c r="C73" s="32" t="s">
        <v>16</v>
      </c>
      <c r="D73" s="40"/>
      <c r="E73" s="40"/>
      <c r="F73" s="40"/>
      <c r="G73" s="40"/>
      <c r="H73" s="40"/>
      <c r="I73" s="144"/>
      <c r="J73" s="40"/>
      <c r="K73" s="40"/>
      <c r="L73" s="44"/>
    </row>
    <row r="74" s="1" customFormat="1" ht="16.5" customHeight="1">
      <c r="B74" s="39"/>
      <c r="C74" s="40"/>
      <c r="D74" s="40"/>
      <c r="E74" s="172" t="str">
        <f>E7</f>
        <v>BASKETBALOVÁ HALA BASKETPOINT FRÝDEK-MÍSTEK</v>
      </c>
      <c r="F74" s="32"/>
      <c r="G74" s="32"/>
      <c r="H74" s="32"/>
      <c r="I74" s="144"/>
      <c r="J74" s="40"/>
      <c r="K74" s="40"/>
      <c r="L74" s="44"/>
    </row>
    <row r="75" ht="12" customHeight="1">
      <c r="B75" s="21"/>
      <c r="C75" s="32" t="s">
        <v>167</v>
      </c>
      <c r="D75" s="22"/>
      <c r="E75" s="22"/>
      <c r="F75" s="22"/>
      <c r="G75" s="22"/>
      <c r="H75" s="22"/>
      <c r="I75" s="137"/>
      <c r="J75" s="22"/>
      <c r="K75" s="22"/>
      <c r="L75" s="20"/>
    </row>
    <row r="76" s="1" customFormat="1" ht="16.5" customHeight="1">
      <c r="B76" s="39"/>
      <c r="C76" s="40"/>
      <c r="D76" s="40"/>
      <c r="E76" s="172" t="s">
        <v>261</v>
      </c>
      <c r="F76" s="40"/>
      <c r="G76" s="40"/>
      <c r="H76" s="40"/>
      <c r="I76" s="144"/>
      <c r="J76" s="40"/>
      <c r="K76" s="40"/>
      <c r="L76" s="44"/>
    </row>
    <row r="77" s="1" customFormat="1" ht="12" customHeight="1">
      <c r="B77" s="39"/>
      <c r="C77" s="32" t="s">
        <v>262</v>
      </c>
      <c r="D77" s="40"/>
      <c r="E77" s="40"/>
      <c r="F77" s="40"/>
      <c r="G77" s="40"/>
      <c r="H77" s="40"/>
      <c r="I77" s="144"/>
      <c r="J77" s="40"/>
      <c r="K77" s="40"/>
      <c r="L77" s="44"/>
    </row>
    <row r="78" s="1" customFormat="1" ht="16.5" customHeight="1">
      <c r="B78" s="39"/>
      <c r="C78" s="40"/>
      <c r="D78" s="40"/>
      <c r="E78" s="65" t="str">
        <f>E11</f>
        <v>D.1.6 - Vytápění</v>
      </c>
      <c r="F78" s="40"/>
      <c r="G78" s="40"/>
      <c r="H78" s="40"/>
      <c r="I78" s="144"/>
      <c r="J78" s="40"/>
      <c r="K78" s="40"/>
      <c r="L78" s="44"/>
    </row>
    <row r="79" s="1" customFormat="1" ht="6.96" customHeight="1">
      <c r="B79" s="39"/>
      <c r="C79" s="40"/>
      <c r="D79" s="40"/>
      <c r="E79" s="40"/>
      <c r="F79" s="40"/>
      <c r="G79" s="40"/>
      <c r="H79" s="40"/>
      <c r="I79" s="144"/>
      <c r="J79" s="40"/>
      <c r="K79" s="40"/>
      <c r="L79" s="44"/>
    </row>
    <row r="80" s="1" customFormat="1" ht="12" customHeight="1">
      <c r="B80" s="39"/>
      <c r="C80" s="32" t="s">
        <v>22</v>
      </c>
      <c r="D80" s="40"/>
      <c r="E80" s="40"/>
      <c r="F80" s="27" t="str">
        <f>F14</f>
        <v>Frýdek Místek</v>
      </c>
      <c r="G80" s="40"/>
      <c r="H80" s="40"/>
      <c r="I80" s="146" t="s">
        <v>24</v>
      </c>
      <c r="J80" s="68" t="str">
        <f>IF(J14="","",J14)</f>
        <v>11. 8. 2018</v>
      </c>
      <c r="K80" s="40"/>
      <c r="L80" s="44"/>
    </row>
    <row r="81" s="1" customFormat="1" ht="6.96" customHeight="1">
      <c r="B81" s="39"/>
      <c r="C81" s="40"/>
      <c r="D81" s="40"/>
      <c r="E81" s="40"/>
      <c r="F81" s="40"/>
      <c r="G81" s="40"/>
      <c r="H81" s="40"/>
      <c r="I81" s="144"/>
      <c r="J81" s="40"/>
      <c r="K81" s="40"/>
      <c r="L81" s="44"/>
    </row>
    <row r="82" s="1" customFormat="1" ht="13.65" customHeight="1">
      <c r="B82" s="39"/>
      <c r="C82" s="32" t="s">
        <v>30</v>
      </c>
      <c r="D82" s="40"/>
      <c r="E82" s="40"/>
      <c r="F82" s="27" t="str">
        <f>E17</f>
        <v>Basketpoint Frýdek-Místek z.s.</v>
      </c>
      <c r="G82" s="40"/>
      <c r="H82" s="40"/>
      <c r="I82" s="146" t="s">
        <v>36</v>
      </c>
      <c r="J82" s="37" t="str">
        <f>E23</f>
        <v>INPROS FM s.r.o.</v>
      </c>
      <c r="K82" s="40"/>
      <c r="L82" s="44"/>
    </row>
    <row r="83" s="1" customFormat="1" ht="13.65" customHeight="1">
      <c r="B83" s="39"/>
      <c r="C83" s="32" t="s">
        <v>34</v>
      </c>
      <c r="D83" s="40"/>
      <c r="E83" s="40"/>
      <c r="F83" s="27" t="str">
        <f>IF(E20="","",E20)</f>
        <v>Vyplň údaj</v>
      </c>
      <c r="G83" s="40"/>
      <c r="H83" s="40"/>
      <c r="I83" s="146" t="s">
        <v>39</v>
      </c>
      <c r="J83" s="37" t="str">
        <f>E26</f>
        <v>Specialista</v>
      </c>
      <c r="K83" s="40"/>
      <c r="L83" s="44"/>
    </row>
    <row r="84" s="1" customFormat="1" ht="10.32" customHeight="1">
      <c r="B84" s="39"/>
      <c r="C84" s="40"/>
      <c r="D84" s="40"/>
      <c r="E84" s="40"/>
      <c r="F84" s="40"/>
      <c r="G84" s="40"/>
      <c r="H84" s="40"/>
      <c r="I84" s="144"/>
      <c r="J84" s="40"/>
      <c r="K84" s="40"/>
      <c r="L84" s="44"/>
    </row>
    <row r="85" s="10" customFormat="1" ht="29.28"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11" customFormat="1" ht="25.92"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1" customFormat="1" ht="16.5" customHeight="1">
      <c r="B88" s="39"/>
      <c r="C88" s="217" t="s">
        <v>84</v>
      </c>
      <c r="D88" s="217" t="s">
        <v>198</v>
      </c>
      <c r="E88" s="218" t="s">
        <v>2286</v>
      </c>
      <c r="F88" s="219" t="s">
        <v>2293</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2294</v>
      </c>
    </row>
    <row r="89" s="1" customFormat="1" ht="6.96" customHeight="1">
      <c r="B89" s="58"/>
      <c r="C89" s="59"/>
      <c r="D89" s="59"/>
      <c r="E89" s="59"/>
      <c r="F89" s="59"/>
      <c r="G89" s="59"/>
      <c r="H89" s="59"/>
      <c r="I89" s="168"/>
      <c r="J89" s="59"/>
      <c r="K89" s="59"/>
      <c r="L89" s="44"/>
    </row>
  </sheetData>
  <sheetProtection sheet="1" autoFilter="0" formatColumns="0" formatRows="0" objects="1" scenarios="1" spinCount="100000" saltValue="cCjv2+7DQxywPW6XrtL3WbXhc24Jotls6bIvgGttXayHcicG850Pl+EMw8oZzT1kcpxT6VuNB+98e6wL4+3Ysw==" hashValue="P2gy0CD88huYXVJqKncPuZG2xPRXE+RenOYexo084hyFVd8lTZse+nLnNXdUUB+/WPPIcfWSp5PjjETjEgaK/w==" algorithmName="SHA-512" password="CC35"/>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109</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261</v>
      </c>
      <c r="F9" s="1"/>
      <c r="G9" s="1"/>
      <c r="H9" s="1"/>
      <c r="I9" s="144"/>
      <c r="L9" s="44"/>
    </row>
    <row r="10" s="1" customFormat="1" ht="12" customHeight="1">
      <c r="B10" s="44"/>
      <c r="D10" s="142" t="s">
        <v>262</v>
      </c>
      <c r="I10" s="144"/>
      <c r="L10" s="44"/>
    </row>
    <row r="11" s="1" customFormat="1" ht="36.96" customHeight="1">
      <c r="B11" s="44"/>
      <c r="E11" s="145" t="s">
        <v>2295</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
        <v>1</v>
      </c>
      <c r="L25" s="44"/>
    </row>
    <row r="26" s="1" customFormat="1" ht="18" customHeight="1">
      <c r="B26" s="44"/>
      <c r="E26" s="17" t="s">
        <v>2283</v>
      </c>
      <c r="I26" s="146" t="s">
        <v>33</v>
      </c>
      <c r="J26" s="17" t="s">
        <v>1</v>
      </c>
      <c r="L26" s="44"/>
    </row>
    <row r="27" s="1" customFormat="1" ht="6.96" customHeight="1">
      <c r="B27" s="44"/>
      <c r="I27" s="144"/>
      <c r="L27" s="44"/>
    </row>
    <row r="28" s="1" customFormat="1" ht="12" customHeight="1">
      <c r="B28" s="44"/>
      <c r="D28" s="142" t="s">
        <v>41</v>
      </c>
      <c r="I28" s="144"/>
      <c r="L28" s="44"/>
    </row>
    <row r="29" s="7" customFormat="1" ht="16.5" customHeight="1">
      <c r="B29" s="148"/>
      <c r="E29" s="149" t="s">
        <v>1</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ROUND(J86,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ROUND((SUM(BE86:BE88)),  2)</f>
        <v>0</v>
      </c>
      <c r="I35" s="157">
        <v>0.20999999999999999</v>
      </c>
      <c r="J35" s="156">
        <f>ROUND(((SUM(BE86:BE88))*I35),  2)</f>
        <v>0</v>
      </c>
      <c r="L35" s="44"/>
    </row>
    <row r="36" s="1" customFormat="1" ht="14.4" customHeight="1">
      <c r="B36" s="44"/>
      <c r="E36" s="142" t="s">
        <v>49</v>
      </c>
      <c r="F36" s="156">
        <f>ROUND((SUM(BF86:BF88)),  2)</f>
        <v>0</v>
      </c>
      <c r="I36" s="157">
        <v>0.14999999999999999</v>
      </c>
      <c r="J36" s="156">
        <f>ROUND(((SUM(BF86:BF88))*I36),  2)</f>
        <v>0</v>
      </c>
      <c r="L36" s="44"/>
    </row>
    <row r="37" hidden="1" s="1" customFormat="1" ht="14.4" customHeight="1">
      <c r="B37" s="44"/>
      <c r="E37" s="142" t="s">
        <v>50</v>
      </c>
      <c r="F37" s="156">
        <f>ROUND((SUM(BG86:BG88)),  2)</f>
        <v>0</v>
      </c>
      <c r="I37" s="157">
        <v>0.20999999999999999</v>
      </c>
      <c r="J37" s="156">
        <f>0</f>
        <v>0</v>
      </c>
      <c r="L37" s="44"/>
    </row>
    <row r="38" hidden="1" s="1" customFormat="1" ht="14.4" customHeight="1">
      <c r="B38" s="44"/>
      <c r="E38" s="142" t="s">
        <v>51</v>
      </c>
      <c r="F38" s="156">
        <f>ROUND((SUM(BH86:BH88)),  2)</f>
        <v>0</v>
      </c>
      <c r="I38" s="157">
        <v>0.14999999999999999</v>
      </c>
      <c r="J38" s="156">
        <f>0</f>
        <v>0</v>
      </c>
      <c r="L38" s="44"/>
    </row>
    <row r="39" hidden="1" s="1" customFormat="1" ht="14.4" customHeight="1">
      <c r="B39" s="44"/>
      <c r="E39" s="142" t="s">
        <v>52</v>
      </c>
      <c r="F39" s="156">
        <f>ROUND((SUM(BI86:BI88)),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261</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D.1.7 - Plynoinstalace</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Specialista</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J86</f>
        <v>0</v>
      </c>
      <c r="K63" s="40"/>
      <c r="L63" s="44"/>
      <c r="AU63" s="17" t="s">
        <v>173</v>
      </c>
    </row>
    <row r="64" s="8" customFormat="1" ht="24.96" customHeight="1">
      <c r="B64" s="178"/>
      <c r="C64" s="179"/>
      <c r="D64" s="180" t="s">
        <v>2284</v>
      </c>
      <c r="E64" s="181"/>
      <c r="F64" s="181"/>
      <c r="G64" s="181"/>
      <c r="H64" s="181"/>
      <c r="I64" s="182"/>
      <c r="J64" s="183">
        <f>J87</f>
        <v>0</v>
      </c>
      <c r="K64" s="179"/>
      <c r="L64" s="184"/>
    </row>
    <row r="65" s="1" customFormat="1" ht="21.84" customHeight="1">
      <c r="B65" s="39"/>
      <c r="C65" s="40"/>
      <c r="D65" s="40"/>
      <c r="E65" s="40"/>
      <c r="F65" s="40"/>
      <c r="G65" s="40"/>
      <c r="H65" s="40"/>
      <c r="I65" s="144"/>
      <c r="J65" s="40"/>
      <c r="K65" s="40"/>
      <c r="L65" s="44"/>
    </row>
    <row r="66" s="1" customFormat="1" ht="6.96" customHeight="1">
      <c r="B66" s="58"/>
      <c r="C66" s="59"/>
      <c r="D66" s="59"/>
      <c r="E66" s="59"/>
      <c r="F66" s="59"/>
      <c r="G66" s="59"/>
      <c r="H66" s="59"/>
      <c r="I66" s="168"/>
      <c r="J66" s="59"/>
      <c r="K66" s="59"/>
      <c r="L66" s="44"/>
    </row>
    <row r="70" s="1" customFormat="1" ht="6.96" customHeight="1">
      <c r="B70" s="60"/>
      <c r="C70" s="61"/>
      <c r="D70" s="61"/>
      <c r="E70" s="61"/>
      <c r="F70" s="61"/>
      <c r="G70" s="61"/>
      <c r="H70" s="61"/>
      <c r="I70" s="171"/>
      <c r="J70" s="61"/>
      <c r="K70" s="61"/>
      <c r="L70" s="44"/>
    </row>
    <row r="71" s="1" customFormat="1" ht="24.96" customHeight="1">
      <c r="B71" s="39"/>
      <c r="C71" s="23" t="s">
        <v>180</v>
      </c>
      <c r="D71" s="40"/>
      <c r="E71" s="40"/>
      <c r="F71" s="40"/>
      <c r="G71" s="40"/>
      <c r="H71" s="40"/>
      <c r="I71" s="144"/>
      <c r="J71" s="40"/>
      <c r="K71" s="40"/>
      <c r="L71" s="44"/>
    </row>
    <row r="72" s="1" customFormat="1" ht="6.96" customHeight="1">
      <c r="B72" s="39"/>
      <c r="C72" s="40"/>
      <c r="D72" s="40"/>
      <c r="E72" s="40"/>
      <c r="F72" s="40"/>
      <c r="G72" s="40"/>
      <c r="H72" s="40"/>
      <c r="I72" s="144"/>
      <c r="J72" s="40"/>
      <c r="K72" s="40"/>
      <c r="L72" s="44"/>
    </row>
    <row r="73" s="1" customFormat="1" ht="12" customHeight="1">
      <c r="B73" s="39"/>
      <c r="C73" s="32" t="s">
        <v>16</v>
      </c>
      <c r="D73" s="40"/>
      <c r="E73" s="40"/>
      <c r="F73" s="40"/>
      <c r="G73" s="40"/>
      <c r="H73" s="40"/>
      <c r="I73" s="144"/>
      <c r="J73" s="40"/>
      <c r="K73" s="40"/>
      <c r="L73" s="44"/>
    </row>
    <row r="74" s="1" customFormat="1" ht="16.5" customHeight="1">
      <c r="B74" s="39"/>
      <c r="C74" s="40"/>
      <c r="D74" s="40"/>
      <c r="E74" s="172" t="str">
        <f>E7</f>
        <v>BASKETBALOVÁ HALA BASKETPOINT FRÝDEK-MÍSTEK</v>
      </c>
      <c r="F74" s="32"/>
      <c r="G74" s="32"/>
      <c r="H74" s="32"/>
      <c r="I74" s="144"/>
      <c r="J74" s="40"/>
      <c r="K74" s="40"/>
      <c r="L74" s="44"/>
    </row>
    <row r="75" ht="12" customHeight="1">
      <c r="B75" s="21"/>
      <c r="C75" s="32" t="s">
        <v>167</v>
      </c>
      <c r="D75" s="22"/>
      <c r="E75" s="22"/>
      <c r="F75" s="22"/>
      <c r="G75" s="22"/>
      <c r="H75" s="22"/>
      <c r="I75" s="137"/>
      <c r="J75" s="22"/>
      <c r="K75" s="22"/>
      <c r="L75" s="20"/>
    </row>
    <row r="76" s="1" customFormat="1" ht="16.5" customHeight="1">
      <c r="B76" s="39"/>
      <c r="C76" s="40"/>
      <c r="D76" s="40"/>
      <c r="E76" s="172" t="s">
        <v>261</v>
      </c>
      <c r="F76" s="40"/>
      <c r="G76" s="40"/>
      <c r="H76" s="40"/>
      <c r="I76" s="144"/>
      <c r="J76" s="40"/>
      <c r="K76" s="40"/>
      <c r="L76" s="44"/>
    </row>
    <row r="77" s="1" customFormat="1" ht="12" customHeight="1">
      <c r="B77" s="39"/>
      <c r="C77" s="32" t="s">
        <v>262</v>
      </c>
      <c r="D77" s="40"/>
      <c r="E77" s="40"/>
      <c r="F77" s="40"/>
      <c r="G77" s="40"/>
      <c r="H77" s="40"/>
      <c r="I77" s="144"/>
      <c r="J77" s="40"/>
      <c r="K77" s="40"/>
      <c r="L77" s="44"/>
    </row>
    <row r="78" s="1" customFormat="1" ht="16.5" customHeight="1">
      <c r="B78" s="39"/>
      <c r="C78" s="40"/>
      <c r="D78" s="40"/>
      <c r="E78" s="65" t="str">
        <f>E11</f>
        <v>D.1.7 - Plynoinstalace</v>
      </c>
      <c r="F78" s="40"/>
      <c r="G78" s="40"/>
      <c r="H78" s="40"/>
      <c r="I78" s="144"/>
      <c r="J78" s="40"/>
      <c r="K78" s="40"/>
      <c r="L78" s="44"/>
    </row>
    <row r="79" s="1" customFormat="1" ht="6.96" customHeight="1">
      <c r="B79" s="39"/>
      <c r="C79" s="40"/>
      <c r="D79" s="40"/>
      <c r="E79" s="40"/>
      <c r="F79" s="40"/>
      <c r="G79" s="40"/>
      <c r="H79" s="40"/>
      <c r="I79" s="144"/>
      <c r="J79" s="40"/>
      <c r="K79" s="40"/>
      <c r="L79" s="44"/>
    </row>
    <row r="80" s="1" customFormat="1" ht="12" customHeight="1">
      <c r="B80" s="39"/>
      <c r="C80" s="32" t="s">
        <v>22</v>
      </c>
      <c r="D80" s="40"/>
      <c r="E80" s="40"/>
      <c r="F80" s="27" t="str">
        <f>F14</f>
        <v>Frýdek Místek</v>
      </c>
      <c r="G80" s="40"/>
      <c r="H80" s="40"/>
      <c r="I80" s="146" t="s">
        <v>24</v>
      </c>
      <c r="J80" s="68" t="str">
        <f>IF(J14="","",J14)</f>
        <v>11. 8. 2018</v>
      </c>
      <c r="K80" s="40"/>
      <c r="L80" s="44"/>
    </row>
    <row r="81" s="1" customFormat="1" ht="6.96" customHeight="1">
      <c r="B81" s="39"/>
      <c r="C81" s="40"/>
      <c r="D81" s="40"/>
      <c r="E81" s="40"/>
      <c r="F81" s="40"/>
      <c r="G81" s="40"/>
      <c r="H81" s="40"/>
      <c r="I81" s="144"/>
      <c r="J81" s="40"/>
      <c r="K81" s="40"/>
      <c r="L81" s="44"/>
    </row>
    <row r="82" s="1" customFormat="1" ht="13.65" customHeight="1">
      <c r="B82" s="39"/>
      <c r="C82" s="32" t="s">
        <v>30</v>
      </c>
      <c r="D82" s="40"/>
      <c r="E82" s="40"/>
      <c r="F82" s="27" t="str">
        <f>E17</f>
        <v>Basketpoint Frýdek-Místek z.s.</v>
      </c>
      <c r="G82" s="40"/>
      <c r="H82" s="40"/>
      <c r="I82" s="146" t="s">
        <v>36</v>
      </c>
      <c r="J82" s="37" t="str">
        <f>E23</f>
        <v>INPROS FM s.r.o.</v>
      </c>
      <c r="K82" s="40"/>
      <c r="L82" s="44"/>
    </row>
    <row r="83" s="1" customFormat="1" ht="13.65" customHeight="1">
      <c r="B83" s="39"/>
      <c r="C83" s="32" t="s">
        <v>34</v>
      </c>
      <c r="D83" s="40"/>
      <c r="E83" s="40"/>
      <c r="F83" s="27" t="str">
        <f>IF(E20="","",E20)</f>
        <v>Vyplň údaj</v>
      </c>
      <c r="G83" s="40"/>
      <c r="H83" s="40"/>
      <c r="I83" s="146" t="s">
        <v>39</v>
      </c>
      <c r="J83" s="37" t="str">
        <f>E26</f>
        <v>Specialista</v>
      </c>
      <c r="K83" s="40"/>
      <c r="L83" s="44"/>
    </row>
    <row r="84" s="1" customFormat="1" ht="10.32" customHeight="1">
      <c r="B84" s="39"/>
      <c r="C84" s="40"/>
      <c r="D84" s="40"/>
      <c r="E84" s="40"/>
      <c r="F84" s="40"/>
      <c r="G84" s="40"/>
      <c r="H84" s="40"/>
      <c r="I84" s="144"/>
      <c r="J84" s="40"/>
      <c r="K84" s="40"/>
      <c r="L84" s="44"/>
    </row>
    <row r="85" s="10" customFormat="1" ht="29.28"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11" customFormat="1" ht="25.92"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1" customFormat="1" ht="16.5" customHeight="1">
      <c r="B88" s="39"/>
      <c r="C88" s="217" t="s">
        <v>84</v>
      </c>
      <c r="D88" s="217" t="s">
        <v>198</v>
      </c>
      <c r="E88" s="218" t="s">
        <v>2286</v>
      </c>
      <c r="F88" s="219" t="s">
        <v>2296</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2297</v>
      </c>
    </row>
    <row r="89" s="1" customFormat="1" ht="6.96" customHeight="1">
      <c r="B89" s="58"/>
      <c r="C89" s="59"/>
      <c r="D89" s="59"/>
      <c r="E89" s="59"/>
      <c r="F89" s="59"/>
      <c r="G89" s="59"/>
      <c r="H89" s="59"/>
      <c r="I89" s="168"/>
      <c r="J89" s="59"/>
      <c r="K89" s="59"/>
      <c r="L89" s="44"/>
    </row>
  </sheetData>
  <sheetProtection sheet="1" autoFilter="0" formatColumns="0" formatRows="0" objects="1" scenarios="1" spinCount="100000" saltValue="fVMqWiUV9CT3EdXrZgiMr+rgptP1rBh6P4ZYrTp2S3ubXxpbohjZOboFnsERhRGwPBOikEOxhxhlEBXjoOmoJA==" hashValue="fGWEJiIuR9K0JpO3NN+D8ZPO9odK/+9wsS8MsUUco/9hDTrtQOQ/x7XrAAj57eQF5yip4O/y0Hj3QbfgKOTIyg==" algorithmName="SHA-512" password="CC35"/>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112</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261</v>
      </c>
      <c r="F9" s="1"/>
      <c r="G9" s="1"/>
      <c r="H9" s="1"/>
      <c r="I9" s="144"/>
      <c r="L9" s="44"/>
    </row>
    <row r="10" s="1" customFormat="1" ht="12" customHeight="1">
      <c r="B10" s="44"/>
      <c r="D10" s="142" t="s">
        <v>262</v>
      </c>
      <c r="I10" s="144"/>
      <c r="L10" s="44"/>
    </row>
    <row r="11" s="1" customFormat="1" ht="36.96" customHeight="1">
      <c r="B11" s="44"/>
      <c r="E11" s="145" t="s">
        <v>2298</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
        <v>1</v>
      </c>
      <c r="L25" s="44"/>
    </row>
    <row r="26" s="1" customFormat="1" ht="18" customHeight="1">
      <c r="B26" s="44"/>
      <c r="E26" s="17" t="s">
        <v>2283</v>
      </c>
      <c r="I26" s="146" t="s">
        <v>33</v>
      </c>
      <c r="J26" s="17" t="s">
        <v>1</v>
      </c>
      <c r="L26" s="44"/>
    </row>
    <row r="27" s="1" customFormat="1" ht="6.96" customHeight="1">
      <c r="B27" s="44"/>
      <c r="I27" s="144"/>
      <c r="L27" s="44"/>
    </row>
    <row r="28" s="1" customFormat="1" ht="12" customHeight="1">
      <c r="B28" s="44"/>
      <c r="D28" s="142" t="s">
        <v>41</v>
      </c>
      <c r="I28" s="144"/>
      <c r="L28" s="44"/>
    </row>
    <row r="29" s="7" customFormat="1" ht="16.5" customHeight="1">
      <c r="B29" s="148"/>
      <c r="E29" s="149" t="s">
        <v>1</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ROUND(J86,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ROUND((SUM(BE86:BE88)),  2)</f>
        <v>0</v>
      </c>
      <c r="I35" s="157">
        <v>0.20999999999999999</v>
      </c>
      <c r="J35" s="156">
        <f>ROUND(((SUM(BE86:BE88))*I35),  2)</f>
        <v>0</v>
      </c>
      <c r="L35" s="44"/>
    </row>
    <row r="36" s="1" customFormat="1" ht="14.4" customHeight="1">
      <c r="B36" s="44"/>
      <c r="E36" s="142" t="s">
        <v>49</v>
      </c>
      <c r="F36" s="156">
        <f>ROUND((SUM(BF86:BF88)),  2)</f>
        <v>0</v>
      </c>
      <c r="I36" s="157">
        <v>0.14999999999999999</v>
      </c>
      <c r="J36" s="156">
        <f>ROUND(((SUM(BF86:BF88))*I36),  2)</f>
        <v>0</v>
      </c>
      <c r="L36" s="44"/>
    </row>
    <row r="37" hidden="1" s="1" customFormat="1" ht="14.4" customHeight="1">
      <c r="B37" s="44"/>
      <c r="E37" s="142" t="s">
        <v>50</v>
      </c>
      <c r="F37" s="156">
        <f>ROUND((SUM(BG86:BG88)),  2)</f>
        <v>0</v>
      </c>
      <c r="I37" s="157">
        <v>0.20999999999999999</v>
      </c>
      <c r="J37" s="156">
        <f>0</f>
        <v>0</v>
      </c>
      <c r="L37" s="44"/>
    </row>
    <row r="38" hidden="1" s="1" customFormat="1" ht="14.4" customHeight="1">
      <c r="B38" s="44"/>
      <c r="E38" s="142" t="s">
        <v>51</v>
      </c>
      <c r="F38" s="156">
        <f>ROUND((SUM(BH86:BH88)),  2)</f>
        <v>0</v>
      </c>
      <c r="I38" s="157">
        <v>0.14999999999999999</v>
      </c>
      <c r="J38" s="156">
        <f>0</f>
        <v>0</v>
      </c>
      <c r="L38" s="44"/>
    </row>
    <row r="39" hidden="1" s="1" customFormat="1" ht="14.4" customHeight="1">
      <c r="B39" s="44"/>
      <c r="E39" s="142" t="s">
        <v>52</v>
      </c>
      <c r="F39" s="156">
        <f>ROUND((SUM(BI86:BI88)),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261</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D.1.8 - Elektroinstalace _ silnoproudá zařízení</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Specialista</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J86</f>
        <v>0</v>
      </c>
      <c r="K63" s="40"/>
      <c r="L63" s="44"/>
      <c r="AU63" s="17" t="s">
        <v>173</v>
      </c>
    </row>
    <row r="64" s="8" customFormat="1" ht="24.96" customHeight="1">
      <c r="B64" s="178"/>
      <c r="C64" s="179"/>
      <c r="D64" s="180" t="s">
        <v>2284</v>
      </c>
      <c r="E64" s="181"/>
      <c r="F64" s="181"/>
      <c r="G64" s="181"/>
      <c r="H64" s="181"/>
      <c r="I64" s="182"/>
      <c r="J64" s="183">
        <f>J87</f>
        <v>0</v>
      </c>
      <c r="K64" s="179"/>
      <c r="L64" s="184"/>
    </row>
    <row r="65" s="1" customFormat="1" ht="21.84" customHeight="1">
      <c r="B65" s="39"/>
      <c r="C65" s="40"/>
      <c r="D65" s="40"/>
      <c r="E65" s="40"/>
      <c r="F65" s="40"/>
      <c r="G65" s="40"/>
      <c r="H65" s="40"/>
      <c r="I65" s="144"/>
      <c r="J65" s="40"/>
      <c r="K65" s="40"/>
      <c r="L65" s="44"/>
    </row>
    <row r="66" s="1" customFormat="1" ht="6.96" customHeight="1">
      <c r="B66" s="58"/>
      <c r="C66" s="59"/>
      <c r="D66" s="59"/>
      <c r="E66" s="59"/>
      <c r="F66" s="59"/>
      <c r="G66" s="59"/>
      <c r="H66" s="59"/>
      <c r="I66" s="168"/>
      <c r="J66" s="59"/>
      <c r="K66" s="59"/>
      <c r="L66" s="44"/>
    </row>
    <row r="70" s="1" customFormat="1" ht="6.96" customHeight="1">
      <c r="B70" s="60"/>
      <c r="C70" s="61"/>
      <c r="D70" s="61"/>
      <c r="E70" s="61"/>
      <c r="F70" s="61"/>
      <c r="G70" s="61"/>
      <c r="H70" s="61"/>
      <c r="I70" s="171"/>
      <c r="J70" s="61"/>
      <c r="K70" s="61"/>
      <c r="L70" s="44"/>
    </row>
    <row r="71" s="1" customFormat="1" ht="24.96" customHeight="1">
      <c r="B71" s="39"/>
      <c r="C71" s="23" t="s">
        <v>180</v>
      </c>
      <c r="D71" s="40"/>
      <c r="E71" s="40"/>
      <c r="F71" s="40"/>
      <c r="G71" s="40"/>
      <c r="H71" s="40"/>
      <c r="I71" s="144"/>
      <c r="J71" s="40"/>
      <c r="K71" s="40"/>
      <c r="L71" s="44"/>
    </row>
    <row r="72" s="1" customFormat="1" ht="6.96" customHeight="1">
      <c r="B72" s="39"/>
      <c r="C72" s="40"/>
      <c r="D72" s="40"/>
      <c r="E72" s="40"/>
      <c r="F72" s="40"/>
      <c r="G72" s="40"/>
      <c r="H72" s="40"/>
      <c r="I72" s="144"/>
      <c r="J72" s="40"/>
      <c r="K72" s="40"/>
      <c r="L72" s="44"/>
    </row>
    <row r="73" s="1" customFormat="1" ht="12" customHeight="1">
      <c r="B73" s="39"/>
      <c r="C73" s="32" t="s">
        <v>16</v>
      </c>
      <c r="D73" s="40"/>
      <c r="E73" s="40"/>
      <c r="F73" s="40"/>
      <c r="G73" s="40"/>
      <c r="H73" s="40"/>
      <c r="I73" s="144"/>
      <c r="J73" s="40"/>
      <c r="K73" s="40"/>
      <c r="L73" s="44"/>
    </row>
    <row r="74" s="1" customFormat="1" ht="16.5" customHeight="1">
      <c r="B74" s="39"/>
      <c r="C74" s="40"/>
      <c r="D74" s="40"/>
      <c r="E74" s="172" t="str">
        <f>E7</f>
        <v>BASKETBALOVÁ HALA BASKETPOINT FRÝDEK-MÍSTEK</v>
      </c>
      <c r="F74" s="32"/>
      <c r="G74" s="32"/>
      <c r="H74" s="32"/>
      <c r="I74" s="144"/>
      <c r="J74" s="40"/>
      <c r="K74" s="40"/>
      <c r="L74" s="44"/>
    </row>
    <row r="75" ht="12" customHeight="1">
      <c r="B75" s="21"/>
      <c r="C75" s="32" t="s">
        <v>167</v>
      </c>
      <c r="D75" s="22"/>
      <c r="E75" s="22"/>
      <c r="F75" s="22"/>
      <c r="G75" s="22"/>
      <c r="H75" s="22"/>
      <c r="I75" s="137"/>
      <c r="J75" s="22"/>
      <c r="K75" s="22"/>
      <c r="L75" s="20"/>
    </row>
    <row r="76" s="1" customFormat="1" ht="16.5" customHeight="1">
      <c r="B76" s="39"/>
      <c r="C76" s="40"/>
      <c r="D76" s="40"/>
      <c r="E76" s="172" t="s">
        <v>261</v>
      </c>
      <c r="F76" s="40"/>
      <c r="G76" s="40"/>
      <c r="H76" s="40"/>
      <c r="I76" s="144"/>
      <c r="J76" s="40"/>
      <c r="K76" s="40"/>
      <c r="L76" s="44"/>
    </row>
    <row r="77" s="1" customFormat="1" ht="12" customHeight="1">
      <c r="B77" s="39"/>
      <c r="C77" s="32" t="s">
        <v>262</v>
      </c>
      <c r="D77" s="40"/>
      <c r="E77" s="40"/>
      <c r="F77" s="40"/>
      <c r="G77" s="40"/>
      <c r="H77" s="40"/>
      <c r="I77" s="144"/>
      <c r="J77" s="40"/>
      <c r="K77" s="40"/>
      <c r="L77" s="44"/>
    </row>
    <row r="78" s="1" customFormat="1" ht="16.5" customHeight="1">
      <c r="B78" s="39"/>
      <c r="C78" s="40"/>
      <c r="D78" s="40"/>
      <c r="E78" s="65" t="str">
        <f>E11</f>
        <v>D.1.8 - Elektroinstalace _ silnoproudá zařízení</v>
      </c>
      <c r="F78" s="40"/>
      <c r="G78" s="40"/>
      <c r="H78" s="40"/>
      <c r="I78" s="144"/>
      <c r="J78" s="40"/>
      <c r="K78" s="40"/>
      <c r="L78" s="44"/>
    </row>
    <row r="79" s="1" customFormat="1" ht="6.96" customHeight="1">
      <c r="B79" s="39"/>
      <c r="C79" s="40"/>
      <c r="D79" s="40"/>
      <c r="E79" s="40"/>
      <c r="F79" s="40"/>
      <c r="G79" s="40"/>
      <c r="H79" s="40"/>
      <c r="I79" s="144"/>
      <c r="J79" s="40"/>
      <c r="K79" s="40"/>
      <c r="L79" s="44"/>
    </row>
    <row r="80" s="1" customFormat="1" ht="12" customHeight="1">
      <c r="B80" s="39"/>
      <c r="C80" s="32" t="s">
        <v>22</v>
      </c>
      <c r="D80" s="40"/>
      <c r="E80" s="40"/>
      <c r="F80" s="27" t="str">
        <f>F14</f>
        <v>Frýdek Místek</v>
      </c>
      <c r="G80" s="40"/>
      <c r="H80" s="40"/>
      <c r="I80" s="146" t="s">
        <v>24</v>
      </c>
      <c r="J80" s="68" t="str">
        <f>IF(J14="","",J14)</f>
        <v>11. 8. 2018</v>
      </c>
      <c r="K80" s="40"/>
      <c r="L80" s="44"/>
    </row>
    <row r="81" s="1" customFormat="1" ht="6.96" customHeight="1">
      <c r="B81" s="39"/>
      <c r="C81" s="40"/>
      <c r="D81" s="40"/>
      <c r="E81" s="40"/>
      <c r="F81" s="40"/>
      <c r="G81" s="40"/>
      <c r="H81" s="40"/>
      <c r="I81" s="144"/>
      <c r="J81" s="40"/>
      <c r="K81" s="40"/>
      <c r="L81" s="44"/>
    </row>
    <row r="82" s="1" customFormat="1" ht="13.65" customHeight="1">
      <c r="B82" s="39"/>
      <c r="C82" s="32" t="s">
        <v>30</v>
      </c>
      <c r="D82" s="40"/>
      <c r="E82" s="40"/>
      <c r="F82" s="27" t="str">
        <f>E17</f>
        <v>Basketpoint Frýdek-Místek z.s.</v>
      </c>
      <c r="G82" s="40"/>
      <c r="H82" s="40"/>
      <c r="I82" s="146" t="s">
        <v>36</v>
      </c>
      <c r="J82" s="37" t="str">
        <f>E23</f>
        <v>INPROS FM s.r.o.</v>
      </c>
      <c r="K82" s="40"/>
      <c r="L82" s="44"/>
    </row>
    <row r="83" s="1" customFormat="1" ht="13.65" customHeight="1">
      <c r="B83" s="39"/>
      <c r="C83" s="32" t="s">
        <v>34</v>
      </c>
      <c r="D83" s="40"/>
      <c r="E83" s="40"/>
      <c r="F83" s="27" t="str">
        <f>IF(E20="","",E20)</f>
        <v>Vyplň údaj</v>
      </c>
      <c r="G83" s="40"/>
      <c r="H83" s="40"/>
      <c r="I83" s="146" t="s">
        <v>39</v>
      </c>
      <c r="J83" s="37" t="str">
        <f>E26</f>
        <v>Specialista</v>
      </c>
      <c r="K83" s="40"/>
      <c r="L83" s="44"/>
    </row>
    <row r="84" s="1" customFormat="1" ht="10.32" customHeight="1">
      <c r="B84" s="39"/>
      <c r="C84" s="40"/>
      <c r="D84" s="40"/>
      <c r="E84" s="40"/>
      <c r="F84" s="40"/>
      <c r="G84" s="40"/>
      <c r="H84" s="40"/>
      <c r="I84" s="144"/>
      <c r="J84" s="40"/>
      <c r="K84" s="40"/>
      <c r="L84" s="44"/>
    </row>
    <row r="85" s="10" customFormat="1" ht="29.28"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11" customFormat="1" ht="25.92"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1" customFormat="1" ht="16.5" customHeight="1">
      <c r="B88" s="39"/>
      <c r="C88" s="217" t="s">
        <v>84</v>
      </c>
      <c r="D88" s="217" t="s">
        <v>198</v>
      </c>
      <c r="E88" s="218" t="s">
        <v>2286</v>
      </c>
      <c r="F88" s="219" t="s">
        <v>2299</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2300</v>
      </c>
    </row>
    <row r="89" s="1" customFormat="1" ht="6.96" customHeight="1">
      <c r="B89" s="58"/>
      <c r="C89" s="59"/>
      <c r="D89" s="59"/>
      <c r="E89" s="59"/>
      <c r="F89" s="59"/>
      <c r="G89" s="59"/>
      <c r="H89" s="59"/>
      <c r="I89" s="168"/>
      <c r="J89" s="59"/>
      <c r="K89" s="59"/>
      <c r="L89" s="44"/>
    </row>
  </sheetData>
  <sheetProtection sheet="1" autoFilter="0" formatColumns="0" formatRows="0" objects="1" scenarios="1" spinCount="100000" saltValue="a8sSGWLKNuZSpZ+CoGTjVV2k9v/+xwNhgpgmkEdmdGxqD2fzn/8QJo/BGbBJaGzV0DjN2K+nEHv0yvzHtkrhoQ==" hashValue="SlXFNLdLz5v9ecJsroQHZidmWBxbaiWqhzNbDJ8JhZSgsSUnA2+77ocJqUHH+R1Mi9f8NOpN6hEYHjoyZsz3bA==" algorithmName="SHA-512" password="CC35"/>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DESKTOP-4EPUNVH\Moje</dc:creator>
  <cp:lastModifiedBy>DESKTOP-4EPUNVH\Moje</cp:lastModifiedBy>
  <dcterms:created xsi:type="dcterms:W3CDTF">2019-01-14T12:53:21Z</dcterms:created>
  <dcterms:modified xsi:type="dcterms:W3CDTF">2019-01-14T12:53:45Z</dcterms:modified>
</cp:coreProperties>
</file>