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stavební část" sheetId="2" r:id="rId2"/>
    <sheet name="SO02 - silnoproudá elektr..." sheetId="3" r:id="rId3"/>
    <sheet name="SO03 - zdravotechnika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'SO01 - stavební část'!$C$131:$K$280</definedName>
    <definedName name="_xlnm.Print_Area" localSheetId="1">'SO01 - stavební část'!$C$4:$J$76,'SO01 - stavební část'!$C$82:$J$113,'SO01 - stavební část'!$C$119:$K$280</definedName>
    <definedName name="_xlnm.Print_Titles" localSheetId="1">'SO01 - stavební část'!$131:$131</definedName>
    <definedName name="_xlnm._FilterDatabase" localSheetId="2" hidden="1">'SO02 - silnoproudá elektr...'!$C$128:$K$264</definedName>
    <definedName name="_xlnm.Print_Area" localSheetId="2">'SO02 - silnoproudá elektr...'!$C$4:$J$76,'SO02 - silnoproudá elektr...'!$C$82:$J$110,'SO02 - silnoproudá elektr...'!$C$116:$K$264</definedName>
    <definedName name="_xlnm.Print_Titles" localSheetId="2">'SO02 - silnoproudá elektr...'!$128:$128</definedName>
    <definedName name="_xlnm._FilterDatabase" localSheetId="3" hidden="1">'SO03 - zdravotechnika'!$C$125:$K$191</definedName>
    <definedName name="_xlnm.Print_Area" localSheetId="3">'SO03 - zdravotechnika'!$C$4:$J$76,'SO03 - zdravotechnika'!$C$82:$J$107,'SO03 - zdravotechnika'!$C$113:$K$191</definedName>
    <definedName name="_xlnm.Print_Titles" localSheetId="3">'SO03 - zdravotechnika'!$125:$125</definedName>
  </definedNames>
  <calcPr/>
</workbook>
</file>

<file path=xl/calcChain.xml><?xml version="1.0" encoding="utf-8"?>
<calcChain xmlns="http://schemas.openxmlformats.org/spreadsheetml/2006/main">
  <c i="4" r="J186"/>
  <c r="J37"/>
  <c r="J36"/>
  <c i="1" r="AY97"/>
  <c i="4" r="J35"/>
  <c i="1" r="AX97"/>
  <c i="4"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T187"/>
  <c r="R188"/>
  <c r="R187"/>
  <c r="P188"/>
  <c r="P187"/>
  <c r="BK188"/>
  <c r="BK187"/>
  <c r="J187"/>
  <c r="J188"/>
  <c r="BE188"/>
  <c r="J106"/>
  <c r="J105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10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103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102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T139"/>
  <c r="R141"/>
  <c r="R140"/>
  <c r="R139"/>
  <c r="P141"/>
  <c r="P140"/>
  <c r="P139"/>
  <c r="BK141"/>
  <c r="BK140"/>
  <c r="J140"/>
  <c r="BK139"/>
  <c r="J139"/>
  <c r="J141"/>
  <c r="BE141"/>
  <c r="J101"/>
  <c r="J10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99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F37"/>
  <c i="1" r="BD97"/>
  <c i="4" r="BH129"/>
  <c r="F36"/>
  <c i="1" r="BC97"/>
  <c i="4" r="BG129"/>
  <c r="F35"/>
  <c i="1" r="BB97"/>
  <c i="4" r="BF129"/>
  <c r="J34"/>
  <c i="1" r="AW97"/>
  <c i="4" r="F34"/>
  <c i="1" r="BA97"/>
  <c i="4" r="T129"/>
  <c r="T128"/>
  <c r="T127"/>
  <c r="T126"/>
  <c r="R129"/>
  <c r="R128"/>
  <c r="R127"/>
  <c r="R126"/>
  <c r="P129"/>
  <c r="P128"/>
  <c r="P127"/>
  <c r="P126"/>
  <c i="1" r="AU97"/>
  <c i="4" r="BK129"/>
  <c r="BK128"/>
  <c r="J128"/>
  <c r="BK127"/>
  <c r="J127"/>
  <c r="BK126"/>
  <c r="J126"/>
  <c r="J96"/>
  <c r="J30"/>
  <c i="1" r="AG97"/>
  <c i="4" r="J129"/>
  <c r="BE129"/>
  <c r="J33"/>
  <c i="1" r="AV97"/>
  <c i="4" r="F33"/>
  <c i="1" r="AZ97"/>
  <c i="4" r="J98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i="3" r="J37"/>
  <c r="J36"/>
  <c i="1" r="AY96"/>
  <c i="3" r="J35"/>
  <c i="1" r="AX96"/>
  <c i="3"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T254"/>
  <c r="R255"/>
  <c r="R254"/>
  <c r="P255"/>
  <c r="P254"/>
  <c r="BK255"/>
  <c r="BK254"/>
  <c r="J254"/>
  <c r="J255"/>
  <c r="BE255"/>
  <c r="J109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10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T224"/>
  <c r="R225"/>
  <c r="R224"/>
  <c r="P225"/>
  <c r="P224"/>
  <c r="BK225"/>
  <c r="BK224"/>
  <c r="J224"/>
  <c r="J225"/>
  <c r="BE225"/>
  <c r="J107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T219"/>
  <c r="R220"/>
  <c r="R219"/>
  <c r="P220"/>
  <c r="P219"/>
  <c r="BK220"/>
  <c r="BK219"/>
  <c r="J219"/>
  <c r="J220"/>
  <c r="BE220"/>
  <c r="J106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T157"/>
  <c r="R159"/>
  <c r="R158"/>
  <c r="R157"/>
  <c r="P159"/>
  <c r="P158"/>
  <c r="P157"/>
  <c r="BK159"/>
  <c r="BK158"/>
  <c r="J158"/>
  <c r="BK157"/>
  <c r="J157"/>
  <c r="J159"/>
  <c r="BE159"/>
  <c r="J105"/>
  <c r="J104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3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102"/>
  <c r="BI140"/>
  <c r="BH140"/>
  <c r="BG140"/>
  <c r="BF140"/>
  <c r="T140"/>
  <c r="T139"/>
  <c r="T138"/>
  <c r="R140"/>
  <c r="R139"/>
  <c r="R138"/>
  <c r="P140"/>
  <c r="P139"/>
  <c r="P138"/>
  <c r="BK140"/>
  <c r="BK139"/>
  <c r="J139"/>
  <c r="BK138"/>
  <c r="J138"/>
  <c r="J140"/>
  <c r="BE140"/>
  <c r="J101"/>
  <c r="J100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99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F37"/>
  <c i="1" r="BD96"/>
  <c i="3" r="BH132"/>
  <c r="F36"/>
  <c i="1" r="BC96"/>
  <c i="3" r="BG132"/>
  <c r="F35"/>
  <c i="1" r="BB96"/>
  <c i="3" r="BF132"/>
  <c r="J34"/>
  <c i="1" r="AW96"/>
  <c i="3" r="F34"/>
  <c i="1" r="BA96"/>
  <c i="3" r="T132"/>
  <c r="T131"/>
  <c r="T130"/>
  <c r="T129"/>
  <c r="R132"/>
  <c r="R131"/>
  <c r="R130"/>
  <c r="R129"/>
  <c r="P132"/>
  <c r="P131"/>
  <c r="P130"/>
  <c r="P129"/>
  <c i="1" r="AU96"/>
  <c i="3" r="BK132"/>
  <c r="BK131"/>
  <c r="J131"/>
  <c r="BK130"/>
  <c r="J130"/>
  <c r="BK129"/>
  <c r="J129"/>
  <c r="J96"/>
  <c r="J30"/>
  <c i="1" r="AG96"/>
  <c i="3" r="J132"/>
  <c r="BE132"/>
  <c r="J33"/>
  <c i="1" r="AV96"/>
  <c i="3" r="F33"/>
  <c i="1" r="AZ96"/>
  <c i="3" r="J98"/>
  <c r="J97"/>
  <c r="J126"/>
  <c r="J125"/>
  <c r="F125"/>
  <c r="F123"/>
  <c r="E121"/>
  <c r="J92"/>
  <c r="J91"/>
  <c r="F91"/>
  <c r="F89"/>
  <c r="E87"/>
  <c r="J39"/>
  <c r="J18"/>
  <c r="E18"/>
  <c r="F126"/>
  <c r="F92"/>
  <c r="J17"/>
  <c r="J12"/>
  <c r="J123"/>
  <c r="J89"/>
  <c r="E7"/>
  <c r="E119"/>
  <c r="E85"/>
  <c i="2" r="J37"/>
  <c r="J36"/>
  <c i="1" r="AY95"/>
  <c i="2" r="J35"/>
  <c i="1" r="AX95"/>
  <c i="2"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T270"/>
  <c r="R271"/>
  <c r="R270"/>
  <c r="P271"/>
  <c r="P270"/>
  <c r="BK271"/>
  <c r="BK270"/>
  <c r="J270"/>
  <c r="J271"/>
  <c r="BE271"/>
  <c r="J112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3"/>
  <c r="BH263"/>
  <c r="BG263"/>
  <c r="BF263"/>
  <c r="T263"/>
  <c r="T262"/>
  <c r="R263"/>
  <c r="R262"/>
  <c r="P263"/>
  <c r="P262"/>
  <c r="BK263"/>
  <c r="BK262"/>
  <c r="J262"/>
  <c r="J263"/>
  <c r="BE263"/>
  <c r="J111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T250"/>
  <c r="R251"/>
  <c r="R250"/>
  <c r="P251"/>
  <c r="P250"/>
  <c r="BK251"/>
  <c r="BK250"/>
  <c r="J250"/>
  <c r="J251"/>
  <c r="BE251"/>
  <c r="J110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T219"/>
  <c r="R220"/>
  <c r="R219"/>
  <c r="P220"/>
  <c r="P219"/>
  <c r="BK220"/>
  <c r="BK219"/>
  <c r="J219"/>
  <c r="J220"/>
  <c r="BE220"/>
  <c r="J10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108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T206"/>
  <c r="R207"/>
  <c r="R206"/>
  <c r="P207"/>
  <c r="P206"/>
  <c r="BK207"/>
  <c r="BK206"/>
  <c r="J206"/>
  <c r="J207"/>
  <c r="BE207"/>
  <c r="J1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R202"/>
  <c r="R201"/>
  <c r="P202"/>
  <c r="P201"/>
  <c r="BK202"/>
  <c r="BK201"/>
  <c r="J201"/>
  <c r="J202"/>
  <c r="BE202"/>
  <c r="J106"/>
  <c r="BI199"/>
  <c r="BH199"/>
  <c r="BG199"/>
  <c r="BF199"/>
  <c r="T199"/>
  <c r="R199"/>
  <c r="P199"/>
  <c r="BK199"/>
  <c r="J199"/>
  <c r="BE199"/>
  <c r="BI197"/>
  <c r="BH197"/>
  <c r="BG197"/>
  <c r="BF197"/>
  <c r="T197"/>
  <c r="T196"/>
  <c r="T195"/>
  <c r="R197"/>
  <c r="R196"/>
  <c r="R195"/>
  <c r="P197"/>
  <c r="P196"/>
  <c r="P195"/>
  <c r="BK197"/>
  <c r="BK196"/>
  <c r="J196"/>
  <c r="BK195"/>
  <c r="J195"/>
  <c r="J197"/>
  <c r="BE197"/>
  <c r="J105"/>
  <c r="J104"/>
  <c r="BI194"/>
  <c r="BH194"/>
  <c r="BG194"/>
  <c r="BF194"/>
  <c r="T194"/>
  <c r="T193"/>
  <c r="R194"/>
  <c r="R193"/>
  <c r="P194"/>
  <c r="P193"/>
  <c r="BK194"/>
  <c r="BK193"/>
  <c r="J193"/>
  <c r="J194"/>
  <c r="BE194"/>
  <c r="J10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T185"/>
  <c r="R186"/>
  <c r="R185"/>
  <c r="P186"/>
  <c r="P185"/>
  <c r="BK186"/>
  <c r="BK185"/>
  <c r="J185"/>
  <c r="J186"/>
  <c r="BE186"/>
  <c r="J102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101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100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T141"/>
  <c r="R142"/>
  <c r="R141"/>
  <c r="P142"/>
  <c r="P141"/>
  <c r="BK142"/>
  <c r="BK141"/>
  <c r="J141"/>
  <c r="J142"/>
  <c r="BE142"/>
  <c r="J9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F37"/>
  <c i="1" r="BD95"/>
  <c i="2" r="BH135"/>
  <c r="F36"/>
  <c i="1" r="BC95"/>
  <c i="2" r="BG135"/>
  <c r="F35"/>
  <c i="1" r="BB95"/>
  <c i="2" r="BF135"/>
  <c r="J34"/>
  <c i="1" r="AW95"/>
  <c i="2" r="F34"/>
  <c i="1" r="BA95"/>
  <c i="2" r="T135"/>
  <c r="T134"/>
  <c r="T133"/>
  <c r="T132"/>
  <c r="R135"/>
  <c r="R134"/>
  <c r="R133"/>
  <c r="R132"/>
  <c r="P135"/>
  <c r="P134"/>
  <c r="P133"/>
  <c r="P132"/>
  <c i="1" r="AU95"/>
  <c i="2" r="BK135"/>
  <c r="BK134"/>
  <c r="J134"/>
  <c r="BK133"/>
  <c r="J133"/>
  <c r="BK132"/>
  <c r="J132"/>
  <c r="J96"/>
  <c r="J30"/>
  <c i="1" r="AG95"/>
  <c i="2" r="J135"/>
  <c r="BE135"/>
  <c r="J33"/>
  <c i="1" r="AV95"/>
  <c i="2" r="F33"/>
  <c i="1" r="AZ95"/>
  <c i="2" r="J98"/>
  <c r="J97"/>
  <c r="J129"/>
  <c r="J128"/>
  <c r="F128"/>
  <c r="F126"/>
  <c r="E124"/>
  <c r="J92"/>
  <c r="J91"/>
  <c r="F91"/>
  <c r="F89"/>
  <c r="E87"/>
  <c r="J39"/>
  <c r="J18"/>
  <c r="E18"/>
  <c r="F129"/>
  <c r="F92"/>
  <c r="J17"/>
  <c r="J12"/>
  <c r="J126"/>
  <c r="J89"/>
  <c r="E7"/>
  <c r="E12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<sst xmlns="http://schemas.openxmlformats.org/spreadsheetml/2006/main">
  <si>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</si>
  <si>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</si>
  <si>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</si>
  <si>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</si>
  <si>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</si>
  <si>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{4350a02c-90d1-4d79-8230-13ee77aaa516}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</si>
  <si>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</si>
  <si>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</si>
  <si>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</si>
  <si>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</si>
  <si>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</si>
  <si>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</si>
  <si>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</si>
  <si>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</si>
  <si>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aa2530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</si>
  <si>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</si>
  <si>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</si>
  <si>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Zámecké nám. 46 - stavební úpravy nebytového prostoru</t>
  </si>
  <si>
    <t>KSO:</t>
  </si>
  <si>
    <t>CC-CZ:</t>
  </si>
  <si>
    <t>Místo:</t>
  </si>
  <si>
    <t>Frýdek-Místek</t>
  </si>
  <si>
    <t>Datum:</t>
  </si>
  <si>
    <t>14. 5. 2019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</si>
  <si>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</si>
  <si>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</si>
  <si>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</si>
  <si>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</si>
  <si>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</si>
  <si>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</si>
  <si>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</si>
  <si>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24306606</t>
  </si>
  <si>
    <t>CIVIL PROJECTS s.r.o.</t>
  </si>
  <si>
    <t>True</t>
  </si>
  <si>
    <t>Zpracovatel:</t>
  </si>
  <si>
    <t>Ing. Zdeněk Loup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</si>
  <si>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</si>
  <si>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</si>
  <si>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</si>
  <si>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</si>
  <si>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</si>
  <si>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</si>
  <si>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</si>
  <si>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</si>
  <si>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</si>
  <si>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</si>
  <si>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</si>
  <si>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</si>
  <si>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</si>
  <si>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</si>
  <si>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</si>
  <si>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</si>
  <si>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</si>
  <si>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</si>
  <si>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</si>
  <si>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</si>
  <si>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</si>
  <si>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</si>
  <si>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</si>
  <si>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</si>
  <si>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</si>
  <si>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</si>
  <si>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</si>
  <si>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</si>
  <si>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</si>
  <si>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</si>
  <si>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</si>
  <si>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</si>
  <si>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</si>
  <si>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</si>
  <si>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</si>
  <si>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</si>
  <si>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</si>
  <si>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</si>
  <si>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</si>
  <si>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</si>
  <si>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</si>
  <si>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</si>
  <si>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</si>
  <si>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</si>
  <si>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</si>
  <si>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</si>
  <si>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</si>
  <si>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</si>
  <si>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</si>
  <si>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</si>
  <si>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{9686938f-f2a1-4f47-9719-d491a6b124de}</t>
  </si>
  <si>
    <t>2</t>
  </si>
  <si>
    <t>SO02</t>
  </si>
  <si>
    <t>silnoproudá elektrotechnika</t>
  </si>
  <si>
    <t>{8c79fb81-7c6d-4bb6-97a2-3d756b4e4f17}</t>
  </si>
  <si>
    <t>SO03</t>
  </si>
  <si>
    <t>zdravotechnika</t>
  </si>
  <si>
    <t>{f792b9ec-8a08-40f0-81a4-e91456ee58d2}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</si>
  <si>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</si>
  <si>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</si>
  <si>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</si>
  <si>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</si>
  <si>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</si>
  <si>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</si>
  <si>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</si>
  <si>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</si>
  <si>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</si>
  <si>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</si>
  <si>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</si>
  <si>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</si>
  <si>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</si>
  <si>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</si>
  <si>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</si>
  <si>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</si>
  <si>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</si>
  <si>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</si>
  <si>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</si>
  <si>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</si>
  <si>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</si>
  <si>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</si>
  <si>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</si>
  <si>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</si>
  <si>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</si>
  <si>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</si>
  <si>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</si>
  <si>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</si>
  <si>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</si>
  <si>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</si>
  <si>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</si>
  <si>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</si>
  <si>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</si>
  <si>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</si>
  <si>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</si>
  <si>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</si>
  <si>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</si>
  <si>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</si>
  <si>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</si>
  <si>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</si>
  <si>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</si>
  <si>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</si>
  <si>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</si>
  <si>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</si>
  <si>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</si>
  <si>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</si>
  <si>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CS ÚRS 2019 01</t>
  </si>
  <si>
    <t>4</t>
  </si>
  <si>
    <t>1676418124</t>
  </si>
  <si>
    <t>VV</t>
  </si>
  <si>
    <t>0,5*3,3+0,8*1,1</t>
  </si>
  <si>
    <t>342272245</t>
  </si>
  <si>
    <t>Příčka z pórobetonových hladkých tvárnic na tenkovrstvou maltu tl 150 mm</t>
  </si>
  <si>
    <t>66528448</t>
  </si>
  <si>
    <t>3,3*3,2</t>
  </si>
  <si>
    <t>317142422</t>
  </si>
  <si>
    <t>Překlad nenosný pórobetonový š 100 mm v do 250 mm na tenkovrstvou maltu dl do 1250 mm</t>
  </si>
  <si>
    <t>kus</t>
  </si>
  <si>
    <t>-1306941809</t>
  </si>
  <si>
    <t>317142442</t>
  </si>
  <si>
    <t>Překlad nenosný pórobetonový š 150 mm v do 250 mm na tenkovrstvou maltu dl do 1250 mm</t>
  </si>
  <si>
    <t>429033612</t>
  </si>
  <si>
    <t>Vodorovné konstrukce</t>
  </si>
  <si>
    <t>5</t>
  </si>
  <si>
    <t>430321313</t>
  </si>
  <si>
    <t>Schodišťová konstrukce a rampa ze ŽB tř. C 16/20</t>
  </si>
  <si>
    <t>m3</t>
  </si>
  <si>
    <t>-865283079</t>
  </si>
  <si>
    <t>1,35*0,35</t>
  </si>
  <si>
    <t>6</t>
  </si>
  <si>
    <t>430361121</t>
  </si>
  <si>
    <t>Výztuž schodišťové konstrukce a rampy betonářskou ocelí 10 216</t>
  </si>
  <si>
    <t>t</t>
  </si>
  <si>
    <t>736390423</t>
  </si>
  <si>
    <t>7</t>
  </si>
  <si>
    <t>434351141</t>
  </si>
  <si>
    <t>Zřízení bednění stupňů přímočarých schodišť</t>
  </si>
  <si>
    <t>512393713</t>
  </si>
  <si>
    <t>0,25*8,5</t>
  </si>
  <si>
    <t>8</t>
  </si>
  <si>
    <t>434351142</t>
  </si>
  <si>
    <t>Odstranění bednění stupňů přímočarých schodišť</t>
  </si>
  <si>
    <t>773451773</t>
  </si>
  <si>
    <t>Úpravy povrchů, podlahy a osazování výplní</t>
  </si>
  <si>
    <t>9</t>
  </si>
  <si>
    <t>612135000</t>
  </si>
  <si>
    <t>Vyrovnání podkladu vnitřních stěn maltou vápennou tl do 10 mm</t>
  </si>
  <si>
    <t>-1185747591</t>
  </si>
  <si>
    <t>(6,7+6,13+6,85+4,3)*1,0</t>
  </si>
  <si>
    <t>10</t>
  </si>
  <si>
    <t>612321111</t>
  </si>
  <si>
    <t>Vápenocementová omítka hrubá jednovrstvá zatřená vnitřních stěn nanášená ručně</t>
  </si>
  <si>
    <t>-1473826357</t>
  </si>
  <si>
    <t>7,6*3,3</t>
  </si>
  <si>
    <t>11</t>
  </si>
  <si>
    <t>612321141</t>
  </si>
  <si>
    <t>Vápenocementová omítka štuková dvouvrstvá vnitřních stěn nanášená ručně</t>
  </si>
  <si>
    <t>-611746834</t>
  </si>
  <si>
    <t>3,4*3,3+10,3*1,5</t>
  </si>
  <si>
    <t>0,5*38 "oprava po instalacích vedlejší vstup</t>
  </si>
  <si>
    <t>Součet</t>
  </si>
  <si>
    <t>12</t>
  </si>
  <si>
    <t>612325103</t>
  </si>
  <si>
    <t>Vápenocementová hrubá omítka rýh ve stěnách šířky přes 300 mm</t>
  </si>
  <si>
    <t>1844661555</t>
  </si>
  <si>
    <t>0,5*38</t>
  </si>
  <si>
    <t>13</t>
  </si>
  <si>
    <t>612325402</t>
  </si>
  <si>
    <t>Oprava vnitřní vápenocementové hrubé omítky stěn v rozsahu plochy do 30%</t>
  </si>
  <si>
    <t>-1378096937</t>
  </si>
  <si>
    <t>(6,7+6,13+6,85+4,3)*3,16</t>
  </si>
  <si>
    <t>14</t>
  </si>
  <si>
    <t>631311114</t>
  </si>
  <si>
    <t>Mazanina tl do 80 mm z betonu prostého bez zvýšených nároků na prostředí tř. C 16/20</t>
  </si>
  <si>
    <t>-1063383159</t>
  </si>
  <si>
    <t>0,05*1,35*4,5</t>
  </si>
  <si>
    <t>0,08*1,2*3,75</t>
  </si>
  <si>
    <t>0,05*1,66*1,0 "vedlejší vstup</t>
  </si>
  <si>
    <t>631319195</t>
  </si>
  <si>
    <t>Příplatek k mazanině tl do 80 mm za plochu do 5 m2</t>
  </si>
  <si>
    <t>-1744687637</t>
  </si>
  <si>
    <t>16</t>
  </si>
  <si>
    <t>631362021</t>
  </si>
  <si>
    <t>Výztuž mazanin svařovanými sítěmi Kari</t>
  </si>
  <si>
    <t>134361402</t>
  </si>
  <si>
    <t>3,03*(1,2*3,75)*1,15/1000</t>
  </si>
  <si>
    <t>17</t>
  </si>
  <si>
    <t>642942611</t>
  </si>
  <si>
    <t>Osazování zárubní nebo rámů dveřních kovových do 2,5 m2 na montážní pěnu</t>
  </si>
  <si>
    <t>1356870438</t>
  </si>
  <si>
    <t>18</t>
  </si>
  <si>
    <t>M</t>
  </si>
  <si>
    <t>55331413</t>
  </si>
  <si>
    <t>zárubeň ocelová pro pórobeton s drážkou 150 700 levá,pravá</t>
  </si>
  <si>
    <t>1022989059</t>
  </si>
  <si>
    <t>19</t>
  </si>
  <si>
    <t>55331400</t>
  </si>
  <si>
    <t>zárubeň ocelová pro pórobeton s drážkou 100 700 levá,pravá</t>
  </si>
  <si>
    <t>-1038767738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</si>
  <si>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</si>
  <si>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</si>
  <si>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</si>
  <si>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</si>
  <si>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-1051398458</t>
  </si>
  <si>
    <t>2,4*3,6+4*1,2</t>
  </si>
  <si>
    <t>978013161</t>
  </si>
  <si>
    <t>Otlučení (osekání) vnitřní vápenné nebo vápenocementové omítky stěn v rozsahu do 50 %</t>
  </si>
  <si>
    <t>1170984880</t>
  </si>
  <si>
    <t>22</t>
  </si>
  <si>
    <t>9780R1</t>
  </si>
  <si>
    <t>Zazdívky po instalacích</t>
  </si>
  <si>
    <t>Nh</t>
  </si>
  <si>
    <t>-11794333</t>
  </si>
  <si>
    <t>23</t>
  </si>
  <si>
    <t>9780R2</t>
  </si>
  <si>
    <t>Demontáže světel</t>
  </si>
  <si>
    <t>1245491572</t>
  </si>
  <si>
    <t>75</t>
  </si>
  <si>
    <t>63465122</t>
  </si>
  <si>
    <t>zrcadlo nemontované čiré tl 3mm max. rozměr 3210x2250mm</t>
  </si>
  <si>
    <t>32</t>
  </si>
  <si>
    <t>812355134</t>
  </si>
  <si>
    <t>1*1,05 'Přepočtené koeficientem množství</t>
  </si>
  <si>
    <t>76</t>
  </si>
  <si>
    <t>55431099</t>
  </si>
  <si>
    <t>dávkovač tekutého mýdla bílý 0,35L</t>
  </si>
  <si>
    <t>-240239732</t>
  </si>
  <si>
    <t>77</t>
  </si>
  <si>
    <t>55431093</t>
  </si>
  <si>
    <t>zásobník toaletních papírů komaxit bílý D 220mm</t>
  </si>
  <si>
    <t>-252121617</t>
  </si>
  <si>
    <t>997</t>
  </si>
  <si>
    <t>Přesun sutě</t>
  </si>
  <si>
    <t>24</t>
  </si>
  <si>
    <t>997013211</t>
  </si>
  <si>
    <t>Vnitrostaveništní doprava suti a vybouraných hmot pro budovy v do 6 m ručně</t>
  </si>
  <si>
    <t>-249203430</t>
  </si>
  <si>
    <t>25</t>
  </si>
  <si>
    <t>997221561</t>
  </si>
  <si>
    <t>Vodorovná doprava suti z kusových materiálů do 1 km</t>
  </si>
  <si>
    <t>CS ÚRS 2017 01</t>
  </si>
  <si>
    <t>192921777</t>
  </si>
  <si>
    <t>26</t>
  </si>
  <si>
    <t>997221569</t>
  </si>
  <si>
    <t>Příplatek ZKD 1 km u vodorovné dopravy suti z kusových materiálů</t>
  </si>
  <si>
    <t>-1327077815</t>
  </si>
  <si>
    <t>P</t>
  </si>
  <si>
    <t>Poznámka k položce:_x000d_
dalších 4 km</t>
  </si>
  <si>
    <t>1,402*4 'Přepočtené koeficientem množství</t>
  </si>
  <si>
    <t>27</t>
  </si>
  <si>
    <t>997221611</t>
  </si>
  <si>
    <t>Nakládání suti na dopravní prostředky pro vodorovnou dopravu</t>
  </si>
  <si>
    <t>-68323928</t>
  </si>
  <si>
    <t>28</t>
  </si>
  <si>
    <t>R005</t>
  </si>
  <si>
    <t>Poplatek za skladku-suť</t>
  </si>
  <si>
    <t>-783606631</t>
  </si>
  <si>
    <t>998</t>
  </si>
  <si>
    <t>Přesun hmot</t>
  </si>
  <si>
    <t>29</t>
  </si>
  <si>
    <t>998011001</t>
  </si>
  <si>
    <t>Přesun hmot pro budovy zděné v do 6 m</t>
  </si>
  <si>
    <t>1627896333</t>
  </si>
  <si>
    <t>PSV</t>
  </si>
  <si>
    <t>Práce a dodávky PSV</t>
  </si>
  <si>
    <t>713</t>
  </si>
  <si>
    <t>Izolace tepelné</t>
  </si>
  <si>
    <t>30</t>
  </si>
  <si>
    <t>713121111</t>
  </si>
  <si>
    <t>Montáž izolace tepelné podlah volně kladenými rohožemi, pásy, dílci, deskami 1 vrstva</t>
  </si>
  <si>
    <t>1478857863</t>
  </si>
  <si>
    <t>1,2*3,85</t>
  </si>
  <si>
    <t>31</t>
  </si>
  <si>
    <t>BCL.0001302.URS</t>
  </si>
  <si>
    <t>deska z pěnového polystyrenu EPS 200 S 1000 x 500 x 160 mm</t>
  </si>
  <si>
    <t>2048222326</t>
  </si>
  <si>
    <t>4,62*1,02 'Přepočtené koeficientem množství</t>
  </si>
  <si>
    <t>751</t>
  </si>
  <si>
    <t>Vzduchotechnika</t>
  </si>
  <si>
    <t>751111051</t>
  </si>
  <si>
    <t>Mtž vent ax ntl podhledového D do 100 mm</t>
  </si>
  <si>
    <t>-1082688584</t>
  </si>
  <si>
    <t>33</t>
  </si>
  <si>
    <t>42914103</t>
  </si>
  <si>
    <t>ventilátor axiální potrubní skříň z plastu průtok 200m3/h D 120-125mm 25W IP44</t>
  </si>
  <si>
    <t>1572909500</t>
  </si>
  <si>
    <t>34</t>
  </si>
  <si>
    <t>751510041</t>
  </si>
  <si>
    <t>Vzduchotechnické potrubí pozink kruhové spirálně vinuté D do 100 mm</t>
  </si>
  <si>
    <t>m</t>
  </si>
  <si>
    <t>-2011852942</t>
  </si>
  <si>
    <t>35</t>
  </si>
  <si>
    <t>751572101</t>
  </si>
  <si>
    <t>Uchycení potrubí kruhového pomocí objímky kotvenou do betonu D do 100 mm</t>
  </si>
  <si>
    <t>411827714</t>
  </si>
  <si>
    <t>763</t>
  </si>
  <si>
    <t>Konstrukce suché výstavby</t>
  </si>
  <si>
    <t>36</t>
  </si>
  <si>
    <t>763131411</t>
  </si>
  <si>
    <t>SDK podhled desky 1xA 12,5 bez TI dvouvrstvá spodní kce profil CD+UD</t>
  </si>
  <si>
    <t>-101617902</t>
  </si>
  <si>
    <t>5*0,6</t>
  </si>
  <si>
    <t>37</t>
  </si>
  <si>
    <t>763135101</t>
  </si>
  <si>
    <t>Montáž SDK kazetového podhledu z kazet 600x600 mm na zavěšenou viditelnou nosnou konstrukci</t>
  </si>
  <si>
    <t>-569706755</t>
  </si>
  <si>
    <t>38</t>
  </si>
  <si>
    <t>59030570</t>
  </si>
  <si>
    <t>podhled kazetový bez děrování viditelný rastr tl 10mm 600x600mm</t>
  </si>
  <si>
    <t>-1635468728</t>
  </si>
  <si>
    <t>13,44*1,05 'Přepočtené koeficientem množství</t>
  </si>
  <si>
    <t>766</t>
  </si>
  <si>
    <t>Konstrukce truhlářské</t>
  </si>
  <si>
    <t>39</t>
  </si>
  <si>
    <t>766660729</t>
  </si>
  <si>
    <t>Montáž dveřního interiérového kování - štítku s klikou</t>
  </si>
  <si>
    <t>-233908825</t>
  </si>
  <si>
    <t>40</t>
  </si>
  <si>
    <t>54914622</t>
  </si>
  <si>
    <t>kování dveřní vrchní klika včetně štítu a montážního materiálu BB 72 matný nikl</t>
  </si>
  <si>
    <t>-2082911325</t>
  </si>
  <si>
    <t>41</t>
  </si>
  <si>
    <t>54925015</t>
  </si>
  <si>
    <t>zámek stavební zadlabací dozický 02-03 levý Zn</t>
  </si>
  <si>
    <t>1618796385</t>
  </si>
  <si>
    <t>42</t>
  </si>
  <si>
    <t>766691914</t>
  </si>
  <si>
    <t>Vyvěšení nebo zavěšení dřevěných křídel dveří pl do 2 m2</t>
  </si>
  <si>
    <t>-591668312</t>
  </si>
  <si>
    <t>43</t>
  </si>
  <si>
    <t>61162932</t>
  </si>
  <si>
    <t>dveře vnitřní hladké laminované světlý plné 1křídlé 700x1970mm dub</t>
  </si>
  <si>
    <t>1202373623</t>
  </si>
  <si>
    <t>771</t>
  </si>
  <si>
    <t>Podlahy z dlaždic</t>
  </si>
  <si>
    <t>44</t>
  </si>
  <si>
    <t>771161022</t>
  </si>
  <si>
    <t>Montáž profilu pro schodové hrany</t>
  </si>
  <si>
    <t>-1613189959</t>
  </si>
  <si>
    <t>1,2+0,35+2*0,125+1,35*2</t>
  </si>
  <si>
    <t>45</t>
  </si>
  <si>
    <t>59054140</t>
  </si>
  <si>
    <t>profil schodový protiskluzový ušlechtilá ocel V2A R10 V6 2x1000mm</t>
  </si>
  <si>
    <t>730449167</t>
  </si>
  <si>
    <t>4,5*1,1 'Přepočtené koeficientem množství</t>
  </si>
  <si>
    <t>46</t>
  </si>
  <si>
    <t>771471810</t>
  </si>
  <si>
    <t>Demontáž soklíků z dlaždic keramických kladených do malty rovných</t>
  </si>
  <si>
    <t>1899871628</t>
  </si>
  <si>
    <t>6,7+6,13+6,85+4,3</t>
  </si>
  <si>
    <t>47</t>
  </si>
  <si>
    <t>771573810</t>
  </si>
  <si>
    <t>Demontáž podlah z dlaždic keramických lepených</t>
  </si>
  <si>
    <t>-531841172</t>
  </si>
  <si>
    <t>1,66*1,0+1,35*4,5</t>
  </si>
  <si>
    <t>48</t>
  </si>
  <si>
    <t>771151011</t>
  </si>
  <si>
    <t>Samonivelační stěrka podlah pevnosti 20 MPa tl 3 mm</t>
  </si>
  <si>
    <t>729599085</t>
  </si>
  <si>
    <t>1,2*4,4</t>
  </si>
  <si>
    <t>49</t>
  </si>
  <si>
    <t>771274231</t>
  </si>
  <si>
    <t>Montáž obkladů podstupnic z dlaždic hladkých keramických flexibilní lepidlo v do 150 mm</t>
  </si>
  <si>
    <t>-580249782</t>
  </si>
  <si>
    <t>2-1,35+0,35</t>
  </si>
  <si>
    <t>50</t>
  </si>
  <si>
    <t>771274233</t>
  </si>
  <si>
    <t>Montáž obkladů podstupnic z dlaždic hladkých keramických flexibilní lepidlo v do 250 mm</t>
  </si>
  <si>
    <t>1501401907</t>
  </si>
  <si>
    <t>1,2</t>
  </si>
  <si>
    <t>51</t>
  </si>
  <si>
    <t>771474112</t>
  </si>
  <si>
    <t>Montáž soklů z dlaždic keramických rovných flexibilní lepidlo v do 90 mm</t>
  </si>
  <si>
    <t>1805131407</t>
  </si>
  <si>
    <t>6,7+6,2+6,85+4,3</t>
  </si>
  <si>
    <t>52</t>
  </si>
  <si>
    <t>59761416</t>
  </si>
  <si>
    <t>sokl-dlažba keramická slinutá hladká do interiéru i exteriéru 300x80mm</t>
  </si>
  <si>
    <t>-1006152499</t>
  </si>
  <si>
    <t>(6,7+6,2+6,85+4,3)/0,3*1,1</t>
  </si>
  <si>
    <t>88,183*1,1 'Přepočtené koeficientem množství</t>
  </si>
  <si>
    <t>53</t>
  </si>
  <si>
    <t>771574111</t>
  </si>
  <si>
    <t>Montáž podlah keramických hladkých lepených flexibilním lepidlem do 9 ks/m2</t>
  </si>
  <si>
    <t>-878509797</t>
  </si>
  <si>
    <t>2,1+1,2+1,8</t>
  </si>
  <si>
    <t>1,66*1,0 "vedlejší vstup</t>
  </si>
  <si>
    <t>54</t>
  </si>
  <si>
    <t>59761011</t>
  </si>
  <si>
    <t>dlažba keramická slinutá hladká do interiéru i exteriéru do 9ks/m2</t>
  </si>
  <si>
    <t>259750107</t>
  </si>
  <si>
    <t>6,76*1,1 'Přepočtené koeficientem množství</t>
  </si>
  <si>
    <t>55</t>
  </si>
  <si>
    <t>771577111</t>
  </si>
  <si>
    <t>Příplatek k montáž podlah keramických za plochu do 5 m2</t>
  </si>
  <si>
    <t>-855340255</t>
  </si>
  <si>
    <t>(1+1,5)*1,2</t>
  </si>
  <si>
    <t>56</t>
  </si>
  <si>
    <t>771577112</t>
  </si>
  <si>
    <t>Příplatek k montáž podlah keramických za omezený prostor</t>
  </si>
  <si>
    <t>257552977</t>
  </si>
  <si>
    <t>57</t>
  </si>
  <si>
    <t>998771101</t>
  </si>
  <si>
    <t>Přesun hmot tonážní pro podlahy z dlaždic v objektech v do 6 m</t>
  </si>
  <si>
    <t>1755863391</t>
  </si>
  <si>
    <t>781</t>
  </si>
  <si>
    <t>Dokončovací práce - obklady</t>
  </si>
  <si>
    <t>58</t>
  </si>
  <si>
    <t>781111011</t>
  </si>
  <si>
    <t>Ometení (oprášení) stěny při přípravě podkladu</t>
  </si>
  <si>
    <t>-651662702</t>
  </si>
  <si>
    <t>5,2*1,5</t>
  </si>
  <si>
    <t>59</t>
  </si>
  <si>
    <t>781121011</t>
  </si>
  <si>
    <t>Nátěr penetrační na stěnu</t>
  </si>
  <si>
    <t>144455739</t>
  </si>
  <si>
    <t>60</t>
  </si>
  <si>
    <t>781474111</t>
  </si>
  <si>
    <t>Montáž obkladů vnitřních keramických hladkých do 9 ks/m2 lepených flexibilním lepidlem</t>
  </si>
  <si>
    <t>-928274595</t>
  </si>
  <si>
    <t>61</t>
  </si>
  <si>
    <t>59761026</t>
  </si>
  <si>
    <t>obklad keramický hladký do 12ks/m2</t>
  </si>
  <si>
    <t>-1863404716</t>
  </si>
  <si>
    <t>7,8*1,1 'Přepočtené koeficientem množství</t>
  </si>
  <si>
    <t>62</t>
  </si>
  <si>
    <t>781477111</t>
  </si>
  <si>
    <t>Příplatek k montáži obkladů vnitřních keramických hladkých za plochu do 10 m2</t>
  </si>
  <si>
    <t>-154419689</t>
  </si>
  <si>
    <t>63</t>
  </si>
  <si>
    <t>781477112</t>
  </si>
  <si>
    <t>Příplatek k montáži obkladů vnitřních keramických hladkých za omezený prostor</t>
  </si>
  <si>
    <t>-1394926839</t>
  </si>
  <si>
    <t>64</t>
  </si>
  <si>
    <t>998781101</t>
  </si>
  <si>
    <t>Přesun hmot tonážní pro obklady keramické v objektech v do 6 m</t>
  </si>
  <si>
    <t>-1344491245</t>
  </si>
  <si>
    <t>783</t>
  </si>
  <si>
    <t>Dokončovací práce - nátěry</t>
  </si>
  <si>
    <t>65</t>
  </si>
  <si>
    <t>783301313</t>
  </si>
  <si>
    <t>Odmaštění zámečnických konstrukcí ředidlovým odmašťovačem</t>
  </si>
  <si>
    <t>-946949338</t>
  </si>
  <si>
    <t>2*0,3*5</t>
  </si>
  <si>
    <t>66</t>
  </si>
  <si>
    <t>783301401</t>
  </si>
  <si>
    <t>Ometení zámečnických konstrukcí</t>
  </si>
  <si>
    <t>234421684</t>
  </si>
  <si>
    <t>67</t>
  </si>
  <si>
    <t>783314101</t>
  </si>
  <si>
    <t>Základní jednonásobný syntetický nátěr zámečnických konstrukcí</t>
  </si>
  <si>
    <t>1811526577</t>
  </si>
  <si>
    <t>68</t>
  </si>
  <si>
    <t>783317101</t>
  </si>
  <si>
    <t>Krycí jednonásobný syntetický standardní nátěr zámečnických konstrukcí</t>
  </si>
  <si>
    <t>1345257845</t>
  </si>
  <si>
    <t>Poznámka k položce:_x000d_
2 nátěry</t>
  </si>
  <si>
    <t>3*2 'Přepočtené koeficientem množství</t>
  </si>
  <si>
    <t>784</t>
  </si>
  <si>
    <t>Dokončovací práce - malby a tapety</t>
  </si>
  <si>
    <t>69</t>
  </si>
  <si>
    <t>784111001</t>
  </si>
  <si>
    <t>Oprášení (ometení ) podkladu v místnostech výšky do 3,80 m</t>
  </si>
  <si>
    <t>1780937959</t>
  </si>
  <si>
    <t>(6,3+6,3+6+4,2)*3+8*1,2+4*3,5</t>
  </si>
  <si>
    <t>73</t>
  </si>
  <si>
    <t>784171111</t>
  </si>
  <si>
    <t>Zakrytí vnitřních ploch stěn v místnostech výšky do 3,80 m</t>
  </si>
  <si>
    <t>1199620267</t>
  </si>
  <si>
    <t>(3,2*2,7)*2</t>
  </si>
  <si>
    <t>74</t>
  </si>
  <si>
    <t>58124842</t>
  </si>
  <si>
    <t>fólie pro malířské potřeby zakrývací tl 7µ 4x5m</t>
  </si>
  <si>
    <t>-1833657357</t>
  </si>
  <si>
    <t>17,28*1,05 'Přepočtené koeficientem množství</t>
  </si>
  <si>
    <t>70</t>
  </si>
  <si>
    <t>784181101</t>
  </si>
  <si>
    <t>Základní akrylátová jednonásobná penetrace podkladu v místnostech výšky do 3,80m</t>
  </si>
  <si>
    <t>106462072</t>
  </si>
  <si>
    <t>72</t>
  </si>
  <si>
    <t>784191007</t>
  </si>
  <si>
    <t>Čištění vnitřních ploch podlah po provedení malířských prací</t>
  </si>
  <si>
    <t>-618956457</t>
  </si>
  <si>
    <t>71</t>
  </si>
  <si>
    <t>784221101</t>
  </si>
  <si>
    <t>Dvojnásobné bílé malby ze směsí za sucha dobře otěruvzdorných v místnostech do 3,80 m</t>
  </si>
  <si>
    <t>-2095458125</t>
  </si>
  <si>
    <t>SO02 - silnoproudá elektrotechnika</t>
  </si>
  <si>
    <t>k.ú. Frýdek</t>
  </si>
  <si>
    <t>Zdeněk HLOŽANKA</t>
  </si>
  <si>
    <t>M - Práce a dodávky M</t>
  </si>
  <si>
    <t xml:space="preserve">    HZS - Hodinová zúčtovací sazba</t>
  </si>
  <si>
    <t xml:space="preserve">    000 - Poznámka</t>
  </si>
  <si>
    <t xml:space="preserve">    9 - Ostatní konstrukce a práce-bourání</t>
  </si>
  <si>
    <t xml:space="preserve">    741 - Elektroinstalace - silnoproud</t>
  </si>
  <si>
    <t xml:space="preserve">    741-a - Demontáže - silnoproud</t>
  </si>
  <si>
    <t xml:space="preserve">    741-b - Doplnění a úprava rozvaděče RE</t>
  </si>
  <si>
    <t xml:space="preserve">    741-c - Rozvaděč RP</t>
  </si>
  <si>
    <t xml:space="preserve">    741-d - Rozvaděč RT</t>
  </si>
  <si>
    <t>Práce a dodávky M</t>
  </si>
  <si>
    <t>HZS</t>
  </si>
  <si>
    <t>Hodinová zúčtovací sazba</t>
  </si>
  <si>
    <t>HZS3131</t>
  </si>
  <si>
    <t xml:space="preserve">Hodinová zúčtovací sazba elektromontér -  koordinace s ostatními profesemi, vyhledávání stávajících tras, přepojování apod.</t>
  </si>
  <si>
    <t>hod</t>
  </si>
  <si>
    <t>1399116161</t>
  </si>
  <si>
    <t>HZS4211</t>
  </si>
  <si>
    <t>Hodinová zúčtovací sazba revizní technik</t>
  </si>
  <si>
    <t>-35096261</t>
  </si>
  <si>
    <t>HZS4212</t>
  </si>
  <si>
    <t>Oprava dokumentace dle skutečného provedení</t>
  </si>
  <si>
    <t>-644030564</t>
  </si>
  <si>
    <t>000</t>
  </si>
  <si>
    <t>Poznámka</t>
  </si>
  <si>
    <t>Cenové a technické podmínky ceníku URS jsou na adrese www.cs-urs.cz, cenová úroveň rozpočtu URS 2019</t>
  </si>
  <si>
    <t>1370267183</t>
  </si>
  <si>
    <t>0000</t>
  </si>
  <si>
    <t>V rozsahu montáže a materiálu položky zahrňte všechny pomocné práce a přidružené drobné materiály k dokončení položky včetně dopravy</t>
  </si>
  <si>
    <t>1148917744</t>
  </si>
  <si>
    <t>612325202</t>
  </si>
  <si>
    <t>Vápenocementová hrubá omítka malých ploch do 0,25 m2 na stěnách</t>
  </si>
  <si>
    <t>-188891494</t>
  </si>
  <si>
    <t>Ostatní konstrukce a práce-bourání</t>
  </si>
  <si>
    <t>971033131</t>
  </si>
  <si>
    <t>Vybourání otvorů ve zdivu cihelném D do 60 mm na MVC nebo MV tl do 150 mm</t>
  </si>
  <si>
    <t>CS ÚRS 2015 01</t>
  </si>
  <si>
    <t>222660178</t>
  </si>
  <si>
    <t>971033151</t>
  </si>
  <si>
    <t>Vybourání otvorů ve zdivu cihelném D do 60 mm na MVC nebo MV tl do 450 mm</t>
  </si>
  <si>
    <t>CS ÚRS 2018 01</t>
  </si>
  <si>
    <t>743795529</t>
  </si>
  <si>
    <t>973031334</t>
  </si>
  <si>
    <t>Vysekání kapes ve zdivu cihelném na MV nebo MVC pl do 0,16 m2 hl do 150 mm</t>
  </si>
  <si>
    <t>862982907</t>
  </si>
  <si>
    <t>973031616</t>
  </si>
  <si>
    <t>Vysekání kapes ve zdivu cihelném na MV nebo MVC pro špalíky do 100x100x50 mm</t>
  </si>
  <si>
    <t>1070005208</t>
  </si>
  <si>
    <t>974031121</t>
  </si>
  <si>
    <t>Vysekání rýh ve zdivu cihelném hl do 30 mm š do 30 mm</t>
  </si>
  <si>
    <t>-1378515085</t>
  </si>
  <si>
    <t>974031122</t>
  </si>
  <si>
    <t>Vysekání rýh ve zdivu cihelném hl do 30 mm š do 70 mm</t>
  </si>
  <si>
    <t>617114526</t>
  </si>
  <si>
    <t>974031132</t>
  </si>
  <si>
    <t>Vysekání rýh ve zdivu cihelném hl do 50 mm š do 70 mm</t>
  </si>
  <si>
    <t>16954604</t>
  </si>
  <si>
    <t>974082821</t>
  </si>
  <si>
    <t>Vysekání rýh pro vodiče v podhledu kamenných kleneb nebo betonových stropů hl do 30 mm š do 30 mm</t>
  </si>
  <si>
    <t>CS ÚRS 2013 01</t>
  </si>
  <si>
    <t>1189452178</t>
  </si>
  <si>
    <t>974082832</t>
  </si>
  <si>
    <t>Vysekání rýh pro vodiče v podhledu kamenných kleneb nebo betonových stropů hl do 50 mm š do 70 mm</t>
  </si>
  <si>
    <t>1549855273</t>
  </si>
  <si>
    <t>997013215</t>
  </si>
  <si>
    <t>Vnitrostaveništní doprava suti a vybouraných hmot pro budovy v do 18 m ručně</t>
  </si>
  <si>
    <t>1957130412</t>
  </si>
  <si>
    <t>997013219</t>
  </si>
  <si>
    <t>Příplatek k vnitrostaveništní dopravě suti a vybouraných hmot za zvětšenou dopravu suti ZKD 10 m</t>
  </si>
  <si>
    <t>-731719523</t>
  </si>
  <si>
    <t>997013501</t>
  </si>
  <si>
    <t>Odvoz suti na skládku a vybouraných hmot nebo meziskládku do 1 km se složením</t>
  </si>
  <si>
    <t>355270729</t>
  </si>
  <si>
    <t>997013509</t>
  </si>
  <si>
    <t>Příplatek k odvozu suti a vybouraných hmot na skládku ZKD 1 km přes 1 km</t>
  </si>
  <si>
    <t>-513925456</t>
  </si>
  <si>
    <t>997013831</t>
  </si>
  <si>
    <t>Poplatek za uložení stavebního směsného odpadu na skládce (skládkovné)</t>
  </si>
  <si>
    <t>-562015343</t>
  </si>
  <si>
    <t>741</t>
  </si>
  <si>
    <t>Elektroinstalace - silnoproud</t>
  </si>
  <si>
    <t>741112001</t>
  </si>
  <si>
    <t>Montáž krabice zapuštěná plastová kruhová</t>
  </si>
  <si>
    <t>-1946402314</t>
  </si>
  <si>
    <t>345715210</t>
  </si>
  <si>
    <t>krabice univerzální odbočná, včetně svorkovnice, zapuštěná do omítky</t>
  </si>
  <si>
    <t>-249872745</t>
  </si>
  <si>
    <t>741112061</t>
  </si>
  <si>
    <t>Montáž krabice přístrojová zapuštěná plastová kruhová</t>
  </si>
  <si>
    <t>1089857758</t>
  </si>
  <si>
    <t>345715120</t>
  </si>
  <si>
    <t>krabice přístrojová zapuštěná s možností spojování</t>
  </si>
  <si>
    <t>-1322044734</t>
  </si>
  <si>
    <t>741112062</t>
  </si>
  <si>
    <t>Montáž krabice přístrojová zapuštěná plastová kruhová pro sádrokartonové příčky</t>
  </si>
  <si>
    <t>210056790</t>
  </si>
  <si>
    <t>34571515</t>
  </si>
  <si>
    <t>krabice přístrojová instalační do dutých stěn</t>
  </si>
  <si>
    <t>500421391</t>
  </si>
  <si>
    <t>741120501</t>
  </si>
  <si>
    <t>Montáž šňůra Cu lehká a střední do 7 žil uložená volně (CGSG)</t>
  </si>
  <si>
    <t>1352320130</t>
  </si>
  <si>
    <t>34143276</t>
  </si>
  <si>
    <t>šňůra s Cu jádrem H05RR-F 3-Gx2,5 mm2</t>
  </si>
  <si>
    <t>760089143</t>
  </si>
  <si>
    <t>741122611</t>
  </si>
  <si>
    <t>Montáž kabel Cu plný kulatý žíla 3x1,5 až 6 mm2 uložený pevně (CYKY)</t>
  </si>
  <si>
    <t>1053236758</t>
  </si>
  <si>
    <t>341110300</t>
  </si>
  <si>
    <t>kabel silový s Cu jádrem CYKY-J 3x1,5 mm2</t>
  </si>
  <si>
    <t>1286939354</t>
  </si>
  <si>
    <t>341110310</t>
  </si>
  <si>
    <t xml:space="preserve">kabel silový s Cu jádrem CYKY-O 3x1,5 mm2 </t>
  </si>
  <si>
    <t>1162683207</t>
  </si>
  <si>
    <t>341110360</t>
  </si>
  <si>
    <t>kabel silový s Cu jádrem CYKY-J 3x2,5 mm2</t>
  </si>
  <si>
    <t>-331477368</t>
  </si>
  <si>
    <t>34111048</t>
  </si>
  <si>
    <t>kabel silový s Cu jádrem CYKY-J 3x6 mm2</t>
  </si>
  <si>
    <t>1184574929</t>
  </si>
  <si>
    <t>741122641</t>
  </si>
  <si>
    <t>Montáž kabel Cu plný kulatý žíla 5x1,5 až 2,5 mm2 uložený pevně (CYKY)</t>
  </si>
  <si>
    <t>1508417219</t>
  </si>
  <si>
    <t>34111090</t>
  </si>
  <si>
    <t>kabel silový s Cu jádrem CYKY-J 5x1,5 mm2</t>
  </si>
  <si>
    <t>582936426</t>
  </si>
  <si>
    <t>741122642</t>
  </si>
  <si>
    <t>Montáž kabel Cu plný kulatý žíla 5x4 až 6 mm2 uložený pevně (CYKY)</t>
  </si>
  <si>
    <t>-1075986221</t>
  </si>
  <si>
    <t>34111100</t>
  </si>
  <si>
    <t>kabel silový s Cu jádrem CYKY-J 5x6 mm2</t>
  </si>
  <si>
    <t>-446474813</t>
  </si>
  <si>
    <t>741128002</t>
  </si>
  <si>
    <t>Ostatní práce při montáži vodičů a kabelů - označení štítkem</t>
  </si>
  <si>
    <t>729968756</t>
  </si>
  <si>
    <t>354421110</t>
  </si>
  <si>
    <t>štítek na kabel</t>
  </si>
  <si>
    <t>-703642586</t>
  </si>
  <si>
    <t>741130001</t>
  </si>
  <si>
    <t>Ukončení vodič izolovaný do 2,5mm2 v rozváděči nebo na přístroji</t>
  </si>
  <si>
    <t>1431744149</t>
  </si>
  <si>
    <t>741130004</t>
  </si>
  <si>
    <t>Ukončení vodič izolovaný do 6 mm2 v rozváděči nebo na přístroji</t>
  </si>
  <si>
    <t>-150925952</t>
  </si>
  <si>
    <t>741130025</t>
  </si>
  <si>
    <t>Ukončení vodič izolovaný do 16 mm2 na svorkovnici</t>
  </si>
  <si>
    <t>394186864</t>
  </si>
  <si>
    <t>741132103</t>
  </si>
  <si>
    <t>Ukončení kabelů 3x1,5 až 4 mm2 smršťovací záklopkou nebo páskem bez letování</t>
  </si>
  <si>
    <t>-225919832</t>
  </si>
  <si>
    <t>741132104</t>
  </si>
  <si>
    <t>Ukončení kabelů 3x6 mm2 smršťovací záklopkou nebo páskem bez letování</t>
  </si>
  <si>
    <t>1992467047</t>
  </si>
  <si>
    <t>741132145</t>
  </si>
  <si>
    <t>Ukončení kabelů 5x1,5 až 4 mm2 smršťovací záklopkou nebo páskem bez letování</t>
  </si>
  <si>
    <t>-1450421239</t>
  </si>
  <si>
    <t>741132146</t>
  </si>
  <si>
    <t>Ukončení kabelů 5x6 mm2 smršťovací záklopkou nebo páskem bez letování</t>
  </si>
  <si>
    <t>910201607</t>
  </si>
  <si>
    <t>741210002</t>
  </si>
  <si>
    <t>Montáž rozvodnice oceloplechová nebo plastová běžná do 50 kg</t>
  </si>
  <si>
    <t>238160668</t>
  </si>
  <si>
    <t>741210002-S</t>
  </si>
  <si>
    <t>Montáž elektrického konvektoru</t>
  </si>
  <si>
    <t>-395700365</t>
  </si>
  <si>
    <t>35713118</t>
  </si>
  <si>
    <t>přímotopný elektrický konvektor s elektronickým termostatem, 1,5kW (např. ECOFLEX - TAC 15)</t>
  </si>
  <si>
    <t>-1269622360</t>
  </si>
  <si>
    <t>741310101</t>
  </si>
  <si>
    <t>Montáž vypínač (polo)zapuštěný bezšroubové připojení 1-jednopólový</t>
  </si>
  <si>
    <t>-1599636791</t>
  </si>
  <si>
    <t>345354020</t>
  </si>
  <si>
    <t xml:space="preserve">jednopól. vypínač 1, zapuštěný pod omítku + kryt, bílý, 10A, 230V, IP20 (např.TANGO) </t>
  </si>
  <si>
    <t>-738736096</t>
  </si>
  <si>
    <t>741310121</t>
  </si>
  <si>
    <t>Montáž přepínač (polo)zapuštěný bezšroubové připojení 5-seriový</t>
  </si>
  <si>
    <t>-762295928</t>
  </si>
  <si>
    <t>345354040</t>
  </si>
  <si>
    <t xml:space="preserve">sériový přepínač 5, zapuštěný pod omítku + kryt, bílý, 10A, 230V, IP20 (např.TANGO) </t>
  </si>
  <si>
    <t>25573225</t>
  </si>
  <si>
    <t>741310122</t>
  </si>
  <si>
    <t>Montáž přepínač (polo)zapuštěný bezšroubové připojení 6-střídavý</t>
  </si>
  <si>
    <t>461332640</t>
  </si>
  <si>
    <t>345355550</t>
  </si>
  <si>
    <t xml:space="preserve">střídavý přepínač 6, zapuštěný pod omítku + kryt, bílý, 10A, 230V, IP20 (např.TANGO) </t>
  </si>
  <si>
    <t>-63548148</t>
  </si>
  <si>
    <t>741310125</t>
  </si>
  <si>
    <t>Montáž přepínač (polo)zapuštěný bezšroubové připojení 6+6-dvojitý střídavý</t>
  </si>
  <si>
    <t>565862554</t>
  </si>
  <si>
    <t>ABB.0002468.URS</t>
  </si>
  <si>
    <t xml:space="preserve"> dvojtý srřídavý přepínač 6+6, zapuštěný pod omítku + kryt, bílý, 10A, 230V, IP20 (např.TANGO) </t>
  </si>
  <si>
    <t>1222322090</t>
  </si>
  <si>
    <t>741311004</t>
  </si>
  <si>
    <t>Montáž čidlo pohybu se zapojením vodičů</t>
  </si>
  <si>
    <t>-536193209</t>
  </si>
  <si>
    <t>35889831</t>
  </si>
  <si>
    <t xml:space="preserve">pohybový detektor pro montáž na strop 360°, IP20 (např.TANGO) </t>
  </si>
  <si>
    <t>1519891347</t>
  </si>
  <si>
    <t>741311013-S</t>
  </si>
  <si>
    <t>Montáž termostatu se zapojením vodičů</t>
  </si>
  <si>
    <t>-407063042</t>
  </si>
  <si>
    <t>28616337</t>
  </si>
  <si>
    <t>digitální programovatelný termostat týdenní, 16A (např. VTM 3000)</t>
  </si>
  <si>
    <t>1452727632</t>
  </si>
  <si>
    <t>741313002</t>
  </si>
  <si>
    <t>Montáž zásuvka (polo)zapuštěná bezšroubové připojení 2P+PE dvojí zapojení - průběžná</t>
  </si>
  <si>
    <t>2136436268</t>
  </si>
  <si>
    <t>345551030</t>
  </si>
  <si>
    <t xml:space="preserve">zásuvka domovní jednonásobná, 16A, 250V, bílá, zapuštěná pod omítku, IP40, s clonkami (např. TANGO) </t>
  </si>
  <si>
    <t>-849666317</t>
  </si>
  <si>
    <t>345551360</t>
  </si>
  <si>
    <t xml:space="preserve">zásuvka domovní jednonásobná, 16A, 250V, bílá, zapuštěná pod omítku, s ochranou proti přepětí, IP40, pro PC, s clonkami (např. TANGO) </t>
  </si>
  <si>
    <t>636081693</t>
  </si>
  <si>
    <t>345367000</t>
  </si>
  <si>
    <t xml:space="preserve">rámeček jednonásobný, bílý (např. TANGO) </t>
  </si>
  <si>
    <t>165402723</t>
  </si>
  <si>
    <t>345367050</t>
  </si>
  <si>
    <t xml:space="preserve">rámeček dvojnásobný, bílý (např. TANGO) </t>
  </si>
  <si>
    <t>1626135993</t>
  </si>
  <si>
    <t>345367054</t>
  </si>
  <si>
    <t xml:space="preserve">rámeček trojnásobný, bílý (např. TANGO) </t>
  </si>
  <si>
    <t>-75546386</t>
  </si>
  <si>
    <t>345367120</t>
  </si>
  <si>
    <t xml:space="preserve">rámeček čtyřnásobný, bílý (např. TANGO) </t>
  </si>
  <si>
    <t>1995352872</t>
  </si>
  <si>
    <t>741372061</t>
  </si>
  <si>
    <t>Montáž svítidlo LED do 0,09 m2</t>
  </si>
  <si>
    <t>1186136541</t>
  </si>
  <si>
    <t>34823739</t>
  </si>
  <si>
    <t>C - LED svítidlo směrové 16W, 1350lm, 4000K, IP20 (např. DEOS S135-AC.116), včetně ekologického poplatku</t>
  </si>
  <si>
    <t>-1484993436</t>
  </si>
  <si>
    <t>741372111</t>
  </si>
  <si>
    <t>Montáž svítidlo LED bytové vestavné podhledové do 0,09 m2</t>
  </si>
  <si>
    <t>-1707514911</t>
  </si>
  <si>
    <t>34821321</t>
  </si>
  <si>
    <t>B - LED svítidlo vestavné 11W, 900lm, 3000K, opálový kryt, IP40 (např. MODUS SPMT1000KO3), včetně ekologického poplatku</t>
  </si>
  <si>
    <t>-1647648035</t>
  </si>
  <si>
    <t>741372112</t>
  </si>
  <si>
    <t>Montáž svítidlo LED bytové vestavné podhledové čtvercové do 0,36 m2</t>
  </si>
  <si>
    <t>-754369920</t>
  </si>
  <si>
    <t>34821328</t>
  </si>
  <si>
    <t xml:space="preserve">A  - LED panel vestavný, mikroprizmatický kryt, 600x600mm, 1x LED, 38W, 3850lm, Ra80, 4000K, IP40 (např. MODUS US4000A_KN), včetně ekologického poplatku</t>
  </si>
  <si>
    <t>746994334</t>
  </si>
  <si>
    <t>741410072</t>
  </si>
  <si>
    <t>Montáž pospojování ochranné vodičem uloženým pevně</t>
  </si>
  <si>
    <t>-1299079898</t>
  </si>
  <si>
    <t>34142159</t>
  </si>
  <si>
    <t>vodič silový s Cu jádrem CYA H07 V-K 16 mm2 zelenožlutý</t>
  </si>
  <si>
    <t>670689837</t>
  </si>
  <si>
    <t>741810002</t>
  </si>
  <si>
    <t>Celková prohlídka elektrického rozvodu a zařízení do 500 000,- Kč</t>
  </si>
  <si>
    <t>-1376457057</t>
  </si>
  <si>
    <t>78</t>
  </si>
  <si>
    <t>741990041</t>
  </si>
  <si>
    <t xml:space="preserve">Montáž tabulka výstražná a označovací </t>
  </si>
  <si>
    <t>502297250</t>
  </si>
  <si>
    <t>79</t>
  </si>
  <si>
    <t>735345300</t>
  </si>
  <si>
    <t>tabulka bezpečnostní s tiskem 2 barvy A5 148x210 mm</t>
  </si>
  <si>
    <t>644974296</t>
  </si>
  <si>
    <t>80</t>
  </si>
  <si>
    <t>3414215-R</t>
  </si>
  <si>
    <t>drobný upevňovací materiál, kabelové úchyty nad podhledy, vruty, hmoždinky, sádra apod.</t>
  </si>
  <si>
    <t>2053689728</t>
  </si>
  <si>
    <t>741-a</t>
  </si>
  <si>
    <t>Demontáže - silnoproud</t>
  </si>
  <si>
    <t>81</t>
  </si>
  <si>
    <t>741311813</t>
  </si>
  <si>
    <t>Demontáž spínačů normálních do 10 A šroubových bez zachování funkčnosti do 2 svorek</t>
  </si>
  <si>
    <t>582610760</t>
  </si>
  <si>
    <t>82</t>
  </si>
  <si>
    <t>741315823</t>
  </si>
  <si>
    <t>Demontáž zásuvek domovních normálních do 16A zapuštěných šroubových bez zachování funkčnosti 2P+PE</t>
  </si>
  <si>
    <t>-47945749</t>
  </si>
  <si>
    <t>83</t>
  </si>
  <si>
    <t>741371823</t>
  </si>
  <si>
    <t>Demontáž osvětlovacího modulového systému zářivkového délky přes 1100 mm bez zachováním funkčnosti</t>
  </si>
  <si>
    <t>-933461162</t>
  </si>
  <si>
    <t>84</t>
  </si>
  <si>
    <t>PC-D1</t>
  </si>
  <si>
    <t>Ostatní potřebné demontáže ( kabely, krabice atd.)</t>
  </si>
  <si>
    <t>nh</t>
  </si>
  <si>
    <t>-1814799339</t>
  </si>
  <si>
    <t>741-b</t>
  </si>
  <si>
    <t>Doplnění a úprava rozvaděče RE</t>
  </si>
  <si>
    <t>85</t>
  </si>
  <si>
    <t>358221098</t>
  </si>
  <si>
    <t>jistič B25/1, 25A, 230V</t>
  </si>
  <si>
    <t>1664303048</t>
  </si>
  <si>
    <t>86</t>
  </si>
  <si>
    <t>358221110</t>
  </si>
  <si>
    <t>jistič B16/1, 16A, 230V</t>
  </si>
  <si>
    <t>440704805</t>
  </si>
  <si>
    <t>87</t>
  </si>
  <si>
    <t>358221078</t>
  </si>
  <si>
    <t>jistič B2/1, 2A, 230V</t>
  </si>
  <si>
    <t>-17095747</t>
  </si>
  <si>
    <t>88</t>
  </si>
  <si>
    <t>345629010</t>
  </si>
  <si>
    <t>svorkovnice PE</t>
  </si>
  <si>
    <t>1387203028</t>
  </si>
  <si>
    <t>89</t>
  </si>
  <si>
    <t>345629020</t>
  </si>
  <si>
    <t>svorkovnice N</t>
  </si>
  <si>
    <t>1150138542</t>
  </si>
  <si>
    <t>90</t>
  </si>
  <si>
    <t>345621480</t>
  </si>
  <si>
    <t>svorkovnice řadová 2,5mm</t>
  </si>
  <si>
    <t>-2043542820</t>
  </si>
  <si>
    <t>91</t>
  </si>
  <si>
    <t>345621488</t>
  </si>
  <si>
    <t>svorkovnice řadová 6mm</t>
  </si>
  <si>
    <t>-720257049</t>
  </si>
  <si>
    <t>92</t>
  </si>
  <si>
    <t>357002R1</t>
  </si>
  <si>
    <t>vnitřní spojovací materiál, dráty, kříže pro elektroměry a HDO apod.</t>
  </si>
  <si>
    <t>-909019907</t>
  </si>
  <si>
    <t>93</t>
  </si>
  <si>
    <t>741331031</t>
  </si>
  <si>
    <t>Montáž elektroměru jednofázového bez zapojení vodičů</t>
  </si>
  <si>
    <t>1913876196</t>
  </si>
  <si>
    <t>94</t>
  </si>
  <si>
    <t>741331051</t>
  </si>
  <si>
    <t>Montáž spínače časového bez zapojení vodičů</t>
  </si>
  <si>
    <t>128584203</t>
  </si>
  <si>
    <t>95</t>
  </si>
  <si>
    <t>PC1</t>
  </si>
  <si>
    <t>Vnitřní zapojení rozvaděče</t>
  </si>
  <si>
    <t>-1437533725</t>
  </si>
  <si>
    <t>96</t>
  </si>
  <si>
    <t>PC2</t>
  </si>
  <si>
    <t>Montáž jednoho modulu</t>
  </si>
  <si>
    <t>-220867122</t>
  </si>
  <si>
    <t>97</t>
  </si>
  <si>
    <t>PC3</t>
  </si>
  <si>
    <t>Úprava krycího plechu a přístrojového roštu včetně materiálu, demontáž a montáž krycího plechu apod.</t>
  </si>
  <si>
    <t>-20292875</t>
  </si>
  <si>
    <t>741-c</t>
  </si>
  <si>
    <t>Rozvaděč RP</t>
  </si>
  <si>
    <t>98</t>
  </si>
  <si>
    <t>42088155</t>
  </si>
  <si>
    <t>rozvaděč typový plastový, 24 modulů, zapuštěný pod omítku, rozměr: šířka 303, výška 406, hloubka 63, bílý, krytí IP30/IP20</t>
  </si>
  <si>
    <t>-1114767790</t>
  </si>
  <si>
    <t>99</t>
  </si>
  <si>
    <t>358254589</t>
  </si>
  <si>
    <t>vypínač 40/1,40A, 230V</t>
  </si>
  <si>
    <t>258863880</t>
  </si>
  <si>
    <t>100</t>
  </si>
  <si>
    <t>358895430</t>
  </si>
  <si>
    <t>svodič přepětí typ 1+2, TN-S, na DIN lištu (např. FLP-B+C MAXI V/2)</t>
  </si>
  <si>
    <t>504696785</t>
  </si>
  <si>
    <t>101</t>
  </si>
  <si>
    <t>1784491060</t>
  </si>
  <si>
    <t>102</t>
  </si>
  <si>
    <t>358221090</t>
  </si>
  <si>
    <t>jistič C10/1, 10A, 230V</t>
  </si>
  <si>
    <t>-953333177</t>
  </si>
  <si>
    <t>103</t>
  </si>
  <si>
    <t>358892380</t>
  </si>
  <si>
    <t>chránič proudový 16/1N/B/003, 16A, 230V</t>
  </si>
  <si>
    <t>-1661176302</t>
  </si>
  <si>
    <t>104</t>
  </si>
  <si>
    <t>-1376123331</t>
  </si>
  <si>
    <t>105</t>
  </si>
  <si>
    <t>-1203898985</t>
  </si>
  <si>
    <t>106</t>
  </si>
  <si>
    <t>-652708729</t>
  </si>
  <si>
    <t>107</t>
  </si>
  <si>
    <t>345621485</t>
  </si>
  <si>
    <t>svorkovnice řadová 2,5mm modrá</t>
  </si>
  <si>
    <t>-93823955</t>
  </si>
  <si>
    <t>108</t>
  </si>
  <si>
    <t>489970485</t>
  </si>
  <si>
    <t>109</t>
  </si>
  <si>
    <t>345629050</t>
  </si>
  <si>
    <t>svorkovnice ekvipotenciální na din lištu</t>
  </si>
  <si>
    <t>-1615201513</t>
  </si>
  <si>
    <t>110</t>
  </si>
  <si>
    <t>357002R2</t>
  </si>
  <si>
    <t>vnitřní spojovací materiál, dráty, hřebeny apod.</t>
  </si>
  <si>
    <t>-1649510452</t>
  </si>
  <si>
    <t>111</t>
  </si>
  <si>
    <t>-1826142927</t>
  </si>
  <si>
    <t>112</t>
  </si>
  <si>
    <t>-170187556</t>
  </si>
  <si>
    <t>741-d</t>
  </si>
  <si>
    <t>Rozvaděč RT</t>
  </si>
  <si>
    <t>113</t>
  </si>
  <si>
    <t>357176840</t>
  </si>
  <si>
    <t>rozvaděč typový plastový, 12 modulů, zapuštěný pod omítku, rozměr: šířka 303, výška 212, hloubka 63, bílý, krytí IP30/IP20</t>
  </si>
  <si>
    <t>1443018836</t>
  </si>
  <si>
    <t>114</t>
  </si>
  <si>
    <t>358254959</t>
  </si>
  <si>
    <t>vypínač 20/1,20A, 230V</t>
  </si>
  <si>
    <t>-463941135</t>
  </si>
  <si>
    <t>115</t>
  </si>
  <si>
    <t>358221114</t>
  </si>
  <si>
    <t>jistič B10/1, 10A, 230V</t>
  </si>
  <si>
    <t>558172558</t>
  </si>
  <si>
    <t>116</t>
  </si>
  <si>
    <t>358221070</t>
  </si>
  <si>
    <t>jistič B6/1, 6A, 230V</t>
  </si>
  <si>
    <t>548088427</t>
  </si>
  <si>
    <t>117</t>
  </si>
  <si>
    <t>358892553</t>
  </si>
  <si>
    <t>stykač S20-20</t>
  </si>
  <si>
    <t>801907761</t>
  </si>
  <si>
    <t>118</t>
  </si>
  <si>
    <t>-34526165</t>
  </si>
  <si>
    <t>119</t>
  </si>
  <si>
    <t>-14294879</t>
  </si>
  <si>
    <t>120</t>
  </si>
  <si>
    <t>357002R3</t>
  </si>
  <si>
    <t>1348613900</t>
  </si>
  <si>
    <t>121</t>
  </si>
  <si>
    <t>-1998211183</t>
  </si>
  <si>
    <t>122</t>
  </si>
  <si>
    <t>-765215432</t>
  </si>
  <si>
    <t>SO03 - zdravotechnika</t>
  </si>
  <si>
    <t>Zámecké náměstí 46, Frýdek</t>
  </si>
  <si>
    <t>Stat. město Frýdek Místek, Radniční 1148,73822,FM</t>
  </si>
  <si>
    <t>18980406</t>
  </si>
  <si>
    <t>Petr Gnida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</si>
  <si>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</si>
  <si>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</si>
  <si>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</si>
  <si>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</si>
  <si>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</si>
  <si>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>HZS - Hodinové zúčtovací sazby</t>
  </si>
  <si>
    <t>014411235220</t>
  </si>
  <si>
    <t xml:space="preserve">Zazdívka otvorů </t>
  </si>
  <si>
    <t>ks</t>
  </si>
  <si>
    <t>-1177623744</t>
  </si>
  <si>
    <t>969021111</t>
  </si>
  <si>
    <t>Vybourání kanalizačního potrubí DN do 100</t>
  </si>
  <si>
    <t>-47494841</t>
  </si>
  <si>
    <t>971033151.1</t>
  </si>
  <si>
    <t>Vybourání otvorů ve zdivu cihelném D do110 mm na MVC nebo MV tl do 450 mm</t>
  </si>
  <si>
    <t>-931456326</t>
  </si>
  <si>
    <t>974031164</t>
  </si>
  <si>
    <t>Vysekání rýh ve zdivu cihelném hl do 150 mm š do 150 mm</t>
  </si>
  <si>
    <t>-598990756</t>
  </si>
  <si>
    <t>2050007986</t>
  </si>
  <si>
    <t>Odvoz suti a vybouraných hmot na skládku nebo meziskládku do 1 km se složením</t>
  </si>
  <si>
    <t>CS ÚRS 2016 02</t>
  </si>
  <si>
    <t>-1456008209</t>
  </si>
  <si>
    <t>-1310151627</t>
  </si>
  <si>
    <t>0,163*4 'Přepočtené koeficientem množství</t>
  </si>
  <si>
    <t>997013803</t>
  </si>
  <si>
    <t>Poplatek za uložení stavebního odpadu z keramických materiálů na skládce (skládkovné)</t>
  </si>
  <si>
    <t>559271569</t>
  </si>
  <si>
    <t>721</t>
  </si>
  <si>
    <t>Zdravotechnika - vnitřní kanalizace</t>
  </si>
  <si>
    <t>721170975</t>
  </si>
  <si>
    <t>Potrubí z PVC krácení trub DN 100</t>
  </si>
  <si>
    <t>451902251</t>
  </si>
  <si>
    <t>721171808</t>
  </si>
  <si>
    <t>Demontáž potrubí z PVC do D 114</t>
  </si>
  <si>
    <t>-1177698845</t>
  </si>
  <si>
    <t>721171905</t>
  </si>
  <si>
    <t>Potrubí z PP vsazení odbočky do hrdla DN 110</t>
  </si>
  <si>
    <t>1165052588</t>
  </si>
  <si>
    <t>721171915</t>
  </si>
  <si>
    <t>Potrubí z PP propojení potrubí DN 110</t>
  </si>
  <si>
    <t>353729974</t>
  </si>
  <si>
    <t>721174042</t>
  </si>
  <si>
    <t xml:space="preserve">Potrubí kanalizační z PP připojovací systém  DN 40</t>
  </si>
  <si>
    <t>-1002546329</t>
  </si>
  <si>
    <t>721174043</t>
  </si>
  <si>
    <t xml:space="preserve">Potrubí kanalizační z PP připojovací systém  DN 50</t>
  </si>
  <si>
    <t>1278025853</t>
  </si>
  <si>
    <t>721174045</t>
  </si>
  <si>
    <t>Potrubí kanalizační z PP připojovací DN 110</t>
  </si>
  <si>
    <t>-1770751223</t>
  </si>
  <si>
    <t>721194104</t>
  </si>
  <si>
    <t>Vyvedení a upevnění odpadních výpustek DN 40</t>
  </si>
  <si>
    <t>-669158515</t>
  </si>
  <si>
    <t>721194109</t>
  </si>
  <si>
    <t>Vyvedení a upevnění odpadních výpustek DN 100</t>
  </si>
  <si>
    <t>2079951487</t>
  </si>
  <si>
    <t>28615601</t>
  </si>
  <si>
    <t>čistící tvarovka odpadní PP DN 50</t>
  </si>
  <si>
    <t>1526241379</t>
  </si>
  <si>
    <t>HLE.HL905</t>
  </si>
  <si>
    <t>Přivzdušňovací ventil - podomítková verze</t>
  </si>
  <si>
    <t>1090326816</t>
  </si>
  <si>
    <t>721290123</t>
  </si>
  <si>
    <t>Zkouška těsnosti potrubí kanalizace kouřem do DN 300</t>
  </si>
  <si>
    <t>-1297156732</t>
  </si>
  <si>
    <t>998721102</t>
  </si>
  <si>
    <t>Přesun hmot tonážní pro vnitřní kanalizace v objektech v do 12 m</t>
  </si>
  <si>
    <t>637736106</t>
  </si>
  <si>
    <t>722</t>
  </si>
  <si>
    <t>Zdravotechnika - vnitřní vodovod</t>
  </si>
  <si>
    <t>722171932</t>
  </si>
  <si>
    <t>Potrubí plastové výměna trub nebo tvarovek D do 20 mm</t>
  </si>
  <si>
    <t>1547724114</t>
  </si>
  <si>
    <t>722181211</t>
  </si>
  <si>
    <t>Ochrana vodovodního potrubí přilepenými tepelně izolačními trubicemi z PE tl do 6 mm DN do 22 mm</t>
  </si>
  <si>
    <t>1989943200</t>
  </si>
  <si>
    <t>722190401</t>
  </si>
  <si>
    <t>Vyvedení a upevnění výpustku do DN 25</t>
  </si>
  <si>
    <t>-1139511260</t>
  </si>
  <si>
    <t>722190901</t>
  </si>
  <si>
    <t>Uzavření nebo otevření vodovodního potrubí při opravách</t>
  </si>
  <si>
    <t>944631191</t>
  </si>
  <si>
    <t>722212440</t>
  </si>
  <si>
    <t>Orientační štítky na zeď (vodoměr)</t>
  </si>
  <si>
    <t>soubor</t>
  </si>
  <si>
    <t>-616842562</t>
  </si>
  <si>
    <t>722220152</t>
  </si>
  <si>
    <t>Nástěnka závitová plastová PPR PN 20 DN 20 x G 1/2-U,WC</t>
  </si>
  <si>
    <t>-549673128</t>
  </si>
  <si>
    <t>722224115</t>
  </si>
  <si>
    <t>Kohout plnicí nebo vypouštěcí G 1/2 PN 10 s jedním závitem</t>
  </si>
  <si>
    <t>891146610</t>
  </si>
  <si>
    <t>722231072</t>
  </si>
  <si>
    <t>Ventil zpětný mosazný G 1/2 PN 10 do 110°C se dvěma závity</t>
  </si>
  <si>
    <t>557834078</t>
  </si>
  <si>
    <t>722232122</t>
  </si>
  <si>
    <t>Kohout kulový přímý G 1/2 PN 42 do 185°C plnoprůtokový s koulí vnitřní závit</t>
  </si>
  <si>
    <t>499524250</t>
  </si>
  <si>
    <t>722262211</t>
  </si>
  <si>
    <t>Vodoměr závitový jednovtokový suchoběžný do 40°C G 1/2 x 80 mm Qn 1,5 m3/h horizontální</t>
  </si>
  <si>
    <t>247510110</t>
  </si>
  <si>
    <t>722290226</t>
  </si>
  <si>
    <t>Zkouška těsnosti vodovodního potrubí do DN 50</t>
  </si>
  <si>
    <t>-1462547927</t>
  </si>
  <si>
    <t>733321212</t>
  </si>
  <si>
    <t>Potrubí plastové z PP-RCT spojované svařováním D 20x2,8</t>
  </si>
  <si>
    <t>-1717878221</t>
  </si>
  <si>
    <t>998722102</t>
  </si>
  <si>
    <t>Přesun hmot tonážní pro vnitřní vodovod v objektech v do 12 m</t>
  </si>
  <si>
    <t>-120484960</t>
  </si>
  <si>
    <t>725</t>
  </si>
  <si>
    <t>Zdravotechnika - zařizovací předměty</t>
  </si>
  <si>
    <t>725112022</t>
  </si>
  <si>
    <t xml:space="preserve">Klozet keramický závěsný na nosné stěny s hlubokým splachováním odpad vodorovný  WC</t>
  </si>
  <si>
    <t>-919046421</t>
  </si>
  <si>
    <t>725211701</t>
  </si>
  <si>
    <t xml:space="preserve">Umývátko keramické stěnové 400 mm     U</t>
  </si>
  <si>
    <t>536725748</t>
  </si>
  <si>
    <t>725291511</t>
  </si>
  <si>
    <t>Doplňky zařízení koupelen plastové dávkovač tekutého mýdla na 350 ml - U</t>
  </si>
  <si>
    <t>573222089</t>
  </si>
  <si>
    <t>725291521</t>
  </si>
  <si>
    <t xml:space="preserve">Doplňky zařízení koupelen a záchodů plastové zásobník toaletních papírů  WC</t>
  </si>
  <si>
    <t>-898893</t>
  </si>
  <si>
    <t>725330911</t>
  </si>
  <si>
    <t>Odmontování výlevky bez nádrže a bez armatur Vls</t>
  </si>
  <si>
    <t>1710633791</t>
  </si>
  <si>
    <t>725330912</t>
  </si>
  <si>
    <t xml:space="preserve">Zpětná montáž výlevky bez nádrže a bez armatur  Vls</t>
  </si>
  <si>
    <t>1925035608</t>
  </si>
  <si>
    <t>725531101</t>
  </si>
  <si>
    <t>Elektrický ohřívač zásobníkový přepadový beztlakový 5 l / 2 kW</t>
  </si>
  <si>
    <t>-708054078</t>
  </si>
  <si>
    <t>55144006.1</t>
  </si>
  <si>
    <t xml:space="preserve">baterie umyvadlová stojánková páková nízkotlaká výsuvné  ústí</t>
  </si>
  <si>
    <t>-1775091992</t>
  </si>
  <si>
    <t>725813111</t>
  </si>
  <si>
    <t xml:space="preserve">Ventil rohový RKK 1/2"x3/8"  -U,WC</t>
  </si>
  <si>
    <t>1002604715</t>
  </si>
  <si>
    <t>725829131</t>
  </si>
  <si>
    <t>Montáž baterie umyvadlové stojánkové G 1/2 ostatní typ</t>
  </si>
  <si>
    <t>-1915505716</t>
  </si>
  <si>
    <t>725861101</t>
  </si>
  <si>
    <t xml:space="preserve">Zápachová uzávěrka pro umyvadla DN 32   U</t>
  </si>
  <si>
    <t>-519788400</t>
  </si>
  <si>
    <t>725980122</t>
  </si>
  <si>
    <t>Dvířka 15/20 č.kus</t>
  </si>
  <si>
    <t>1472530162</t>
  </si>
  <si>
    <t>725980123</t>
  </si>
  <si>
    <t>Dvířka 30/30, vodoměr</t>
  </si>
  <si>
    <t>1188388423</t>
  </si>
  <si>
    <t>998725102</t>
  </si>
  <si>
    <t>Přesun hmot tonážní pro zařizovací předměty v objektech v do 12 m</t>
  </si>
  <si>
    <t>368016360</t>
  </si>
  <si>
    <t>726</t>
  </si>
  <si>
    <t>Zdravotechnika - předstěnové instalace</t>
  </si>
  <si>
    <t>726111031</t>
  </si>
  <si>
    <t>Instalační předstěna - klozet s ovládáním zepředu v 1080 mm závěsný do masivní zděné kce, vč.tlačítka</t>
  </si>
  <si>
    <t>-537677858</t>
  </si>
  <si>
    <t>998726112</t>
  </si>
  <si>
    <t>Přesun hmot tonážní pro instalační prefabrikáty v objektech v do 12 m</t>
  </si>
  <si>
    <t>836638541</t>
  </si>
  <si>
    <t>735</t>
  </si>
  <si>
    <t>Ústřední vytápění - otopná tělesa</t>
  </si>
  <si>
    <t>Hodinové zúčtovací sazby</t>
  </si>
  <si>
    <t>HZS2211</t>
  </si>
  <si>
    <t>Hodinová zúčtovací sazba instalatér</t>
  </si>
  <si>
    <t>512</t>
  </si>
  <si>
    <t>-129743105</t>
  </si>
  <si>
    <t>HZS2491</t>
  </si>
  <si>
    <t>Hodinová zúčtovací sazba dělník zednických výpomocí</t>
  </si>
  <si>
    <t>796211522</t>
  </si>
  <si>
    <t>Poznámka k položce:_x000d_
Včetně opravy podlahy při napojení kanalizace (VL)</t>
  </si>
  <si>
    <t>-617254323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</si>
</sst>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33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33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41</v>
      </c>
      <c r="E29" s="44"/>
      <c r="F29" s="30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50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51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52</v>
      </c>
      <c r="AI60" s="39"/>
      <c r="AJ60" s="39"/>
      <c r="AK60" s="39"/>
      <c r="AL60" s="39"/>
      <c r="AM60" s="58" t="s">
        <v>53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54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55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52</v>
      </c>
      <c r="AI75" s="39"/>
      <c r="AJ75" s="39"/>
      <c r="AK75" s="39"/>
      <c r="AL75" s="39"/>
      <c r="AM75" s="58" t="s">
        <v>53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aa2530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Zámecké nám. 46 - stavební úpravy nebytového prostoru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Frýdek-Místek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14. 5. 2019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Statutární město Frýdek-Místek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>CIVIL PROJECTS s.r.o.</v>
      </c>
      <c r="AN89" s="64"/>
      <c r="AO89" s="64"/>
      <c r="AP89" s="64"/>
      <c r="AQ89" s="37"/>
      <c r="AR89" s="41"/>
      <c r="AS89" s="74" t="s">
        <v>57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34</v>
      </c>
      <c r="AJ90" s="37"/>
      <c r="AK90" s="37"/>
      <c r="AL90" s="37"/>
      <c r="AM90" s="73" t="str">
        <f>IF(E20="","",E20)</f>
        <v>Ing. Zdeněk Loup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58</v>
      </c>
      <c r="D92" s="87"/>
      <c r="E92" s="87"/>
      <c r="F92" s="87"/>
      <c r="G92" s="87"/>
      <c r="H92" s="88"/>
      <c r="I92" s="89" t="s">
        <v>59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60</v>
      </c>
      <c r="AH92" s="87"/>
      <c r="AI92" s="87"/>
      <c r="AJ92" s="87"/>
      <c r="AK92" s="87"/>
      <c r="AL92" s="87"/>
      <c r="AM92" s="87"/>
      <c r="AN92" s="89" t="s">
        <v>61</v>
      </c>
      <c r="AO92" s="87"/>
      <c r="AP92" s="91"/>
      <c r="AQ92" s="92" t="s">
        <v>62</v>
      </c>
      <c r="AR92" s="41"/>
      <c r="AS92" s="93" t="s">
        <v>63</v>
      </c>
      <c r="AT92" s="94" t="s">
        <v>64</v>
      </c>
      <c r="AU92" s="94" t="s">
        <v>65</v>
      </c>
      <c r="AV92" s="94" t="s">
        <v>66</v>
      </c>
      <c r="AW92" s="94" t="s">
        <v>67</v>
      </c>
      <c r="AX92" s="94" t="s">
        <v>68</v>
      </c>
      <c r="AY92" s="94" t="s">
        <v>69</v>
      </c>
      <c r="AZ92" s="94" t="s">
        <v>70</v>
      </c>
      <c r="BA92" s="94" t="s">
        <v>71</v>
      </c>
      <c r="BB92" s="94" t="s">
        <v>72</v>
      </c>
      <c r="BC92" s="94" t="s">
        <v>73</v>
      </c>
      <c r="BD92" s="95" t="s">
        <v>74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75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ROUND(SUM(AG95:AG97),2)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ROUND(SUM(AS95:AS97),2)</f>
        <v>0</v>
      </c>
      <c r="AT94" s="107">
        <f>ROUND(SUM(AV94:AW94),2)</f>
        <v>0</v>
      </c>
      <c r="AU94" s="108">
        <f>ROUND(SUM(AU95:AU97),5)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ROUND(SUM(AZ95:AZ97),2)</f>
        <v>0</v>
      </c>
      <c r="BA94" s="107">
        <f>ROUND(SUM(BA95:BA97),2)</f>
        <v>0</v>
      </c>
      <c r="BB94" s="107">
        <f>ROUND(SUM(BB95:BB97),2)</f>
        <v>0</v>
      </c>
      <c r="BC94" s="107">
        <f>ROUND(SUM(BC95:BC97),2)</f>
        <v>0</v>
      </c>
      <c r="BD94" s="109">
        <f>ROUND(SUM(BD95:BD97),2)</f>
        <v>0</v>
      </c>
      <c r="BS94" s="110" t="s">
        <v>76</v>
      </c>
      <c r="BT94" s="110" t="s">
        <v>77</v>
      </c>
      <c r="BU94" s="111" t="s">
        <v>78</v>
      </c>
      <c r="BV94" s="110" t="s">
        <v>79</v>
      </c>
      <c r="BW94" s="110" t="s">
        <v>5</v>
      </c>
      <c r="BX94" s="110" t="s">
        <v>80</v>
      </c>
      <c r="CL94" s="110" t="s">
        <v>1</v>
      </c>
    </row>
    <row r="95" s="6" customFormat="1" ht="16.5" customHeight="1">
      <c r="A95" s="112" t="s">
        <v>81</v>
      </c>
      <c r="B95" s="113"/>
      <c r="C95" s="114"/>
      <c r="D95" s="115" t="s">
        <v>82</v>
      </c>
      <c r="E95" s="115"/>
      <c r="F95" s="115"/>
      <c r="G95" s="115"/>
      <c r="H95" s="115"/>
      <c r="I95" s="116"/>
      <c r="J95" s="115" t="s">
        <v>83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'SO01 - stavební část'!J30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84</v>
      </c>
      <c r="AR95" s="119"/>
      <c r="AS95" s="120">
        <v>0</v>
      </c>
      <c r="AT95" s="121">
        <f>ROUND(SUM(AV95:AW95),2)</f>
        <v>0</v>
      </c>
      <c r="AU95" s="122">
        <f>'SO01 - stavební část'!P132</f>
        <v>0</v>
      </c>
      <c r="AV95" s="121">
        <f>'SO01 - stavební část'!J33</f>
        <v>0</v>
      </c>
      <c r="AW95" s="121">
        <f>'SO01 - stavební část'!J34</f>
        <v>0</v>
      </c>
      <c r="AX95" s="121">
        <f>'SO01 - stavební část'!J35</f>
        <v>0</v>
      </c>
      <c r="AY95" s="121">
        <f>'SO01 - stavební část'!J36</f>
        <v>0</v>
      </c>
      <c r="AZ95" s="121">
        <f>'SO01 - stavební část'!F33</f>
        <v>0</v>
      </c>
      <c r="BA95" s="121">
        <f>'SO01 - stavební část'!F34</f>
        <v>0</v>
      </c>
      <c r="BB95" s="121">
        <f>'SO01 - stavební část'!F35</f>
        <v>0</v>
      </c>
      <c r="BC95" s="121">
        <f>'SO01 - stavební část'!F36</f>
        <v>0</v>
      </c>
      <c r="BD95" s="123">
        <f>'SO01 - stavební část'!F37</f>
        <v>0</v>
      </c>
      <c r="BT95" s="124" t="s">
        <v>85</v>
      </c>
      <c r="BV95" s="124" t="s">
        <v>79</v>
      </c>
      <c r="BW95" s="124" t="s">
        <v>86</v>
      </c>
      <c r="BX95" s="124" t="s">
        <v>5</v>
      </c>
      <c r="CL95" s="124" t="s">
        <v>1</v>
      </c>
      <c r="CM95" s="124" t="s">
        <v>87</v>
      </c>
    </row>
    <row r="96" s="6" customFormat="1" ht="16.5" customHeight="1">
      <c r="A96" s="112" t="s">
        <v>81</v>
      </c>
      <c r="B96" s="113"/>
      <c r="C96" s="114"/>
      <c r="D96" s="115" t="s">
        <v>88</v>
      </c>
      <c r="E96" s="115"/>
      <c r="F96" s="115"/>
      <c r="G96" s="115"/>
      <c r="H96" s="115"/>
      <c r="I96" s="116"/>
      <c r="J96" s="115" t="s">
        <v>89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'SO02 - silnoproudá elektr...'!J30</f>
        <v>0</v>
      </c>
      <c r="AH96" s="116"/>
      <c r="AI96" s="116"/>
      <c r="AJ96" s="116"/>
      <c r="AK96" s="116"/>
      <c r="AL96" s="116"/>
      <c r="AM96" s="116"/>
      <c r="AN96" s="117">
        <f>SUM(AG96,AT96)</f>
        <v>0</v>
      </c>
      <c r="AO96" s="116"/>
      <c r="AP96" s="116"/>
      <c r="AQ96" s="118" t="s">
        <v>84</v>
      </c>
      <c r="AR96" s="119"/>
      <c r="AS96" s="120">
        <v>0</v>
      </c>
      <c r="AT96" s="121">
        <f>ROUND(SUM(AV96:AW96),2)</f>
        <v>0</v>
      </c>
      <c r="AU96" s="122">
        <f>'SO02 - silnoproudá elektr...'!P129</f>
        <v>0</v>
      </c>
      <c r="AV96" s="121">
        <f>'SO02 - silnoproudá elektr...'!J33</f>
        <v>0</v>
      </c>
      <c r="AW96" s="121">
        <f>'SO02 - silnoproudá elektr...'!J34</f>
        <v>0</v>
      </c>
      <c r="AX96" s="121">
        <f>'SO02 - silnoproudá elektr...'!J35</f>
        <v>0</v>
      </c>
      <c r="AY96" s="121">
        <f>'SO02 - silnoproudá elektr...'!J36</f>
        <v>0</v>
      </c>
      <c r="AZ96" s="121">
        <f>'SO02 - silnoproudá elektr...'!F33</f>
        <v>0</v>
      </c>
      <c r="BA96" s="121">
        <f>'SO02 - silnoproudá elektr...'!F34</f>
        <v>0</v>
      </c>
      <c r="BB96" s="121">
        <f>'SO02 - silnoproudá elektr...'!F35</f>
        <v>0</v>
      </c>
      <c r="BC96" s="121">
        <f>'SO02 - silnoproudá elektr...'!F36</f>
        <v>0</v>
      </c>
      <c r="BD96" s="123">
        <f>'SO02 - silnoproudá elektr...'!F37</f>
        <v>0</v>
      </c>
      <c r="BT96" s="124" t="s">
        <v>85</v>
      </c>
      <c r="BV96" s="124" t="s">
        <v>79</v>
      </c>
      <c r="BW96" s="124" t="s">
        <v>90</v>
      </c>
      <c r="BX96" s="124" t="s">
        <v>5</v>
      </c>
      <c r="CL96" s="124" t="s">
        <v>1</v>
      </c>
      <c r="CM96" s="124" t="s">
        <v>87</v>
      </c>
    </row>
    <row r="97" s="6" customFormat="1" ht="16.5" customHeight="1">
      <c r="A97" s="112" t="s">
        <v>81</v>
      </c>
      <c r="B97" s="113"/>
      <c r="C97" s="114"/>
      <c r="D97" s="115" t="s">
        <v>91</v>
      </c>
      <c r="E97" s="115"/>
      <c r="F97" s="115"/>
      <c r="G97" s="115"/>
      <c r="H97" s="115"/>
      <c r="I97" s="116"/>
      <c r="J97" s="115" t="s">
        <v>92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'SO03 - zdravotechnika'!J30</f>
        <v>0</v>
      </c>
      <c r="AH97" s="116"/>
      <c r="AI97" s="116"/>
      <c r="AJ97" s="116"/>
      <c r="AK97" s="116"/>
      <c r="AL97" s="116"/>
      <c r="AM97" s="116"/>
      <c r="AN97" s="117">
        <f>SUM(AG97,AT97)</f>
        <v>0</v>
      </c>
      <c r="AO97" s="116"/>
      <c r="AP97" s="116"/>
      <c r="AQ97" s="118" t="s">
        <v>84</v>
      </c>
      <c r="AR97" s="119"/>
      <c r="AS97" s="125">
        <v>0</v>
      </c>
      <c r="AT97" s="126">
        <f>ROUND(SUM(AV97:AW97),2)</f>
        <v>0</v>
      </c>
      <c r="AU97" s="127">
        <f>'SO03 - zdravotechnika'!P126</f>
        <v>0</v>
      </c>
      <c r="AV97" s="126">
        <f>'SO03 - zdravotechnika'!J33</f>
        <v>0</v>
      </c>
      <c r="AW97" s="126">
        <f>'SO03 - zdravotechnika'!J34</f>
        <v>0</v>
      </c>
      <c r="AX97" s="126">
        <f>'SO03 - zdravotechnika'!J35</f>
        <v>0</v>
      </c>
      <c r="AY97" s="126">
        <f>'SO03 - zdravotechnika'!J36</f>
        <v>0</v>
      </c>
      <c r="AZ97" s="126">
        <f>'SO03 - zdravotechnika'!F33</f>
        <v>0</v>
      </c>
      <c r="BA97" s="126">
        <f>'SO03 - zdravotechnika'!F34</f>
        <v>0</v>
      </c>
      <c r="BB97" s="126">
        <f>'SO03 - zdravotechnika'!F35</f>
        <v>0</v>
      </c>
      <c r="BC97" s="126">
        <f>'SO03 - zdravotechnika'!F36</f>
        <v>0</v>
      </c>
      <c r="BD97" s="128">
        <f>'SO03 - zdravotechnika'!F37</f>
        <v>0</v>
      </c>
      <c r="BT97" s="124" t="s">
        <v>85</v>
      </c>
      <c r="BV97" s="124" t="s">
        <v>79</v>
      </c>
      <c r="BW97" s="124" t="s">
        <v>93</v>
      </c>
      <c r="BX97" s="124" t="s">
        <v>5</v>
      </c>
      <c r="CL97" s="124" t="s">
        <v>1</v>
      </c>
      <c r="CM97" s="124" t="s">
        <v>87</v>
      </c>
    </row>
    <row r="98" s="1" customFormat="1" ht="30" customHeight="1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</row>
    <row r="99" s="1" customFormat="1" ht="6.96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41"/>
    </row>
  </sheetData>
  <sheetProtection sheet="1" formatColumns="0" formatRows="0" objects="1" scenarios="1" spinCount="100000" saltValue="VCqZlLD6/f3Aj40ux7HDpgno4ubZISn1abXgU0IKet0q0un8aT1tRumpZlMm0ArUci634GDrG4N3OtAZZDePkw==" hashValue="oLJvwcS7r115oK36qN8cew1MAagKWPU51KQrEZVbnBTu+OcmOj02RVso2+nm4wrEy4Tb8w7ux7m2c4Fq4PCOug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SO01 - stavební část'!C2" display="/"/>
    <hyperlink ref="A96" location="'SO02 - silnoproudá elektr...'!C2" display="/"/>
    <hyperlink ref="A97" location="'SO03 - zdrav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86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87</v>
      </c>
    </row>
    <row r="4" ht="24.96" customHeight="1">
      <c r="B4" s="18"/>
      <c r="D4" s="133" t="s">
        <v>94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Zámecké nám. 46 - stavební úpravy nebytového prostoru</v>
      </c>
      <c r="F7" s="135"/>
      <c r="G7" s="135"/>
      <c r="H7" s="135"/>
      <c r="L7" s="18"/>
    </row>
    <row r="8" s="1" customFormat="1" ht="12" customHeight="1">
      <c r="B8" s="41"/>
      <c r="D8" s="135" t="s">
        <v>95</v>
      </c>
      <c r="I8" s="137"/>
      <c r="L8" s="41"/>
    </row>
    <row r="9" s="1" customFormat="1" ht="36.96" customHeight="1">
      <c r="B9" s="41"/>
      <c r="E9" s="138" t="s">
        <v>96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14. 5. 2019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30</v>
      </c>
      <c r="I20" s="140" t="s">
        <v>25</v>
      </c>
      <c r="J20" s="139" t="s">
        <v>31</v>
      </c>
      <c r="L20" s="41"/>
    </row>
    <row r="21" s="1" customFormat="1" ht="18" customHeight="1">
      <c r="B21" s="41"/>
      <c r="E21" s="139" t="s">
        <v>32</v>
      </c>
      <c r="I21" s="140" t="s">
        <v>27</v>
      </c>
      <c r="J21" s="139" t="s">
        <v>1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34</v>
      </c>
      <c r="I23" s="140" t="s">
        <v>25</v>
      </c>
      <c r="J23" s="139" t="s">
        <v>1</v>
      </c>
      <c r="L23" s="41"/>
    </row>
    <row r="24" s="1" customFormat="1" ht="18" customHeight="1">
      <c r="B24" s="41"/>
      <c r="E24" s="139" t="s">
        <v>35</v>
      </c>
      <c r="I24" s="140" t="s">
        <v>27</v>
      </c>
      <c r="J24" s="139" t="s">
        <v>1</v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36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37</v>
      </c>
      <c r="I30" s="137"/>
      <c r="J30" s="147">
        <f>ROUND(J132,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39</v>
      </c>
      <c r="I32" s="149" t="s">
        <v>38</v>
      </c>
      <c r="J32" s="148" t="s">
        <v>40</v>
      </c>
      <c r="L32" s="41"/>
    </row>
    <row r="33" s="1" customFormat="1" ht="14.4" customHeight="1">
      <c r="B33" s="41"/>
      <c r="D33" s="150" t="s">
        <v>41</v>
      </c>
      <c r="E33" s="135" t="s">
        <v>42</v>
      </c>
      <c r="F33" s="151">
        <f>ROUND((SUM(BE132:BE280)),  2)</f>
        <v>0</v>
      </c>
      <c r="I33" s="152">
        <v>0.20999999999999999</v>
      </c>
      <c r="J33" s="151">
        <f>ROUND(((SUM(BE132:BE280))*I33),  2)</f>
        <v>0</v>
      </c>
      <c r="L33" s="41"/>
    </row>
    <row r="34" s="1" customFormat="1" ht="14.4" customHeight="1">
      <c r="B34" s="41"/>
      <c r="E34" s="135" t="s">
        <v>43</v>
      </c>
      <c r="F34" s="151">
        <f>ROUND((SUM(BF132:BF280)),  2)</f>
        <v>0</v>
      </c>
      <c r="I34" s="152">
        <v>0.14999999999999999</v>
      </c>
      <c r="J34" s="151">
        <f>ROUND(((SUM(BF132:BF280))*I34),  2)</f>
        <v>0</v>
      </c>
      <c r="L34" s="41"/>
    </row>
    <row r="35" hidden="1" s="1" customFormat="1" ht="14.4" customHeight="1">
      <c r="B35" s="41"/>
      <c r="E35" s="135" t="s">
        <v>44</v>
      </c>
      <c r="F35" s="151">
        <f>ROUND((SUM(BG132:BG280)),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45</v>
      </c>
      <c r="F36" s="151">
        <f>ROUND((SUM(BH132:BH280)),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46</v>
      </c>
      <c r="F37" s="151">
        <f>ROUND((SUM(BI132:BI280)),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50</v>
      </c>
      <c r="E50" s="162"/>
      <c r="F50" s="162"/>
      <c r="G50" s="161" t="s">
        <v>51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52</v>
      </c>
      <c r="E61" s="165"/>
      <c r="F61" s="166" t="s">
        <v>53</v>
      </c>
      <c r="G61" s="164" t="s">
        <v>52</v>
      </c>
      <c r="H61" s="165"/>
      <c r="I61" s="167"/>
      <c r="J61" s="168" t="s">
        <v>53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54</v>
      </c>
      <c r="E65" s="162"/>
      <c r="F65" s="162"/>
      <c r="G65" s="161" t="s">
        <v>55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52</v>
      </c>
      <c r="E76" s="165"/>
      <c r="F76" s="166" t="s">
        <v>53</v>
      </c>
      <c r="G76" s="164" t="s">
        <v>52</v>
      </c>
      <c r="H76" s="165"/>
      <c r="I76" s="167"/>
      <c r="J76" s="168" t="s">
        <v>53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97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Zámecké nám. 46 - stavební úpravy nebytového prostoru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95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SO01 - stavební část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Frýdek-Místek</v>
      </c>
      <c r="G89" s="37"/>
      <c r="H89" s="37"/>
      <c r="I89" s="140" t="s">
        <v>22</v>
      </c>
      <c r="J89" s="72" t="str">
        <f>IF(J12="","",J12)</f>
        <v>14. 5. 2019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Statutární město Frýdek-Místek</v>
      </c>
      <c r="G91" s="37"/>
      <c r="H91" s="37"/>
      <c r="I91" s="140" t="s">
        <v>30</v>
      </c>
      <c r="J91" s="34" t="str">
        <f>E21</f>
        <v>CIVIL PROJECTS s.r.o.</v>
      </c>
      <c r="K91" s="37"/>
      <c r="L91" s="41"/>
    </row>
    <row r="92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34</v>
      </c>
      <c r="J92" s="34" t="str">
        <f>E24</f>
        <v>Ing. Zdeněk Loup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98</v>
      </c>
      <c r="D94" s="177"/>
      <c r="E94" s="177"/>
      <c r="F94" s="177"/>
      <c r="G94" s="177"/>
      <c r="H94" s="177"/>
      <c r="I94" s="178"/>
      <c r="J94" s="179" t="s">
        <v>99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100</v>
      </c>
      <c r="D96" s="37"/>
      <c r="E96" s="37"/>
      <c r="F96" s="37"/>
      <c r="G96" s="37"/>
      <c r="H96" s="37"/>
      <c r="I96" s="137"/>
      <c r="J96" s="103">
        <f>J132</f>
        <v>0</v>
      </c>
      <c r="K96" s="37"/>
      <c r="L96" s="41"/>
      <c r="AU96" s="15" t="s">
        <v>101</v>
      </c>
    </row>
    <row r="97" s="8" customFormat="1" ht="24.96" customHeight="1">
      <c r="B97" s="181"/>
      <c r="C97" s="182"/>
      <c r="D97" s="183" t="s">
        <v>102</v>
      </c>
      <c r="E97" s="184"/>
      <c r="F97" s="184"/>
      <c r="G97" s="184"/>
      <c r="H97" s="184"/>
      <c r="I97" s="185"/>
      <c r="J97" s="186">
        <f>J133</f>
        <v>0</v>
      </c>
      <c r="K97" s="182"/>
      <c r="L97" s="187"/>
    </row>
    <row r="98" s="9" customFormat="1" ht="19.92" customHeight="1">
      <c r="B98" s="188"/>
      <c r="C98" s="189"/>
      <c r="D98" s="190" t="s">
        <v>103</v>
      </c>
      <c r="E98" s="191"/>
      <c r="F98" s="191"/>
      <c r="G98" s="191"/>
      <c r="H98" s="191"/>
      <c r="I98" s="192"/>
      <c r="J98" s="193">
        <f>J134</f>
        <v>0</v>
      </c>
      <c r="K98" s="189"/>
      <c r="L98" s="194"/>
    </row>
    <row r="99" s="9" customFormat="1" ht="19.92" customHeight="1">
      <c r="B99" s="188"/>
      <c r="C99" s="189"/>
      <c r="D99" s="190" t="s">
        <v>104</v>
      </c>
      <c r="E99" s="191"/>
      <c r="F99" s="191"/>
      <c r="G99" s="191"/>
      <c r="H99" s="191"/>
      <c r="I99" s="192"/>
      <c r="J99" s="193">
        <f>J141</f>
        <v>0</v>
      </c>
      <c r="K99" s="189"/>
      <c r="L99" s="194"/>
    </row>
    <row r="100" s="9" customFormat="1" ht="19.92" customHeight="1">
      <c r="B100" s="188"/>
      <c r="C100" s="189"/>
      <c r="D100" s="190" t="s">
        <v>105</v>
      </c>
      <c r="E100" s="191"/>
      <c r="F100" s="191"/>
      <c r="G100" s="191"/>
      <c r="H100" s="191"/>
      <c r="I100" s="192"/>
      <c r="J100" s="193">
        <f>J148</f>
        <v>0</v>
      </c>
      <c r="K100" s="189"/>
      <c r="L100" s="194"/>
    </row>
    <row r="101" s="9" customFormat="1" ht="19.92" customHeight="1">
      <c r="B101" s="188"/>
      <c r="C101" s="189"/>
      <c r="D101" s="190" t="s">
        <v>106</v>
      </c>
      <c r="E101" s="191"/>
      <c r="F101" s="191"/>
      <c r="G101" s="191"/>
      <c r="H101" s="191"/>
      <c r="I101" s="192"/>
      <c r="J101" s="193">
        <f>J172</f>
        <v>0</v>
      </c>
      <c r="K101" s="189"/>
      <c r="L101" s="194"/>
    </row>
    <row r="102" s="9" customFormat="1" ht="19.92" customHeight="1">
      <c r="B102" s="188"/>
      <c r="C102" s="189"/>
      <c r="D102" s="190" t="s">
        <v>107</v>
      </c>
      <c r="E102" s="191"/>
      <c r="F102" s="191"/>
      <c r="G102" s="191"/>
      <c r="H102" s="191"/>
      <c r="I102" s="192"/>
      <c r="J102" s="193">
        <f>J185</f>
        <v>0</v>
      </c>
      <c r="K102" s="189"/>
      <c r="L102" s="194"/>
    </row>
    <row r="103" s="9" customFormat="1" ht="19.92" customHeight="1">
      <c r="B103" s="188"/>
      <c r="C103" s="189"/>
      <c r="D103" s="190" t="s">
        <v>108</v>
      </c>
      <c r="E103" s="191"/>
      <c r="F103" s="191"/>
      <c r="G103" s="191"/>
      <c r="H103" s="191"/>
      <c r="I103" s="192"/>
      <c r="J103" s="193">
        <f>J193</f>
        <v>0</v>
      </c>
      <c r="K103" s="189"/>
      <c r="L103" s="194"/>
    </row>
    <row r="104" s="8" customFormat="1" ht="24.96" customHeight="1">
      <c r="B104" s="181"/>
      <c r="C104" s="182"/>
      <c r="D104" s="183" t="s">
        <v>109</v>
      </c>
      <c r="E104" s="184"/>
      <c r="F104" s="184"/>
      <c r="G104" s="184"/>
      <c r="H104" s="184"/>
      <c r="I104" s="185"/>
      <c r="J104" s="186">
        <f>J195</f>
        <v>0</v>
      </c>
      <c r="K104" s="182"/>
      <c r="L104" s="187"/>
    </row>
    <row r="105" s="9" customFormat="1" ht="19.92" customHeight="1">
      <c r="B105" s="188"/>
      <c r="C105" s="189"/>
      <c r="D105" s="190" t="s">
        <v>110</v>
      </c>
      <c r="E105" s="191"/>
      <c r="F105" s="191"/>
      <c r="G105" s="191"/>
      <c r="H105" s="191"/>
      <c r="I105" s="192"/>
      <c r="J105" s="193">
        <f>J196</f>
        <v>0</v>
      </c>
      <c r="K105" s="189"/>
      <c r="L105" s="194"/>
    </row>
    <row r="106" s="9" customFormat="1" ht="19.92" customHeight="1">
      <c r="B106" s="188"/>
      <c r="C106" s="189"/>
      <c r="D106" s="190" t="s">
        <v>111</v>
      </c>
      <c r="E106" s="191"/>
      <c r="F106" s="191"/>
      <c r="G106" s="191"/>
      <c r="H106" s="191"/>
      <c r="I106" s="192"/>
      <c r="J106" s="193">
        <f>J201</f>
        <v>0</v>
      </c>
      <c r="K106" s="189"/>
      <c r="L106" s="194"/>
    </row>
    <row r="107" s="9" customFormat="1" ht="19.92" customHeight="1">
      <c r="B107" s="188"/>
      <c r="C107" s="189"/>
      <c r="D107" s="190" t="s">
        <v>112</v>
      </c>
      <c r="E107" s="191"/>
      <c r="F107" s="191"/>
      <c r="G107" s="191"/>
      <c r="H107" s="191"/>
      <c r="I107" s="192"/>
      <c r="J107" s="193">
        <f>J206</f>
        <v>0</v>
      </c>
      <c r="K107" s="189"/>
      <c r="L107" s="194"/>
    </row>
    <row r="108" s="9" customFormat="1" ht="19.92" customHeight="1">
      <c r="B108" s="188"/>
      <c r="C108" s="189"/>
      <c r="D108" s="190" t="s">
        <v>113</v>
      </c>
      <c r="E108" s="191"/>
      <c r="F108" s="191"/>
      <c r="G108" s="191"/>
      <c r="H108" s="191"/>
      <c r="I108" s="192"/>
      <c r="J108" s="193">
        <f>J213</f>
        <v>0</v>
      </c>
      <c r="K108" s="189"/>
      <c r="L108" s="194"/>
    </row>
    <row r="109" s="9" customFormat="1" ht="19.92" customHeight="1">
      <c r="B109" s="188"/>
      <c r="C109" s="189"/>
      <c r="D109" s="190" t="s">
        <v>114</v>
      </c>
      <c r="E109" s="191"/>
      <c r="F109" s="191"/>
      <c r="G109" s="191"/>
      <c r="H109" s="191"/>
      <c r="I109" s="192"/>
      <c r="J109" s="193">
        <f>J219</f>
        <v>0</v>
      </c>
      <c r="K109" s="189"/>
      <c r="L109" s="194"/>
    </row>
    <row r="110" s="9" customFormat="1" ht="19.92" customHeight="1">
      <c r="B110" s="188"/>
      <c r="C110" s="189"/>
      <c r="D110" s="190" t="s">
        <v>115</v>
      </c>
      <c r="E110" s="191"/>
      <c r="F110" s="191"/>
      <c r="G110" s="191"/>
      <c r="H110" s="191"/>
      <c r="I110" s="192"/>
      <c r="J110" s="193">
        <f>J250</f>
        <v>0</v>
      </c>
      <c r="K110" s="189"/>
      <c r="L110" s="194"/>
    </row>
    <row r="111" s="9" customFormat="1" ht="19.92" customHeight="1">
      <c r="B111" s="188"/>
      <c r="C111" s="189"/>
      <c r="D111" s="190" t="s">
        <v>116</v>
      </c>
      <c r="E111" s="191"/>
      <c r="F111" s="191"/>
      <c r="G111" s="191"/>
      <c r="H111" s="191"/>
      <c r="I111" s="192"/>
      <c r="J111" s="193">
        <f>J262</f>
        <v>0</v>
      </c>
      <c r="K111" s="189"/>
      <c r="L111" s="194"/>
    </row>
    <row r="112" s="9" customFormat="1" ht="19.92" customHeight="1">
      <c r="B112" s="188"/>
      <c r="C112" s="189"/>
      <c r="D112" s="190" t="s">
        <v>117</v>
      </c>
      <c r="E112" s="191"/>
      <c r="F112" s="191"/>
      <c r="G112" s="191"/>
      <c r="H112" s="191"/>
      <c r="I112" s="192"/>
      <c r="J112" s="193">
        <f>J270</f>
        <v>0</v>
      </c>
      <c r="K112" s="189"/>
      <c r="L112" s="194"/>
    </row>
    <row r="113" s="1" customFormat="1" ht="21.84" customHeight="1">
      <c r="B113" s="36"/>
      <c r="C113" s="37"/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6.96" customHeight="1">
      <c r="B114" s="59"/>
      <c r="C114" s="60"/>
      <c r="D114" s="60"/>
      <c r="E114" s="60"/>
      <c r="F114" s="60"/>
      <c r="G114" s="60"/>
      <c r="H114" s="60"/>
      <c r="I114" s="171"/>
      <c r="J114" s="60"/>
      <c r="K114" s="60"/>
      <c r="L114" s="41"/>
    </row>
    <row r="118" s="1" customFormat="1" ht="6.96" customHeight="1">
      <c r="B118" s="61"/>
      <c r="C118" s="62"/>
      <c r="D118" s="62"/>
      <c r="E118" s="62"/>
      <c r="F118" s="62"/>
      <c r="G118" s="62"/>
      <c r="H118" s="62"/>
      <c r="I118" s="174"/>
      <c r="J118" s="62"/>
      <c r="K118" s="62"/>
      <c r="L118" s="41"/>
    </row>
    <row r="119" s="1" customFormat="1" ht="24.96" customHeight="1">
      <c r="B119" s="36"/>
      <c r="C119" s="21" t="s">
        <v>118</v>
      </c>
      <c r="D119" s="37"/>
      <c r="E119" s="37"/>
      <c r="F119" s="37"/>
      <c r="G119" s="37"/>
      <c r="H119" s="37"/>
      <c r="I119" s="137"/>
      <c r="J119" s="37"/>
      <c r="K119" s="37"/>
      <c r="L119" s="41"/>
    </row>
    <row r="120" s="1" customFormat="1" ht="6.96" customHeight="1"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41"/>
    </row>
    <row r="121" s="1" customFormat="1" ht="12" customHeight="1">
      <c r="B121" s="36"/>
      <c r="C121" s="30" t="s">
        <v>16</v>
      </c>
      <c r="D121" s="37"/>
      <c r="E121" s="37"/>
      <c r="F121" s="37"/>
      <c r="G121" s="37"/>
      <c r="H121" s="37"/>
      <c r="I121" s="137"/>
      <c r="J121" s="37"/>
      <c r="K121" s="37"/>
      <c r="L121" s="41"/>
    </row>
    <row r="122" s="1" customFormat="1" ht="16.5" customHeight="1">
      <c r="B122" s="36"/>
      <c r="C122" s="37"/>
      <c r="D122" s="37"/>
      <c r="E122" s="175" t="str">
        <f>E7</f>
        <v>Zámecké nám. 46 - stavební úpravy nebytového prostoru</v>
      </c>
      <c r="F122" s="30"/>
      <c r="G122" s="30"/>
      <c r="H122" s="30"/>
      <c r="I122" s="137"/>
      <c r="J122" s="37"/>
      <c r="K122" s="37"/>
      <c r="L122" s="41"/>
    </row>
    <row r="123" s="1" customFormat="1" ht="12" customHeight="1">
      <c r="B123" s="36"/>
      <c r="C123" s="30" t="s">
        <v>95</v>
      </c>
      <c r="D123" s="37"/>
      <c r="E123" s="37"/>
      <c r="F123" s="37"/>
      <c r="G123" s="37"/>
      <c r="H123" s="37"/>
      <c r="I123" s="137"/>
      <c r="J123" s="37"/>
      <c r="K123" s="37"/>
      <c r="L123" s="41"/>
    </row>
    <row r="124" s="1" customFormat="1" ht="16.5" customHeight="1">
      <c r="B124" s="36"/>
      <c r="C124" s="37"/>
      <c r="D124" s="37"/>
      <c r="E124" s="69" t="str">
        <f>E9</f>
        <v>SO01 - stavební část</v>
      </c>
      <c r="F124" s="37"/>
      <c r="G124" s="37"/>
      <c r="H124" s="37"/>
      <c r="I124" s="137"/>
      <c r="J124" s="37"/>
      <c r="K124" s="37"/>
      <c r="L124" s="41"/>
    </row>
    <row r="125" s="1" customFormat="1" ht="6.96" customHeight="1">
      <c r="B125" s="36"/>
      <c r="C125" s="37"/>
      <c r="D125" s="37"/>
      <c r="E125" s="37"/>
      <c r="F125" s="37"/>
      <c r="G125" s="37"/>
      <c r="H125" s="37"/>
      <c r="I125" s="137"/>
      <c r="J125" s="37"/>
      <c r="K125" s="37"/>
      <c r="L125" s="41"/>
    </row>
    <row r="126" s="1" customFormat="1" ht="12" customHeight="1">
      <c r="B126" s="36"/>
      <c r="C126" s="30" t="s">
        <v>20</v>
      </c>
      <c r="D126" s="37"/>
      <c r="E126" s="37"/>
      <c r="F126" s="25" t="str">
        <f>F12</f>
        <v>Frýdek-Místek</v>
      </c>
      <c r="G126" s="37"/>
      <c r="H126" s="37"/>
      <c r="I126" s="140" t="s">
        <v>22</v>
      </c>
      <c r="J126" s="72" t="str">
        <f>IF(J12="","",J12)</f>
        <v>14. 5. 2019</v>
      </c>
      <c r="K126" s="37"/>
      <c r="L126" s="41"/>
    </row>
    <row r="127" s="1" customFormat="1" ht="6.96" customHeight="1">
      <c r="B127" s="36"/>
      <c r="C127" s="37"/>
      <c r="D127" s="37"/>
      <c r="E127" s="37"/>
      <c r="F127" s="37"/>
      <c r="G127" s="37"/>
      <c r="H127" s="37"/>
      <c r="I127" s="137"/>
      <c r="J127" s="37"/>
      <c r="K127" s="37"/>
      <c r="L127" s="41"/>
    </row>
    <row r="128" s="1" customFormat="1" ht="27.9" customHeight="1">
      <c r="B128" s="36"/>
      <c r="C128" s="30" t="s">
        <v>24</v>
      </c>
      <c r="D128" s="37"/>
      <c r="E128" s="37"/>
      <c r="F128" s="25" t="str">
        <f>E15</f>
        <v>Statutární město Frýdek-Místek</v>
      </c>
      <c r="G128" s="37"/>
      <c r="H128" s="37"/>
      <c r="I128" s="140" t="s">
        <v>30</v>
      </c>
      <c r="J128" s="34" t="str">
        <f>E21</f>
        <v>CIVIL PROJECTS s.r.o.</v>
      </c>
      <c r="K128" s="37"/>
      <c r="L128" s="41"/>
    </row>
    <row r="129" s="1" customFormat="1" ht="15.15" customHeight="1">
      <c r="B129" s="36"/>
      <c r="C129" s="30" t="s">
        <v>28</v>
      </c>
      <c r="D129" s="37"/>
      <c r="E129" s="37"/>
      <c r="F129" s="25" t="str">
        <f>IF(E18="","",E18)</f>
        <v>Vyplň údaj</v>
      </c>
      <c r="G129" s="37"/>
      <c r="H129" s="37"/>
      <c r="I129" s="140" t="s">
        <v>34</v>
      </c>
      <c r="J129" s="34" t="str">
        <f>E24</f>
        <v>Ing. Zdeněk Loup</v>
      </c>
      <c r="K129" s="37"/>
      <c r="L129" s="41"/>
    </row>
    <row r="130" s="1" customFormat="1" ht="10.32" customHeight="1">
      <c r="B130" s="36"/>
      <c r="C130" s="37"/>
      <c r="D130" s="37"/>
      <c r="E130" s="37"/>
      <c r="F130" s="37"/>
      <c r="G130" s="37"/>
      <c r="H130" s="37"/>
      <c r="I130" s="137"/>
      <c r="J130" s="37"/>
      <c r="K130" s="37"/>
      <c r="L130" s="41"/>
    </row>
    <row r="131" s="10" customFormat="1" ht="29.28" customHeight="1">
      <c r="B131" s="195"/>
      <c r="C131" s="196" t="s">
        <v>119</v>
      </c>
      <c r="D131" s="197" t="s">
        <v>62</v>
      </c>
      <c r="E131" s="197" t="s">
        <v>58</v>
      </c>
      <c r="F131" s="197" t="s">
        <v>59</v>
      </c>
      <c r="G131" s="197" t="s">
        <v>120</v>
      </c>
      <c r="H131" s="197" t="s">
        <v>121</v>
      </c>
      <c r="I131" s="198" t="s">
        <v>122</v>
      </c>
      <c r="J131" s="199" t="s">
        <v>99</v>
      </c>
      <c r="K131" s="200" t="s">
        <v>123</v>
      </c>
      <c r="L131" s="201"/>
      <c r="M131" s="93" t="s">
        <v>1</v>
      </c>
      <c r="N131" s="94" t="s">
        <v>41</v>
      </c>
      <c r="O131" s="94" t="s">
        <v>124</v>
      </c>
      <c r="P131" s="94" t="s">
        <v>125</v>
      </c>
      <c r="Q131" s="94" t="s">
        <v>126</v>
      </c>
      <c r="R131" s="94" t="s">
        <v>127</v>
      </c>
      <c r="S131" s="94" t="s">
        <v>128</v>
      </c>
      <c r="T131" s="95" t="s">
        <v>129</v>
      </c>
    </row>
    <row r="132" s="1" customFormat="1" ht="22.8" customHeight="1">
      <c r="B132" s="36"/>
      <c r="C132" s="100" t="s">
        <v>130</v>
      </c>
      <c r="D132" s="37"/>
      <c r="E132" s="37"/>
      <c r="F132" s="37"/>
      <c r="G132" s="37"/>
      <c r="H132" s="37"/>
      <c r="I132" s="137"/>
      <c r="J132" s="202">
        <f>BK132</f>
        <v>0</v>
      </c>
      <c r="K132" s="37"/>
      <c r="L132" s="41"/>
      <c r="M132" s="96"/>
      <c r="N132" s="97"/>
      <c r="O132" s="97"/>
      <c r="P132" s="203">
        <f>P133+P195</f>
        <v>0</v>
      </c>
      <c r="Q132" s="97"/>
      <c r="R132" s="203">
        <f>R133+R195</f>
        <v>8.4572964099999997</v>
      </c>
      <c r="S132" s="97"/>
      <c r="T132" s="204">
        <f>T133+T195</f>
        <v>1.4021707000000001</v>
      </c>
      <c r="AT132" s="15" t="s">
        <v>76</v>
      </c>
      <c r="AU132" s="15" t="s">
        <v>101</v>
      </c>
      <c r="BK132" s="205">
        <f>BK133+BK195</f>
        <v>0</v>
      </c>
    </row>
    <row r="133" s="11" customFormat="1" ht="25.92" customHeight="1">
      <c r="B133" s="206"/>
      <c r="C133" s="207"/>
      <c r="D133" s="208" t="s">
        <v>76</v>
      </c>
      <c r="E133" s="209" t="s">
        <v>131</v>
      </c>
      <c r="F133" s="209" t="s">
        <v>132</v>
      </c>
      <c r="G133" s="207"/>
      <c r="H133" s="207"/>
      <c r="I133" s="210"/>
      <c r="J133" s="211">
        <f>BK133</f>
        <v>0</v>
      </c>
      <c r="K133" s="207"/>
      <c r="L133" s="212"/>
      <c r="M133" s="213"/>
      <c r="N133" s="214"/>
      <c r="O133" s="214"/>
      <c r="P133" s="215">
        <f>P134+P141+P148+P172+P185+P193</f>
        <v>0</v>
      </c>
      <c r="Q133" s="214"/>
      <c r="R133" s="215">
        <f>R134+R141+R148+R172+R185+R193</f>
        <v>7.7420399599999996</v>
      </c>
      <c r="S133" s="214"/>
      <c r="T133" s="216">
        <f>T134+T141+T148+T172+T185+T193</f>
        <v>0.79960000000000009</v>
      </c>
      <c r="AR133" s="217" t="s">
        <v>85</v>
      </c>
      <c r="AT133" s="218" t="s">
        <v>76</v>
      </c>
      <c r="AU133" s="218" t="s">
        <v>77</v>
      </c>
      <c r="AY133" s="217" t="s">
        <v>133</v>
      </c>
      <c r="BK133" s="219">
        <f>BK134+BK141+BK148+BK172+BK185+BK193</f>
        <v>0</v>
      </c>
    </row>
    <row r="134" s="11" customFormat="1" ht="22.8" customHeight="1">
      <c r="B134" s="206"/>
      <c r="C134" s="207"/>
      <c r="D134" s="208" t="s">
        <v>76</v>
      </c>
      <c r="E134" s="220" t="s">
        <v>134</v>
      </c>
      <c r="F134" s="220" t="s">
        <v>135</v>
      </c>
      <c r="G134" s="207"/>
      <c r="H134" s="207"/>
      <c r="I134" s="210"/>
      <c r="J134" s="221">
        <f>BK134</f>
        <v>0</v>
      </c>
      <c r="K134" s="207"/>
      <c r="L134" s="212"/>
      <c r="M134" s="213"/>
      <c r="N134" s="214"/>
      <c r="O134" s="214"/>
      <c r="P134" s="215">
        <f>SUM(P135:P140)</f>
        <v>0</v>
      </c>
      <c r="Q134" s="214"/>
      <c r="R134" s="215">
        <f>SUM(R135:R140)</f>
        <v>1.3312301</v>
      </c>
      <c r="S134" s="214"/>
      <c r="T134" s="216">
        <f>SUM(T135:T140)</f>
        <v>0</v>
      </c>
      <c r="AR134" s="217" t="s">
        <v>85</v>
      </c>
      <c r="AT134" s="218" t="s">
        <v>76</v>
      </c>
      <c r="AU134" s="218" t="s">
        <v>85</v>
      </c>
      <c r="AY134" s="217" t="s">
        <v>133</v>
      </c>
      <c r="BK134" s="219">
        <f>SUM(BK135:BK140)</f>
        <v>0</v>
      </c>
    </row>
    <row r="135" s="1" customFormat="1" ht="24" customHeight="1">
      <c r="B135" s="36"/>
      <c r="C135" s="222" t="s">
        <v>85</v>
      </c>
      <c r="D135" s="222" t="s">
        <v>136</v>
      </c>
      <c r="E135" s="223" t="s">
        <v>137</v>
      </c>
      <c r="F135" s="224" t="s">
        <v>138</v>
      </c>
      <c r="G135" s="225" t="s">
        <v>139</v>
      </c>
      <c r="H135" s="226">
        <v>2.5299999999999998</v>
      </c>
      <c r="I135" s="227"/>
      <c r="J135" s="228">
        <f>ROUND(I135*H135,2)</f>
        <v>0</v>
      </c>
      <c r="K135" s="224" t="s">
        <v>140</v>
      </c>
      <c r="L135" s="41"/>
      <c r="M135" s="229" t="s">
        <v>1</v>
      </c>
      <c r="N135" s="230" t="s">
        <v>42</v>
      </c>
      <c r="O135" s="84"/>
      <c r="P135" s="231">
        <f>O135*H135</f>
        <v>0</v>
      </c>
      <c r="Q135" s="231">
        <v>0.069169999999999995</v>
      </c>
      <c r="R135" s="231">
        <f>Q135*H135</f>
        <v>0.17500009999999996</v>
      </c>
      <c r="S135" s="231">
        <v>0</v>
      </c>
      <c r="T135" s="232">
        <f>S135*H135</f>
        <v>0</v>
      </c>
      <c r="AR135" s="233" t="s">
        <v>141</v>
      </c>
      <c r="AT135" s="233" t="s">
        <v>136</v>
      </c>
      <c r="AU135" s="233" t="s">
        <v>87</v>
      </c>
      <c r="AY135" s="15" t="s">
        <v>133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5" t="s">
        <v>85</v>
      </c>
      <c r="BK135" s="234">
        <f>ROUND(I135*H135,2)</f>
        <v>0</v>
      </c>
      <c r="BL135" s="15" t="s">
        <v>141</v>
      </c>
      <c r="BM135" s="233" t="s">
        <v>142</v>
      </c>
    </row>
    <row r="136" s="12" customFormat="1">
      <c r="B136" s="235"/>
      <c r="C136" s="236"/>
      <c r="D136" s="237" t="s">
        <v>143</v>
      </c>
      <c r="E136" s="238" t="s">
        <v>1</v>
      </c>
      <c r="F136" s="239" t="s">
        <v>144</v>
      </c>
      <c r="G136" s="236"/>
      <c r="H136" s="240">
        <v>2.5299999999999998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143</v>
      </c>
      <c r="AU136" s="246" t="s">
        <v>87</v>
      </c>
      <c r="AV136" s="12" t="s">
        <v>87</v>
      </c>
      <c r="AW136" s="12" t="s">
        <v>33</v>
      </c>
      <c r="AX136" s="12" t="s">
        <v>85</v>
      </c>
      <c r="AY136" s="246" t="s">
        <v>133</v>
      </c>
    </row>
    <row r="137" s="1" customFormat="1" ht="24" customHeight="1">
      <c r="B137" s="36"/>
      <c r="C137" s="222" t="s">
        <v>87</v>
      </c>
      <c r="D137" s="222" t="s">
        <v>136</v>
      </c>
      <c r="E137" s="223" t="s">
        <v>145</v>
      </c>
      <c r="F137" s="224" t="s">
        <v>146</v>
      </c>
      <c r="G137" s="225" t="s">
        <v>139</v>
      </c>
      <c r="H137" s="226">
        <v>10.560000000000001</v>
      </c>
      <c r="I137" s="227"/>
      <c r="J137" s="228">
        <f>ROUND(I137*H137,2)</f>
        <v>0</v>
      </c>
      <c r="K137" s="224" t="s">
        <v>140</v>
      </c>
      <c r="L137" s="41"/>
      <c r="M137" s="229" t="s">
        <v>1</v>
      </c>
      <c r="N137" s="230" t="s">
        <v>42</v>
      </c>
      <c r="O137" s="84"/>
      <c r="P137" s="231">
        <f>O137*H137</f>
        <v>0</v>
      </c>
      <c r="Q137" s="231">
        <v>0.10325</v>
      </c>
      <c r="R137" s="231">
        <f>Q137*H137</f>
        <v>1.09032</v>
      </c>
      <c r="S137" s="231">
        <v>0</v>
      </c>
      <c r="T137" s="232">
        <f>S137*H137</f>
        <v>0</v>
      </c>
      <c r="AR137" s="233" t="s">
        <v>141</v>
      </c>
      <c r="AT137" s="233" t="s">
        <v>136</v>
      </c>
      <c r="AU137" s="233" t="s">
        <v>87</v>
      </c>
      <c r="AY137" s="15" t="s">
        <v>133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5" t="s">
        <v>85</v>
      </c>
      <c r="BK137" s="234">
        <f>ROUND(I137*H137,2)</f>
        <v>0</v>
      </c>
      <c r="BL137" s="15" t="s">
        <v>141</v>
      </c>
      <c r="BM137" s="233" t="s">
        <v>147</v>
      </c>
    </row>
    <row r="138" s="12" customFormat="1">
      <c r="B138" s="235"/>
      <c r="C138" s="236"/>
      <c r="D138" s="237" t="s">
        <v>143</v>
      </c>
      <c r="E138" s="238" t="s">
        <v>1</v>
      </c>
      <c r="F138" s="239" t="s">
        <v>148</v>
      </c>
      <c r="G138" s="236"/>
      <c r="H138" s="240">
        <v>10.560000000000001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AT138" s="246" t="s">
        <v>143</v>
      </c>
      <c r="AU138" s="246" t="s">
        <v>87</v>
      </c>
      <c r="AV138" s="12" t="s">
        <v>87</v>
      </c>
      <c r="AW138" s="12" t="s">
        <v>33</v>
      </c>
      <c r="AX138" s="12" t="s">
        <v>85</v>
      </c>
      <c r="AY138" s="246" t="s">
        <v>133</v>
      </c>
    </row>
    <row r="139" s="1" customFormat="1" ht="24" customHeight="1">
      <c r="B139" s="36"/>
      <c r="C139" s="222" t="s">
        <v>134</v>
      </c>
      <c r="D139" s="222" t="s">
        <v>136</v>
      </c>
      <c r="E139" s="223" t="s">
        <v>149</v>
      </c>
      <c r="F139" s="224" t="s">
        <v>150</v>
      </c>
      <c r="G139" s="225" t="s">
        <v>151</v>
      </c>
      <c r="H139" s="226">
        <v>1</v>
      </c>
      <c r="I139" s="227"/>
      <c r="J139" s="228">
        <f>ROUND(I139*H139,2)</f>
        <v>0</v>
      </c>
      <c r="K139" s="224" t="s">
        <v>140</v>
      </c>
      <c r="L139" s="41"/>
      <c r="M139" s="229" t="s">
        <v>1</v>
      </c>
      <c r="N139" s="230" t="s">
        <v>42</v>
      </c>
      <c r="O139" s="84"/>
      <c r="P139" s="231">
        <f>O139*H139</f>
        <v>0</v>
      </c>
      <c r="Q139" s="231">
        <v>0.026280000000000001</v>
      </c>
      <c r="R139" s="231">
        <f>Q139*H139</f>
        <v>0.026280000000000001</v>
      </c>
      <c r="S139" s="231">
        <v>0</v>
      </c>
      <c r="T139" s="232">
        <f>S139*H139</f>
        <v>0</v>
      </c>
      <c r="AR139" s="233" t="s">
        <v>141</v>
      </c>
      <c r="AT139" s="233" t="s">
        <v>136</v>
      </c>
      <c r="AU139" s="233" t="s">
        <v>87</v>
      </c>
      <c r="AY139" s="15" t="s">
        <v>133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5" t="s">
        <v>85</v>
      </c>
      <c r="BK139" s="234">
        <f>ROUND(I139*H139,2)</f>
        <v>0</v>
      </c>
      <c r="BL139" s="15" t="s">
        <v>141</v>
      </c>
      <c r="BM139" s="233" t="s">
        <v>152</v>
      </c>
    </row>
    <row r="140" s="1" customFormat="1" ht="24" customHeight="1">
      <c r="B140" s="36"/>
      <c r="C140" s="222" t="s">
        <v>141</v>
      </c>
      <c r="D140" s="222" t="s">
        <v>136</v>
      </c>
      <c r="E140" s="223" t="s">
        <v>153</v>
      </c>
      <c r="F140" s="224" t="s">
        <v>154</v>
      </c>
      <c r="G140" s="225" t="s">
        <v>151</v>
      </c>
      <c r="H140" s="226">
        <v>1</v>
      </c>
      <c r="I140" s="227"/>
      <c r="J140" s="228">
        <f>ROUND(I140*H140,2)</f>
        <v>0</v>
      </c>
      <c r="K140" s="224" t="s">
        <v>140</v>
      </c>
      <c r="L140" s="41"/>
      <c r="M140" s="229" t="s">
        <v>1</v>
      </c>
      <c r="N140" s="230" t="s">
        <v>42</v>
      </c>
      <c r="O140" s="84"/>
      <c r="P140" s="231">
        <f>O140*H140</f>
        <v>0</v>
      </c>
      <c r="Q140" s="231">
        <v>0.039629999999999999</v>
      </c>
      <c r="R140" s="231">
        <f>Q140*H140</f>
        <v>0.039629999999999999</v>
      </c>
      <c r="S140" s="231">
        <v>0</v>
      </c>
      <c r="T140" s="232">
        <f>S140*H140</f>
        <v>0</v>
      </c>
      <c r="AR140" s="233" t="s">
        <v>141</v>
      </c>
      <c r="AT140" s="233" t="s">
        <v>136</v>
      </c>
      <c r="AU140" s="233" t="s">
        <v>87</v>
      </c>
      <c r="AY140" s="15" t="s">
        <v>133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5" t="s">
        <v>85</v>
      </c>
      <c r="BK140" s="234">
        <f>ROUND(I140*H140,2)</f>
        <v>0</v>
      </c>
      <c r="BL140" s="15" t="s">
        <v>141</v>
      </c>
      <c r="BM140" s="233" t="s">
        <v>155</v>
      </c>
    </row>
    <row r="141" s="11" customFormat="1" ht="22.8" customHeight="1">
      <c r="B141" s="206"/>
      <c r="C141" s="207"/>
      <c r="D141" s="208" t="s">
        <v>76</v>
      </c>
      <c r="E141" s="220" t="s">
        <v>141</v>
      </c>
      <c r="F141" s="220" t="s">
        <v>156</v>
      </c>
      <c r="G141" s="207"/>
      <c r="H141" s="207"/>
      <c r="I141" s="210"/>
      <c r="J141" s="221">
        <f>BK141</f>
        <v>0</v>
      </c>
      <c r="K141" s="207"/>
      <c r="L141" s="212"/>
      <c r="M141" s="213"/>
      <c r="N141" s="214"/>
      <c r="O141" s="214"/>
      <c r="P141" s="215">
        <f>SUM(P142:P147)</f>
        <v>0</v>
      </c>
      <c r="Q141" s="214"/>
      <c r="R141" s="215">
        <f>SUM(R142:R147)</f>
        <v>1.09165786</v>
      </c>
      <c r="S141" s="214"/>
      <c r="T141" s="216">
        <f>SUM(T142:T147)</f>
        <v>0</v>
      </c>
      <c r="AR141" s="217" t="s">
        <v>85</v>
      </c>
      <c r="AT141" s="218" t="s">
        <v>76</v>
      </c>
      <c r="AU141" s="218" t="s">
        <v>85</v>
      </c>
      <c r="AY141" s="217" t="s">
        <v>133</v>
      </c>
      <c r="BK141" s="219">
        <f>SUM(BK142:BK147)</f>
        <v>0</v>
      </c>
    </row>
    <row r="142" s="1" customFormat="1" ht="16.5" customHeight="1">
      <c r="B142" s="36"/>
      <c r="C142" s="222" t="s">
        <v>157</v>
      </c>
      <c r="D142" s="222" t="s">
        <v>136</v>
      </c>
      <c r="E142" s="223" t="s">
        <v>158</v>
      </c>
      <c r="F142" s="224" t="s">
        <v>159</v>
      </c>
      <c r="G142" s="225" t="s">
        <v>160</v>
      </c>
      <c r="H142" s="226">
        <v>0.47299999999999998</v>
      </c>
      <c r="I142" s="227"/>
      <c r="J142" s="228">
        <f>ROUND(I142*H142,2)</f>
        <v>0</v>
      </c>
      <c r="K142" s="224" t="s">
        <v>140</v>
      </c>
      <c r="L142" s="41"/>
      <c r="M142" s="229" t="s">
        <v>1</v>
      </c>
      <c r="N142" s="230" t="s">
        <v>42</v>
      </c>
      <c r="O142" s="84"/>
      <c r="P142" s="231">
        <f>O142*H142</f>
        <v>0</v>
      </c>
      <c r="Q142" s="231">
        <v>2.2564199999999999</v>
      </c>
      <c r="R142" s="231">
        <f>Q142*H142</f>
        <v>1.0672866599999999</v>
      </c>
      <c r="S142" s="231">
        <v>0</v>
      </c>
      <c r="T142" s="232">
        <f>S142*H142</f>
        <v>0</v>
      </c>
      <c r="AR142" s="233" t="s">
        <v>141</v>
      </c>
      <c r="AT142" s="233" t="s">
        <v>136</v>
      </c>
      <c r="AU142" s="233" t="s">
        <v>87</v>
      </c>
      <c r="AY142" s="15" t="s">
        <v>133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5" t="s">
        <v>85</v>
      </c>
      <c r="BK142" s="234">
        <f>ROUND(I142*H142,2)</f>
        <v>0</v>
      </c>
      <c r="BL142" s="15" t="s">
        <v>141</v>
      </c>
      <c r="BM142" s="233" t="s">
        <v>161</v>
      </c>
    </row>
    <row r="143" s="12" customFormat="1">
      <c r="B143" s="235"/>
      <c r="C143" s="236"/>
      <c r="D143" s="237" t="s">
        <v>143</v>
      </c>
      <c r="E143" s="238" t="s">
        <v>1</v>
      </c>
      <c r="F143" s="239" t="s">
        <v>162</v>
      </c>
      <c r="G143" s="236"/>
      <c r="H143" s="240">
        <v>0.47299999999999998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AT143" s="246" t="s">
        <v>143</v>
      </c>
      <c r="AU143" s="246" t="s">
        <v>87</v>
      </c>
      <c r="AV143" s="12" t="s">
        <v>87</v>
      </c>
      <c r="AW143" s="12" t="s">
        <v>33</v>
      </c>
      <c r="AX143" s="12" t="s">
        <v>85</v>
      </c>
      <c r="AY143" s="246" t="s">
        <v>133</v>
      </c>
    </row>
    <row r="144" s="1" customFormat="1" ht="24" customHeight="1">
      <c r="B144" s="36"/>
      <c r="C144" s="222" t="s">
        <v>163</v>
      </c>
      <c r="D144" s="222" t="s">
        <v>136</v>
      </c>
      <c r="E144" s="223" t="s">
        <v>164</v>
      </c>
      <c r="F144" s="224" t="s">
        <v>165</v>
      </c>
      <c r="G144" s="225" t="s">
        <v>166</v>
      </c>
      <c r="H144" s="226">
        <v>0.01</v>
      </c>
      <c r="I144" s="227"/>
      <c r="J144" s="228">
        <f>ROUND(I144*H144,2)</f>
        <v>0</v>
      </c>
      <c r="K144" s="224" t="s">
        <v>140</v>
      </c>
      <c r="L144" s="41"/>
      <c r="M144" s="229" t="s">
        <v>1</v>
      </c>
      <c r="N144" s="230" t="s">
        <v>42</v>
      </c>
      <c r="O144" s="84"/>
      <c r="P144" s="231">
        <f>O144*H144</f>
        <v>0</v>
      </c>
      <c r="Q144" s="231">
        <v>1.03887</v>
      </c>
      <c r="R144" s="231">
        <f>Q144*H144</f>
        <v>0.010388699999999999</v>
      </c>
      <c r="S144" s="231">
        <v>0</v>
      </c>
      <c r="T144" s="232">
        <f>S144*H144</f>
        <v>0</v>
      </c>
      <c r="AR144" s="233" t="s">
        <v>141</v>
      </c>
      <c r="AT144" s="233" t="s">
        <v>136</v>
      </c>
      <c r="AU144" s="233" t="s">
        <v>87</v>
      </c>
      <c r="AY144" s="15" t="s">
        <v>133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5" t="s">
        <v>85</v>
      </c>
      <c r="BK144" s="234">
        <f>ROUND(I144*H144,2)</f>
        <v>0</v>
      </c>
      <c r="BL144" s="15" t="s">
        <v>141</v>
      </c>
      <c r="BM144" s="233" t="s">
        <v>167</v>
      </c>
    </row>
    <row r="145" s="1" customFormat="1" ht="16.5" customHeight="1">
      <c r="B145" s="36"/>
      <c r="C145" s="222" t="s">
        <v>168</v>
      </c>
      <c r="D145" s="222" t="s">
        <v>136</v>
      </c>
      <c r="E145" s="223" t="s">
        <v>169</v>
      </c>
      <c r="F145" s="224" t="s">
        <v>170</v>
      </c>
      <c r="G145" s="225" t="s">
        <v>139</v>
      </c>
      <c r="H145" s="226">
        <v>2.125</v>
      </c>
      <c r="I145" s="227"/>
      <c r="J145" s="228">
        <f>ROUND(I145*H145,2)</f>
        <v>0</v>
      </c>
      <c r="K145" s="224" t="s">
        <v>140</v>
      </c>
      <c r="L145" s="41"/>
      <c r="M145" s="229" t="s">
        <v>1</v>
      </c>
      <c r="N145" s="230" t="s">
        <v>42</v>
      </c>
      <c r="O145" s="84"/>
      <c r="P145" s="231">
        <f>O145*H145</f>
        <v>0</v>
      </c>
      <c r="Q145" s="231">
        <v>0.0065799999999999999</v>
      </c>
      <c r="R145" s="231">
        <f>Q145*H145</f>
        <v>0.0139825</v>
      </c>
      <c r="S145" s="231">
        <v>0</v>
      </c>
      <c r="T145" s="232">
        <f>S145*H145</f>
        <v>0</v>
      </c>
      <c r="AR145" s="233" t="s">
        <v>141</v>
      </c>
      <c r="AT145" s="233" t="s">
        <v>136</v>
      </c>
      <c r="AU145" s="233" t="s">
        <v>87</v>
      </c>
      <c r="AY145" s="15" t="s">
        <v>133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5" t="s">
        <v>85</v>
      </c>
      <c r="BK145" s="234">
        <f>ROUND(I145*H145,2)</f>
        <v>0</v>
      </c>
      <c r="BL145" s="15" t="s">
        <v>141</v>
      </c>
      <c r="BM145" s="233" t="s">
        <v>171</v>
      </c>
    </row>
    <row r="146" s="12" customFormat="1">
      <c r="B146" s="235"/>
      <c r="C146" s="236"/>
      <c r="D146" s="237" t="s">
        <v>143</v>
      </c>
      <c r="E146" s="238" t="s">
        <v>1</v>
      </c>
      <c r="F146" s="239" t="s">
        <v>172</v>
      </c>
      <c r="G146" s="236"/>
      <c r="H146" s="240">
        <v>2.125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143</v>
      </c>
      <c r="AU146" s="246" t="s">
        <v>87</v>
      </c>
      <c r="AV146" s="12" t="s">
        <v>87</v>
      </c>
      <c r="AW146" s="12" t="s">
        <v>33</v>
      </c>
      <c r="AX146" s="12" t="s">
        <v>85</v>
      </c>
      <c r="AY146" s="246" t="s">
        <v>133</v>
      </c>
    </row>
    <row r="147" s="1" customFormat="1" ht="16.5" customHeight="1">
      <c r="B147" s="36"/>
      <c r="C147" s="222" t="s">
        <v>173</v>
      </c>
      <c r="D147" s="222" t="s">
        <v>136</v>
      </c>
      <c r="E147" s="223" t="s">
        <v>174</v>
      </c>
      <c r="F147" s="224" t="s">
        <v>175</v>
      </c>
      <c r="G147" s="225" t="s">
        <v>139</v>
      </c>
      <c r="H147" s="226">
        <v>2.125</v>
      </c>
      <c r="I147" s="227"/>
      <c r="J147" s="228">
        <f>ROUND(I147*H147,2)</f>
        <v>0</v>
      </c>
      <c r="K147" s="224" t="s">
        <v>140</v>
      </c>
      <c r="L147" s="41"/>
      <c r="M147" s="229" t="s">
        <v>1</v>
      </c>
      <c r="N147" s="230" t="s">
        <v>42</v>
      </c>
      <c r="O147" s="84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141</v>
      </c>
      <c r="AT147" s="233" t="s">
        <v>136</v>
      </c>
      <c r="AU147" s="233" t="s">
        <v>87</v>
      </c>
      <c r="AY147" s="15" t="s">
        <v>133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5" t="s">
        <v>85</v>
      </c>
      <c r="BK147" s="234">
        <f>ROUND(I147*H147,2)</f>
        <v>0</v>
      </c>
      <c r="BL147" s="15" t="s">
        <v>141</v>
      </c>
      <c r="BM147" s="233" t="s">
        <v>176</v>
      </c>
    </row>
    <row r="148" s="11" customFormat="1" ht="22.8" customHeight="1">
      <c r="B148" s="206"/>
      <c r="C148" s="207"/>
      <c r="D148" s="208" t="s">
        <v>76</v>
      </c>
      <c r="E148" s="220" t="s">
        <v>163</v>
      </c>
      <c r="F148" s="220" t="s">
        <v>177</v>
      </c>
      <c r="G148" s="207"/>
      <c r="H148" s="207"/>
      <c r="I148" s="210"/>
      <c r="J148" s="221">
        <f>BK148</f>
        <v>0</v>
      </c>
      <c r="K148" s="207"/>
      <c r="L148" s="212"/>
      <c r="M148" s="213"/>
      <c r="N148" s="214"/>
      <c r="O148" s="214"/>
      <c r="P148" s="215">
        <f>SUM(P149:P171)</f>
        <v>0</v>
      </c>
      <c r="Q148" s="214"/>
      <c r="R148" s="215">
        <f>SUM(R149:R171)</f>
        <v>5.3084797999999997</v>
      </c>
      <c r="S148" s="214"/>
      <c r="T148" s="216">
        <f>SUM(T149:T171)</f>
        <v>0</v>
      </c>
      <c r="AR148" s="217" t="s">
        <v>85</v>
      </c>
      <c r="AT148" s="218" t="s">
        <v>76</v>
      </c>
      <c r="AU148" s="218" t="s">
        <v>85</v>
      </c>
      <c r="AY148" s="217" t="s">
        <v>133</v>
      </c>
      <c r="BK148" s="219">
        <f>SUM(BK149:BK171)</f>
        <v>0</v>
      </c>
    </row>
    <row r="149" s="1" customFormat="1" ht="24" customHeight="1">
      <c r="B149" s="36"/>
      <c r="C149" s="222" t="s">
        <v>178</v>
      </c>
      <c r="D149" s="222" t="s">
        <v>136</v>
      </c>
      <c r="E149" s="223" t="s">
        <v>179</v>
      </c>
      <c r="F149" s="224" t="s">
        <v>180</v>
      </c>
      <c r="G149" s="225" t="s">
        <v>139</v>
      </c>
      <c r="H149" s="226">
        <v>23.98</v>
      </c>
      <c r="I149" s="227"/>
      <c r="J149" s="228">
        <f>ROUND(I149*H149,2)</f>
        <v>0</v>
      </c>
      <c r="K149" s="224" t="s">
        <v>140</v>
      </c>
      <c r="L149" s="41"/>
      <c r="M149" s="229" t="s">
        <v>1</v>
      </c>
      <c r="N149" s="230" t="s">
        <v>42</v>
      </c>
      <c r="O149" s="84"/>
      <c r="P149" s="231">
        <f>O149*H149</f>
        <v>0</v>
      </c>
      <c r="Q149" s="231">
        <v>0.0167</v>
      </c>
      <c r="R149" s="231">
        <f>Q149*H149</f>
        <v>0.40046599999999999</v>
      </c>
      <c r="S149" s="231">
        <v>0</v>
      </c>
      <c r="T149" s="232">
        <f>S149*H149</f>
        <v>0</v>
      </c>
      <c r="AR149" s="233" t="s">
        <v>141</v>
      </c>
      <c r="AT149" s="233" t="s">
        <v>136</v>
      </c>
      <c r="AU149" s="233" t="s">
        <v>87</v>
      </c>
      <c r="AY149" s="15" t="s">
        <v>133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5" t="s">
        <v>85</v>
      </c>
      <c r="BK149" s="234">
        <f>ROUND(I149*H149,2)</f>
        <v>0</v>
      </c>
      <c r="BL149" s="15" t="s">
        <v>141</v>
      </c>
      <c r="BM149" s="233" t="s">
        <v>181</v>
      </c>
    </row>
    <row r="150" s="12" customFormat="1">
      <c r="B150" s="235"/>
      <c r="C150" s="236"/>
      <c r="D150" s="237" t="s">
        <v>143</v>
      </c>
      <c r="E150" s="238" t="s">
        <v>1</v>
      </c>
      <c r="F150" s="239" t="s">
        <v>182</v>
      </c>
      <c r="G150" s="236"/>
      <c r="H150" s="240">
        <v>23.98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143</v>
      </c>
      <c r="AU150" s="246" t="s">
        <v>87</v>
      </c>
      <c r="AV150" s="12" t="s">
        <v>87</v>
      </c>
      <c r="AW150" s="12" t="s">
        <v>33</v>
      </c>
      <c r="AX150" s="12" t="s">
        <v>85</v>
      </c>
      <c r="AY150" s="246" t="s">
        <v>133</v>
      </c>
    </row>
    <row r="151" s="1" customFormat="1" ht="24" customHeight="1">
      <c r="B151" s="36"/>
      <c r="C151" s="222" t="s">
        <v>183</v>
      </c>
      <c r="D151" s="222" t="s">
        <v>136</v>
      </c>
      <c r="E151" s="223" t="s">
        <v>184</v>
      </c>
      <c r="F151" s="224" t="s">
        <v>185</v>
      </c>
      <c r="G151" s="225" t="s">
        <v>139</v>
      </c>
      <c r="H151" s="226">
        <v>25.079999999999998</v>
      </c>
      <c r="I151" s="227"/>
      <c r="J151" s="228">
        <f>ROUND(I151*H151,2)</f>
        <v>0</v>
      </c>
      <c r="K151" s="224" t="s">
        <v>140</v>
      </c>
      <c r="L151" s="41"/>
      <c r="M151" s="229" t="s">
        <v>1</v>
      </c>
      <c r="N151" s="230" t="s">
        <v>42</v>
      </c>
      <c r="O151" s="84"/>
      <c r="P151" s="231">
        <f>O151*H151</f>
        <v>0</v>
      </c>
      <c r="Q151" s="231">
        <v>0.01575</v>
      </c>
      <c r="R151" s="231">
        <f>Q151*H151</f>
        <v>0.39500999999999997</v>
      </c>
      <c r="S151" s="231">
        <v>0</v>
      </c>
      <c r="T151" s="232">
        <f>S151*H151</f>
        <v>0</v>
      </c>
      <c r="AR151" s="233" t="s">
        <v>141</v>
      </c>
      <c r="AT151" s="233" t="s">
        <v>136</v>
      </c>
      <c r="AU151" s="233" t="s">
        <v>87</v>
      </c>
      <c r="AY151" s="15" t="s">
        <v>133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5" t="s">
        <v>85</v>
      </c>
      <c r="BK151" s="234">
        <f>ROUND(I151*H151,2)</f>
        <v>0</v>
      </c>
      <c r="BL151" s="15" t="s">
        <v>141</v>
      </c>
      <c r="BM151" s="233" t="s">
        <v>186</v>
      </c>
    </row>
    <row r="152" s="12" customFormat="1">
      <c r="B152" s="235"/>
      <c r="C152" s="236"/>
      <c r="D152" s="237" t="s">
        <v>143</v>
      </c>
      <c r="E152" s="238" t="s">
        <v>1</v>
      </c>
      <c r="F152" s="239" t="s">
        <v>187</v>
      </c>
      <c r="G152" s="236"/>
      <c r="H152" s="240">
        <v>25.079999999999998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143</v>
      </c>
      <c r="AU152" s="246" t="s">
        <v>87</v>
      </c>
      <c r="AV152" s="12" t="s">
        <v>87</v>
      </c>
      <c r="AW152" s="12" t="s">
        <v>33</v>
      </c>
      <c r="AX152" s="12" t="s">
        <v>85</v>
      </c>
      <c r="AY152" s="246" t="s">
        <v>133</v>
      </c>
    </row>
    <row r="153" s="1" customFormat="1" ht="24" customHeight="1">
      <c r="B153" s="36"/>
      <c r="C153" s="222" t="s">
        <v>188</v>
      </c>
      <c r="D153" s="222" t="s">
        <v>136</v>
      </c>
      <c r="E153" s="223" t="s">
        <v>189</v>
      </c>
      <c r="F153" s="224" t="s">
        <v>190</v>
      </c>
      <c r="G153" s="225" t="s">
        <v>139</v>
      </c>
      <c r="H153" s="226">
        <v>45.670000000000002</v>
      </c>
      <c r="I153" s="227"/>
      <c r="J153" s="228">
        <f>ROUND(I153*H153,2)</f>
        <v>0</v>
      </c>
      <c r="K153" s="224" t="s">
        <v>140</v>
      </c>
      <c r="L153" s="41"/>
      <c r="M153" s="229" t="s">
        <v>1</v>
      </c>
      <c r="N153" s="230" t="s">
        <v>42</v>
      </c>
      <c r="O153" s="84"/>
      <c r="P153" s="231">
        <f>O153*H153</f>
        <v>0</v>
      </c>
      <c r="Q153" s="231">
        <v>0.018380000000000001</v>
      </c>
      <c r="R153" s="231">
        <f>Q153*H153</f>
        <v>0.83941460000000001</v>
      </c>
      <c r="S153" s="231">
        <v>0</v>
      </c>
      <c r="T153" s="232">
        <f>S153*H153</f>
        <v>0</v>
      </c>
      <c r="AR153" s="233" t="s">
        <v>141</v>
      </c>
      <c r="AT153" s="233" t="s">
        <v>136</v>
      </c>
      <c r="AU153" s="233" t="s">
        <v>87</v>
      </c>
      <c r="AY153" s="15" t="s">
        <v>133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5" t="s">
        <v>85</v>
      </c>
      <c r="BK153" s="234">
        <f>ROUND(I153*H153,2)</f>
        <v>0</v>
      </c>
      <c r="BL153" s="15" t="s">
        <v>141</v>
      </c>
      <c r="BM153" s="233" t="s">
        <v>191</v>
      </c>
    </row>
    <row r="154" s="12" customFormat="1">
      <c r="B154" s="235"/>
      <c r="C154" s="236"/>
      <c r="D154" s="237" t="s">
        <v>143</v>
      </c>
      <c r="E154" s="238" t="s">
        <v>1</v>
      </c>
      <c r="F154" s="239" t="s">
        <v>192</v>
      </c>
      <c r="G154" s="236"/>
      <c r="H154" s="240">
        <v>26.670000000000002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143</v>
      </c>
      <c r="AU154" s="246" t="s">
        <v>87</v>
      </c>
      <c r="AV154" s="12" t="s">
        <v>87</v>
      </c>
      <c r="AW154" s="12" t="s">
        <v>33</v>
      </c>
      <c r="AX154" s="12" t="s">
        <v>77</v>
      </c>
      <c r="AY154" s="246" t="s">
        <v>133</v>
      </c>
    </row>
    <row r="155" s="12" customFormat="1">
      <c r="B155" s="235"/>
      <c r="C155" s="236"/>
      <c r="D155" s="237" t="s">
        <v>143</v>
      </c>
      <c r="E155" s="238" t="s">
        <v>1</v>
      </c>
      <c r="F155" s="239" t="s">
        <v>193</v>
      </c>
      <c r="G155" s="236"/>
      <c r="H155" s="240">
        <v>19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143</v>
      </c>
      <c r="AU155" s="246" t="s">
        <v>87</v>
      </c>
      <c r="AV155" s="12" t="s">
        <v>87</v>
      </c>
      <c r="AW155" s="12" t="s">
        <v>33</v>
      </c>
      <c r="AX155" s="12" t="s">
        <v>77</v>
      </c>
      <c r="AY155" s="246" t="s">
        <v>133</v>
      </c>
    </row>
    <row r="156" s="13" customFormat="1">
      <c r="B156" s="247"/>
      <c r="C156" s="248"/>
      <c r="D156" s="237" t="s">
        <v>143</v>
      </c>
      <c r="E156" s="249" t="s">
        <v>1</v>
      </c>
      <c r="F156" s="250" t="s">
        <v>194</v>
      </c>
      <c r="G156" s="248"/>
      <c r="H156" s="251">
        <v>45.670000000000002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143</v>
      </c>
      <c r="AU156" s="257" t="s">
        <v>87</v>
      </c>
      <c r="AV156" s="13" t="s">
        <v>141</v>
      </c>
      <c r="AW156" s="13" t="s">
        <v>33</v>
      </c>
      <c r="AX156" s="13" t="s">
        <v>85</v>
      </c>
      <c r="AY156" s="257" t="s">
        <v>133</v>
      </c>
    </row>
    <row r="157" s="1" customFormat="1" ht="24" customHeight="1">
      <c r="B157" s="36"/>
      <c r="C157" s="222" t="s">
        <v>195</v>
      </c>
      <c r="D157" s="222" t="s">
        <v>136</v>
      </c>
      <c r="E157" s="223" t="s">
        <v>196</v>
      </c>
      <c r="F157" s="224" t="s">
        <v>197</v>
      </c>
      <c r="G157" s="225" t="s">
        <v>139</v>
      </c>
      <c r="H157" s="226">
        <v>19</v>
      </c>
      <c r="I157" s="227"/>
      <c r="J157" s="228">
        <f>ROUND(I157*H157,2)</f>
        <v>0</v>
      </c>
      <c r="K157" s="224" t="s">
        <v>140</v>
      </c>
      <c r="L157" s="41"/>
      <c r="M157" s="229" t="s">
        <v>1</v>
      </c>
      <c r="N157" s="230" t="s">
        <v>42</v>
      </c>
      <c r="O157" s="84"/>
      <c r="P157" s="231">
        <f>O157*H157</f>
        <v>0</v>
      </c>
      <c r="Q157" s="231">
        <v>0.038899999999999997</v>
      </c>
      <c r="R157" s="231">
        <f>Q157*H157</f>
        <v>0.73909999999999998</v>
      </c>
      <c r="S157" s="231">
        <v>0</v>
      </c>
      <c r="T157" s="232">
        <f>S157*H157</f>
        <v>0</v>
      </c>
      <c r="AR157" s="233" t="s">
        <v>141</v>
      </c>
      <c r="AT157" s="233" t="s">
        <v>136</v>
      </c>
      <c r="AU157" s="233" t="s">
        <v>87</v>
      </c>
      <c r="AY157" s="15" t="s">
        <v>133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5" t="s">
        <v>85</v>
      </c>
      <c r="BK157" s="234">
        <f>ROUND(I157*H157,2)</f>
        <v>0</v>
      </c>
      <c r="BL157" s="15" t="s">
        <v>141</v>
      </c>
      <c r="BM157" s="233" t="s">
        <v>198</v>
      </c>
    </row>
    <row r="158" s="12" customFormat="1">
      <c r="B158" s="235"/>
      <c r="C158" s="236"/>
      <c r="D158" s="237" t="s">
        <v>143</v>
      </c>
      <c r="E158" s="238" t="s">
        <v>1</v>
      </c>
      <c r="F158" s="239" t="s">
        <v>199</v>
      </c>
      <c r="G158" s="236"/>
      <c r="H158" s="240">
        <v>19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AT158" s="246" t="s">
        <v>143</v>
      </c>
      <c r="AU158" s="246" t="s">
        <v>87</v>
      </c>
      <c r="AV158" s="12" t="s">
        <v>87</v>
      </c>
      <c r="AW158" s="12" t="s">
        <v>33</v>
      </c>
      <c r="AX158" s="12" t="s">
        <v>85</v>
      </c>
      <c r="AY158" s="246" t="s">
        <v>133</v>
      </c>
    </row>
    <row r="159" s="1" customFormat="1" ht="24" customHeight="1">
      <c r="B159" s="36"/>
      <c r="C159" s="222" t="s">
        <v>200</v>
      </c>
      <c r="D159" s="222" t="s">
        <v>136</v>
      </c>
      <c r="E159" s="223" t="s">
        <v>201</v>
      </c>
      <c r="F159" s="224" t="s">
        <v>202</v>
      </c>
      <c r="G159" s="225" t="s">
        <v>139</v>
      </c>
      <c r="H159" s="226">
        <v>75.777000000000001</v>
      </c>
      <c r="I159" s="227"/>
      <c r="J159" s="228">
        <f>ROUND(I159*H159,2)</f>
        <v>0</v>
      </c>
      <c r="K159" s="224" t="s">
        <v>140</v>
      </c>
      <c r="L159" s="41"/>
      <c r="M159" s="229" t="s">
        <v>1</v>
      </c>
      <c r="N159" s="230" t="s">
        <v>42</v>
      </c>
      <c r="O159" s="84"/>
      <c r="P159" s="231">
        <f>O159*H159</f>
        <v>0</v>
      </c>
      <c r="Q159" s="231">
        <v>0.015699999999999999</v>
      </c>
      <c r="R159" s="231">
        <f>Q159*H159</f>
        <v>1.1896989</v>
      </c>
      <c r="S159" s="231">
        <v>0</v>
      </c>
      <c r="T159" s="232">
        <f>S159*H159</f>
        <v>0</v>
      </c>
      <c r="AR159" s="233" t="s">
        <v>141</v>
      </c>
      <c r="AT159" s="233" t="s">
        <v>136</v>
      </c>
      <c r="AU159" s="233" t="s">
        <v>87</v>
      </c>
      <c r="AY159" s="15" t="s">
        <v>133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5" t="s">
        <v>85</v>
      </c>
      <c r="BK159" s="234">
        <f>ROUND(I159*H159,2)</f>
        <v>0</v>
      </c>
      <c r="BL159" s="15" t="s">
        <v>141</v>
      </c>
      <c r="BM159" s="233" t="s">
        <v>203</v>
      </c>
    </row>
    <row r="160" s="12" customFormat="1">
      <c r="B160" s="235"/>
      <c r="C160" s="236"/>
      <c r="D160" s="237" t="s">
        <v>143</v>
      </c>
      <c r="E160" s="238" t="s">
        <v>1</v>
      </c>
      <c r="F160" s="239" t="s">
        <v>204</v>
      </c>
      <c r="G160" s="236"/>
      <c r="H160" s="240">
        <v>75.777000000000001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143</v>
      </c>
      <c r="AU160" s="246" t="s">
        <v>87</v>
      </c>
      <c r="AV160" s="12" t="s">
        <v>87</v>
      </c>
      <c r="AW160" s="12" t="s">
        <v>33</v>
      </c>
      <c r="AX160" s="12" t="s">
        <v>85</v>
      </c>
      <c r="AY160" s="246" t="s">
        <v>133</v>
      </c>
    </row>
    <row r="161" s="1" customFormat="1" ht="24" customHeight="1">
      <c r="B161" s="36"/>
      <c r="C161" s="222" t="s">
        <v>205</v>
      </c>
      <c r="D161" s="222" t="s">
        <v>136</v>
      </c>
      <c r="E161" s="223" t="s">
        <v>206</v>
      </c>
      <c r="F161" s="224" t="s">
        <v>207</v>
      </c>
      <c r="G161" s="225" t="s">
        <v>160</v>
      </c>
      <c r="H161" s="226">
        <v>0.747</v>
      </c>
      <c r="I161" s="227"/>
      <c r="J161" s="228">
        <f>ROUND(I161*H161,2)</f>
        <v>0</v>
      </c>
      <c r="K161" s="224" t="s">
        <v>140</v>
      </c>
      <c r="L161" s="41"/>
      <c r="M161" s="229" t="s">
        <v>1</v>
      </c>
      <c r="N161" s="230" t="s">
        <v>42</v>
      </c>
      <c r="O161" s="84"/>
      <c r="P161" s="231">
        <f>O161*H161</f>
        <v>0</v>
      </c>
      <c r="Q161" s="231">
        <v>2.2563399999999998</v>
      </c>
      <c r="R161" s="231">
        <f>Q161*H161</f>
        <v>1.6854859799999999</v>
      </c>
      <c r="S161" s="231">
        <v>0</v>
      </c>
      <c r="T161" s="232">
        <f>S161*H161</f>
        <v>0</v>
      </c>
      <c r="AR161" s="233" t="s">
        <v>141</v>
      </c>
      <c r="AT161" s="233" t="s">
        <v>136</v>
      </c>
      <c r="AU161" s="233" t="s">
        <v>87</v>
      </c>
      <c r="AY161" s="15" t="s">
        <v>133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5" t="s">
        <v>85</v>
      </c>
      <c r="BK161" s="234">
        <f>ROUND(I161*H161,2)</f>
        <v>0</v>
      </c>
      <c r="BL161" s="15" t="s">
        <v>141</v>
      </c>
      <c r="BM161" s="233" t="s">
        <v>208</v>
      </c>
    </row>
    <row r="162" s="12" customFormat="1">
      <c r="B162" s="235"/>
      <c r="C162" s="236"/>
      <c r="D162" s="237" t="s">
        <v>143</v>
      </c>
      <c r="E162" s="238" t="s">
        <v>1</v>
      </c>
      <c r="F162" s="239" t="s">
        <v>209</v>
      </c>
      <c r="G162" s="236"/>
      <c r="H162" s="240">
        <v>0.30399999999999999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143</v>
      </c>
      <c r="AU162" s="246" t="s">
        <v>87</v>
      </c>
      <c r="AV162" s="12" t="s">
        <v>87</v>
      </c>
      <c r="AW162" s="12" t="s">
        <v>33</v>
      </c>
      <c r="AX162" s="12" t="s">
        <v>77</v>
      </c>
      <c r="AY162" s="246" t="s">
        <v>133</v>
      </c>
    </row>
    <row r="163" s="12" customFormat="1">
      <c r="B163" s="235"/>
      <c r="C163" s="236"/>
      <c r="D163" s="237" t="s">
        <v>143</v>
      </c>
      <c r="E163" s="238" t="s">
        <v>1</v>
      </c>
      <c r="F163" s="239" t="s">
        <v>210</v>
      </c>
      <c r="G163" s="236"/>
      <c r="H163" s="240">
        <v>0.35999999999999999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143</v>
      </c>
      <c r="AU163" s="246" t="s">
        <v>87</v>
      </c>
      <c r="AV163" s="12" t="s">
        <v>87</v>
      </c>
      <c r="AW163" s="12" t="s">
        <v>33</v>
      </c>
      <c r="AX163" s="12" t="s">
        <v>77</v>
      </c>
      <c r="AY163" s="246" t="s">
        <v>133</v>
      </c>
    </row>
    <row r="164" s="12" customFormat="1">
      <c r="B164" s="235"/>
      <c r="C164" s="236"/>
      <c r="D164" s="237" t="s">
        <v>143</v>
      </c>
      <c r="E164" s="238" t="s">
        <v>1</v>
      </c>
      <c r="F164" s="239" t="s">
        <v>211</v>
      </c>
      <c r="G164" s="236"/>
      <c r="H164" s="240">
        <v>0.083000000000000004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143</v>
      </c>
      <c r="AU164" s="246" t="s">
        <v>87</v>
      </c>
      <c r="AV164" s="12" t="s">
        <v>87</v>
      </c>
      <c r="AW164" s="12" t="s">
        <v>33</v>
      </c>
      <c r="AX164" s="12" t="s">
        <v>77</v>
      </c>
      <c r="AY164" s="246" t="s">
        <v>133</v>
      </c>
    </row>
    <row r="165" s="13" customFormat="1">
      <c r="B165" s="247"/>
      <c r="C165" s="248"/>
      <c r="D165" s="237" t="s">
        <v>143</v>
      </c>
      <c r="E165" s="249" t="s">
        <v>1</v>
      </c>
      <c r="F165" s="250" t="s">
        <v>194</v>
      </c>
      <c r="G165" s="248"/>
      <c r="H165" s="251">
        <v>0.747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143</v>
      </c>
      <c r="AU165" s="257" t="s">
        <v>87</v>
      </c>
      <c r="AV165" s="13" t="s">
        <v>141</v>
      </c>
      <c r="AW165" s="13" t="s">
        <v>33</v>
      </c>
      <c r="AX165" s="13" t="s">
        <v>85</v>
      </c>
      <c r="AY165" s="257" t="s">
        <v>133</v>
      </c>
    </row>
    <row r="166" s="1" customFormat="1" ht="16.5" customHeight="1">
      <c r="B166" s="36"/>
      <c r="C166" s="222" t="s">
        <v>8</v>
      </c>
      <c r="D166" s="222" t="s">
        <v>136</v>
      </c>
      <c r="E166" s="223" t="s">
        <v>212</v>
      </c>
      <c r="F166" s="224" t="s">
        <v>213</v>
      </c>
      <c r="G166" s="225" t="s">
        <v>160</v>
      </c>
      <c r="H166" s="226">
        <v>0.747</v>
      </c>
      <c r="I166" s="227"/>
      <c r="J166" s="228">
        <f>ROUND(I166*H166,2)</f>
        <v>0</v>
      </c>
      <c r="K166" s="224" t="s">
        <v>140</v>
      </c>
      <c r="L166" s="41"/>
      <c r="M166" s="229" t="s">
        <v>1</v>
      </c>
      <c r="N166" s="230" t="s">
        <v>42</v>
      </c>
      <c r="O166" s="84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33" t="s">
        <v>141</v>
      </c>
      <c r="AT166" s="233" t="s">
        <v>136</v>
      </c>
      <c r="AU166" s="233" t="s">
        <v>87</v>
      </c>
      <c r="AY166" s="15" t="s">
        <v>133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5" t="s">
        <v>85</v>
      </c>
      <c r="BK166" s="234">
        <f>ROUND(I166*H166,2)</f>
        <v>0</v>
      </c>
      <c r="BL166" s="15" t="s">
        <v>141</v>
      </c>
      <c r="BM166" s="233" t="s">
        <v>214</v>
      </c>
    </row>
    <row r="167" s="1" customFormat="1" ht="16.5" customHeight="1">
      <c r="B167" s="36"/>
      <c r="C167" s="222" t="s">
        <v>215</v>
      </c>
      <c r="D167" s="222" t="s">
        <v>136</v>
      </c>
      <c r="E167" s="223" t="s">
        <v>216</v>
      </c>
      <c r="F167" s="224" t="s">
        <v>217</v>
      </c>
      <c r="G167" s="225" t="s">
        <v>166</v>
      </c>
      <c r="H167" s="226">
        <v>0.016</v>
      </c>
      <c r="I167" s="227"/>
      <c r="J167" s="228">
        <f>ROUND(I167*H167,2)</f>
        <v>0</v>
      </c>
      <c r="K167" s="224" t="s">
        <v>140</v>
      </c>
      <c r="L167" s="41"/>
      <c r="M167" s="229" t="s">
        <v>1</v>
      </c>
      <c r="N167" s="230" t="s">
        <v>42</v>
      </c>
      <c r="O167" s="84"/>
      <c r="P167" s="231">
        <f>O167*H167</f>
        <v>0</v>
      </c>
      <c r="Q167" s="231">
        <v>1.06277</v>
      </c>
      <c r="R167" s="231">
        <f>Q167*H167</f>
        <v>0.01700432</v>
      </c>
      <c r="S167" s="231">
        <v>0</v>
      </c>
      <c r="T167" s="232">
        <f>S167*H167</f>
        <v>0</v>
      </c>
      <c r="AR167" s="233" t="s">
        <v>141</v>
      </c>
      <c r="AT167" s="233" t="s">
        <v>136</v>
      </c>
      <c r="AU167" s="233" t="s">
        <v>87</v>
      </c>
      <c r="AY167" s="15" t="s">
        <v>133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5" t="s">
        <v>85</v>
      </c>
      <c r="BK167" s="234">
        <f>ROUND(I167*H167,2)</f>
        <v>0</v>
      </c>
      <c r="BL167" s="15" t="s">
        <v>141</v>
      </c>
      <c r="BM167" s="233" t="s">
        <v>218</v>
      </c>
    </row>
    <row r="168" s="12" customFormat="1">
      <c r="B168" s="235"/>
      <c r="C168" s="236"/>
      <c r="D168" s="237" t="s">
        <v>143</v>
      </c>
      <c r="E168" s="238" t="s">
        <v>1</v>
      </c>
      <c r="F168" s="239" t="s">
        <v>219</v>
      </c>
      <c r="G168" s="236"/>
      <c r="H168" s="240">
        <v>0.016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AT168" s="246" t="s">
        <v>143</v>
      </c>
      <c r="AU168" s="246" t="s">
        <v>87</v>
      </c>
      <c r="AV168" s="12" t="s">
        <v>87</v>
      </c>
      <c r="AW168" s="12" t="s">
        <v>33</v>
      </c>
      <c r="AX168" s="12" t="s">
        <v>85</v>
      </c>
      <c r="AY168" s="246" t="s">
        <v>133</v>
      </c>
    </row>
    <row r="169" s="1" customFormat="1" ht="24" customHeight="1">
      <c r="B169" s="36"/>
      <c r="C169" s="222" t="s">
        <v>220</v>
      </c>
      <c r="D169" s="222" t="s">
        <v>136</v>
      </c>
      <c r="E169" s="223" t="s">
        <v>221</v>
      </c>
      <c r="F169" s="224" t="s">
        <v>222</v>
      </c>
      <c r="G169" s="225" t="s">
        <v>151</v>
      </c>
      <c r="H169" s="226">
        <v>2</v>
      </c>
      <c r="I169" s="227"/>
      <c r="J169" s="228">
        <f>ROUND(I169*H169,2)</f>
        <v>0</v>
      </c>
      <c r="K169" s="224" t="s">
        <v>140</v>
      </c>
      <c r="L169" s="41"/>
      <c r="M169" s="229" t="s">
        <v>1</v>
      </c>
      <c r="N169" s="230" t="s">
        <v>42</v>
      </c>
      <c r="O169" s="84"/>
      <c r="P169" s="231">
        <f>O169*H169</f>
        <v>0</v>
      </c>
      <c r="Q169" s="231">
        <v>0.00048000000000000001</v>
      </c>
      <c r="R169" s="231">
        <f>Q169*H169</f>
        <v>0.00096000000000000002</v>
      </c>
      <c r="S169" s="231">
        <v>0</v>
      </c>
      <c r="T169" s="232">
        <f>S169*H169</f>
        <v>0</v>
      </c>
      <c r="AR169" s="233" t="s">
        <v>141</v>
      </c>
      <c r="AT169" s="233" t="s">
        <v>136</v>
      </c>
      <c r="AU169" s="233" t="s">
        <v>87</v>
      </c>
      <c r="AY169" s="15" t="s">
        <v>133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5" t="s">
        <v>85</v>
      </c>
      <c r="BK169" s="234">
        <f>ROUND(I169*H169,2)</f>
        <v>0</v>
      </c>
      <c r="BL169" s="15" t="s">
        <v>141</v>
      </c>
      <c r="BM169" s="233" t="s">
        <v>223</v>
      </c>
    </row>
    <row r="170" s="1" customFormat="1" ht="24" customHeight="1">
      <c r="B170" s="36"/>
      <c r="C170" s="258" t="s">
        <v>224</v>
      </c>
      <c r="D170" s="258" t="s">
        <v>225</v>
      </c>
      <c r="E170" s="259" t="s">
        <v>226</v>
      </c>
      <c r="F170" s="260" t="s">
        <v>227</v>
      </c>
      <c r="G170" s="261" t="s">
        <v>151</v>
      </c>
      <c r="H170" s="262">
        <v>1</v>
      </c>
      <c r="I170" s="263"/>
      <c r="J170" s="264">
        <f>ROUND(I170*H170,2)</f>
        <v>0</v>
      </c>
      <c r="K170" s="260" t="s">
        <v>140</v>
      </c>
      <c r="L170" s="265"/>
      <c r="M170" s="266" t="s">
        <v>1</v>
      </c>
      <c r="N170" s="267" t="s">
        <v>42</v>
      </c>
      <c r="O170" s="84"/>
      <c r="P170" s="231">
        <f>O170*H170</f>
        <v>0</v>
      </c>
      <c r="Q170" s="231">
        <v>0.02198</v>
      </c>
      <c r="R170" s="231">
        <f>Q170*H170</f>
        <v>0.02198</v>
      </c>
      <c r="S170" s="231">
        <v>0</v>
      </c>
      <c r="T170" s="232">
        <f>S170*H170</f>
        <v>0</v>
      </c>
      <c r="AR170" s="233" t="s">
        <v>173</v>
      </c>
      <c r="AT170" s="233" t="s">
        <v>225</v>
      </c>
      <c r="AU170" s="233" t="s">
        <v>87</v>
      </c>
      <c r="AY170" s="15" t="s">
        <v>133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5" t="s">
        <v>85</v>
      </c>
      <c r="BK170" s="234">
        <f>ROUND(I170*H170,2)</f>
        <v>0</v>
      </c>
      <c r="BL170" s="15" t="s">
        <v>141</v>
      </c>
      <c r="BM170" s="233" t="s">
        <v>228</v>
      </c>
    </row>
    <row r="171" s="1" customFormat="1" ht="24" customHeight="1">
      <c r="B171" s="36"/>
      <c r="C171" s="258" t="s">
        <v>229</v>
      </c>
      <c r="D171" s="258" t="s">
        <v>225</v>
      </c>
      <c r="E171" s="259" t="s">
        <v>230</v>
      </c>
      <c r="F171" s="260" t="s">
        <v>231</v>
      </c>
      <c r="G171" s="261" t="s">
        <v>151</v>
      </c>
      <c r="H171" s="262">
        <v>1</v>
      </c>
      <c r="I171" s="263"/>
      <c r="J171" s="264">
        <f>ROUND(I171*H171,2)</f>
        <v>0</v>
      </c>
      <c r="K171" s="260" t="s">
        <v>140</v>
      </c>
      <c r="L171" s="265"/>
      <c r="M171" s="266" t="s">
        <v>1</v>
      </c>
      <c r="N171" s="267" t="s">
        <v>42</v>
      </c>
      <c r="O171" s="84"/>
      <c r="P171" s="231">
        <f>O171*H171</f>
        <v>0</v>
      </c>
      <c r="Q171" s="231">
        <v>0.019359999999999999</v>
      </c>
      <c r="R171" s="231">
        <f>Q171*H171</f>
        <v>0.019359999999999999</v>
      </c>
      <c r="S171" s="231">
        <v>0</v>
      </c>
      <c r="T171" s="232">
        <f>S171*H171</f>
        <v>0</v>
      </c>
      <c r="AR171" s="233" t="s">
        <v>173</v>
      </c>
      <c r="AT171" s="233" t="s">
        <v>225</v>
      </c>
      <c r="AU171" s="233" t="s">
        <v>87</v>
      </c>
      <c r="AY171" s="15" t="s">
        <v>133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5" t="s">
        <v>85</v>
      </c>
      <c r="BK171" s="234">
        <f>ROUND(I171*H171,2)</f>
        <v>0</v>
      </c>
      <c r="BL171" s="15" t="s">
        <v>141</v>
      </c>
      <c r="BM171" s="233" t="s">
        <v>232</v>
      </c>
    </row>
    <row r="172" s="11" customFormat="1" ht="22.8" customHeight="1">
      <c r="B172" s="206"/>
      <c r="C172" s="207"/>
      <c r="D172" s="208" t="s">
        <v>76</v>
      </c>
      <c r="E172" s="220" t="s">
        <v>178</v>
      </c>
      <c r="F172" s="220" t="s">
        <v>233</v>
      </c>
      <c r="G172" s="207"/>
      <c r="H172" s="207"/>
      <c r="I172" s="210"/>
      <c r="J172" s="221">
        <f>BK172</f>
        <v>0</v>
      </c>
      <c r="K172" s="207"/>
      <c r="L172" s="212"/>
      <c r="M172" s="213"/>
      <c r="N172" s="214"/>
      <c r="O172" s="214"/>
      <c r="P172" s="215">
        <f>SUM(P173:P184)</f>
        <v>0</v>
      </c>
      <c r="Q172" s="214"/>
      <c r="R172" s="215">
        <f>SUM(R173:R184)</f>
        <v>0.010672199999999998</v>
      </c>
      <c r="S172" s="214"/>
      <c r="T172" s="216">
        <f>SUM(T173:T184)</f>
        <v>0.79960000000000009</v>
      </c>
      <c r="AR172" s="217" t="s">
        <v>85</v>
      </c>
      <c r="AT172" s="218" t="s">
        <v>76</v>
      </c>
      <c r="AU172" s="218" t="s">
        <v>85</v>
      </c>
      <c r="AY172" s="217" t="s">
        <v>133</v>
      </c>
      <c r="BK172" s="219">
        <f>SUM(BK173:BK184)</f>
        <v>0</v>
      </c>
    </row>
    <row r="173" s="1" customFormat="1" ht="24" customHeight="1">
      <c r="B173" s="36"/>
      <c r="C173" s="222" t="s">
        <v>234</v>
      </c>
      <c r="D173" s="222" t="s">
        <v>136</v>
      </c>
      <c r="E173" s="223" t="s">
        <v>235</v>
      </c>
      <c r="F173" s="224" t="s">
        <v>236</v>
      </c>
      <c r="G173" s="225" t="s">
        <v>139</v>
      </c>
      <c r="H173" s="226">
        <v>13.44</v>
      </c>
      <c r="I173" s="227"/>
      <c r="J173" s="228">
        <f>ROUND(I173*H173,2)</f>
        <v>0</v>
      </c>
      <c r="K173" s="224" t="s">
        <v>140</v>
      </c>
      <c r="L173" s="41"/>
      <c r="M173" s="229" t="s">
        <v>1</v>
      </c>
      <c r="N173" s="230" t="s">
        <v>42</v>
      </c>
      <c r="O173" s="84"/>
      <c r="P173" s="231">
        <f>O173*H173</f>
        <v>0</v>
      </c>
      <c r="Q173" s="231">
        <v>0.00012999999999999999</v>
      </c>
      <c r="R173" s="231">
        <f>Q173*H173</f>
        <v>0.0017471999999999998</v>
      </c>
      <c r="S173" s="231">
        <v>0</v>
      </c>
      <c r="T173" s="232">
        <f>S173*H173</f>
        <v>0</v>
      </c>
      <c r="AR173" s="233" t="s">
        <v>141</v>
      </c>
      <c r="AT173" s="233" t="s">
        <v>136</v>
      </c>
      <c r="AU173" s="233" t="s">
        <v>87</v>
      </c>
      <c r="AY173" s="15" t="s">
        <v>133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5" t="s">
        <v>85</v>
      </c>
      <c r="BK173" s="234">
        <f>ROUND(I173*H173,2)</f>
        <v>0</v>
      </c>
      <c r="BL173" s="15" t="s">
        <v>141</v>
      </c>
      <c r="BM173" s="233" t="s">
        <v>237</v>
      </c>
    </row>
    <row r="174" s="12" customFormat="1">
      <c r="B174" s="235"/>
      <c r="C174" s="236"/>
      <c r="D174" s="237" t="s">
        <v>143</v>
      </c>
      <c r="E174" s="238" t="s">
        <v>1</v>
      </c>
      <c r="F174" s="239" t="s">
        <v>238</v>
      </c>
      <c r="G174" s="236"/>
      <c r="H174" s="240">
        <v>13.44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143</v>
      </c>
      <c r="AU174" s="246" t="s">
        <v>87</v>
      </c>
      <c r="AV174" s="12" t="s">
        <v>87</v>
      </c>
      <c r="AW174" s="12" t="s">
        <v>33</v>
      </c>
      <c r="AX174" s="12" t="s">
        <v>85</v>
      </c>
      <c r="AY174" s="246" t="s">
        <v>133</v>
      </c>
    </row>
    <row r="175" s="1" customFormat="1" ht="24" customHeight="1">
      <c r="B175" s="36"/>
      <c r="C175" s="222" t="s">
        <v>7</v>
      </c>
      <c r="D175" s="222" t="s">
        <v>136</v>
      </c>
      <c r="E175" s="223" t="s">
        <v>239</v>
      </c>
      <c r="F175" s="224" t="s">
        <v>240</v>
      </c>
      <c r="G175" s="225" t="s">
        <v>139</v>
      </c>
      <c r="H175" s="226">
        <v>23.98</v>
      </c>
      <c r="I175" s="227"/>
      <c r="J175" s="228">
        <f>ROUND(I175*H175,2)</f>
        <v>0</v>
      </c>
      <c r="K175" s="224" t="s">
        <v>140</v>
      </c>
      <c r="L175" s="41"/>
      <c r="M175" s="229" t="s">
        <v>1</v>
      </c>
      <c r="N175" s="230" t="s">
        <v>42</v>
      </c>
      <c r="O175" s="84"/>
      <c r="P175" s="231">
        <f>O175*H175</f>
        <v>0</v>
      </c>
      <c r="Q175" s="231">
        <v>0</v>
      </c>
      <c r="R175" s="231">
        <f>Q175*H175</f>
        <v>0</v>
      </c>
      <c r="S175" s="231">
        <v>0.02</v>
      </c>
      <c r="T175" s="232">
        <f>S175*H175</f>
        <v>0.47960000000000003</v>
      </c>
      <c r="AR175" s="233" t="s">
        <v>141</v>
      </c>
      <c r="AT175" s="233" t="s">
        <v>136</v>
      </c>
      <c r="AU175" s="233" t="s">
        <v>87</v>
      </c>
      <c r="AY175" s="15" t="s">
        <v>133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5" t="s">
        <v>85</v>
      </c>
      <c r="BK175" s="234">
        <f>ROUND(I175*H175,2)</f>
        <v>0</v>
      </c>
      <c r="BL175" s="15" t="s">
        <v>141</v>
      </c>
      <c r="BM175" s="233" t="s">
        <v>241</v>
      </c>
    </row>
    <row r="176" s="12" customFormat="1">
      <c r="B176" s="235"/>
      <c r="C176" s="236"/>
      <c r="D176" s="237" t="s">
        <v>143</v>
      </c>
      <c r="E176" s="238" t="s">
        <v>1</v>
      </c>
      <c r="F176" s="239" t="s">
        <v>182</v>
      </c>
      <c r="G176" s="236"/>
      <c r="H176" s="240">
        <v>23.98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143</v>
      </c>
      <c r="AU176" s="246" t="s">
        <v>87</v>
      </c>
      <c r="AV176" s="12" t="s">
        <v>87</v>
      </c>
      <c r="AW176" s="12" t="s">
        <v>33</v>
      </c>
      <c r="AX176" s="12" t="s">
        <v>85</v>
      </c>
      <c r="AY176" s="246" t="s">
        <v>133</v>
      </c>
    </row>
    <row r="177" s="1" customFormat="1" ht="16.5" customHeight="1">
      <c r="B177" s="36"/>
      <c r="C177" s="222" t="s">
        <v>242</v>
      </c>
      <c r="D177" s="222" t="s">
        <v>136</v>
      </c>
      <c r="E177" s="223" t="s">
        <v>243</v>
      </c>
      <c r="F177" s="224" t="s">
        <v>244</v>
      </c>
      <c r="G177" s="225" t="s">
        <v>245</v>
      </c>
      <c r="H177" s="226">
        <v>8</v>
      </c>
      <c r="I177" s="227"/>
      <c r="J177" s="228">
        <f>ROUND(I177*H177,2)</f>
        <v>0</v>
      </c>
      <c r="K177" s="224" t="s">
        <v>1</v>
      </c>
      <c r="L177" s="41"/>
      <c r="M177" s="229" t="s">
        <v>1</v>
      </c>
      <c r="N177" s="230" t="s">
        <v>42</v>
      </c>
      <c r="O177" s="84"/>
      <c r="P177" s="231">
        <f>O177*H177</f>
        <v>0</v>
      </c>
      <c r="Q177" s="231">
        <v>0</v>
      </c>
      <c r="R177" s="231">
        <f>Q177*H177</f>
        <v>0</v>
      </c>
      <c r="S177" s="231">
        <v>0.02</v>
      </c>
      <c r="T177" s="232">
        <f>S177*H177</f>
        <v>0.16</v>
      </c>
      <c r="AR177" s="233" t="s">
        <v>141</v>
      </c>
      <c r="AT177" s="233" t="s">
        <v>136</v>
      </c>
      <c r="AU177" s="233" t="s">
        <v>87</v>
      </c>
      <c r="AY177" s="15" t="s">
        <v>133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5" t="s">
        <v>85</v>
      </c>
      <c r="BK177" s="234">
        <f>ROUND(I177*H177,2)</f>
        <v>0</v>
      </c>
      <c r="BL177" s="15" t="s">
        <v>141</v>
      </c>
      <c r="BM177" s="233" t="s">
        <v>246</v>
      </c>
    </row>
    <row r="178" s="1" customFormat="1" ht="16.5" customHeight="1">
      <c r="B178" s="36"/>
      <c r="C178" s="222" t="s">
        <v>247</v>
      </c>
      <c r="D178" s="222" t="s">
        <v>136</v>
      </c>
      <c r="E178" s="223" t="s">
        <v>248</v>
      </c>
      <c r="F178" s="224" t="s">
        <v>249</v>
      </c>
      <c r="G178" s="225" t="s">
        <v>245</v>
      </c>
      <c r="H178" s="226">
        <v>8</v>
      </c>
      <c r="I178" s="227"/>
      <c r="J178" s="228">
        <f>ROUND(I178*H178,2)</f>
        <v>0</v>
      </c>
      <c r="K178" s="224" t="s">
        <v>1</v>
      </c>
      <c r="L178" s="41"/>
      <c r="M178" s="229" t="s">
        <v>1</v>
      </c>
      <c r="N178" s="230" t="s">
        <v>42</v>
      </c>
      <c r="O178" s="84"/>
      <c r="P178" s="231">
        <f>O178*H178</f>
        <v>0</v>
      </c>
      <c r="Q178" s="231">
        <v>0</v>
      </c>
      <c r="R178" s="231">
        <f>Q178*H178</f>
        <v>0</v>
      </c>
      <c r="S178" s="231">
        <v>0.02</v>
      </c>
      <c r="T178" s="232">
        <f>S178*H178</f>
        <v>0.16</v>
      </c>
      <c r="AR178" s="233" t="s">
        <v>141</v>
      </c>
      <c r="AT178" s="233" t="s">
        <v>136</v>
      </c>
      <c r="AU178" s="233" t="s">
        <v>87</v>
      </c>
      <c r="AY178" s="15" t="s">
        <v>133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5" t="s">
        <v>85</v>
      </c>
      <c r="BK178" s="234">
        <f>ROUND(I178*H178,2)</f>
        <v>0</v>
      </c>
      <c r="BL178" s="15" t="s">
        <v>141</v>
      </c>
      <c r="BM178" s="233" t="s">
        <v>250</v>
      </c>
    </row>
    <row r="179" s="1" customFormat="1" ht="24" customHeight="1">
      <c r="B179" s="36"/>
      <c r="C179" s="258" t="s">
        <v>251</v>
      </c>
      <c r="D179" s="258" t="s">
        <v>225</v>
      </c>
      <c r="E179" s="259" t="s">
        <v>252</v>
      </c>
      <c r="F179" s="260" t="s">
        <v>253</v>
      </c>
      <c r="G179" s="261" t="s">
        <v>139</v>
      </c>
      <c r="H179" s="262">
        <v>1.05</v>
      </c>
      <c r="I179" s="263"/>
      <c r="J179" s="264">
        <f>ROUND(I179*H179,2)</f>
        <v>0</v>
      </c>
      <c r="K179" s="260" t="s">
        <v>140</v>
      </c>
      <c r="L179" s="265"/>
      <c r="M179" s="266" t="s">
        <v>1</v>
      </c>
      <c r="N179" s="267" t="s">
        <v>42</v>
      </c>
      <c r="O179" s="84"/>
      <c r="P179" s="231">
        <f>O179*H179</f>
        <v>0</v>
      </c>
      <c r="Q179" s="231">
        <v>0.0074999999999999997</v>
      </c>
      <c r="R179" s="231">
        <f>Q179*H179</f>
        <v>0.0078750000000000001</v>
      </c>
      <c r="S179" s="231">
        <v>0</v>
      </c>
      <c r="T179" s="232">
        <f>S179*H179</f>
        <v>0</v>
      </c>
      <c r="AR179" s="233" t="s">
        <v>254</v>
      </c>
      <c r="AT179" s="233" t="s">
        <v>225</v>
      </c>
      <c r="AU179" s="233" t="s">
        <v>87</v>
      </c>
      <c r="AY179" s="15" t="s">
        <v>133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5" t="s">
        <v>85</v>
      </c>
      <c r="BK179" s="234">
        <f>ROUND(I179*H179,2)</f>
        <v>0</v>
      </c>
      <c r="BL179" s="15" t="s">
        <v>215</v>
      </c>
      <c r="BM179" s="233" t="s">
        <v>255</v>
      </c>
    </row>
    <row r="180" s="12" customFormat="1">
      <c r="B180" s="235"/>
      <c r="C180" s="236"/>
      <c r="D180" s="237" t="s">
        <v>143</v>
      </c>
      <c r="E180" s="236"/>
      <c r="F180" s="239" t="s">
        <v>256</v>
      </c>
      <c r="G180" s="236"/>
      <c r="H180" s="240">
        <v>1.05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AT180" s="246" t="s">
        <v>143</v>
      </c>
      <c r="AU180" s="246" t="s">
        <v>87</v>
      </c>
      <c r="AV180" s="12" t="s">
        <v>87</v>
      </c>
      <c r="AW180" s="12" t="s">
        <v>4</v>
      </c>
      <c r="AX180" s="12" t="s">
        <v>85</v>
      </c>
      <c r="AY180" s="246" t="s">
        <v>133</v>
      </c>
    </row>
    <row r="181" s="1" customFormat="1" ht="16.5" customHeight="1">
      <c r="B181" s="36"/>
      <c r="C181" s="258" t="s">
        <v>257</v>
      </c>
      <c r="D181" s="258" t="s">
        <v>225</v>
      </c>
      <c r="E181" s="259" t="s">
        <v>258</v>
      </c>
      <c r="F181" s="260" t="s">
        <v>259</v>
      </c>
      <c r="G181" s="261" t="s">
        <v>151</v>
      </c>
      <c r="H181" s="262">
        <v>1.05</v>
      </c>
      <c r="I181" s="263"/>
      <c r="J181" s="264">
        <f>ROUND(I181*H181,2)</f>
        <v>0</v>
      </c>
      <c r="K181" s="260" t="s">
        <v>140</v>
      </c>
      <c r="L181" s="265"/>
      <c r="M181" s="266" t="s">
        <v>1</v>
      </c>
      <c r="N181" s="267" t="s">
        <v>42</v>
      </c>
      <c r="O181" s="84"/>
      <c r="P181" s="231">
        <f>O181*H181</f>
        <v>0</v>
      </c>
      <c r="Q181" s="231">
        <v>0.00050000000000000001</v>
      </c>
      <c r="R181" s="231">
        <f>Q181*H181</f>
        <v>0.00052500000000000008</v>
      </c>
      <c r="S181" s="231">
        <v>0</v>
      </c>
      <c r="T181" s="232">
        <f>S181*H181</f>
        <v>0</v>
      </c>
      <c r="AR181" s="233" t="s">
        <v>254</v>
      </c>
      <c r="AT181" s="233" t="s">
        <v>225</v>
      </c>
      <c r="AU181" s="233" t="s">
        <v>87</v>
      </c>
      <c r="AY181" s="15" t="s">
        <v>133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5" t="s">
        <v>85</v>
      </c>
      <c r="BK181" s="234">
        <f>ROUND(I181*H181,2)</f>
        <v>0</v>
      </c>
      <c r="BL181" s="15" t="s">
        <v>215</v>
      </c>
      <c r="BM181" s="233" t="s">
        <v>260</v>
      </c>
    </row>
    <row r="182" s="12" customFormat="1">
      <c r="B182" s="235"/>
      <c r="C182" s="236"/>
      <c r="D182" s="237" t="s">
        <v>143</v>
      </c>
      <c r="E182" s="236"/>
      <c r="F182" s="239" t="s">
        <v>256</v>
      </c>
      <c r="G182" s="236"/>
      <c r="H182" s="240">
        <v>1.05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143</v>
      </c>
      <c r="AU182" s="246" t="s">
        <v>87</v>
      </c>
      <c r="AV182" s="12" t="s">
        <v>87</v>
      </c>
      <c r="AW182" s="12" t="s">
        <v>4</v>
      </c>
      <c r="AX182" s="12" t="s">
        <v>85</v>
      </c>
      <c r="AY182" s="246" t="s">
        <v>133</v>
      </c>
    </row>
    <row r="183" s="1" customFormat="1" ht="16.5" customHeight="1">
      <c r="B183" s="36"/>
      <c r="C183" s="258" t="s">
        <v>261</v>
      </c>
      <c r="D183" s="258" t="s">
        <v>225</v>
      </c>
      <c r="E183" s="259" t="s">
        <v>262</v>
      </c>
      <c r="F183" s="260" t="s">
        <v>263</v>
      </c>
      <c r="G183" s="261" t="s">
        <v>151</v>
      </c>
      <c r="H183" s="262">
        <v>1.05</v>
      </c>
      <c r="I183" s="263"/>
      <c r="J183" s="264">
        <f>ROUND(I183*H183,2)</f>
        <v>0</v>
      </c>
      <c r="K183" s="260" t="s">
        <v>140</v>
      </c>
      <c r="L183" s="265"/>
      <c r="M183" s="266" t="s">
        <v>1</v>
      </c>
      <c r="N183" s="267" t="s">
        <v>42</v>
      </c>
      <c r="O183" s="84"/>
      <c r="P183" s="231">
        <f>O183*H183</f>
        <v>0</v>
      </c>
      <c r="Q183" s="231">
        <v>0.00050000000000000001</v>
      </c>
      <c r="R183" s="231">
        <f>Q183*H183</f>
        <v>0.00052500000000000008</v>
      </c>
      <c r="S183" s="231">
        <v>0</v>
      </c>
      <c r="T183" s="232">
        <f>S183*H183</f>
        <v>0</v>
      </c>
      <c r="AR183" s="233" t="s">
        <v>254</v>
      </c>
      <c r="AT183" s="233" t="s">
        <v>225</v>
      </c>
      <c r="AU183" s="233" t="s">
        <v>87</v>
      </c>
      <c r="AY183" s="15" t="s">
        <v>133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5" t="s">
        <v>85</v>
      </c>
      <c r="BK183" s="234">
        <f>ROUND(I183*H183,2)</f>
        <v>0</v>
      </c>
      <c r="BL183" s="15" t="s">
        <v>215</v>
      </c>
      <c r="BM183" s="233" t="s">
        <v>264</v>
      </c>
    </row>
    <row r="184" s="12" customFormat="1">
      <c r="B184" s="235"/>
      <c r="C184" s="236"/>
      <c r="D184" s="237" t="s">
        <v>143</v>
      </c>
      <c r="E184" s="236"/>
      <c r="F184" s="239" t="s">
        <v>256</v>
      </c>
      <c r="G184" s="236"/>
      <c r="H184" s="240">
        <v>1.05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AT184" s="246" t="s">
        <v>143</v>
      </c>
      <c r="AU184" s="246" t="s">
        <v>87</v>
      </c>
      <c r="AV184" s="12" t="s">
        <v>87</v>
      </c>
      <c r="AW184" s="12" t="s">
        <v>4</v>
      </c>
      <c r="AX184" s="12" t="s">
        <v>85</v>
      </c>
      <c r="AY184" s="246" t="s">
        <v>133</v>
      </c>
    </row>
    <row r="185" s="11" customFormat="1" ht="22.8" customHeight="1">
      <c r="B185" s="206"/>
      <c r="C185" s="207"/>
      <c r="D185" s="208" t="s">
        <v>76</v>
      </c>
      <c r="E185" s="220" t="s">
        <v>265</v>
      </c>
      <c r="F185" s="220" t="s">
        <v>266</v>
      </c>
      <c r="G185" s="207"/>
      <c r="H185" s="207"/>
      <c r="I185" s="210"/>
      <c r="J185" s="221">
        <f>BK185</f>
        <v>0</v>
      </c>
      <c r="K185" s="207"/>
      <c r="L185" s="212"/>
      <c r="M185" s="213"/>
      <c r="N185" s="214"/>
      <c r="O185" s="214"/>
      <c r="P185" s="215">
        <f>SUM(P186:P192)</f>
        <v>0</v>
      </c>
      <c r="Q185" s="214"/>
      <c r="R185" s="215">
        <f>SUM(R186:R192)</f>
        <v>0</v>
      </c>
      <c r="S185" s="214"/>
      <c r="T185" s="216">
        <f>SUM(T186:T192)</f>
        <v>0</v>
      </c>
      <c r="AR185" s="217" t="s">
        <v>85</v>
      </c>
      <c r="AT185" s="218" t="s">
        <v>76</v>
      </c>
      <c r="AU185" s="218" t="s">
        <v>85</v>
      </c>
      <c r="AY185" s="217" t="s">
        <v>133</v>
      </c>
      <c r="BK185" s="219">
        <f>SUM(BK186:BK192)</f>
        <v>0</v>
      </c>
    </row>
    <row r="186" s="1" customFormat="1" ht="24" customHeight="1">
      <c r="B186" s="36"/>
      <c r="C186" s="222" t="s">
        <v>267</v>
      </c>
      <c r="D186" s="222" t="s">
        <v>136</v>
      </c>
      <c r="E186" s="223" t="s">
        <v>268</v>
      </c>
      <c r="F186" s="224" t="s">
        <v>269</v>
      </c>
      <c r="G186" s="225" t="s">
        <v>166</v>
      </c>
      <c r="H186" s="226">
        <v>1.4019999999999999</v>
      </c>
      <c r="I186" s="227"/>
      <c r="J186" s="228">
        <f>ROUND(I186*H186,2)</f>
        <v>0</v>
      </c>
      <c r="K186" s="224" t="s">
        <v>140</v>
      </c>
      <c r="L186" s="41"/>
      <c r="M186" s="229" t="s">
        <v>1</v>
      </c>
      <c r="N186" s="230" t="s">
        <v>42</v>
      </c>
      <c r="O186" s="84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33" t="s">
        <v>141</v>
      </c>
      <c r="AT186" s="233" t="s">
        <v>136</v>
      </c>
      <c r="AU186" s="233" t="s">
        <v>87</v>
      </c>
      <c r="AY186" s="15" t="s">
        <v>133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5" t="s">
        <v>85</v>
      </c>
      <c r="BK186" s="234">
        <f>ROUND(I186*H186,2)</f>
        <v>0</v>
      </c>
      <c r="BL186" s="15" t="s">
        <v>141</v>
      </c>
      <c r="BM186" s="233" t="s">
        <v>270</v>
      </c>
    </row>
    <row r="187" s="1" customFormat="1" ht="16.5" customHeight="1">
      <c r="B187" s="36"/>
      <c r="C187" s="222" t="s">
        <v>271</v>
      </c>
      <c r="D187" s="222" t="s">
        <v>136</v>
      </c>
      <c r="E187" s="223" t="s">
        <v>272</v>
      </c>
      <c r="F187" s="224" t="s">
        <v>273</v>
      </c>
      <c r="G187" s="225" t="s">
        <v>166</v>
      </c>
      <c r="H187" s="226">
        <v>1.4019999999999999</v>
      </c>
      <c r="I187" s="227"/>
      <c r="J187" s="228">
        <f>ROUND(I187*H187,2)</f>
        <v>0</v>
      </c>
      <c r="K187" s="224" t="s">
        <v>274</v>
      </c>
      <c r="L187" s="41"/>
      <c r="M187" s="229" t="s">
        <v>1</v>
      </c>
      <c r="N187" s="230" t="s">
        <v>42</v>
      </c>
      <c r="O187" s="84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AR187" s="233" t="s">
        <v>141</v>
      </c>
      <c r="AT187" s="233" t="s">
        <v>136</v>
      </c>
      <c r="AU187" s="233" t="s">
        <v>87</v>
      </c>
      <c r="AY187" s="15" t="s">
        <v>133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5" t="s">
        <v>85</v>
      </c>
      <c r="BK187" s="234">
        <f>ROUND(I187*H187,2)</f>
        <v>0</v>
      </c>
      <c r="BL187" s="15" t="s">
        <v>141</v>
      </c>
      <c r="BM187" s="233" t="s">
        <v>275</v>
      </c>
    </row>
    <row r="188" s="1" customFormat="1" ht="24" customHeight="1">
      <c r="B188" s="36"/>
      <c r="C188" s="222" t="s">
        <v>276</v>
      </c>
      <c r="D188" s="222" t="s">
        <v>136</v>
      </c>
      <c r="E188" s="223" t="s">
        <v>277</v>
      </c>
      <c r="F188" s="224" t="s">
        <v>278</v>
      </c>
      <c r="G188" s="225" t="s">
        <v>166</v>
      </c>
      <c r="H188" s="226">
        <v>5.6079999999999997</v>
      </c>
      <c r="I188" s="227"/>
      <c r="J188" s="228">
        <f>ROUND(I188*H188,2)</f>
        <v>0</v>
      </c>
      <c r="K188" s="224" t="s">
        <v>274</v>
      </c>
      <c r="L188" s="41"/>
      <c r="M188" s="229" t="s">
        <v>1</v>
      </c>
      <c r="N188" s="230" t="s">
        <v>42</v>
      </c>
      <c r="O188" s="84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33" t="s">
        <v>141</v>
      </c>
      <c r="AT188" s="233" t="s">
        <v>136</v>
      </c>
      <c r="AU188" s="233" t="s">
        <v>87</v>
      </c>
      <c r="AY188" s="15" t="s">
        <v>133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5" t="s">
        <v>85</v>
      </c>
      <c r="BK188" s="234">
        <f>ROUND(I188*H188,2)</f>
        <v>0</v>
      </c>
      <c r="BL188" s="15" t="s">
        <v>141</v>
      </c>
      <c r="BM188" s="233" t="s">
        <v>279</v>
      </c>
    </row>
    <row r="189" s="1" customFormat="1">
      <c r="B189" s="36"/>
      <c r="C189" s="37"/>
      <c r="D189" s="237" t="s">
        <v>280</v>
      </c>
      <c r="E189" s="37"/>
      <c r="F189" s="268" t="s">
        <v>281</v>
      </c>
      <c r="G189" s="37"/>
      <c r="H189" s="37"/>
      <c r="I189" s="137"/>
      <c r="J189" s="37"/>
      <c r="K189" s="37"/>
      <c r="L189" s="41"/>
      <c r="M189" s="269"/>
      <c r="N189" s="84"/>
      <c r="O189" s="84"/>
      <c r="P189" s="84"/>
      <c r="Q189" s="84"/>
      <c r="R189" s="84"/>
      <c r="S189" s="84"/>
      <c r="T189" s="85"/>
      <c r="AT189" s="15" t="s">
        <v>280</v>
      </c>
      <c r="AU189" s="15" t="s">
        <v>87</v>
      </c>
    </row>
    <row r="190" s="12" customFormat="1">
      <c r="B190" s="235"/>
      <c r="C190" s="236"/>
      <c r="D190" s="237" t="s">
        <v>143</v>
      </c>
      <c r="E190" s="236"/>
      <c r="F190" s="239" t="s">
        <v>282</v>
      </c>
      <c r="G190" s="236"/>
      <c r="H190" s="240">
        <v>5.6079999999999997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AT190" s="246" t="s">
        <v>143</v>
      </c>
      <c r="AU190" s="246" t="s">
        <v>87</v>
      </c>
      <c r="AV190" s="12" t="s">
        <v>87</v>
      </c>
      <c r="AW190" s="12" t="s">
        <v>4</v>
      </c>
      <c r="AX190" s="12" t="s">
        <v>85</v>
      </c>
      <c r="AY190" s="246" t="s">
        <v>133</v>
      </c>
    </row>
    <row r="191" s="1" customFormat="1" ht="24" customHeight="1">
      <c r="B191" s="36"/>
      <c r="C191" s="222" t="s">
        <v>283</v>
      </c>
      <c r="D191" s="222" t="s">
        <v>136</v>
      </c>
      <c r="E191" s="223" t="s">
        <v>284</v>
      </c>
      <c r="F191" s="224" t="s">
        <v>285</v>
      </c>
      <c r="G191" s="225" t="s">
        <v>166</v>
      </c>
      <c r="H191" s="226">
        <v>1.4019999999999999</v>
      </c>
      <c r="I191" s="227"/>
      <c r="J191" s="228">
        <f>ROUND(I191*H191,2)</f>
        <v>0</v>
      </c>
      <c r="K191" s="224" t="s">
        <v>274</v>
      </c>
      <c r="L191" s="41"/>
      <c r="M191" s="229" t="s">
        <v>1</v>
      </c>
      <c r="N191" s="230" t="s">
        <v>42</v>
      </c>
      <c r="O191" s="84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33" t="s">
        <v>141</v>
      </c>
      <c r="AT191" s="233" t="s">
        <v>136</v>
      </c>
      <c r="AU191" s="233" t="s">
        <v>87</v>
      </c>
      <c r="AY191" s="15" t="s">
        <v>133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5" t="s">
        <v>85</v>
      </c>
      <c r="BK191" s="234">
        <f>ROUND(I191*H191,2)</f>
        <v>0</v>
      </c>
      <c r="BL191" s="15" t="s">
        <v>141</v>
      </c>
      <c r="BM191" s="233" t="s">
        <v>286</v>
      </c>
    </row>
    <row r="192" s="1" customFormat="1" ht="16.5" customHeight="1">
      <c r="B192" s="36"/>
      <c r="C192" s="222" t="s">
        <v>287</v>
      </c>
      <c r="D192" s="222" t="s">
        <v>136</v>
      </c>
      <c r="E192" s="223" t="s">
        <v>288</v>
      </c>
      <c r="F192" s="224" t="s">
        <v>289</v>
      </c>
      <c r="G192" s="225" t="s">
        <v>166</v>
      </c>
      <c r="H192" s="226">
        <v>1.4019999999999999</v>
      </c>
      <c r="I192" s="227"/>
      <c r="J192" s="228">
        <f>ROUND(I192*H192,2)</f>
        <v>0</v>
      </c>
      <c r="K192" s="224" t="s">
        <v>1</v>
      </c>
      <c r="L192" s="41"/>
      <c r="M192" s="229" t="s">
        <v>1</v>
      </c>
      <c r="N192" s="230" t="s">
        <v>42</v>
      </c>
      <c r="O192" s="84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AR192" s="233" t="s">
        <v>141</v>
      </c>
      <c r="AT192" s="233" t="s">
        <v>136</v>
      </c>
      <c r="AU192" s="233" t="s">
        <v>87</v>
      </c>
      <c r="AY192" s="15" t="s">
        <v>133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5" t="s">
        <v>85</v>
      </c>
      <c r="BK192" s="234">
        <f>ROUND(I192*H192,2)</f>
        <v>0</v>
      </c>
      <c r="BL192" s="15" t="s">
        <v>141</v>
      </c>
      <c r="BM192" s="233" t="s">
        <v>290</v>
      </c>
    </row>
    <row r="193" s="11" customFormat="1" ht="22.8" customHeight="1">
      <c r="B193" s="206"/>
      <c r="C193" s="207"/>
      <c r="D193" s="208" t="s">
        <v>76</v>
      </c>
      <c r="E193" s="220" t="s">
        <v>291</v>
      </c>
      <c r="F193" s="220" t="s">
        <v>292</v>
      </c>
      <c r="G193" s="207"/>
      <c r="H193" s="207"/>
      <c r="I193" s="210"/>
      <c r="J193" s="221">
        <f>BK193</f>
        <v>0</v>
      </c>
      <c r="K193" s="207"/>
      <c r="L193" s="212"/>
      <c r="M193" s="213"/>
      <c r="N193" s="214"/>
      <c r="O193" s="214"/>
      <c r="P193" s="215">
        <f>P194</f>
        <v>0</v>
      </c>
      <c r="Q193" s="214"/>
      <c r="R193" s="215">
        <f>R194</f>
        <v>0</v>
      </c>
      <c r="S193" s="214"/>
      <c r="T193" s="216">
        <f>T194</f>
        <v>0</v>
      </c>
      <c r="AR193" s="217" t="s">
        <v>85</v>
      </c>
      <c r="AT193" s="218" t="s">
        <v>76</v>
      </c>
      <c r="AU193" s="218" t="s">
        <v>85</v>
      </c>
      <c r="AY193" s="217" t="s">
        <v>133</v>
      </c>
      <c r="BK193" s="219">
        <f>BK194</f>
        <v>0</v>
      </c>
    </row>
    <row r="194" s="1" customFormat="1" ht="16.5" customHeight="1">
      <c r="B194" s="36"/>
      <c r="C194" s="222" t="s">
        <v>293</v>
      </c>
      <c r="D194" s="222" t="s">
        <v>136</v>
      </c>
      <c r="E194" s="223" t="s">
        <v>294</v>
      </c>
      <c r="F194" s="224" t="s">
        <v>295</v>
      </c>
      <c r="G194" s="225" t="s">
        <v>166</v>
      </c>
      <c r="H194" s="226">
        <v>7.7329999999999997</v>
      </c>
      <c r="I194" s="227"/>
      <c r="J194" s="228">
        <f>ROUND(I194*H194,2)</f>
        <v>0</v>
      </c>
      <c r="K194" s="224" t="s">
        <v>140</v>
      </c>
      <c r="L194" s="41"/>
      <c r="M194" s="229" t="s">
        <v>1</v>
      </c>
      <c r="N194" s="230" t="s">
        <v>42</v>
      </c>
      <c r="O194" s="84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233" t="s">
        <v>141</v>
      </c>
      <c r="AT194" s="233" t="s">
        <v>136</v>
      </c>
      <c r="AU194" s="233" t="s">
        <v>87</v>
      </c>
      <c r="AY194" s="15" t="s">
        <v>133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5" t="s">
        <v>85</v>
      </c>
      <c r="BK194" s="234">
        <f>ROUND(I194*H194,2)</f>
        <v>0</v>
      </c>
      <c r="BL194" s="15" t="s">
        <v>141</v>
      </c>
      <c r="BM194" s="233" t="s">
        <v>296</v>
      </c>
    </row>
    <row r="195" s="11" customFormat="1" ht="25.92" customHeight="1">
      <c r="B195" s="206"/>
      <c r="C195" s="207"/>
      <c r="D195" s="208" t="s">
        <v>76</v>
      </c>
      <c r="E195" s="209" t="s">
        <v>297</v>
      </c>
      <c r="F195" s="209" t="s">
        <v>298</v>
      </c>
      <c r="G195" s="207"/>
      <c r="H195" s="207"/>
      <c r="I195" s="210"/>
      <c r="J195" s="211">
        <f>BK195</f>
        <v>0</v>
      </c>
      <c r="K195" s="207"/>
      <c r="L195" s="212"/>
      <c r="M195" s="213"/>
      <c r="N195" s="214"/>
      <c r="O195" s="214"/>
      <c r="P195" s="215">
        <f>P196+P201+P206+P213+P219+P250+P262+P270</f>
        <v>0</v>
      </c>
      <c r="Q195" s="214"/>
      <c r="R195" s="215">
        <f>R196+R201+R206+R213+R219+R250+R262+R270</f>
        <v>0.71525644999999993</v>
      </c>
      <c r="S195" s="214"/>
      <c r="T195" s="216">
        <f>T196+T201+T206+T213+T219+T250+T262+T270</f>
        <v>0.60257070000000001</v>
      </c>
      <c r="AR195" s="217" t="s">
        <v>87</v>
      </c>
      <c r="AT195" s="218" t="s">
        <v>76</v>
      </c>
      <c r="AU195" s="218" t="s">
        <v>77</v>
      </c>
      <c r="AY195" s="217" t="s">
        <v>133</v>
      </c>
      <c r="BK195" s="219">
        <f>BK196+BK201+BK206+BK213+BK219+BK250+BK262+BK270</f>
        <v>0</v>
      </c>
    </row>
    <row r="196" s="11" customFormat="1" ht="22.8" customHeight="1">
      <c r="B196" s="206"/>
      <c r="C196" s="207"/>
      <c r="D196" s="208" t="s">
        <v>76</v>
      </c>
      <c r="E196" s="220" t="s">
        <v>299</v>
      </c>
      <c r="F196" s="220" t="s">
        <v>300</v>
      </c>
      <c r="G196" s="207"/>
      <c r="H196" s="207"/>
      <c r="I196" s="210"/>
      <c r="J196" s="221">
        <f>BK196</f>
        <v>0</v>
      </c>
      <c r="K196" s="207"/>
      <c r="L196" s="212"/>
      <c r="M196" s="213"/>
      <c r="N196" s="214"/>
      <c r="O196" s="214"/>
      <c r="P196" s="215">
        <f>SUM(P197:P200)</f>
        <v>0</v>
      </c>
      <c r="Q196" s="214"/>
      <c r="R196" s="215">
        <f>SUM(R197:R200)</f>
        <v>0.0263872</v>
      </c>
      <c r="S196" s="214"/>
      <c r="T196" s="216">
        <f>SUM(T197:T200)</f>
        <v>0</v>
      </c>
      <c r="AR196" s="217" t="s">
        <v>87</v>
      </c>
      <c r="AT196" s="218" t="s">
        <v>76</v>
      </c>
      <c r="AU196" s="218" t="s">
        <v>85</v>
      </c>
      <c r="AY196" s="217" t="s">
        <v>133</v>
      </c>
      <c r="BK196" s="219">
        <f>SUM(BK197:BK200)</f>
        <v>0</v>
      </c>
    </row>
    <row r="197" s="1" customFormat="1" ht="24" customHeight="1">
      <c r="B197" s="36"/>
      <c r="C197" s="222" t="s">
        <v>301</v>
      </c>
      <c r="D197" s="222" t="s">
        <v>136</v>
      </c>
      <c r="E197" s="223" t="s">
        <v>302</v>
      </c>
      <c r="F197" s="224" t="s">
        <v>303</v>
      </c>
      <c r="G197" s="225" t="s">
        <v>139</v>
      </c>
      <c r="H197" s="226">
        <v>4.6200000000000001</v>
      </c>
      <c r="I197" s="227"/>
      <c r="J197" s="228">
        <f>ROUND(I197*H197,2)</f>
        <v>0</v>
      </c>
      <c r="K197" s="224" t="s">
        <v>140</v>
      </c>
      <c r="L197" s="41"/>
      <c r="M197" s="229" t="s">
        <v>1</v>
      </c>
      <c r="N197" s="230" t="s">
        <v>42</v>
      </c>
      <c r="O197" s="84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AR197" s="233" t="s">
        <v>215</v>
      </c>
      <c r="AT197" s="233" t="s">
        <v>136</v>
      </c>
      <c r="AU197" s="233" t="s">
        <v>87</v>
      </c>
      <c r="AY197" s="15" t="s">
        <v>133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5" t="s">
        <v>85</v>
      </c>
      <c r="BK197" s="234">
        <f>ROUND(I197*H197,2)</f>
        <v>0</v>
      </c>
      <c r="BL197" s="15" t="s">
        <v>215</v>
      </c>
      <c r="BM197" s="233" t="s">
        <v>304</v>
      </c>
    </row>
    <row r="198" s="12" customFormat="1">
      <c r="B198" s="235"/>
      <c r="C198" s="236"/>
      <c r="D198" s="237" t="s">
        <v>143</v>
      </c>
      <c r="E198" s="238" t="s">
        <v>1</v>
      </c>
      <c r="F198" s="239" t="s">
        <v>305</v>
      </c>
      <c r="G198" s="236"/>
      <c r="H198" s="240">
        <v>4.6200000000000001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AT198" s="246" t="s">
        <v>143</v>
      </c>
      <c r="AU198" s="246" t="s">
        <v>87</v>
      </c>
      <c r="AV198" s="12" t="s">
        <v>87</v>
      </c>
      <c r="AW198" s="12" t="s">
        <v>33</v>
      </c>
      <c r="AX198" s="12" t="s">
        <v>85</v>
      </c>
      <c r="AY198" s="246" t="s">
        <v>133</v>
      </c>
    </row>
    <row r="199" s="1" customFormat="1" ht="24" customHeight="1">
      <c r="B199" s="36"/>
      <c r="C199" s="258" t="s">
        <v>306</v>
      </c>
      <c r="D199" s="258" t="s">
        <v>225</v>
      </c>
      <c r="E199" s="259" t="s">
        <v>307</v>
      </c>
      <c r="F199" s="260" t="s">
        <v>308</v>
      </c>
      <c r="G199" s="261" t="s">
        <v>139</v>
      </c>
      <c r="H199" s="262">
        <v>4.7119999999999997</v>
      </c>
      <c r="I199" s="263"/>
      <c r="J199" s="264">
        <f>ROUND(I199*H199,2)</f>
        <v>0</v>
      </c>
      <c r="K199" s="260" t="s">
        <v>140</v>
      </c>
      <c r="L199" s="265"/>
      <c r="M199" s="266" t="s">
        <v>1</v>
      </c>
      <c r="N199" s="267" t="s">
        <v>42</v>
      </c>
      <c r="O199" s="84"/>
      <c r="P199" s="231">
        <f>O199*H199</f>
        <v>0</v>
      </c>
      <c r="Q199" s="231">
        <v>0.0055999999999999999</v>
      </c>
      <c r="R199" s="231">
        <f>Q199*H199</f>
        <v>0.0263872</v>
      </c>
      <c r="S199" s="231">
        <v>0</v>
      </c>
      <c r="T199" s="232">
        <f>S199*H199</f>
        <v>0</v>
      </c>
      <c r="AR199" s="233" t="s">
        <v>254</v>
      </c>
      <c r="AT199" s="233" t="s">
        <v>225</v>
      </c>
      <c r="AU199" s="233" t="s">
        <v>87</v>
      </c>
      <c r="AY199" s="15" t="s">
        <v>133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5" t="s">
        <v>85</v>
      </c>
      <c r="BK199" s="234">
        <f>ROUND(I199*H199,2)</f>
        <v>0</v>
      </c>
      <c r="BL199" s="15" t="s">
        <v>215</v>
      </c>
      <c r="BM199" s="233" t="s">
        <v>309</v>
      </c>
    </row>
    <row r="200" s="12" customFormat="1">
      <c r="B200" s="235"/>
      <c r="C200" s="236"/>
      <c r="D200" s="237" t="s">
        <v>143</v>
      </c>
      <c r="E200" s="236"/>
      <c r="F200" s="239" t="s">
        <v>310</v>
      </c>
      <c r="G200" s="236"/>
      <c r="H200" s="240">
        <v>4.7119999999999997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AT200" s="246" t="s">
        <v>143</v>
      </c>
      <c r="AU200" s="246" t="s">
        <v>87</v>
      </c>
      <c r="AV200" s="12" t="s">
        <v>87</v>
      </c>
      <c r="AW200" s="12" t="s">
        <v>4</v>
      </c>
      <c r="AX200" s="12" t="s">
        <v>85</v>
      </c>
      <c r="AY200" s="246" t="s">
        <v>133</v>
      </c>
    </row>
    <row r="201" s="11" customFormat="1" ht="22.8" customHeight="1">
      <c r="B201" s="206"/>
      <c r="C201" s="207"/>
      <c r="D201" s="208" t="s">
        <v>76</v>
      </c>
      <c r="E201" s="220" t="s">
        <v>311</v>
      </c>
      <c r="F201" s="220" t="s">
        <v>312</v>
      </c>
      <c r="G201" s="207"/>
      <c r="H201" s="207"/>
      <c r="I201" s="210"/>
      <c r="J201" s="221">
        <f>BK201</f>
        <v>0</v>
      </c>
      <c r="K201" s="207"/>
      <c r="L201" s="212"/>
      <c r="M201" s="213"/>
      <c r="N201" s="214"/>
      <c r="O201" s="214"/>
      <c r="P201" s="215">
        <f>SUM(P202:P205)</f>
        <v>0</v>
      </c>
      <c r="Q201" s="214"/>
      <c r="R201" s="215">
        <f>SUM(R202:R205)</f>
        <v>0.010200000000000001</v>
      </c>
      <c r="S201" s="214"/>
      <c r="T201" s="216">
        <f>SUM(T202:T205)</f>
        <v>0</v>
      </c>
      <c r="AR201" s="217" t="s">
        <v>87</v>
      </c>
      <c r="AT201" s="218" t="s">
        <v>76</v>
      </c>
      <c r="AU201" s="218" t="s">
        <v>85</v>
      </c>
      <c r="AY201" s="217" t="s">
        <v>133</v>
      </c>
      <c r="BK201" s="219">
        <f>SUM(BK202:BK205)</f>
        <v>0</v>
      </c>
    </row>
    <row r="202" s="1" customFormat="1" ht="16.5" customHeight="1">
      <c r="B202" s="36"/>
      <c r="C202" s="222" t="s">
        <v>254</v>
      </c>
      <c r="D202" s="222" t="s">
        <v>136</v>
      </c>
      <c r="E202" s="223" t="s">
        <v>313</v>
      </c>
      <c r="F202" s="224" t="s">
        <v>314</v>
      </c>
      <c r="G202" s="225" t="s">
        <v>151</v>
      </c>
      <c r="H202" s="226">
        <v>1</v>
      </c>
      <c r="I202" s="227"/>
      <c r="J202" s="228">
        <f>ROUND(I202*H202,2)</f>
        <v>0</v>
      </c>
      <c r="K202" s="224" t="s">
        <v>140</v>
      </c>
      <c r="L202" s="41"/>
      <c r="M202" s="229" t="s">
        <v>1</v>
      </c>
      <c r="N202" s="230" t="s">
        <v>42</v>
      </c>
      <c r="O202" s="84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AR202" s="233" t="s">
        <v>215</v>
      </c>
      <c r="AT202" s="233" t="s">
        <v>136</v>
      </c>
      <c r="AU202" s="233" t="s">
        <v>87</v>
      </c>
      <c r="AY202" s="15" t="s">
        <v>133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5" t="s">
        <v>85</v>
      </c>
      <c r="BK202" s="234">
        <f>ROUND(I202*H202,2)</f>
        <v>0</v>
      </c>
      <c r="BL202" s="15" t="s">
        <v>215</v>
      </c>
      <c r="BM202" s="233" t="s">
        <v>315</v>
      </c>
    </row>
    <row r="203" s="1" customFormat="1" ht="24" customHeight="1">
      <c r="B203" s="36"/>
      <c r="C203" s="258" t="s">
        <v>316</v>
      </c>
      <c r="D203" s="258" t="s">
        <v>225</v>
      </c>
      <c r="E203" s="259" t="s">
        <v>317</v>
      </c>
      <c r="F203" s="260" t="s">
        <v>318</v>
      </c>
      <c r="G203" s="261" t="s">
        <v>151</v>
      </c>
      <c r="H203" s="262">
        <v>1</v>
      </c>
      <c r="I203" s="263"/>
      <c r="J203" s="264">
        <f>ROUND(I203*H203,2)</f>
        <v>0</v>
      </c>
      <c r="K203" s="260" t="s">
        <v>140</v>
      </c>
      <c r="L203" s="265"/>
      <c r="M203" s="266" t="s">
        <v>1</v>
      </c>
      <c r="N203" s="267" t="s">
        <v>42</v>
      </c>
      <c r="O203" s="84"/>
      <c r="P203" s="231">
        <f>O203*H203</f>
        <v>0</v>
      </c>
      <c r="Q203" s="231">
        <v>0.00059999999999999995</v>
      </c>
      <c r="R203" s="231">
        <f>Q203*H203</f>
        <v>0.00059999999999999995</v>
      </c>
      <c r="S203" s="231">
        <v>0</v>
      </c>
      <c r="T203" s="232">
        <f>S203*H203</f>
        <v>0</v>
      </c>
      <c r="AR203" s="233" t="s">
        <v>254</v>
      </c>
      <c r="AT203" s="233" t="s">
        <v>225</v>
      </c>
      <c r="AU203" s="233" t="s">
        <v>87</v>
      </c>
      <c r="AY203" s="15" t="s">
        <v>133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5" t="s">
        <v>85</v>
      </c>
      <c r="BK203" s="234">
        <f>ROUND(I203*H203,2)</f>
        <v>0</v>
      </c>
      <c r="BL203" s="15" t="s">
        <v>215</v>
      </c>
      <c r="BM203" s="233" t="s">
        <v>319</v>
      </c>
    </row>
    <row r="204" s="1" customFormat="1" ht="24" customHeight="1">
      <c r="B204" s="36"/>
      <c r="C204" s="222" t="s">
        <v>320</v>
      </c>
      <c r="D204" s="222" t="s">
        <v>136</v>
      </c>
      <c r="E204" s="223" t="s">
        <v>321</v>
      </c>
      <c r="F204" s="224" t="s">
        <v>322</v>
      </c>
      <c r="G204" s="225" t="s">
        <v>323</v>
      </c>
      <c r="H204" s="226">
        <v>5</v>
      </c>
      <c r="I204" s="227"/>
      <c r="J204" s="228">
        <f>ROUND(I204*H204,2)</f>
        <v>0</v>
      </c>
      <c r="K204" s="224" t="s">
        <v>140</v>
      </c>
      <c r="L204" s="41"/>
      <c r="M204" s="229" t="s">
        <v>1</v>
      </c>
      <c r="N204" s="230" t="s">
        <v>42</v>
      </c>
      <c r="O204" s="84"/>
      <c r="P204" s="231">
        <f>O204*H204</f>
        <v>0</v>
      </c>
      <c r="Q204" s="231">
        <v>0.00175</v>
      </c>
      <c r="R204" s="231">
        <f>Q204*H204</f>
        <v>0.0087500000000000008</v>
      </c>
      <c r="S204" s="231">
        <v>0</v>
      </c>
      <c r="T204" s="232">
        <f>S204*H204</f>
        <v>0</v>
      </c>
      <c r="AR204" s="233" t="s">
        <v>215</v>
      </c>
      <c r="AT204" s="233" t="s">
        <v>136</v>
      </c>
      <c r="AU204" s="233" t="s">
        <v>87</v>
      </c>
      <c r="AY204" s="15" t="s">
        <v>133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5" t="s">
        <v>85</v>
      </c>
      <c r="BK204" s="234">
        <f>ROUND(I204*H204,2)</f>
        <v>0</v>
      </c>
      <c r="BL204" s="15" t="s">
        <v>215</v>
      </c>
      <c r="BM204" s="233" t="s">
        <v>324</v>
      </c>
    </row>
    <row r="205" s="1" customFormat="1" ht="24" customHeight="1">
      <c r="B205" s="36"/>
      <c r="C205" s="222" t="s">
        <v>325</v>
      </c>
      <c r="D205" s="222" t="s">
        <v>136</v>
      </c>
      <c r="E205" s="223" t="s">
        <v>326</v>
      </c>
      <c r="F205" s="224" t="s">
        <v>327</v>
      </c>
      <c r="G205" s="225" t="s">
        <v>323</v>
      </c>
      <c r="H205" s="226">
        <v>5</v>
      </c>
      <c r="I205" s="227"/>
      <c r="J205" s="228">
        <f>ROUND(I205*H205,2)</f>
        <v>0</v>
      </c>
      <c r="K205" s="224" t="s">
        <v>140</v>
      </c>
      <c r="L205" s="41"/>
      <c r="M205" s="229" t="s">
        <v>1</v>
      </c>
      <c r="N205" s="230" t="s">
        <v>42</v>
      </c>
      <c r="O205" s="84"/>
      <c r="P205" s="231">
        <f>O205*H205</f>
        <v>0</v>
      </c>
      <c r="Q205" s="231">
        <v>0.00017000000000000001</v>
      </c>
      <c r="R205" s="231">
        <f>Q205*H205</f>
        <v>0.00085000000000000006</v>
      </c>
      <c r="S205" s="231">
        <v>0</v>
      </c>
      <c r="T205" s="232">
        <f>S205*H205</f>
        <v>0</v>
      </c>
      <c r="AR205" s="233" t="s">
        <v>215</v>
      </c>
      <c r="AT205" s="233" t="s">
        <v>136</v>
      </c>
      <c r="AU205" s="233" t="s">
        <v>87</v>
      </c>
      <c r="AY205" s="15" t="s">
        <v>133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5" t="s">
        <v>85</v>
      </c>
      <c r="BK205" s="234">
        <f>ROUND(I205*H205,2)</f>
        <v>0</v>
      </c>
      <c r="BL205" s="15" t="s">
        <v>215</v>
      </c>
      <c r="BM205" s="233" t="s">
        <v>328</v>
      </c>
    </row>
    <row r="206" s="11" customFormat="1" ht="22.8" customHeight="1">
      <c r="B206" s="206"/>
      <c r="C206" s="207"/>
      <c r="D206" s="208" t="s">
        <v>76</v>
      </c>
      <c r="E206" s="220" t="s">
        <v>329</v>
      </c>
      <c r="F206" s="220" t="s">
        <v>330</v>
      </c>
      <c r="G206" s="207"/>
      <c r="H206" s="207"/>
      <c r="I206" s="210"/>
      <c r="J206" s="221">
        <f>BK206</f>
        <v>0</v>
      </c>
      <c r="K206" s="207"/>
      <c r="L206" s="212"/>
      <c r="M206" s="213"/>
      <c r="N206" s="214"/>
      <c r="O206" s="214"/>
      <c r="P206" s="215">
        <f>SUM(P207:P212)</f>
        <v>0</v>
      </c>
      <c r="Q206" s="214"/>
      <c r="R206" s="215">
        <f>SUM(R207:R212)</f>
        <v>0.16826759999999999</v>
      </c>
      <c r="S206" s="214"/>
      <c r="T206" s="216">
        <f>SUM(T207:T212)</f>
        <v>0</v>
      </c>
      <c r="AR206" s="217" t="s">
        <v>87</v>
      </c>
      <c r="AT206" s="218" t="s">
        <v>76</v>
      </c>
      <c r="AU206" s="218" t="s">
        <v>85</v>
      </c>
      <c r="AY206" s="217" t="s">
        <v>133</v>
      </c>
      <c r="BK206" s="219">
        <f>SUM(BK207:BK212)</f>
        <v>0</v>
      </c>
    </row>
    <row r="207" s="1" customFormat="1" ht="24" customHeight="1">
      <c r="B207" s="36"/>
      <c r="C207" s="222" t="s">
        <v>331</v>
      </c>
      <c r="D207" s="222" t="s">
        <v>136</v>
      </c>
      <c r="E207" s="223" t="s">
        <v>332</v>
      </c>
      <c r="F207" s="224" t="s">
        <v>333</v>
      </c>
      <c r="G207" s="225" t="s">
        <v>139</v>
      </c>
      <c r="H207" s="226">
        <v>3</v>
      </c>
      <c r="I207" s="227"/>
      <c r="J207" s="228">
        <f>ROUND(I207*H207,2)</f>
        <v>0</v>
      </c>
      <c r="K207" s="224" t="s">
        <v>140</v>
      </c>
      <c r="L207" s="41"/>
      <c r="M207" s="229" t="s">
        <v>1</v>
      </c>
      <c r="N207" s="230" t="s">
        <v>42</v>
      </c>
      <c r="O207" s="84"/>
      <c r="P207" s="231">
        <f>O207*H207</f>
        <v>0</v>
      </c>
      <c r="Q207" s="231">
        <v>0.01223</v>
      </c>
      <c r="R207" s="231">
        <f>Q207*H207</f>
        <v>0.03669</v>
      </c>
      <c r="S207" s="231">
        <v>0</v>
      </c>
      <c r="T207" s="232">
        <f>S207*H207</f>
        <v>0</v>
      </c>
      <c r="AR207" s="233" t="s">
        <v>215</v>
      </c>
      <c r="AT207" s="233" t="s">
        <v>136</v>
      </c>
      <c r="AU207" s="233" t="s">
        <v>87</v>
      </c>
      <c r="AY207" s="15" t="s">
        <v>133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5" t="s">
        <v>85</v>
      </c>
      <c r="BK207" s="234">
        <f>ROUND(I207*H207,2)</f>
        <v>0</v>
      </c>
      <c r="BL207" s="15" t="s">
        <v>215</v>
      </c>
      <c r="BM207" s="233" t="s">
        <v>334</v>
      </c>
    </row>
    <row r="208" s="12" customFormat="1">
      <c r="B208" s="235"/>
      <c r="C208" s="236"/>
      <c r="D208" s="237" t="s">
        <v>143</v>
      </c>
      <c r="E208" s="238" t="s">
        <v>1</v>
      </c>
      <c r="F208" s="239" t="s">
        <v>335</v>
      </c>
      <c r="G208" s="236"/>
      <c r="H208" s="240">
        <v>3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AT208" s="246" t="s">
        <v>143</v>
      </c>
      <c r="AU208" s="246" t="s">
        <v>87</v>
      </c>
      <c r="AV208" s="12" t="s">
        <v>87</v>
      </c>
      <c r="AW208" s="12" t="s">
        <v>33</v>
      </c>
      <c r="AX208" s="12" t="s">
        <v>85</v>
      </c>
      <c r="AY208" s="246" t="s">
        <v>133</v>
      </c>
    </row>
    <row r="209" s="1" customFormat="1" ht="24" customHeight="1">
      <c r="B209" s="36"/>
      <c r="C209" s="222" t="s">
        <v>336</v>
      </c>
      <c r="D209" s="222" t="s">
        <v>136</v>
      </c>
      <c r="E209" s="223" t="s">
        <v>337</v>
      </c>
      <c r="F209" s="224" t="s">
        <v>338</v>
      </c>
      <c r="G209" s="225" t="s">
        <v>139</v>
      </c>
      <c r="H209" s="226">
        <v>13.44</v>
      </c>
      <c r="I209" s="227"/>
      <c r="J209" s="228">
        <f>ROUND(I209*H209,2)</f>
        <v>0</v>
      </c>
      <c r="K209" s="224" t="s">
        <v>140</v>
      </c>
      <c r="L209" s="41"/>
      <c r="M209" s="229" t="s">
        <v>1</v>
      </c>
      <c r="N209" s="230" t="s">
        <v>42</v>
      </c>
      <c r="O209" s="84"/>
      <c r="P209" s="231">
        <f>O209*H209</f>
        <v>0</v>
      </c>
      <c r="Q209" s="231">
        <v>0.00139</v>
      </c>
      <c r="R209" s="231">
        <f>Q209*H209</f>
        <v>0.0186816</v>
      </c>
      <c r="S209" s="231">
        <v>0</v>
      </c>
      <c r="T209" s="232">
        <f>S209*H209</f>
        <v>0</v>
      </c>
      <c r="AR209" s="233" t="s">
        <v>215</v>
      </c>
      <c r="AT209" s="233" t="s">
        <v>136</v>
      </c>
      <c r="AU209" s="233" t="s">
        <v>87</v>
      </c>
      <c r="AY209" s="15" t="s">
        <v>133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5" t="s">
        <v>85</v>
      </c>
      <c r="BK209" s="234">
        <f>ROUND(I209*H209,2)</f>
        <v>0</v>
      </c>
      <c r="BL209" s="15" t="s">
        <v>215</v>
      </c>
      <c r="BM209" s="233" t="s">
        <v>339</v>
      </c>
    </row>
    <row r="210" s="12" customFormat="1">
      <c r="B210" s="235"/>
      <c r="C210" s="236"/>
      <c r="D210" s="237" t="s">
        <v>143</v>
      </c>
      <c r="E210" s="238" t="s">
        <v>1</v>
      </c>
      <c r="F210" s="239" t="s">
        <v>238</v>
      </c>
      <c r="G210" s="236"/>
      <c r="H210" s="240">
        <v>13.44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AT210" s="246" t="s">
        <v>143</v>
      </c>
      <c r="AU210" s="246" t="s">
        <v>87</v>
      </c>
      <c r="AV210" s="12" t="s">
        <v>87</v>
      </c>
      <c r="AW210" s="12" t="s">
        <v>33</v>
      </c>
      <c r="AX210" s="12" t="s">
        <v>85</v>
      </c>
      <c r="AY210" s="246" t="s">
        <v>133</v>
      </c>
    </row>
    <row r="211" s="1" customFormat="1" ht="24" customHeight="1">
      <c r="B211" s="36"/>
      <c r="C211" s="258" t="s">
        <v>340</v>
      </c>
      <c r="D211" s="258" t="s">
        <v>225</v>
      </c>
      <c r="E211" s="259" t="s">
        <v>341</v>
      </c>
      <c r="F211" s="260" t="s">
        <v>342</v>
      </c>
      <c r="G211" s="261" t="s">
        <v>139</v>
      </c>
      <c r="H211" s="262">
        <v>14.112</v>
      </c>
      <c r="I211" s="263"/>
      <c r="J211" s="264">
        <f>ROUND(I211*H211,2)</f>
        <v>0</v>
      </c>
      <c r="K211" s="260" t="s">
        <v>140</v>
      </c>
      <c r="L211" s="265"/>
      <c r="M211" s="266" t="s">
        <v>1</v>
      </c>
      <c r="N211" s="267" t="s">
        <v>42</v>
      </c>
      <c r="O211" s="84"/>
      <c r="P211" s="231">
        <f>O211*H211</f>
        <v>0</v>
      </c>
      <c r="Q211" s="231">
        <v>0.0080000000000000002</v>
      </c>
      <c r="R211" s="231">
        <f>Q211*H211</f>
        <v>0.112896</v>
      </c>
      <c r="S211" s="231">
        <v>0</v>
      </c>
      <c r="T211" s="232">
        <f>S211*H211</f>
        <v>0</v>
      </c>
      <c r="AR211" s="233" t="s">
        <v>254</v>
      </c>
      <c r="AT211" s="233" t="s">
        <v>225</v>
      </c>
      <c r="AU211" s="233" t="s">
        <v>87</v>
      </c>
      <c r="AY211" s="15" t="s">
        <v>133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5" t="s">
        <v>85</v>
      </c>
      <c r="BK211" s="234">
        <f>ROUND(I211*H211,2)</f>
        <v>0</v>
      </c>
      <c r="BL211" s="15" t="s">
        <v>215</v>
      </c>
      <c r="BM211" s="233" t="s">
        <v>343</v>
      </c>
    </row>
    <row r="212" s="12" customFormat="1">
      <c r="B212" s="235"/>
      <c r="C212" s="236"/>
      <c r="D212" s="237" t="s">
        <v>143</v>
      </c>
      <c r="E212" s="236"/>
      <c r="F212" s="239" t="s">
        <v>344</v>
      </c>
      <c r="G212" s="236"/>
      <c r="H212" s="240">
        <v>14.112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AT212" s="246" t="s">
        <v>143</v>
      </c>
      <c r="AU212" s="246" t="s">
        <v>87</v>
      </c>
      <c r="AV212" s="12" t="s">
        <v>87</v>
      </c>
      <c r="AW212" s="12" t="s">
        <v>4</v>
      </c>
      <c r="AX212" s="12" t="s">
        <v>85</v>
      </c>
      <c r="AY212" s="246" t="s">
        <v>133</v>
      </c>
    </row>
    <row r="213" s="11" customFormat="1" ht="22.8" customHeight="1">
      <c r="B213" s="206"/>
      <c r="C213" s="207"/>
      <c r="D213" s="208" t="s">
        <v>76</v>
      </c>
      <c r="E213" s="220" t="s">
        <v>345</v>
      </c>
      <c r="F213" s="220" t="s">
        <v>346</v>
      </c>
      <c r="G213" s="207"/>
      <c r="H213" s="207"/>
      <c r="I213" s="210"/>
      <c r="J213" s="221">
        <f>BK213</f>
        <v>0</v>
      </c>
      <c r="K213" s="207"/>
      <c r="L213" s="212"/>
      <c r="M213" s="213"/>
      <c r="N213" s="214"/>
      <c r="O213" s="214"/>
      <c r="P213" s="215">
        <f>SUM(P214:P218)</f>
        <v>0</v>
      </c>
      <c r="Q213" s="214"/>
      <c r="R213" s="215">
        <f>SUM(R214:R218)</f>
        <v>0.038699999999999998</v>
      </c>
      <c r="S213" s="214"/>
      <c r="T213" s="216">
        <f>SUM(T214:T218)</f>
        <v>0.048000000000000001</v>
      </c>
      <c r="AR213" s="217" t="s">
        <v>87</v>
      </c>
      <c r="AT213" s="218" t="s">
        <v>76</v>
      </c>
      <c r="AU213" s="218" t="s">
        <v>85</v>
      </c>
      <c r="AY213" s="217" t="s">
        <v>133</v>
      </c>
      <c r="BK213" s="219">
        <f>SUM(BK214:BK218)</f>
        <v>0</v>
      </c>
    </row>
    <row r="214" s="1" customFormat="1" ht="16.5" customHeight="1">
      <c r="B214" s="36"/>
      <c r="C214" s="222" t="s">
        <v>347</v>
      </c>
      <c r="D214" s="222" t="s">
        <v>136</v>
      </c>
      <c r="E214" s="223" t="s">
        <v>348</v>
      </c>
      <c r="F214" s="224" t="s">
        <v>349</v>
      </c>
      <c r="G214" s="225" t="s">
        <v>151</v>
      </c>
      <c r="H214" s="226">
        <v>4</v>
      </c>
      <c r="I214" s="227"/>
      <c r="J214" s="228">
        <f>ROUND(I214*H214,2)</f>
        <v>0</v>
      </c>
      <c r="K214" s="224" t="s">
        <v>140</v>
      </c>
      <c r="L214" s="41"/>
      <c r="M214" s="229" t="s">
        <v>1</v>
      </c>
      <c r="N214" s="230" t="s">
        <v>42</v>
      </c>
      <c r="O214" s="84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AR214" s="233" t="s">
        <v>215</v>
      </c>
      <c r="AT214" s="233" t="s">
        <v>136</v>
      </c>
      <c r="AU214" s="233" t="s">
        <v>87</v>
      </c>
      <c r="AY214" s="15" t="s">
        <v>133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5" t="s">
        <v>85</v>
      </c>
      <c r="BK214" s="234">
        <f>ROUND(I214*H214,2)</f>
        <v>0</v>
      </c>
      <c r="BL214" s="15" t="s">
        <v>215</v>
      </c>
      <c r="BM214" s="233" t="s">
        <v>350</v>
      </c>
    </row>
    <row r="215" s="1" customFormat="1" ht="24" customHeight="1">
      <c r="B215" s="36"/>
      <c r="C215" s="258" t="s">
        <v>351</v>
      </c>
      <c r="D215" s="258" t="s">
        <v>225</v>
      </c>
      <c r="E215" s="259" t="s">
        <v>352</v>
      </c>
      <c r="F215" s="260" t="s">
        <v>353</v>
      </c>
      <c r="G215" s="261" t="s">
        <v>151</v>
      </c>
      <c r="H215" s="262">
        <v>4</v>
      </c>
      <c r="I215" s="263"/>
      <c r="J215" s="264">
        <f>ROUND(I215*H215,2)</f>
        <v>0</v>
      </c>
      <c r="K215" s="260" t="s">
        <v>140</v>
      </c>
      <c r="L215" s="265"/>
      <c r="M215" s="266" t="s">
        <v>1</v>
      </c>
      <c r="N215" s="267" t="s">
        <v>42</v>
      </c>
      <c r="O215" s="84"/>
      <c r="P215" s="231">
        <f>O215*H215</f>
        <v>0</v>
      </c>
      <c r="Q215" s="231">
        <v>0.0011999999999999999</v>
      </c>
      <c r="R215" s="231">
        <f>Q215*H215</f>
        <v>0.0047999999999999996</v>
      </c>
      <c r="S215" s="231">
        <v>0</v>
      </c>
      <c r="T215" s="232">
        <f>S215*H215</f>
        <v>0</v>
      </c>
      <c r="AR215" s="233" t="s">
        <v>254</v>
      </c>
      <c r="AT215" s="233" t="s">
        <v>225</v>
      </c>
      <c r="AU215" s="233" t="s">
        <v>87</v>
      </c>
      <c r="AY215" s="15" t="s">
        <v>133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5" t="s">
        <v>85</v>
      </c>
      <c r="BK215" s="234">
        <f>ROUND(I215*H215,2)</f>
        <v>0</v>
      </c>
      <c r="BL215" s="15" t="s">
        <v>215</v>
      </c>
      <c r="BM215" s="233" t="s">
        <v>354</v>
      </c>
    </row>
    <row r="216" s="1" customFormat="1" ht="16.5" customHeight="1">
      <c r="B216" s="36"/>
      <c r="C216" s="258" t="s">
        <v>355</v>
      </c>
      <c r="D216" s="258" t="s">
        <v>225</v>
      </c>
      <c r="E216" s="259" t="s">
        <v>356</v>
      </c>
      <c r="F216" s="260" t="s">
        <v>357</v>
      </c>
      <c r="G216" s="261" t="s">
        <v>151</v>
      </c>
      <c r="H216" s="262">
        <v>2</v>
      </c>
      <c r="I216" s="263"/>
      <c r="J216" s="264">
        <f>ROUND(I216*H216,2)</f>
        <v>0</v>
      </c>
      <c r="K216" s="260" t="s">
        <v>140</v>
      </c>
      <c r="L216" s="265"/>
      <c r="M216" s="266" t="s">
        <v>1</v>
      </c>
      <c r="N216" s="267" t="s">
        <v>42</v>
      </c>
      <c r="O216" s="84"/>
      <c r="P216" s="231">
        <f>O216*H216</f>
        <v>0</v>
      </c>
      <c r="Q216" s="231">
        <v>0.00044999999999999999</v>
      </c>
      <c r="R216" s="231">
        <f>Q216*H216</f>
        <v>0.00089999999999999998</v>
      </c>
      <c r="S216" s="231">
        <v>0</v>
      </c>
      <c r="T216" s="232">
        <f>S216*H216</f>
        <v>0</v>
      </c>
      <c r="AR216" s="233" t="s">
        <v>254</v>
      </c>
      <c r="AT216" s="233" t="s">
        <v>225</v>
      </c>
      <c r="AU216" s="233" t="s">
        <v>87</v>
      </c>
      <c r="AY216" s="15" t="s">
        <v>133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5" t="s">
        <v>85</v>
      </c>
      <c r="BK216" s="234">
        <f>ROUND(I216*H216,2)</f>
        <v>0</v>
      </c>
      <c r="BL216" s="15" t="s">
        <v>215</v>
      </c>
      <c r="BM216" s="233" t="s">
        <v>358</v>
      </c>
    </row>
    <row r="217" s="1" customFormat="1" ht="24" customHeight="1">
      <c r="B217" s="36"/>
      <c r="C217" s="222" t="s">
        <v>359</v>
      </c>
      <c r="D217" s="222" t="s">
        <v>136</v>
      </c>
      <c r="E217" s="223" t="s">
        <v>360</v>
      </c>
      <c r="F217" s="224" t="s">
        <v>361</v>
      </c>
      <c r="G217" s="225" t="s">
        <v>151</v>
      </c>
      <c r="H217" s="226">
        <v>2</v>
      </c>
      <c r="I217" s="227"/>
      <c r="J217" s="228">
        <f>ROUND(I217*H217,2)</f>
        <v>0</v>
      </c>
      <c r="K217" s="224" t="s">
        <v>140</v>
      </c>
      <c r="L217" s="41"/>
      <c r="M217" s="229" t="s">
        <v>1</v>
      </c>
      <c r="N217" s="230" t="s">
        <v>42</v>
      </c>
      <c r="O217" s="84"/>
      <c r="P217" s="231">
        <f>O217*H217</f>
        <v>0</v>
      </c>
      <c r="Q217" s="231">
        <v>0</v>
      </c>
      <c r="R217" s="231">
        <f>Q217*H217</f>
        <v>0</v>
      </c>
      <c r="S217" s="231">
        <v>0.024</v>
      </c>
      <c r="T217" s="232">
        <f>S217*H217</f>
        <v>0.048000000000000001</v>
      </c>
      <c r="AR217" s="233" t="s">
        <v>215</v>
      </c>
      <c r="AT217" s="233" t="s">
        <v>136</v>
      </c>
      <c r="AU217" s="233" t="s">
        <v>87</v>
      </c>
      <c r="AY217" s="15" t="s">
        <v>133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5" t="s">
        <v>85</v>
      </c>
      <c r="BK217" s="234">
        <f>ROUND(I217*H217,2)</f>
        <v>0</v>
      </c>
      <c r="BL217" s="15" t="s">
        <v>215</v>
      </c>
      <c r="BM217" s="233" t="s">
        <v>362</v>
      </c>
    </row>
    <row r="218" s="1" customFormat="1" ht="24" customHeight="1">
      <c r="B218" s="36"/>
      <c r="C218" s="258" t="s">
        <v>363</v>
      </c>
      <c r="D218" s="258" t="s">
        <v>225</v>
      </c>
      <c r="E218" s="259" t="s">
        <v>364</v>
      </c>
      <c r="F218" s="260" t="s">
        <v>365</v>
      </c>
      <c r="G218" s="261" t="s">
        <v>151</v>
      </c>
      <c r="H218" s="262">
        <v>2</v>
      </c>
      <c r="I218" s="263"/>
      <c r="J218" s="264">
        <f>ROUND(I218*H218,2)</f>
        <v>0</v>
      </c>
      <c r="K218" s="260" t="s">
        <v>140</v>
      </c>
      <c r="L218" s="265"/>
      <c r="M218" s="266" t="s">
        <v>1</v>
      </c>
      <c r="N218" s="267" t="s">
        <v>42</v>
      </c>
      <c r="O218" s="84"/>
      <c r="P218" s="231">
        <f>O218*H218</f>
        <v>0</v>
      </c>
      <c r="Q218" s="231">
        <v>0.016500000000000001</v>
      </c>
      <c r="R218" s="231">
        <f>Q218*H218</f>
        <v>0.033000000000000002</v>
      </c>
      <c r="S218" s="231">
        <v>0</v>
      </c>
      <c r="T218" s="232">
        <f>S218*H218</f>
        <v>0</v>
      </c>
      <c r="AR218" s="233" t="s">
        <v>254</v>
      </c>
      <c r="AT218" s="233" t="s">
        <v>225</v>
      </c>
      <c r="AU218" s="233" t="s">
        <v>87</v>
      </c>
      <c r="AY218" s="15" t="s">
        <v>133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5" t="s">
        <v>85</v>
      </c>
      <c r="BK218" s="234">
        <f>ROUND(I218*H218,2)</f>
        <v>0</v>
      </c>
      <c r="BL218" s="15" t="s">
        <v>215</v>
      </c>
      <c r="BM218" s="233" t="s">
        <v>366</v>
      </c>
    </row>
    <row r="219" s="11" customFormat="1" ht="22.8" customHeight="1">
      <c r="B219" s="206"/>
      <c r="C219" s="207"/>
      <c r="D219" s="208" t="s">
        <v>76</v>
      </c>
      <c r="E219" s="220" t="s">
        <v>367</v>
      </c>
      <c r="F219" s="220" t="s">
        <v>368</v>
      </c>
      <c r="G219" s="207"/>
      <c r="H219" s="207"/>
      <c r="I219" s="210"/>
      <c r="J219" s="221">
        <f>BK219</f>
        <v>0</v>
      </c>
      <c r="K219" s="207"/>
      <c r="L219" s="212"/>
      <c r="M219" s="213"/>
      <c r="N219" s="214"/>
      <c r="O219" s="214"/>
      <c r="P219" s="215">
        <f>SUM(P220:P249)</f>
        <v>0</v>
      </c>
      <c r="Q219" s="214"/>
      <c r="R219" s="215">
        <f>SUM(R220:R249)</f>
        <v>0.26429765</v>
      </c>
      <c r="S219" s="214"/>
      <c r="T219" s="216">
        <f>SUM(T220:T249)</f>
        <v>0.55457069999999997</v>
      </c>
      <c r="AR219" s="217" t="s">
        <v>87</v>
      </c>
      <c r="AT219" s="218" t="s">
        <v>76</v>
      </c>
      <c r="AU219" s="218" t="s">
        <v>85</v>
      </c>
      <c r="AY219" s="217" t="s">
        <v>133</v>
      </c>
      <c r="BK219" s="219">
        <f>SUM(BK220:BK249)</f>
        <v>0</v>
      </c>
    </row>
    <row r="220" s="1" customFormat="1" ht="16.5" customHeight="1">
      <c r="B220" s="36"/>
      <c r="C220" s="222" t="s">
        <v>369</v>
      </c>
      <c r="D220" s="222" t="s">
        <v>136</v>
      </c>
      <c r="E220" s="223" t="s">
        <v>370</v>
      </c>
      <c r="F220" s="224" t="s">
        <v>371</v>
      </c>
      <c r="G220" s="225" t="s">
        <v>323</v>
      </c>
      <c r="H220" s="226">
        <v>4.5</v>
      </c>
      <c r="I220" s="227"/>
      <c r="J220" s="228">
        <f>ROUND(I220*H220,2)</f>
        <v>0</v>
      </c>
      <c r="K220" s="224" t="s">
        <v>140</v>
      </c>
      <c r="L220" s="41"/>
      <c r="M220" s="229" t="s">
        <v>1</v>
      </c>
      <c r="N220" s="230" t="s">
        <v>42</v>
      </c>
      <c r="O220" s="84"/>
      <c r="P220" s="231">
        <f>O220*H220</f>
        <v>0</v>
      </c>
      <c r="Q220" s="231">
        <v>0.00034000000000000002</v>
      </c>
      <c r="R220" s="231">
        <f>Q220*H220</f>
        <v>0.0015300000000000001</v>
      </c>
      <c r="S220" s="231">
        <v>0</v>
      </c>
      <c r="T220" s="232">
        <f>S220*H220</f>
        <v>0</v>
      </c>
      <c r="AR220" s="233" t="s">
        <v>215</v>
      </c>
      <c r="AT220" s="233" t="s">
        <v>136</v>
      </c>
      <c r="AU220" s="233" t="s">
        <v>87</v>
      </c>
      <c r="AY220" s="15" t="s">
        <v>133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5" t="s">
        <v>85</v>
      </c>
      <c r="BK220" s="234">
        <f>ROUND(I220*H220,2)</f>
        <v>0</v>
      </c>
      <c r="BL220" s="15" t="s">
        <v>215</v>
      </c>
      <c r="BM220" s="233" t="s">
        <v>372</v>
      </c>
    </row>
    <row r="221" s="12" customFormat="1">
      <c r="B221" s="235"/>
      <c r="C221" s="236"/>
      <c r="D221" s="237" t="s">
        <v>143</v>
      </c>
      <c r="E221" s="238" t="s">
        <v>1</v>
      </c>
      <c r="F221" s="239" t="s">
        <v>373</v>
      </c>
      <c r="G221" s="236"/>
      <c r="H221" s="240">
        <v>4.5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AT221" s="246" t="s">
        <v>143</v>
      </c>
      <c r="AU221" s="246" t="s">
        <v>87</v>
      </c>
      <c r="AV221" s="12" t="s">
        <v>87</v>
      </c>
      <c r="AW221" s="12" t="s">
        <v>33</v>
      </c>
      <c r="AX221" s="12" t="s">
        <v>85</v>
      </c>
      <c r="AY221" s="246" t="s">
        <v>133</v>
      </c>
    </row>
    <row r="222" s="1" customFormat="1" ht="24" customHeight="1">
      <c r="B222" s="36"/>
      <c r="C222" s="258" t="s">
        <v>374</v>
      </c>
      <c r="D222" s="258" t="s">
        <v>225</v>
      </c>
      <c r="E222" s="259" t="s">
        <v>375</v>
      </c>
      <c r="F222" s="260" t="s">
        <v>376</v>
      </c>
      <c r="G222" s="261" t="s">
        <v>323</v>
      </c>
      <c r="H222" s="262">
        <v>4.9500000000000002</v>
      </c>
      <c r="I222" s="263"/>
      <c r="J222" s="264">
        <f>ROUND(I222*H222,2)</f>
        <v>0</v>
      </c>
      <c r="K222" s="260" t="s">
        <v>140</v>
      </c>
      <c r="L222" s="265"/>
      <c r="M222" s="266" t="s">
        <v>1</v>
      </c>
      <c r="N222" s="267" t="s">
        <v>42</v>
      </c>
      <c r="O222" s="84"/>
      <c r="P222" s="231">
        <f>O222*H222</f>
        <v>0</v>
      </c>
      <c r="Q222" s="231">
        <v>3.0000000000000001E-05</v>
      </c>
      <c r="R222" s="231">
        <f>Q222*H222</f>
        <v>0.00014850000000000001</v>
      </c>
      <c r="S222" s="231">
        <v>0</v>
      </c>
      <c r="T222" s="232">
        <f>S222*H222</f>
        <v>0</v>
      </c>
      <c r="AR222" s="233" t="s">
        <v>254</v>
      </c>
      <c r="AT222" s="233" t="s">
        <v>225</v>
      </c>
      <c r="AU222" s="233" t="s">
        <v>87</v>
      </c>
      <c r="AY222" s="15" t="s">
        <v>133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5" t="s">
        <v>85</v>
      </c>
      <c r="BK222" s="234">
        <f>ROUND(I222*H222,2)</f>
        <v>0</v>
      </c>
      <c r="BL222" s="15" t="s">
        <v>215</v>
      </c>
      <c r="BM222" s="233" t="s">
        <v>377</v>
      </c>
    </row>
    <row r="223" s="12" customFormat="1">
      <c r="B223" s="235"/>
      <c r="C223" s="236"/>
      <c r="D223" s="237" t="s">
        <v>143</v>
      </c>
      <c r="E223" s="236"/>
      <c r="F223" s="239" t="s">
        <v>378</v>
      </c>
      <c r="G223" s="236"/>
      <c r="H223" s="240">
        <v>4.9500000000000002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AT223" s="246" t="s">
        <v>143</v>
      </c>
      <c r="AU223" s="246" t="s">
        <v>87</v>
      </c>
      <c r="AV223" s="12" t="s">
        <v>87</v>
      </c>
      <c r="AW223" s="12" t="s">
        <v>4</v>
      </c>
      <c r="AX223" s="12" t="s">
        <v>85</v>
      </c>
      <c r="AY223" s="246" t="s">
        <v>133</v>
      </c>
    </row>
    <row r="224" s="1" customFormat="1" ht="24" customHeight="1">
      <c r="B224" s="36"/>
      <c r="C224" s="222" t="s">
        <v>379</v>
      </c>
      <c r="D224" s="222" t="s">
        <v>136</v>
      </c>
      <c r="E224" s="223" t="s">
        <v>380</v>
      </c>
      <c r="F224" s="224" t="s">
        <v>381</v>
      </c>
      <c r="G224" s="225" t="s">
        <v>323</v>
      </c>
      <c r="H224" s="226">
        <v>23.98</v>
      </c>
      <c r="I224" s="227"/>
      <c r="J224" s="228">
        <f>ROUND(I224*H224,2)</f>
        <v>0</v>
      </c>
      <c r="K224" s="224" t="s">
        <v>140</v>
      </c>
      <c r="L224" s="41"/>
      <c r="M224" s="229" t="s">
        <v>1</v>
      </c>
      <c r="N224" s="230" t="s">
        <v>42</v>
      </c>
      <c r="O224" s="84"/>
      <c r="P224" s="231">
        <f>O224*H224</f>
        <v>0</v>
      </c>
      <c r="Q224" s="231">
        <v>0</v>
      </c>
      <c r="R224" s="231">
        <f>Q224*H224</f>
        <v>0</v>
      </c>
      <c r="S224" s="231">
        <v>0.01174</v>
      </c>
      <c r="T224" s="232">
        <f>S224*H224</f>
        <v>0.28152520000000003</v>
      </c>
      <c r="AR224" s="233" t="s">
        <v>215</v>
      </c>
      <c r="AT224" s="233" t="s">
        <v>136</v>
      </c>
      <c r="AU224" s="233" t="s">
        <v>87</v>
      </c>
      <c r="AY224" s="15" t="s">
        <v>133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5" t="s">
        <v>85</v>
      </c>
      <c r="BK224" s="234">
        <f>ROUND(I224*H224,2)</f>
        <v>0</v>
      </c>
      <c r="BL224" s="15" t="s">
        <v>215</v>
      </c>
      <c r="BM224" s="233" t="s">
        <v>382</v>
      </c>
    </row>
    <row r="225" s="12" customFormat="1">
      <c r="B225" s="235"/>
      <c r="C225" s="236"/>
      <c r="D225" s="237" t="s">
        <v>143</v>
      </c>
      <c r="E225" s="238" t="s">
        <v>1</v>
      </c>
      <c r="F225" s="239" t="s">
        <v>383</v>
      </c>
      <c r="G225" s="236"/>
      <c r="H225" s="240">
        <v>23.98</v>
      </c>
      <c r="I225" s="241"/>
      <c r="J225" s="236"/>
      <c r="K225" s="236"/>
      <c r="L225" s="242"/>
      <c r="M225" s="243"/>
      <c r="N225" s="244"/>
      <c r="O225" s="244"/>
      <c r="P225" s="244"/>
      <c r="Q225" s="244"/>
      <c r="R225" s="244"/>
      <c r="S225" s="244"/>
      <c r="T225" s="245"/>
      <c r="AT225" s="246" t="s">
        <v>143</v>
      </c>
      <c r="AU225" s="246" t="s">
        <v>87</v>
      </c>
      <c r="AV225" s="12" t="s">
        <v>87</v>
      </c>
      <c r="AW225" s="12" t="s">
        <v>33</v>
      </c>
      <c r="AX225" s="12" t="s">
        <v>85</v>
      </c>
      <c r="AY225" s="246" t="s">
        <v>133</v>
      </c>
    </row>
    <row r="226" s="1" customFormat="1" ht="16.5" customHeight="1">
      <c r="B226" s="36"/>
      <c r="C226" s="222" t="s">
        <v>384</v>
      </c>
      <c r="D226" s="222" t="s">
        <v>136</v>
      </c>
      <c r="E226" s="223" t="s">
        <v>385</v>
      </c>
      <c r="F226" s="224" t="s">
        <v>386</v>
      </c>
      <c r="G226" s="225" t="s">
        <v>139</v>
      </c>
      <c r="H226" s="226">
        <v>7.7350000000000003</v>
      </c>
      <c r="I226" s="227"/>
      <c r="J226" s="228">
        <f>ROUND(I226*H226,2)</f>
        <v>0</v>
      </c>
      <c r="K226" s="224" t="s">
        <v>140</v>
      </c>
      <c r="L226" s="41"/>
      <c r="M226" s="229" t="s">
        <v>1</v>
      </c>
      <c r="N226" s="230" t="s">
        <v>42</v>
      </c>
      <c r="O226" s="84"/>
      <c r="P226" s="231">
        <f>O226*H226</f>
        <v>0</v>
      </c>
      <c r="Q226" s="231">
        <v>0</v>
      </c>
      <c r="R226" s="231">
        <f>Q226*H226</f>
        <v>0</v>
      </c>
      <c r="S226" s="231">
        <v>0.035299999999999998</v>
      </c>
      <c r="T226" s="232">
        <f>S226*H226</f>
        <v>0.2730455</v>
      </c>
      <c r="AR226" s="233" t="s">
        <v>215</v>
      </c>
      <c r="AT226" s="233" t="s">
        <v>136</v>
      </c>
      <c r="AU226" s="233" t="s">
        <v>87</v>
      </c>
      <c r="AY226" s="15" t="s">
        <v>133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5" t="s">
        <v>85</v>
      </c>
      <c r="BK226" s="234">
        <f>ROUND(I226*H226,2)</f>
        <v>0</v>
      </c>
      <c r="BL226" s="15" t="s">
        <v>215</v>
      </c>
      <c r="BM226" s="233" t="s">
        <v>387</v>
      </c>
    </row>
    <row r="227" s="12" customFormat="1">
      <c r="B227" s="235"/>
      <c r="C227" s="236"/>
      <c r="D227" s="237" t="s">
        <v>143</v>
      </c>
      <c r="E227" s="238" t="s">
        <v>1</v>
      </c>
      <c r="F227" s="239" t="s">
        <v>388</v>
      </c>
      <c r="G227" s="236"/>
      <c r="H227" s="240">
        <v>7.7350000000000003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AT227" s="246" t="s">
        <v>143</v>
      </c>
      <c r="AU227" s="246" t="s">
        <v>87</v>
      </c>
      <c r="AV227" s="12" t="s">
        <v>87</v>
      </c>
      <c r="AW227" s="12" t="s">
        <v>33</v>
      </c>
      <c r="AX227" s="12" t="s">
        <v>85</v>
      </c>
      <c r="AY227" s="246" t="s">
        <v>133</v>
      </c>
    </row>
    <row r="228" s="1" customFormat="1" ht="16.5" customHeight="1">
      <c r="B228" s="36"/>
      <c r="C228" s="222" t="s">
        <v>389</v>
      </c>
      <c r="D228" s="222" t="s">
        <v>136</v>
      </c>
      <c r="E228" s="223" t="s">
        <v>390</v>
      </c>
      <c r="F228" s="224" t="s">
        <v>391</v>
      </c>
      <c r="G228" s="225" t="s">
        <v>139</v>
      </c>
      <c r="H228" s="226">
        <v>5.2800000000000002</v>
      </c>
      <c r="I228" s="227"/>
      <c r="J228" s="228">
        <f>ROUND(I228*H228,2)</f>
        <v>0</v>
      </c>
      <c r="K228" s="224" t="s">
        <v>140</v>
      </c>
      <c r="L228" s="41"/>
      <c r="M228" s="229" t="s">
        <v>1</v>
      </c>
      <c r="N228" s="230" t="s">
        <v>42</v>
      </c>
      <c r="O228" s="84"/>
      <c r="P228" s="231">
        <f>O228*H228</f>
        <v>0</v>
      </c>
      <c r="Q228" s="231">
        <v>0.0045500000000000002</v>
      </c>
      <c r="R228" s="231">
        <f>Q228*H228</f>
        <v>0.024024000000000004</v>
      </c>
      <c r="S228" s="231">
        <v>0</v>
      </c>
      <c r="T228" s="232">
        <f>S228*H228</f>
        <v>0</v>
      </c>
      <c r="AR228" s="233" t="s">
        <v>215</v>
      </c>
      <c r="AT228" s="233" t="s">
        <v>136</v>
      </c>
      <c r="AU228" s="233" t="s">
        <v>87</v>
      </c>
      <c r="AY228" s="15" t="s">
        <v>133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5" t="s">
        <v>85</v>
      </c>
      <c r="BK228" s="234">
        <f>ROUND(I228*H228,2)</f>
        <v>0</v>
      </c>
      <c r="BL228" s="15" t="s">
        <v>215</v>
      </c>
      <c r="BM228" s="233" t="s">
        <v>392</v>
      </c>
    </row>
    <row r="229" s="12" customFormat="1">
      <c r="B229" s="235"/>
      <c r="C229" s="236"/>
      <c r="D229" s="237" t="s">
        <v>143</v>
      </c>
      <c r="E229" s="238" t="s">
        <v>1</v>
      </c>
      <c r="F229" s="239" t="s">
        <v>393</v>
      </c>
      <c r="G229" s="236"/>
      <c r="H229" s="240">
        <v>5.2800000000000002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AT229" s="246" t="s">
        <v>143</v>
      </c>
      <c r="AU229" s="246" t="s">
        <v>87</v>
      </c>
      <c r="AV229" s="12" t="s">
        <v>87</v>
      </c>
      <c r="AW229" s="12" t="s">
        <v>33</v>
      </c>
      <c r="AX229" s="12" t="s">
        <v>85</v>
      </c>
      <c r="AY229" s="246" t="s">
        <v>133</v>
      </c>
    </row>
    <row r="230" s="1" customFormat="1" ht="24" customHeight="1">
      <c r="B230" s="36"/>
      <c r="C230" s="222" t="s">
        <v>394</v>
      </c>
      <c r="D230" s="222" t="s">
        <v>136</v>
      </c>
      <c r="E230" s="223" t="s">
        <v>395</v>
      </c>
      <c r="F230" s="224" t="s">
        <v>396</v>
      </c>
      <c r="G230" s="225" t="s">
        <v>323</v>
      </c>
      <c r="H230" s="226">
        <v>1</v>
      </c>
      <c r="I230" s="227"/>
      <c r="J230" s="228">
        <f>ROUND(I230*H230,2)</f>
        <v>0</v>
      </c>
      <c r="K230" s="224" t="s">
        <v>140</v>
      </c>
      <c r="L230" s="41"/>
      <c r="M230" s="229" t="s">
        <v>1</v>
      </c>
      <c r="N230" s="230" t="s">
        <v>42</v>
      </c>
      <c r="O230" s="84"/>
      <c r="P230" s="231">
        <f>O230*H230</f>
        <v>0</v>
      </c>
      <c r="Q230" s="231">
        <v>0.00075000000000000002</v>
      </c>
      <c r="R230" s="231">
        <f>Q230*H230</f>
        <v>0.00075000000000000002</v>
      </c>
      <c r="S230" s="231">
        <v>0</v>
      </c>
      <c r="T230" s="232">
        <f>S230*H230</f>
        <v>0</v>
      </c>
      <c r="AR230" s="233" t="s">
        <v>215</v>
      </c>
      <c r="AT230" s="233" t="s">
        <v>136</v>
      </c>
      <c r="AU230" s="233" t="s">
        <v>87</v>
      </c>
      <c r="AY230" s="15" t="s">
        <v>133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5" t="s">
        <v>85</v>
      </c>
      <c r="BK230" s="234">
        <f>ROUND(I230*H230,2)</f>
        <v>0</v>
      </c>
      <c r="BL230" s="15" t="s">
        <v>215</v>
      </c>
      <c r="BM230" s="233" t="s">
        <v>397</v>
      </c>
    </row>
    <row r="231" s="12" customFormat="1">
      <c r="B231" s="235"/>
      <c r="C231" s="236"/>
      <c r="D231" s="237" t="s">
        <v>143</v>
      </c>
      <c r="E231" s="238" t="s">
        <v>1</v>
      </c>
      <c r="F231" s="239" t="s">
        <v>398</v>
      </c>
      <c r="G231" s="236"/>
      <c r="H231" s="240">
        <v>1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AT231" s="246" t="s">
        <v>143</v>
      </c>
      <c r="AU231" s="246" t="s">
        <v>87</v>
      </c>
      <c r="AV231" s="12" t="s">
        <v>87</v>
      </c>
      <c r="AW231" s="12" t="s">
        <v>33</v>
      </c>
      <c r="AX231" s="12" t="s">
        <v>85</v>
      </c>
      <c r="AY231" s="246" t="s">
        <v>133</v>
      </c>
    </row>
    <row r="232" s="1" customFormat="1" ht="24" customHeight="1">
      <c r="B232" s="36"/>
      <c r="C232" s="222" t="s">
        <v>399</v>
      </c>
      <c r="D232" s="222" t="s">
        <v>136</v>
      </c>
      <c r="E232" s="223" t="s">
        <v>400</v>
      </c>
      <c r="F232" s="224" t="s">
        <v>401</v>
      </c>
      <c r="G232" s="225" t="s">
        <v>323</v>
      </c>
      <c r="H232" s="226">
        <v>1.2</v>
      </c>
      <c r="I232" s="227"/>
      <c r="J232" s="228">
        <f>ROUND(I232*H232,2)</f>
        <v>0</v>
      </c>
      <c r="K232" s="224" t="s">
        <v>140</v>
      </c>
      <c r="L232" s="41"/>
      <c r="M232" s="229" t="s">
        <v>1</v>
      </c>
      <c r="N232" s="230" t="s">
        <v>42</v>
      </c>
      <c r="O232" s="84"/>
      <c r="P232" s="231">
        <f>O232*H232</f>
        <v>0</v>
      </c>
      <c r="Q232" s="231">
        <v>0.0012800000000000001</v>
      </c>
      <c r="R232" s="231">
        <f>Q232*H232</f>
        <v>0.001536</v>
      </c>
      <c r="S232" s="231">
        <v>0</v>
      </c>
      <c r="T232" s="232">
        <f>S232*H232</f>
        <v>0</v>
      </c>
      <c r="AR232" s="233" t="s">
        <v>215</v>
      </c>
      <c r="AT232" s="233" t="s">
        <v>136</v>
      </c>
      <c r="AU232" s="233" t="s">
        <v>87</v>
      </c>
      <c r="AY232" s="15" t="s">
        <v>133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5" t="s">
        <v>85</v>
      </c>
      <c r="BK232" s="234">
        <f>ROUND(I232*H232,2)</f>
        <v>0</v>
      </c>
      <c r="BL232" s="15" t="s">
        <v>215</v>
      </c>
      <c r="BM232" s="233" t="s">
        <v>402</v>
      </c>
    </row>
    <row r="233" s="12" customFormat="1">
      <c r="B233" s="235"/>
      <c r="C233" s="236"/>
      <c r="D233" s="237" t="s">
        <v>143</v>
      </c>
      <c r="E233" s="238" t="s">
        <v>1</v>
      </c>
      <c r="F233" s="239" t="s">
        <v>403</v>
      </c>
      <c r="G233" s="236"/>
      <c r="H233" s="240">
        <v>1.2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143</v>
      </c>
      <c r="AU233" s="246" t="s">
        <v>87</v>
      </c>
      <c r="AV233" s="12" t="s">
        <v>87</v>
      </c>
      <c r="AW233" s="12" t="s">
        <v>33</v>
      </c>
      <c r="AX233" s="12" t="s">
        <v>85</v>
      </c>
      <c r="AY233" s="246" t="s">
        <v>133</v>
      </c>
    </row>
    <row r="234" s="1" customFormat="1" ht="24" customHeight="1">
      <c r="B234" s="36"/>
      <c r="C234" s="222" t="s">
        <v>404</v>
      </c>
      <c r="D234" s="222" t="s">
        <v>136</v>
      </c>
      <c r="E234" s="223" t="s">
        <v>405</v>
      </c>
      <c r="F234" s="224" t="s">
        <v>406</v>
      </c>
      <c r="G234" s="225" t="s">
        <v>323</v>
      </c>
      <c r="H234" s="226">
        <v>24.050000000000001</v>
      </c>
      <c r="I234" s="227"/>
      <c r="J234" s="228">
        <f>ROUND(I234*H234,2)</f>
        <v>0</v>
      </c>
      <c r="K234" s="224" t="s">
        <v>140</v>
      </c>
      <c r="L234" s="41"/>
      <c r="M234" s="229" t="s">
        <v>1</v>
      </c>
      <c r="N234" s="230" t="s">
        <v>42</v>
      </c>
      <c r="O234" s="84"/>
      <c r="P234" s="231">
        <f>O234*H234</f>
        <v>0</v>
      </c>
      <c r="Q234" s="231">
        <v>0.00042999999999999999</v>
      </c>
      <c r="R234" s="231">
        <f>Q234*H234</f>
        <v>0.0103415</v>
      </c>
      <c r="S234" s="231">
        <v>0</v>
      </c>
      <c r="T234" s="232">
        <f>S234*H234</f>
        <v>0</v>
      </c>
      <c r="AR234" s="233" t="s">
        <v>215</v>
      </c>
      <c r="AT234" s="233" t="s">
        <v>136</v>
      </c>
      <c r="AU234" s="233" t="s">
        <v>87</v>
      </c>
      <c r="AY234" s="15" t="s">
        <v>133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5" t="s">
        <v>85</v>
      </c>
      <c r="BK234" s="234">
        <f>ROUND(I234*H234,2)</f>
        <v>0</v>
      </c>
      <c r="BL234" s="15" t="s">
        <v>215</v>
      </c>
      <c r="BM234" s="233" t="s">
        <v>407</v>
      </c>
    </row>
    <row r="235" s="12" customFormat="1">
      <c r="B235" s="235"/>
      <c r="C235" s="236"/>
      <c r="D235" s="237" t="s">
        <v>143</v>
      </c>
      <c r="E235" s="238" t="s">
        <v>1</v>
      </c>
      <c r="F235" s="239" t="s">
        <v>408</v>
      </c>
      <c r="G235" s="236"/>
      <c r="H235" s="240">
        <v>24.050000000000001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143</v>
      </c>
      <c r="AU235" s="246" t="s">
        <v>87</v>
      </c>
      <c r="AV235" s="12" t="s">
        <v>87</v>
      </c>
      <c r="AW235" s="12" t="s">
        <v>33</v>
      </c>
      <c r="AX235" s="12" t="s">
        <v>85</v>
      </c>
      <c r="AY235" s="246" t="s">
        <v>133</v>
      </c>
    </row>
    <row r="236" s="1" customFormat="1" ht="24" customHeight="1">
      <c r="B236" s="36"/>
      <c r="C236" s="258" t="s">
        <v>409</v>
      </c>
      <c r="D236" s="258" t="s">
        <v>225</v>
      </c>
      <c r="E236" s="259" t="s">
        <v>410</v>
      </c>
      <c r="F236" s="260" t="s">
        <v>411</v>
      </c>
      <c r="G236" s="261" t="s">
        <v>151</v>
      </c>
      <c r="H236" s="262">
        <v>97.001000000000005</v>
      </c>
      <c r="I236" s="263"/>
      <c r="J236" s="264">
        <f>ROUND(I236*H236,2)</f>
        <v>0</v>
      </c>
      <c r="K236" s="260" t="s">
        <v>140</v>
      </c>
      <c r="L236" s="265"/>
      <c r="M236" s="266" t="s">
        <v>1</v>
      </c>
      <c r="N236" s="267" t="s">
        <v>42</v>
      </c>
      <c r="O236" s="84"/>
      <c r="P236" s="231">
        <f>O236*H236</f>
        <v>0</v>
      </c>
      <c r="Q236" s="231">
        <v>0.00044999999999999999</v>
      </c>
      <c r="R236" s="231">
        <f>Q236*H236</f>
        <v>0.04365045</v>
      </c>
      <c r="S236" s="231">
        <v>0</v>
      </c>
      <c r="T236" s="232">
        <f>S236*H236</f>
        <v>0</v>
      </c>
      <c r="AR236" s="233" t="s">
        <v>254</v>
      </c>
      <c r="AT236" s="233" t="s">
        <v>225</v>
      </c>
      <c r="AU236" s="233" t="s">
        <v>87</v>
      </c>
      <c r="AY236" s="15" t="s">
        <v>133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5" t="s">
        <v>85</v>
      </c>
      <c r="BK236" s="234">
        <f>ROUND(I236*H236,2)</f>
        <v>0</v>
      </c>
      <c r="BL236" s="15" t="s">
        <v>215</v>
      </c>
      <c r="BM236" s="233" t="s">
        <v>412</v>
      </c>
    </row>
    <row r="237" s="12" customFormat="1">
      <c r="B237" s="235"/>
      <c r="C237" s="236"/>
      <c r="D237" s="237" t="s">
        <v>143</v>
      </c>
      <c r="E237" s="238" t="s">
        <v>1</v>
      </c>
      <c r="F237" s="239" t="s">
        <v>413</v>
      </c>
      <c r="G237" s="236"/>
      <c r="H237" s="240">
        <v>88.183000000000007</v>
      </c>
      <c r="I237" s="241"/>
      <c r="J237" s="236"/>
      <c r="K237" s="236"/>
      <c r="L237" s="242"/>
      <c r="M237" s="243"/>
      <c r="N237" s="244"/>
      <c r="O237" s="244"/>
      <c r="P237" s="244"/>
      <c r="Q237" s="244"/>
      <c r="R237" s="244"/>
      <c r="S237" s="244"/>
      <c r="T237" s="245"/>
      <c r="AT237" s="246" t="s">
        <v>143</v>
      </c>
      <c r="AU237" s="246" t="s">
        <v>87</v>
      </c>
      <c r="AV237" s="12" t="s">
        <v>87</v>
      </c>
      <c r="AW237" s="12" t="s">
        <v>33</v>
      </c>
      <c r="AX237" s="12" t="s">
        <v>85</v>
      </c>
      <c r="AY237" s="246" t="s">
        <v>133</v>
      </c>
    </row>
    <row r="238" s="12" customFormat="1">
      <c r="B238" s="235"/>
      <c r="C238" s="236"/>
      <c r="D238" s="237" t="s">
        <v>143</v>
      </c>
      <c r="E238" s="236"/>
      <c r="F238" s="239" t="s">
        <v>414</v>
      </c>
      <c r="G238" s="236"/>
      <c r="H238" s="240">
        <v>97.001000000000005</v>
      </c>
      <c r="I238" s="241"/>
      <c r="J238" s="236"/>
      <c r="K238" s="236"/>
      <c r="L238" s="242"/>
      <c r="M238" s="243"/>
      <c r="N238" s="244"/>
      <c r="O238" s="244"/>
      <c r="P238" s="244"/>
      <c r="Q238" s="244"/>
      <c r="R238" s="244"/>
      <c r="S238" s="244"/>
      <c r="T238" s="245"/>
      <c r="AT238" s="246" t="s">
        <v>143</v>
      </c>
      <c r="AU238" s="246" t="s">
        <v>87</v>
      </c>
      <c r="AV238" s="12" t="s">
        <v>87</v>
      </c>
      <c r="AW238" s="12" t="s">
        <v>4</v>
      </c>
      <c r="AX238" s="12" t="s">
        <v>85</v>
      </c>
      <c r="AY238" s="246" t="s">
        <v>133</v>
      </c>
    </row>
    <row r="239" s="1" customFormat="1" ht="24" customHeight="1">
      <c r="B239" s="36"/>
      <c r="C239" s="222" t="s">
        <v>415</v>
      </c>
      <c r="D239" s="222" t="s">
        <v>136</v>
      </c>
      <c r="E239" s="223" t="s">
        <v>416</v>
      </c>
      <c r="F239" s="224" t="s">
        <v>417</v>
      </c>
      <c r="G239" s="225" t="s">
        <v>139</v>
      </c>
      <c r="H239" s="226">
        <v>6.7599999999999998</v>
      </c>
      <c r="I239" s="227"/>
      <c r="J239" s="228">
        <f>ROUND(I239*H239,2)</f>
        <v>0</v>
      </c>
      <c r="K239" s="224" t="s">
        <v>140</v>
      </c>
      <c r="L239" s="41"/>
      <c r="M239" s="229" t="s">
        <v>1</v>
      </c>
      <c r="N239" s="230" t="s">
        <v>42</v>
      </c>
      <c r="O239" s="84"/>
      <c r="P239" s="231">
        <f>O239*H239</f>
        <v>0</v>
      </c>
      <c r="Q239" s="231">
        <v>0.0074999999999999997</v>
      </c>
      <c r="R239" s="231">
        <f>Q239*H239</f>
        <v>0.050699999999999995</v>
      </c>
      <c r="S239" s="231">
        <v>0</v>
      </c>
      <c r="T239" s="232">
        <f>S239*H239</f>
        <v>0</v>
      </c>
      <c r="AR239" s="233" t="s">
        <v>215</v>
      </c>
      <c r="AT239" s="233" t="s">
        <v>136</v>
      </c>
      <c r="AU239" s="233" t="s">
        <v>87</v>
      </c>
      <c r="AY239" s="15" t="s">
        <v>133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5" t="s">
        <v>85</v>
      </c>
      <c r="BK239" s="234">
        <f>ROUND(I239*H239,2)</f>
        <v>0</v>
      </c>
      <c r="BL239" s="15" t="s">
        <v>215</v>
      </c>
      <c r="BM239" s="233" t="s">
        <v>418</v>
      </c>
    </row>
    <row r="240" s="12" customFormat="1">
      <c r="B240" s="235"/>
      <c r="C240" s="236"/>
      <c r="D240" s="237" t="s">
        <v>143</v>
      </c>
      <c r="E240" s="238" t="s">
        <v>1</v>
      </c>
      <c r="F240" s="239" t="s">
        <v>419</v>
      </c>
      <c r="G240" s="236"/>
      <c r="H240" s="240">
        <v>5.0999999999999996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AT240" s="246" t="s">
        <v>143</v>
      </c>
      <c r="AU240" s="246" t="s">
        <v>87</v>
      </c>
      <c r="AV240" s="12" t="s">
        <v>87</v>
      </c>
      <c r="AW240" s="12" t="s">
        <v>33</v>
      </c>
      <c r="AX240" s="12" t="s">
        <v>77</v>
      </c>
      <c r="AY240" s="246" t="s">
        <v>133</v>
      </c>
    </row>
    <row r="241" s="12" customFormat="1">
      <c r="B241" s="235"/>
      <c r="C241" s="236"/>
      <c r="D241" s="237" t="s">
        <v>143</v>
      </c>
      <c r="E241" s="238" t="s">
        <v>1</v>
      </c>
      <c r="F241" s="239" t="s">
        <v>420</v>
      </c>
      <c r="G241" s="236"/>
      <c r="H241" s="240">
        <v>1.6599999999999999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AT241" s="246" t="s">
        <v>143</v>
      </c>
      <c r="AU241" s="246" t="s">
        <v>87</v>
      </c>
      <c r="AV241" s="12" t="s">
        <v>87</v>
      </c>
      <c r="AW241" s="12" t="s">
        <v>33</v>
      </c>
      <c r="AX241" s="12" t="s">
        <v>77</v>
      </c>
      <c r="AY241" s="246" t="s">
        <v>133</v>
      </c>
    </row>
    <row r="242" s="13" customFormat="1">
      <c r="B242" s="247"/>
      <c r="C242" s="248"/>
      <c r="D242" s="237" t="s">
        <v>143</v>
      </c>
      <c r="E242" s="249" t="s">
        <v>1</v>
      </c>
      <c r="F242" s="250" t="s">
        <v>194</v>
      </c>
      <c r="G242" s="248"/>
      <c r="H242" s="251">
        <v>6.7599999999999998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143</v>
      </c>
      <c r="AU242" s="257" t="s">
        <v>87</v>
      </c>
      <c r="AV242" s="13" t="s">
        <v>141</v>
      </c>
      <c r="AW242" s="13" t="s">
        <v>33</v>
      </c>
      <c r="AX242" s="13" t="s">
        <v>85</v>
      </c>
      <c r="AY242" s="257" t="s">
        <v>133</v>
      </c>
    </row>
    <row r="243" s="1" customFormat="1" ht="24" customHeight="1">
      <c r="B243" s="36"/>
      <c r="C243" s="258" t="s">
        <v>421</v>
      </c>
      <c r="D243" s="258" t="s">
        <v>225</v>
      </c>
      <c r="E243" s="259" t="s">
        <v>422</v>
      </c>
      <c r="F243" s="260" t="s">
        <v>423</v>
      </c>
      <c r="G243" s="261" t="s">
        <v>139</v>
      </c>
      <c r="H243" s="262">
        <v>7.4359999999999999</v>
      </c>
      <c r="I243" s="263"/>
      <c r="J243" s="264">
        <f>ROUND(I243*H243,2)</f>
        <v>0</v>
      </c>
      <c r="K243" s="260" t="s">
        <v>140</v>
      </c>
      <c r="L243" s="265"/>
      <c r="M243" s="266" t="s">
        <v>1</v>
      </c>
      <c r="N243" s="267" t="s">
        <v>42</v>
      </c>
      <c r="O243" s="84"/>
      <c r="P243" s="231">
        <f>O243*H243</f>
        <v>0</v>
      </c>
      <c r="Q243" s="231">
        <v>0.0177</v>
      </c>
      <c r="R243" s="231">
        <f>Q243*H243</f>
        <v>0.13161719999999999</v>
      </c>
      <c r="S243" s="231">
        <v>0</v>
      </c>
      <c r="T243" s="232">
        <f>S243*H243</f>
        <v>0</v>
      </c>
      <c r="AR243" s="233" t="s">
        <v>254</v>
      </c>
      <c r="AT243" s="233" t="s">
        <v>225</v>
      </c>
      <c r="AU243" s="233" t="s">
        <v>87</v>
      </c>
      <c r="AY243" s="15" t="s">
        <v>133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5" t="s">
        <v>85</v>
      </c>
      <c r="BK243" s="234">
        <f>ROUND(I243*H243,2)</f>
        <v>0</v>
      </c>
      <c r="BL243" s="15" t="s">
        <v>215</v>
      </c>
      <c r="BM243" s="233" t="s">
        <v>424</v>
      </c>
    </row>
    <row r="244" s="12" customFormat="1">
      <c r="B244" s="235"/>
      <c r="C244" s="236"/>
      <c r="D244" s="237" t="s">
        <v>143</v>
      </c>
      <c r="E244" s="236"/>
      <c r="F244" s="239" t="s">
        <v>425</v>
      </c>
      <c r="G244" s="236"/>
      <c r="H244" s="240">
        <v>7.4359999999999999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AT244" s="246" t="s">
        <v>143</v>
      </c>
      <c r="AU244" s="246" t="s">
        <v>87</v>
      </c>
      <c r="AV244" s="12" t="s">
        <v>87</v>
      </c>
      <c r="AW244" s="12" t="s">
        <v>4</v>
      </c>
      <c r="AX244" s="12" t="s">
        <v>85</v>
      </c>
      <c r="AY244" s="246" t="s">
        <v>133</v>
      </c>
    </row>
    <row r="245" s="1" customFormat="1" ht="24" customHeight="1">
      <c r="B245" s="36"/>
      <c r="C245" s="222" t="s">
        <v>426</v>
      </c>
      <c r="D245" s="222" t="s">
        <v>136</v>
      </c>
      <c r="E245" s="223" t="s">
        <v>427</v>
      </c>
      <c r="F245" s="224" t="s">
        <v>428</v>
      </c>
      <c r="G245" s="225" t="s">
        <v>139</v>
      </c>
      <c r="H245" s="226">
        <v>3</v>
      </c>
      <c r="I245" s="227"/>
      <c r="J245" s="228">
        <f>ROUND(I245*H245,2)</f>
        <v>0</v>
      </c>
      <c r="K245" s="224" t="s">
        <v>140</v>
      </c>
      <c r="L245" s="41"/>
      <c r="M245" s="229" t="s">
        <v>1</v>
      </c>
      <c r="N245" s="230" t="s">
        <v>42</v>
      </c>
      <c r="O245" s="84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AR245" s="233" t="s">
        <v>215</v>
      </c>
      <c r="AT245" s="233" t="s">
        <v>136</v>
      </c>
      <c r="AU245" s="233" t="s">
        <v>87</v>
      </c>
      <c r="AY245" s="15" t="s">
        <v>133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5" t="s">
        <v>85</v>
      </c>
      <c r="BK245" s="234">
        <f>ROUND(I245*H245,2)</f>
        <v>0</v>
      </c>
      <c r="BL245" s="15" t="s">
        <v>215</v>
      </c>
      <c r="BM245" s="233" t="s">
        <v>429</v>
      </c>
    </row>
    <row r="246" s="12" customFormat="1">
      <c r="B246" s="235"/>
      <c r="C246" s="236"/>
      <c r="D246" s="237" t="s">
        <v>143</v>
      </c>
      <c r="E246" s="238" t="s">
        <v>1</v>
      </c>
      <c r="F246" s="239" t="s">
        <v>430</v>
      </c>
      <c r="G246" s="236"/>
      <c r="H246" s="240">
        <v>3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AT246" s="246" t="s">
        <v>143</v>
      </c>
      <c r="AU246" s="246" t="s">
        <v>87</v>
      </c>
      <c r="AV246" s="12" t="s">
        <v>87</v>
      </c>
      <c r="AW246" s="12" t="s">
        <v>33</v>
      </c>
      <c r="AX246" s="12" t="s">
        <v>85</v>
      </c>
      <c r="AY246" s="246" t="s">
        <v>133</v>
      </c>
    </row>
    <row r="247" s="1" customFormat="1" ht="24" customHeight="1">
      <c r="B247" s="36"/>
      <c r="C247" s="222" t="s">
        <v>431</v>
      </c>
      <c r="D247" s="222" t="s">
        <v>136</v>
      </c>
      <c r="E247" s="223" t="s">
        <v>432</v>
      </c>
      <c r="F247" s="224" t="s">
        <v>433</v>
      </c>
      <c r="G247" s="225" t="s">
        <v>139</v>
      </c>
      <c r="H247" s="226">
        <v>3</v>
      </c>
      <c r="I247" s="227"/>
      <c r="J247" s="228">
        <f>ROUND(I247*H247,2)</f>
        <v>0</v>
      </c>
      <c r="K247" s="224" t="s">
        <v>140</v>
      </c>
      <c r="L247" s="41"/>
      <c r="M247" s="229" t="s">
        <v>1</v>
      </c>
      <c r="N247" s="230" t="s">
        <v>42</v>
      </c>
      <c r="O247" s="84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AR247" s="233" t="s">
        <v>215</v>
      </c>
      <c r="AT247" s="233" t="s">
        <v>136</v>
      </c>
      <c r="AU247" s="233" t="s">
        <v>87</v>
      </c>
      <c r="AY247" s="15" t="s">
        <v>133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5" t="s">
        <v>85</v>
      </c>
      <c r="BK247" s="234">
        <f>ROUND(I247*H247,2)</f>
        <v>0</v>
      </c>
      <c r="BL247" s="15" t="s">
        <v>215</v>
      </c>
      <c r="BM247" s="233" t="s">
        <v>434</v>
      </c>
    </row>
    <row r="248" s="12" customFormat="1">
      <c r="B248" s="235"/>
      <c r="C248" s="236"/>
      <c r="D248" s="237" t="s">
        <v>143</v>
      </c>
      <c r="E248" s="238" t="s">
        <v>1</v>
      </c>
      <c r="F248" s="239" t="s">
        <v>430</v>
      </c>
      <c r="G248" s="236"/>
      <c r="H248" s="240">
        <v>3</v>
      </c>
      <c r="I248" s="241"/>
      <c r="J248" s="236"/>
      <c r="K248" s="236"/>
      <c r="L248" s="242"/>
      <c r="M248" s="243"/>
      <c r="N248" s="244"/>
      <c r="O248" s="244"/>
      <c r="P248" s="244"/>
      <c r="Q248" s="244"/>
      <c r="R248" s="244"/>
      <c r="S248" s="244"/>
      <c r="T248" s="245"/>
      <c r="AT248" s="246" t="s">
        <v>143</v>
      </c>
      <c r="AU248" s="246" t="s">
        <v>87</v>
      </c>
      <c r="AV248" s="12" t="s">
        <v>87</v>
      </c>
      <c r="AW248" s="12" t="s">
        <v>33</v>
      </c>
      <c r="AX248" s="12" t="s">
        <v>85</v>
      </c>
      <c r="AY248" s="246" t="s">
        <v>133</v>
      </c>
    </row>
    <row r="249" s="1" customFormat="1" ht="24" customHeight="1">
      <c r="B249" s="36"/>
      <c r="C249" s="222" t="s">
        <v>435</v>
      </c>
      <c r="D249" s="222" t="s">
        <v>136</v>
      </c>
      <c r="E249" s="223" t="s">
        <v>436</v>
      </c>
      <c r="F249" s="224" t="s">
        <v>437</v>
      </c>
      <c r="G249" s="225" t="s">
        <v>166</v>
      </c>
      <c r="H249" s="226">
        <v>0.26400000000000001</v>
      </c>
      <c r="I249" s="227"/>
      <c r="J249" s="228">
        <f>ROUND(I249*H249,2)</f>
        <v>0</v>
      </c>
      <c r="K249" s="224" t="s">
        <v>140</v>
      </c>
      <c r="L249" s="41"/>
      <c r="M249" s="229" t="s">
        <v>1</v>
      </c>
      <c r="N249" s="230" t="s">
        <v>42</v>
      </c>
      <c r="O249" s="84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AR249" s="233" t="s">
        <v>215</v>
      </c>
      <c r="AT249" s="233" t="s">
        <v>136</v>
      </c>
      <c r="AU249" s="233" t="s">
        <v>87</v>
      </c>
      <c r="AY249" s="15" t="s">
        <v>133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5" t="s">
        <v>85</v>
      </c>
      <c r="BK249" s="234">
        <f>ROUND(I249*H249,2)</f>
        <v>0</v>
      </c>
      <c r="BL249" s="15" t="s">
        <v>215</v>
      </c>
      <c r="BM249" s="233" t="s">
        <v>438</v>
      </c>
    </row>
    <row r="250" s="11" customFormat="1" ht="22.8" customHeight="1">
      <c r="B250" s="206"/>
      <c r="C250" s="207"/>
      <c r="D250" s="208" t="s">
        <v>76</v>
      </c>
      <c r="E250" s="220" t="s">
        <v>439</v>
      </c>
      <c r="F250" s="220" t="s">
        <v>440</v>
      </c>
      <c r="G250" s="207"/>
      <c r="H250" s="207"/>
      <c r="I250" s="210"/>
      <c r="J250" s="221">
        <f>BK250</f>
        <v>0</v>
      </c>
      <c r="K250" s="207"/>
      <c r="L250" s="212"/>
      <c r="M250" s="213"/>
      <c r="N250" s="214"/>
      <c r="O250" s="214"/>
      <c r="P250" s="215">
        <f>SUM(P251:P261)</f>
        <v>0</v>
      </c>
      <c r="Q250" s="214"/>
      <c r="R250" s="215">
        <f>SUM(R251:R261)</f>
        <v>0.160524</v>
      </c>
      <c r="S250" s="214"/>
      <c r="T250" s="216">
        <f>SUM(T251:T261)</f>
        <v>0</v>
      </c>
      <c r="AR250" s="217" t="s">
        <v>87</v>
      </c>
      <c r="AT250" s="218" t="s">
        <v>76</v>
      </c>
      <c r="AU250" s="218" t="s">
        <v>85</v>
      </c>
      <c r="AY250" s="217" t="s">
        <v>133</v>
      </c>
      <c r="BK250" s="219">
        <f>SUM(BK251:BK261)</f>
        <v>0</v>
      </c>
    </row>
    <row r="251" s="1" customFormat="1" ht="16.5" customHeight="1">
      <c r="B251" s="36"/>
      <c r="C251" s="222" t="s">
        <v>441</v>
      </c>
      <c r="D251" s="222" t="s">
        <v>136</v>
      </c>
      <c r="E251" s="223" t="s">
        <v>442</v>
      </c>
      <c r="F251" s="224" t="s">
        <v>443</v>
      </c>
      <c r="G251" s="225" t="s">
        <v>139</v>
      </c>
      <c r="H251" s="226">
        <v>7.7999999999999998</v>
      </c>
      <c r="I251" s="227"/>
      <c r="J251" s="228">
        <f>ROUND(I251*H251,2)</f>
        <v>0</v>
      </c>
      <c r="K251" s="224" t="s">
        <v>140</v>
      </c>
      <c r="L251" s="41"/>
      <c r="M251" s="229" t="s">
        <v>1</v>
      </c>
      <c r="N251" s="230" t="s">
        <v>42</v>
      </c>
      <c r="O251" s="84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AR251" s="233" t="s">
        <v>215</v>
      </c>
      <c r="AT251" s="233" t="s">
        <v>136</v>
      </c>
      <c r="AU251" s="233" t="s">
        <v>87</v>
      </c>
      <c r="AY251" s="15" t="s">
        <v>133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5" t="s">
        <v>85</v>
      </c>
      <c r="BK251" s="234">
        <f>ROUND(I251*H251,2)</f>
        <v>0</v>
      </c>
      <c r="BL251" s="15" t="s">
        <v>215</v>
      </c>
      <c r="BM251" s="233" t="s">
        <v>444</v>
      </c>
    </row>
    <row r="252" s="12" customFormat="1">
      <c r="B252" s="235"/>
      <c r="C252" s="236"/>
      <c r="D252" s="237" t="s">
        <v>143</v>
      </c>
      <c r="E252" s="238" t="s">
        <v>1</v>
      </c>
      <c r="F252" s="239" t="s">
        <v>445</v>
      </c>
      <c r="G252" s="236"/>
      <c r="H252" s="240">
        <v>7.7999999999999998</v>
      </c>
      <c r="I252" s="241"/>
      <c r="J252" s="236"/>
      <c r="K252" s="236"/>
      <c r="L252" s="242"/>
      <c r="M252" s="243"/>
      <c r="N252" s="244"/>
      <c r="O252" s="244"/>
      <c r="P252" s="244"/>
      <c r="Q252" s="244"/>
      <c r="R252" s="244"/>
      <c r="S252" s="244"/>
      <c r="T252" s="245"/>
      <c r="AT252" s="246" t="s">
        <v>143</v>
      </c>
      <c r="AU252" s="246" t="s">
        <v>87</v>
      </c>
      <c r="AV252" s="12" t="s">
        <v>87</v>
      </c>
      <c r="AW252" s="12" t="s">
        <v>33</v>
      </c>
      <c r="AX252" s="12" t="s">
        <v>85</v>
      </c>
      <c r="AY252" s="246" t="s">
        <v>133</v>
      </c>
    </row>
    <row r="253" s="1" customFormat="1" ht="16.5" customHeight="1">
      <c r="B253" s="36"/>
      <c r="C253" s="222" t="s">
        <v>446</v>
      </c>
      <c r="D253" s="222" t="s">
        <v>136</v>
      </c>
      <c r="E253" s="223" t="s">
        <v>447</v>
      </c>
      <c r="F253" s="224" t="s">
        <v>448</v>
      </c>
      <c r="G253" s="225" t="s">
        <v>139</v>
      </c>
      <c r="H253" s="226">
        <v>7.7999999999999998</v>
      </c>
      <c r="I253" s="227"/>
      <c r="J253" s="228">
        <f>ROUND(I253*H253,2)</f>
        <v>0</v>
      </c>
      <c r="K253" s="224" t="s">
        <v>140</v>
      </c>
      <c r="L253" s="41"/>
      <c r="M253" s="229" t="s">
        <v>1</v>
      </c>
      <c r="N253" s="230" t="s">
        <v>42</v>
      </c>
      <c r="O253" s="84"/>
      <c r="P253" s="231">
        <f>O253*H253</f>
        <v>0</v>
      </c>
      <c r="Q253" s="231">
        <v>0.00029999999999999997</v>
      </c>
      <c r="R253" s="231">
        <f>Q253*H253</f>
        <v>0.0023399999999999996</v>
      </c>
      <c r="S253" s="231">
        <v>0</v>
      </c>
      <c r="T253" s="232">
        <f>S253*H253</f>
        <v>0</v>
      </c>
      <c r="AR253" s="233" t="s">
        <v>215</v>
      </c>
      <c r="AT253" s="233" t="s">
        <v>136</v>
      </c>
      <c r="AU253" s="233" t="s">
        <v>87</v>
      </c>
      <c r="AY253" s="15" t="s">
        <v>133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5" t="s">
        <v>85</v>
      </c>
      <c r="BK253" s="234">
        <f>ROUND(I253*H253,2)</f>
        <v>0</v>
      </c>
      <c r="BL253" s="15" t="s">
        <v>215</v>
      </c>
      <c r="BM253" s="233" t="s">
        <v>449</v>
      </c>
    </row>
    <row r="254" s="12" customFormat="1">
      <c r="B254" s="235"/>
      <c r="C254" s="236"/>
      <c r="D254" s="237" t="s">
        <v>143</v>
      </c>
      <c r="E254" s="238" t="s">
        <v>1</v>
      </c>
      <c r="F254" s="239" t="s">
        <v>445</v>
      </c>
      <c r="G254" s="236"/>
      <c r="H254" s="240">
        <v>7.7999999999999998</v>
      </c>
      <c r="I254" s="241"/>
      <c r="J254" s="236"/>
      <c r="K254" s="236"/>
      <c r="L254" s="242"/>
      <c r="M254" s="243"/>
      <c r="N254" s="244"/>
      <c r="O254" s="244"/>
      <c r="P254" s="244"/>
      <c r="Q254" s="244"/>
      <c r="R254" s="244"/>
      <c r="S254" s="244"/>
      <c r="T254" s="245"/>
      <c r="AT254" s="246" t="s">
        <v>143</v>
      </c>
      <c r="AU254" s="246" t="s">
        <v>87</v>
      </c>
      <c r="AV254" s="12" t="s">
        <v>87</v>
      </c>
      <c r="AW254" s="12" t="s">
        <v>33</v>
      </c>
      <c r="AX254" s="12" t="s">
        <v>85</v>
      </c>
      <c r="AY254" s="246" t="s">
        <v>133</v>
      </c>
    </row>
    <row r="255" s="1" customFormat="1" ht="24" customHeight="1">
      <c r="B255" s="36"/>
      <c r="C255" s="222" t="s">
        <v>450</v>
      </c>
      <c r="D255" s="222" t="s">
        <v>136</v>
      </c>
      <c r="E255" s="223" t="s">
        <v>451</v>
      </c>
      <c r="F255" s="224" t="s">
        <v>452</v>
      </c>
      <c r="G255" s="225" t="s">
        <v>139</v>
      </c>
      <c r="H255" s="226">
        <v>7.7999999999999998</v>
      </c>
      <c r="I255" s="227"/>
      <c r="J255" s="228">
        <f>ROUND(I255*H255,2)</f>
        <v>0</v>
      </c>
      <c r="K255" s="224" t="s">
        <v>140</v>
      </c>
      <c r="L255" s="41"/>
      <c r="M255" s="229" t="s">
        <v>1</v>
      </c>
      <c r="N255" s="230" t="s">
        <v>42</v>
      </c>
      <c r="O255" s="84"/>
      <c r="P255" s="231">
        <f>O255*H255</f>
        <v>0</v>
      </c>
      <c r="Q255" s="231">
        <v>0.0073000000000000001</v>
      </c>
      <c r="R255" s="231">
        <f>Q255*H255</f>
        <v>0.056939999999999998</v>
      </c>
      <c r="S255" s="231">
        <v>0</v>
      </c>
      <c r="T255" s="232">
        <f>S255*H255</f>
        <v>0</v>
      </c>
      <c r="AR255" s="233" t="s">
        <v>215</v>
      </c>
      <c r="AT255" s="233" t="s">
        <v>136</v>
      </c>
      <c r="AU255" s="233" t="s">
        <v>87</v>
      </c>
      <c r="AY255" s="15" t="s">
        <v>133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5" t="s">
        <v>85</v>
      </c>
      <c r="BK255" s="234">
        <f>ROUND(I255*H255,2)</f>
        <v>0</v>
      </c>
      <c r="BL255" s="15" t="s">
        <v>215</v>
      </c>
      <c r="BM255" s="233" t="s">
        <v>453</v>
      </c>
    </row>
    <row r="256" s="12" customFormat="1">
      <c r="B256" s="235"/>
      <c r="C256" s="236"/>
      <c r="D256" s="237" t="s">
        <v>143</v>
      </c>
      <c r="E256" s="238" t="s">
        <v>1</v>
      </c>
      <c r="F256" s="239" t="s">
        <v>445</v>
      </c>
      <c r="G256" s="236"/>
      <c r="H256" s="240">
        <v>7.7999999999999998</v>
      </c>
      <c r="I256" s="241"/>
      <c r="J256" s="236"/>
      <c r="K256" s="236"/>
      <c r="L256" s="242"/>
      <c r="M256" s="243"/>
      <c r="N256" s="244"/>
      <c r="O256" s="244"/>
      <c r="P256" s="244"/>
      <c r="Q256" s="244"/>
      <c r="R256" s="244"/>
      <c r="S256" s="244"/>
      <c r="T256" s="245"/>
      <c r="AT256" s="246" t="s">
        <v>143</v>
      </c>
      <c r="AU256" s="246" t="s">
        <v>87</v>
      </c>
      <c r="AV256" s="12" t="s">
        <v>87</v>
      </c>
      <c r="AW256" s="12" t="s">
        <v>33</v>
      </c>
      <c r="AX256" s="12" t="s">
        <v>85</v>
      </c>
      <c r="AY256" s="246" t="s">
        <v>133</v>
      </c>
    </row>
    <row r="257" s="1" customFormat="1" ht="16.5" customHeight="1">
      <c r="B257" s="36"/>
      <c r="C257" s="258" t="s">
        <v>454</v>
      </c>
      <c r="D257" s="258" t="s">
        <v>225</v>
      </c>
      <c r="E257" s="259" t="s">
        <v>455</v>
      </c>
      <c r="F257" s="260" t="s">
        <v>456</v>
      </c>
      <c r="G257" s="261" t="s">
        <v>139</v>
      </c>
      <c r="H257" s="262">
        <v>8.5800000000000001</v>
      </c>
      <c r="I257" s="263"/>
      <c r="J257" s="264">
        <f>ROUND(I257*H257,2)</f>
        <v>0</v>
      </c>
      <c r="K257" s="260" t="s">
        <v>140</v>
      </c>
      <c r="L257" s="265"/>
      <c r="M257" s="266" t="s">
        <v>1</v>
      </c>
      <c r="N257" s="267" t="s">
        <v>42</v>
      </c>
      <c r="O257" s="84"/>
      <c r="P257" s="231">
        <f>O257*H257</f>
        <v>0</v>
      </c>
      <c r="Q257" s="231">
        <v>0.0118</v>
      </c>
      <c r="R257" s="231">
        <f>Q257*H257</f>
        <v>0.101244</v>
      </c>
      <c r="S257" s="231">
        <v>0</v>
      </c>
      <c r="T257" s="232">
        <f>S257*H257</f>
        <v>0</v>
      </c>
      <c r="AR257" s="233" t="s">
        <v>254</v>
      </c>
      <c r="AT257" s="233" t="s">
        <v>225</v>
      </c>
      <c r="AU257" s="233" t="s">
        <v>87</v>
      </c>
      <c r="AY257" s="15" t="s">
        <v>133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5" t="s">
        <v>85</v>
      </c>
      <c r="BK257" s="234">
        <f>ROUND(I257*H257,2)</f>
        <v>0</v>
      </c>
      <c r="BL257" s="15" t="s">
        <v>215</v>
      </c>
      <c r="BM257" s="233" t="s">
        <v>457</v>
      </c>
    </row>
    <row r="258" s="12" customFormat="1">
      <c r="B258" s="235"/>
      <c r="C258" s="236"/>
      <c r="D258" s="237" t="s">
        <v>143</v>
      </c>
      <c r="E258" s="236"/>
      <c r="F258" s="239" t="s">
        <v>458</v>
      </c>
      <c r="G258" s="236"/>
      <c r="H258" s="240">
        <v>8.5800000000000001</v>
      </c>
      <c r="I258" s="241"/>
      <c r="J258" s="236"/>
      <c r="K258" s="236"/>
      <c r="L258" s="242"/>
      <c r="M258" s="243"/>
      <c r="N258" s="244"/>
      <c r="O258" s="244"/>
      <c r="P258" s="244"/>
      <c r="Q258" s="244"/>
      <c r="R258" s="244"/>
      <c r="S258" s="244"/>
      <c r="T258" s="245"/>
      <c r="AT258" s="246" t="s">
        <v>143</v>
      </c>
      <c r="AU258" s="246" t="s">
        <v>87</v>
      </c>
      <c r="AV258" s="12" t="s">
        <v>87</v>
      </c>
      <c r="AW258" s="12" t="s">
        <v>4</v>
      </c>
      <c r="AX258" s="12" t="s">
        <v>85</v>
      </c>
      <c r="AY258" s="246" t="s">
        <v>133</v>
      </c>
    </row>
    <row r="259" s="1" customFormat="1" ht="24" customHeight="1">
      <c r="B259" s="36"/>
      <c r="C259" s="222" t="s">
        <v>459</v>
      </c>
      <c r="D259" s="222" t="s">
        <v>136</v>
      </c>
      <c r="E259" s="223" t="s">
        <v>460</v>
      </c>
      <c r="F259" s="224" t="s">
        <v>461</v>
      </c>
      <c r="G259" s="225" t="s">
        <v>139</v>
      </c>
      <c r="H259" s="226">
        <v>7.7999999999999998</v>
      </c>
      <c r="I259" s="227"/>
      <c r="J259" s="228">
        <f>ROUND(I259*H259,2)</f>
        <v>0</v>
      </c>
      <c r="K259" s="224" t="s">
        <v>140</v>
      </c>
      <c r="L259" s="41"/>
      <c r="M259" s="229" t="s">
        <v>1</v>
      </c>
      <c r="N259" s="230" t="s">
        <v>42</v>
      </c>
      <c r="O259" s="84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AR259" s="233" t="s">
        <v>215</v>
      </c>
      <c r="AT259" s="233" t="s">
        <v>136</v>
      </c>
      <c r="AU259" s="233" t="s">
        <v>87</v>
      </c>
      <c r="AY259" s="15" t="s">
        <v>133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5" t="s">
        <v>85</v>
      </c>
      <c r="BK259" s="234">
        <f>ROUND(I259*H259,2)</f>
        <v>0</v>
      </c>
      <c r="BL259" s="15" t="s">
        <v>215</v>
      </c>
      <c r="BM259" s="233" t="s">
        <v>462</v>
      </c>
    </row>
    <row r="260" s="1" customFormat="1" ht="24" customHeight="1">
      <c r="B260" s="36"/>
      <c r="C260" s="222" t="s">
        <v>463</v>
      </c>
      <c r="D260" s="222" t="s">
        <v>136</v>
      </c>
      <c r="E260" s="223" t="s">
        <v>464</v>
      </c>
      <c r="F260" s="224" t="s">
        <v>465</v>
      </c>
      <c r="G260" s="225" t="s">
        <v>139</v>
      </c>
      <c r="H260" s="226">
        <v>7.7999999999999998</v>
      </c>
      <c r="I260" s="227"/>
      <c r="J260" s="228">
        <f>ROUND(I260*H260,2)</f>
        <v>0</v>
      </c>
      <c r="K260" s="224" t="s">
        <v>140</v>
      </c>
      <c r="L260" s="41"/>
      <c r="M260" s="229" t="s">
        <v>1</v>
      </c>
      <c r="N260" s="230" t="s">
        <v>42</v>
      </c>
      <c r="O260" s="84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AR260" s="233" t="s">
        <v>215</v>
      </c>
      <c r="AT260" s="233" t="s">
        <v>136</v>
      </c>
      <c r="AU260" s="233" t="s">
        <v>87</v>
      </c>
      <c r="AY260" s="15" t="s">
        <v>133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5" t="s">
        <v>85</v>
      </c>
      <c r="BK260" s="234">
        <f>ROUND(I260*H260,2)</f>
        <v>0</v>
      </c>
      <c r="BL260" s="15" t="s">
        <v>215</v>
      </c>
      <c r="BM260" s="233" t="s">
        <v>466</v>
      </c>
    </row>
    <row r="261" s="1" customFormat="1" ht="24" customHeight="1">
      <c r="B261" s="36"/>
      <c r="C261" s="222" t="s">
        <v>467</v>
      </c>
      <c r="D261" s="222" t="s">
        <v>136</v>
      </c>
      <c r="E261" s="223" t="s">
        <v>468</v>
      </c>
      <c r="F261" s="224" t="s">
        <v>469</v>
      </c>
      <c r="G261" s="225" t="s">
        <v>166</v>
      </c>
      <c r="H261" s="226">
        <v>0.161</v>
      </c>
      <c r="I261" s="227"/>
      <c r="J261" s="228">
        <f>ROUND(I261*H261,2)</f>
        <v>0</v>
      </c>
      <c r="K261" s="224" t="s">
        <v>140</v>
      </c>
      <c r="L261" s="41"/>
      <c r="M261" s="229" t="s">
        <v>1</v>
      </c>
      <c r="N261" s="230" t="s">
        <v>42</v>
      </c>
      <c r="O261" s="84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AR261" s="233" t="s">
        <v>215</v>
      </c>
      <c r="AT261" s="233" t="s">
        <v>136</v>
      </c>
      <c r="AU261" s="233" t="s">
        <v>87</v>
      </c>
      <c r="AY261" s="15" t="s">
        <v>133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5" t="s">
        <v>85</v>
      </c>
      <c r="BK261" s="234">
        <f>ROUND(I261*H261,2)</f>
        <v>0</v>
      </c>
      <c r="BL261" s="15" t="s">
        <v>215</v>
      </c>
      <c r="BM261" s="233" t="s">
        <v>470</v>
      </c>
    </row>
    <row r="262" s="11" customFormat="1" ht="22.8" customHeight="1">
      <c r="B262" s="206"/>
      <c r="C262" s="207"/>
      <c r="D262" s="208" t="s">
        <v>76</v>
      </c>
      <c r="E262" s="220" t="s">
        <v>471</v>
      </c>
      <c r="F262" s="220" t="s">
        <v>472</v>
      </c>
      <c r="G262" s="207"/>
      <c r="H262" s="207"/>
      <c r="I262" s="210"/>
      <c r="J262" s="221">
        <f>BK262</f>
        <v>0</v>
      </c>
      <c r="K262" s="207"/>
      <c r="L262" s="212"/>
      <c r="M262" s="213"/>
      <c r="N262" s="214"/>
      <c r="O262" s="214"/>
      <c r="P262" s="215">
        <f>SUM(P263:P269)</f>
        <v>0</v>
      </c>
      <c r="Q262" s="214"/>
      <c r="R262" s="215">
        <f>SUM(R263:R269)</f>
        <v>0.0013500000000000001</v>
      </c>
      <c r="S262" s="214"/>
      <c r="T262" s="216">
        <f>SUM(T263:T269)</f>
        <v>0</v>
      </c>
      <c r="AR262" s="217" t="s">
        <v>87</v>
      </c>
      <c r="AT262" s="218" t="s">
        <v>76</v>
      </c>
      <c r="AU262" s="218" t="s">
        <v>85</v>
      </c>
      <c r="AY262" s="217" t="s">
        <v>133</v>
      </c>
      <c r="BK262" s="219">
        <f>SUM(BK263:BK269)</f>
        <v>0</v>
      </c>
    </row>
    <row r="263" s="1" customFormat="1" ht="24" customHeight="1">
      <c r="B263" s="36"/>
      <c r="C263" s="222" t="s">
        <v>473</v>
      </c>
      <c r="D263" s="222" t="s">
        <v>136</v>
      </c>
      <c r="E263" s="223" t="s">
        <v>474</v>
      </c>
      <c r="F263" s="224" t="s">
        <v>475</v>
      </c>
      <c r="G263" s="225" t="s">
        <v>139</v>
      </c>
      <c r="H263" s="226">
        <v>3</v>
      </c>
      <c r="I263" s="227"/>
      <c r="J263" s="228">
        <f>ROUND(I263*H263,2)</f>
        <v>0</v>
      </c>
      <c r="K263" s="224" t="s">
        <v>140</v>
      </c>
      <c r="L263" s="41"/>
      <c r="M263" s="229" t="s">
        <v>1</v>
      </c>
      <c r="N263" s="230" t="s">
        <v>42</v>
      </c>
      <c r="O263" s="84"/>
      <c r="P263" s="231">
        <f>O263*H263</f>
        <v>0</v>
      </c>
      <c r="Q263" s="231">
        <v>6.9999999999999994E-05</v>
      </c>
      <c r="R263" s="231">
        <f>Q263*H263</f>
        <v>0.00020999999999999998</v>
      </c>
      <c r="S263" s="231">
        <v>0</v>
      </c>
      <c r="T263" s="232">
        <f>S263*H263</f>
        <v>0</v>
      </c>
      <c r="AR263" s="233" t="s">
        <v>215</v>
      </c>
      <c r="AT263" s="233" t="s">
        <v>136</v>
      </c>
      <c r="AU263" s="233" t="s">
        <v>87</v>
      </c>
      <c r="AY263" s="15" t="s">
        <v>133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5" t="s">
        <v>85</v>
      </c>
      <c r="BK263" s="234">
        <f>ROUND(I263*H263,2)</f>
        <v>0</v>
      </c>
      <c r="BL263" s="15" t="s">
        <v>215</v>
      </c>
      <c r="BM263" s="233" t="s">
        <v>476</v>
      </c>
    </row>
    <row r="264" s="12" customFormat="1">
      <c r="B264" s="235"/>
      <c r="C264" s="236"/>
      <c r="D264" s="237" t="s">
        <v>143</v>
      </c>
      <c r="E264" s="238" t="s">
        <v>1</v>
      </c>
      <c r="F264" s="239" t="s">
        <v>477</v>
      </c>
      <c r="G264" s="236"/>
      <c r="H264" s="240">
        <v>3</v>
      </c>
      <c r="I264" s="241"/>
      <c r="J264" s="236"/>
      <c r="K264" s="236"/>
      <c r="L264" s="242"/>
      <c r="M264" s="243"/>
      <c r="N264" s="244"/>
      <c r="O264" s="244"/>
      <c r="P264" s="244"/>
      <c r="Q264" s="244"/>
      <c r="R264" s="244"/>
      <c r="S264" s="244"/>
      <c r="T264" s="245"/>
      <c r="AT264" s="246" t="s">
        <v>143</v>
      </c>
      <c r="AU264" s="246" t="s">
        <v>87</v>
      </c>
      <c r="AV264" s="12" t="s">
        <v>87</v>
      </c>
      <c r="AW264" s="12" t="s">
        <v>33</v>
      </c>
      <c r="AX264" s="12" t="s">
        <v>85</v>
      </c>
      <c r="AY264" s="246" t="s">
        <v>133</v>
      </c>
    </row>
    <row r="265" s="1" customFormat="1" ht="16.5" customHeight="1">
      <c r="B265" s="36"/>
      <c r="C265" s="222" t="s">
        <v>478</v>
      </c>
      <c r="D265" s="222" t="s">
        <v>136</v>
      </c>
      <c r="E265" s="223" t="s">
        <v>479</v>
      </c>
      <c r="F265" s="224" t="s">
        <v>480</v>
      </c>
      <c r="G265" s="225" t="s">
        <v>139</v>
      </c>
      <c r="H265" s="226">
        <v>3</v>
      </c>
      <c r="I265" s="227"/>
      <c r="J265" s="228">
        <f>ROUND(I265*H265,2)</f>
        <v>0</v>
      </c>
      <c r="K265" s="224" t="s">
        <v>140</v>
      </c>
      <c r="L265" s="41"/>
      <c r="M265" s="229" t="s">
        <v>1</v>
      </c>
      <c r="N265" s="230" t="s">
        <v>42</v>
      </c>
      <c r="O265" s="84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AR265" s="233" t="s">
        <v>215</v>
      </c>
      <c r="AT265" s="233" t="s">
        <v>136</v>
      </c>
      <c r="AU265" s="233" t="s">
        <v>87</v>
      </c>
      <c r="AY265" s="15" t="s">
        <v>133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5" t="s">
        <v>85</v>
      </c>
      <c r="BK265" s="234">
        <f>ROUND(I265*H265,2)</f>
        <v>0</v>
      </c>
      <c r="BL265" s="15" t="s">
        <v>215</v>
      </c>
      <c r="BM265" s="233" t="s">
        <v>481</v>
      </c>
    </row>
    <row r="266" s="1" customFormat="1" ht="24" customHeight="1">
      <c r="B266" s="36"/>
      <c r="C266" s="222" t="s">
        <v>482</v>
      </c>
      <c r="D266" s="222" t="s">
        <v>136</v>
      </c>
      <c r="E266" s="223" t="s">
        <v>483</v>
      </c>
      <c r="F266" s="224" t="s">
        <v>484</v>
      </c>
      <c r="G266" s="225" t="s">
        <v>139</v>
      </c>
      <c r="H266" s="226">
        <v>3</v>
      </c>
      <c r="I266" s="227"/>
      <c r="J266" s="228">
        <f>ROUND(I266*H266,2)</f>
        <v>0</v>
      </c>
      <c r="K266" s="224" t="s">
        <v>140</v>
      </c>
      <c r="L266" s="41"/>
      <c r="M266" s="229" t="s">
        <v>1</v>
      </c>
      <c r="N266" s="230" t="s">
        <v>42</v>
      </c>
      <c r="O266" s="84"/>
      <c r="P266" s="231">
        <f>O266*H266</f>
        <v>0</v>
      </c>
      <c r="Q266" s="231">
        <v>0.00013999999999999999</v>
      </c>
      <c r="R266" s="231">
        <f>Q266*H266</f>
        <v>0.00041999999999999996</v>
      </c>
      <c r="S266" s="231">
        <v>0</v>
      </c>
      <c r="T266" s="232">
        <f>S266*H266</f>
        <v>0</v>
      </c>
      <c r="AR266" s="233" t="s">
        <v>215</v>
      </c>
      <c r="AT266" s="233" t="s">
        <v>136</v>
      </c>
      <c r="AU266" s="233" t="s">
        <v>87</v>
      </c>
      <c r="AY266" s="15" t="s">
        <v>133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5" t="s">
        <v>85</v>
      </c>
      <c r="BK266" s="234">
        <f>ROUND(I266*H266,2)</f>
        <v>0</v>
      </c>
      <c r="BL266" s="15" t="s">
        <v>215</v>
      </c>
      <c r="BM266" s="233" t="s">
        <v>485</v>
      </c>
    </row>
    <row r="267" s="1" customFormat="1" ht="24" customHeight="1">
      <c r="B267" s="36"/>
      <c r="C267" s="222" t="s">
        <v>486</v>
      </c>
      <c r="D267" s="222" t="s">
        <v>136</v>
      </c>
      <c r="E267" s="223" t="s">
        <v>487</v>
      </c>
      <c r="F267" s="224" t="s">
        <v>488</v>
      </c>
      <c r="G267" s="225" t="s">
        <v>139</v>
      </c>
      <c r="H267" s="226">
        <v>6</v>
      </c>
      <c r="I267" s="227"/>
      <c r="J267" s="228">
        <f>ROUND(I267*H267,2)</f>
        <v>0</v>
      </c>
      <c r="K267" s="224" t="s">
        <v>140</v>
      </c>
      <c r="L267" s="41"/>
      <c r="M267" s="229" t="s">
        <v>1</v>
      </c>
      <c r="N267" s="230" t="s">
        <v>42</v>
      </c>
      <c r="O267" s="84"/>
      <c r="P267" s="231">
        <f>O267*H267</f>
        <v>0</v>
      </c>
      <c r="Q267" s="231">
        <v>0.00012</v>
      </c>
      <c r="R267" s="231">
        <f>Q267*H267</f>
        <v>0.00072000000000000005</v>
      </c>
      <c r="S267" s="231">
        <v>0</v>
      </c>
      <c r="T267" s="232">
        <f>S267*H267</f>
        <v>0</v>
      </c>
      <c r="AR267" s="233" t="s">
        <v>215</v>
      </c>
      <c r="AT267" s="233" t="s">
        <v>136</v>
      </c>
      <c r="AU267" s="233" t="s">
        <v>87</v>
      </c>
      <c r="AY267" s="15" t="s">
        <v>133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5" t="s">
        <v>85</v>
      </c>
      <c r="BK267" s="234">
        <f>ROUND(I267*H267,2)</f>
        <v>0</v>
      </c>
      <c r="BL267" s="15" t="s">
        <v>215</v>
      </c>
      <c r="BM267" s="233" t="s">
        <v>489</v>
      </c>
    </row>
    <row r="268" s="1" customFormat="1">
      <c r="B268" s="36"/>
      <c r="C268" s="37"/>
      <c r="D268" s="237" t="s">
        <v>280</v>
      </c>
      <c r="E268" s="37"/>
      <c r="F268" s="268" t="s">
        <v>490</v>
      </c>
      <c r="G268" s="37"/>
      <c r="H268" s="37"/>
      <c r="I268" s="137"/>
      <c r="J268" s="37"/>
      <c r="K268" s="37"/>
      <c r="L268" s="41"/>
      <c r="M268" s="269"/>
      <c r="N268" s="84"/>
      <c r="O268" s="84"/>
      <c r="P268" s="84"/>
      <c r="Q268" s="84"/>
      <c r="R268" s="84"/>
      <c r="S268" s="84"/>
      <c r="T268" s="85"/>
      <c r="AT268" s="15" t="s">
        <v>280</v>
      </c>
      <c r="AU268" s="15" t="s">
        <v>87</v>
      </c>
    </row>
    <row r="269" s="12" customFormat="1">
      <c r="B269" s="235"/>
      <c r="C269" s="236"/>
      <c r="D269" s="237" t="s">
        <v>143</v>
      </c>
      <c r="E269" s="236"/>
      <c r="F269" s="239" t="s">
        <v>491</v>
      </c>
      <c r="G269" s="236"/>
      <c r="H269" s="240">
        <v>6</v>
      </c>
      <c r="I269" s="241"/>
      <c r="J269" s="236"/>
      <c r="K269" s="236"/>
      <c r="L269" s="242"/>
      <c r="M269" s="243"/>
      <c r="N269" s="244"/>
      <c r="O269" s="244"/>
      <c r="P269" s="244"/>
      <c r="Q269" s="244"/>
      <c r="R269" s="244"/>
      <c r="S269" s="244"/>
      <c r="T269" s="245"/>
      <c r="AT269" s="246" t="s">
        <v>143</v>
      </c>
      <c r="AU269" s="246" t="s">
        <v>87</v>
      </c>
      <c r="AV269" s="12" t="s">
        <v>87</v>
      </c>
      <c r="AW269" s="12" t="s">
        <v>4</v>
      </c>
      <c r="AX269" s="12" t="s">
        <v>85</v>
      </c>
      <c r="AY269" s="246" t="s">
        <v>133</v>
      </c>
    </row>
    <row r="270" s="11" customFormat="1" ht="22.8" customHeight="1">
      <c r="B270" s="206"/>
      <c r="C270" s="207"/>
      <c r="D270" s="208" t="s">
        <v>76</v>
      </c>
      <c r="E270" s="220" t="s">
        <v>492</v>
      </c>
      <c r="F270" s="220" t="s">
        <v>493</v>
      </c>
      <c r="G270" s="207"/>
      <c r="H270" s="207"/>
      <c r="I270" s="210"/>
      <c r="J270" s="221">
        <f>BK270</f>
        <v>0</v>
      </c>
      <c r="K270" s="207"/>
      <c r="L270" s="212"/>
      <c r="M270" s="213"/>
      <c r="N270" s="214"/>
      <c r="O270" s="214"/>
      <c r="P270" s="215">
        <f>SUM(P271:P280)</f>
        <v>0</v>
      </c>
      <c r="Q270" s="214"/>
      <c r="R270" s="215">
        <f>SUM(R271:R280)</f>
        <v>0.045530000000000001</v>
      </c>
      <c r="S270" s="214"/>
      <c r="T270" s="216">
        <f>SUM(T271:T280)</f>
        <v>0</v>
      </c>
      <c r="AR270" s="217" t="s">
        <v>87</v>
      </c>
      <c r="AT270" s="218" t="s">
        <v>76</v>
      </c>
      <c r="AU270" s="218" t="s">
        <v>85</v>
      </c>
      <c r="AY270" s="217" t="s">
        <v>133</v>
      </c>
      <c r="BK270" s="219">
        <f>SUM(BK271:BK280)</f>
        <v>0</v>
      </c>
    </row>
    <row r="271" s="1" customFormat="1" ht="24" customHeight="1">
      <c r="B271" s="36"/>
      <c r="C271" s="222" t="s">
        <v>494</v>
      </c>
      <c r="D271" s="222" t="s">
        <v>136</v>
      </c>
      <c r="E271" s="223" t="s">
        <v>495</v>
      </c>
      <c r="F271" s="224" t="s">
        <v>496</v>
      </c>
      <c r="G271" s="225" t="s">
        <v>139</v>
      </c>
      <c r="H271" s="226">
        <v>92</v>
      </c>
      <c r="I271" s="227"/>
      <c r="J271" s="228">
        <f>ROUND(I271*H271,2)</f>
        <v>0</v>
      </c>
      <c r="K271" s="224" t="s">
        <v>140</v>
      </c>
      <c r="L271" s="41"/>
      <c r="M271" s="229" t="s">
        <v>1</v>
      </c>
      <c r="N271" s="230" t="s">
        <v>42</v>
      </c>
      <c r="O271" s="84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AR271" s="233" t="s">
        <v>215</v>
      </c>
      <c r="AT271" s="233" t="s">
        <v>136</v>
      </c>
      <c r="AU271" s="233" t="s">
        <v>87</v>
      </c>
      <c r="AY271" s="15" t="s">
        <v>133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5" t="s">
        <v>85</v>
      </c>
      <c r="BK271" s="234">
        <f>ROUND(I271*H271,2)</f>
        <v>0</v>
      </c>
      <c r="BL271" s="15" t="s">
        <v>215</v>
      </c>
      <c r="BM271" s="233" t="s">
        <v>497</v>
      </c>
    </row>
    <row r="272" s="12" customFormat="1">
      <c r="B272" s="235"/>
      <c r="C272" s="236"/>
      <c r="D272" s="237" t="s">
        <v>143</v>
      </c>
      <c r="E272" s="238" t="s">
        <v>1</v>
      </c>
      <c r="F272" s="239" t="s">
        <v>498</v>
      </c>
      <c r="G272" s="236"/>
      <c r="H272" s="240">
        <v>92</v>
      </c>
      <c r="I272" s="241"/>
      <c r="J272" s="236"/>
      <c r="K272" s="236"/>
      <c r="L272" s="242"/>
      <c r="M272" s="243"/>
      <c r="N272" s="244"/>
      <c r="O272" s="244"/>
      <c r="P272" s="244"/>
      <c r="Q272" s="244"/>
      <c r="R272" s="244"/>
      <c r="S272" s="244"/>
      <c r="T272" s="245"/>
      <c r="AT272" s="246" t="s">
        <v>143</v>
      </c>
      <c r="AU272" s="246" t="s">
        <v>87</v>
      </c>
      <c r="AV272" s="12" t="s">
        <v>87</v>
      </c>
      <c r="AW272" s="12" t="s">
        <v>33</v>
      </c>
      <c r="AX272" s="12" t="s">
        <v>85</v>
      </c>
      <c r="AY272" s="246" t="s">
        <v>133</v>
      </c>
    </row>
    <row r="273" s="1" customFormat="1" ht="24" customHeight="1">
      <c r="B273" s="36"/>
      <c r="C273" s="222" t="s">
        <v>499</v>
      </c>
      <c r="D273" s="222" t="s">
        <v>136</v>
      </c>
      <c r="E273" s="223" t="s">
        <v>500</v>
      </c>
      <c r="F273" s="224" t="s">
        <v>501</v>
      </c>
      <c r="G273" s="225" t="s">
        <v>139</v>
      </c>
      <c r="H273" s="226">
        <v>17.280000000000001</v>
      </c>
      <c r="I273" s="227"/>
      <c r="J273" s="228">
        <f>ROUND(I273*H273,2)</f>
        <v>0</v>
      </c>
      <c r="K273" s="224" t="s">
        <v>140</v>
      </c>
      <c r="L273" s="41"/>
      <c r="M273" s="229" t="s">
        <v>1</v>
      </c>
      <c r="N273" s="230" t="s">
        <v>42</v>
      </c>
      <c r="O273" s="84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AR273" s="233" t="s">
        <v>215</v>
      </c>
      <c r="AT273" s="233" t="s">
        <v>136</v>
      </c>
      <c r="AU273" s="233" t="s">
        <v>87</v>
      </c>
      <c r="AY273" s="15" t="s">
        <v>133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5" t="s">
        <v>85</v>
      </c>
      <c r="BK273" s="234">
        <f>ROUND(I273*H273,2)</f>
        <v>0</v>
      </c>
      <c r="BL273" s="15" t="s">
        <v>215</v>
      </c>
      <c r="BM273" s="233" t="s">
        <v>502</v>
      </c>
    </row>
    <row r="274" s="12" customFormat="1">
      <c r="B274" s="235"/>
      <c r="C274" s="236"/>
      <c r="D274" s="237" t="s">
        <v>143</v>
      </c>
      <c r="E274" s="238" t="s">
        <v>1</v>
      </c>
      <c r="F274" s="239" t="s">
        <v>503</v>
      </c>
      <c r="G274" s="236"/>
      <c r="H274" s="240">
        <v>17.280000000000001</v>
      </c>
      <c r="I274" s="241"/>
      <c r="J274" s="236"/>
      <c r="K274" s="236"/>
      <c r="L274" s="242"/>
      <c r="M274" s="243"/>
      <c r="N274" s="244"/>
      <c r="O274" s="244"/>
      <c r="P274" s="244"/>
      <c r="Q274" s="244"/>
      <c r="R274" s="244"/>
      <c r="S274" s="244"/>
      <c r="T274" s="245"/>
      <c r="AT274" s="246" t="s">
        <v>143</v>
      </c>
      <c r="AU274" s="246" t="s">
        <v>87</v>
      </c>
      <c r="AV274" s="12" t="s">
        <v>87</v>
      </c>
      <c r="AW274" s="12" t="s">
        <v>33</v>
      </c>
      <c r="AX274" s="12" t="s">
        <v>85</v>
      </c>
      <c r="AY274" s="246" t="s">
        <v>133</v>
      </c>
    </row>
    <row r="275" s="1" customFormat="1" ht="16.5" customHeight="1">
      <c r="B275" s="36"/>
      <c r="C275" s="258" t="s">
        <v>504</v>
      </c>
      <c r="D275" s="258" t="s">
        <v>225</v>
      </c>
      <c r="E275" s="259" t="s">
        <v>505</v>
      </c>
      <c r="F275" s="260" t="s">
        <v>506</v>
      </c>
      <c r="G275" s="261" t="s">
        <v>139</v>
      </c>
      <c r="H275" s="262">
        <v>18.143999999999998</v>
      </c>
      <c r="I275" s="263"/>
      <c r="J275" s="264">
        <f>ROUND(I275*H275,2)</f>
        <v>0</v>
      </c>
      <c r="K275" s="260" t="s">
        <v>140</v>
      </c>
      <c r="L275" s="265"/>
      <c r="M275" s="266" t="s">
        <v>1</v>
      </c>
      <c r="N275" s="267" t="s">
        <v>42</v>
      </c>
      <c r="O275" s="84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AR275" s="233" t="s">
        <v>254</v>
      </c>
      <c r="AT275" s="233" t="s">
        <v>225</v>
      </c>
      <c r="AU275" s="233" t="s">
        <v>87</v>
      </c>
      <c r="AY275" s="15" t="s">
        <v>133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5" t="s">
        <v>85</v>
      </c>
      <c r="BK275" s="234">
        <f>ROUND(I275*H275,2)</f>
        <v>0</v>
      </c>
      <c r="BL275" s="15" t="s">
        <v>215</v>
      </c>
      <c r="BM275" s="233" t="s">
        <v>507</v>
      </c>
    </row>
    <row r="276" s="12" customFormat="1">
      <c r="B276" s="235"/>
      <c r="C276" s="236"/>
      <c r="D276" s="237" t="s">
        <v>143</v>
      </c>
      <c r="E276" s="236"/>
      <c r="F276" s="239" t="s">
        <v>508</v>
      </c>
      <c r="G276" s="236"/>
      <c r="H276" s="240">
        <v>18.143999999999998</v>
      </c>
      <c r="I276" s="241"/>
      <c r="J276" s="236"/>
      <c r="K276" s="236"/>
      <c r="L276" s="242"/>
      <c r="M276" s="243"/>
      <c r="N276" s="244"/>
      <c r="O276" s="244"/>
      <c r="P276" s="244"/>
      <c r="Q276" s="244"/>
      <c r="R276" s="244"/>
      <c r="S276" s="244"/>
      <c r="T276" s="245"/>
      <c r="AT276" s="246" t="s">
        <v>143</v>
      </c>
      <c r="AU276" s="246" t="s">
        <v>87</v>
      </c>
      <c r="AV276" s="12" t="s">
        <v>87</v>
      </c>
      <c r="AW276" s="12" t="s">
        <v>4</v>
      </c>
      <c r="AX276" s="12" t="s">
        <v>85</v>
      </c>
      <c r="AY276" s="246" t="s">
        <v>133</v>
      </c>
    </row>
    <row r="277" s="1" customFormat="1" ht="24" customHeight="1">
      <c r="B277" s="36"/>
      <c r="C277" s="222" t="s">
        <v>509</v>
      </c>
      <c r="D277" s="222" t="s">
        <v>136</v>
      </c>
      <c r="E277" s="223" t="s">
        <v>510</v>
      </c>
      <c r="F277" s="224" t="s">
        <v>511</v>
      </c>
      <c r="G277" s="225" t="s">
        <v>139</v>
      </c>
      <c r="H277" s="226">
        <v>92</v>
      </c>
      <c r="I277" s="227"/>
      <c r="J277" s="228">
        <f>ROUND(I277*H277,2)</f>
        <v>0</v>
      </c>
      <c r="K277" s="224" t="s">
        <v>140</v>
      </c>
      <c r="L277" s="41"/>
      <c r="M277" s="229" t="s">
        <v>1</v>
      </c>
      <c r="N277" s="230" t="s">
        <v>42</v>
      </c>
      <c r="O277" s="84"/>
      <c r="P277" s="231">
        <f>O277*H277</f>
        <v>0</v>
      </c>
      <c r="Q277" s="231">
        <v>0.00020000000000000001</v>
      </c>
      <c r="R277" s="231">
        <f>Q277*H277</f>
        <v>0.0184</v>
      </c>
      <c r="S277" s="231">
        <v>0</v>
      </c>
      <c r="T277" s="232">
        <f>S277*H277</f>
        <v>0</v>
      </c>
      <c r="AR277" s="233" t="s">
        <v>215</v>
      </c>
      <c r="AT277" s="233" t="s">
        <v>136</v>
      </c>
      <c r="AU277" s="233" t="s">
        <v>87</v>
      </c>
      <c r="AY277" s="15" t="s">
        <v>133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5" t="s">
        <v>85</v>
      </c>
      <c r="BK277" s="234">
        <f>ROUND(I277*H277,2)</f>
        <v>0</v>
      </c>
      <c r="BL277" s="15" t="s">
        <v>215</v>
      </c>
      <c r="BM277" s="233" t="s">
        <v>512</v>
      </c>
    </row>
    <row r="278" s="1" customFormat="1" ht="24" customHeight="1">
      <c r="B278" s="36"/>
      <c r="C278" s="222" t="s">
        <v>513</v>
      </c>
      <c r="D278" s="222" t="s">
        <v>136</v>
      </c>
      <c r="E278" s="223" t="s">
        <v>514</v>
      </c>
      <c r="F278" s="224" t="s">
        <v>515</v>
      </c>
      <c r="G278" s="225" t="s">
        <v>139</v>
      </c>
      <c r="H278" s="226">
        <v>45</v>
      </c>
      <c r="I278" s="227"/>
      <c r="J278" s="228">
        <f>ROUND(I278*H278,2)</f>
        <v>0</v>
      </c>
      <c r="K278" s="224" t="s">
        <v>140</v>
      </c>
      <c r="L278" s="41"/>
      <c r="M278" s="229" t="s">
        <v>1</v>
      </c>
      <c r="N278" s="230" t="s">
        <v>42</v>
      </c>
      <c r="O278" s="84"/>
      <c r="P278" s="231">
        <f>O278*H278</f>
        <v>0</v>
      </c>
      <c r="Q278" s="231">
        <v>1.0000000000000001E-05</v>
      </c>
      <c r="R278" s="231">
        <f>Q278*H278</f>
        <v>0.00045000000000000004</v>
      </c>
      <c r="S278" s="231">
        <v>0</v>
      </c>
      <c r="T278" s="232">
        <f>S278*H278</f>
        <v>0</v>
      </c>
      <c r="AR278" s="233" t="s">
        <v>215</v>
      </c>
      <c r="AT278" s="233" t="s">
        <v>136</v>
      </c>
      <c r="AU278" s="233" t="s">
        <v>87</v>
      </c>
      <c r="AY278" s="15" t="s">
        <v>133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5" t="s">
        <v>85</v>
      </c>
      <c r="BK278" s="234">
        <f>ROUND(I278*H278,2)</f>
        <v>0</v>
      </c>
      <c r="BL278" s="15" t="s">
        <v>215</v>
      </c>
      <c r="BM278" s="233" t="s">
        <v>516</v>
      </c>
    </row>
    <row r="279" s="12" customFormat="1">
      <c r="B279" s="235"/>
      <c r="C279" s="236"/>
      <c r="D279" s="237" t="s">
        <v>143</v>
      </c>
      <c r="E279" s="238" t="s">
        <v>1</v>
      </c>
      <c r="F279" s="239" t="s">
        <v>374</v>
      </c>
      <c r="G279" s="236"/>
      <c r="H279" s="240">
        <v>45</v>
      </c>
      <c r="I279" s="241"/>
      <c r="J279" s="236"/>
      <c r="K279" s="236"/>
      <c r="L279" s="242"/>
      <c r="M279" s="243"/>
      <c r="N279" s="244"/>
      <c r="O279" s="244"/>
      <c r="P279" s="244"/>
      <c r="Q279" s="244"/>
      <c r="R279" s="244"/>
      <c r="S279" s="244"/>
      <c r="T279" s="245"/>
      <c r="AT279" s="246" t="s">
        <v>143</v>
      </c>
      <c r="AU279" s="246" t="s">
        <v>87</v>
      </c>
      <c r="AV279" s="12" t="s">
        <v>87</v>
      </c>
      <c r="AW279" s="12" t="s">
        <v>33</v>
      </c>
      <c r="AX279" s="12" t="s">
        <v>85</v>
      </c>
      <c r="AY279" s="246" t="s">
        <v>133</v>
      </c>
    </row>
    <row r="280" s="1" customFormat="1" ht="24" customHeight="1">
      <c r="B280" s="36"/>
      <c r="C280" s="222" t="s">
        <v>517</v>
      </c>
      <c r="D280" s="222" t="s">
        <v>136</v>
      </c>
      <c r="E280" s="223" t="s">
        <v>518</v>
      </c>
      <c r="F280" s="224" t="s">
        <v>519</v>
      </c>
      <c r="G280" s="225" t="s">
        <v>139</v>
      </c>
      <c r="H280" s="226">
        <v>92</v>
      </c>
      <c r="I280" s="227"/>
      <c r="J280" s="228">
        <f>ROUND(I280*H280,2)</f>
        <v>0</v>
      </c>
      <c r="K280" s="224" t="s">
        <v>140</v>
      </c>
      <c r="L280" s="41"/>
      <c r="M280" s="270" t="s">
        <v>1</v>
      </c>
      <c r="N280" s="271" t="s">
        <v>42</v>
      </c>
      <c r="O280" s="272"/>
      <c r="P280" s="273">
        <f>O280*H280</f>
        <v>0</v>
      </c>
      <c r="Q280" s="273">
        <v>0.00029</v>
      </c>
      <c r="R280" s="273">
        <f>Q280*H280</f>
        <v>0.026679999999999999</v>
      </c>
      <c r="S280" s="273">
        <v>0</v>
      </c>
      <c r="T280" s="274">
        <f>S280*H280</f>
        <v>0</v>
      </c>
      <c r="AR280" s="233" t="s">
        <v>215</v>
      </c>
      <c r="AT280" s="233" t="s">
        <v>136</v>
      </c>
      <c r="AU280" s="233" t="s">
        <v>87</v>
      </c>
      <c r="AY280" s="15" t="s">
        <v>133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5" t="s">
        <v>85</v>
      </c>
      <c r="BK280" s="234">
        <f>ROUND(I280*H280,2)</f>
        <v>0</v>
      </c>
      <c r="BL280" s="15" t="s">
        <v>215</v>
      </c>
      <c r="BM280" s="233" t="s">
        <v>520</v>
      </c>
    </row>
    <row r="281" s="1" customFormat="1" ht="6.96" customHeight="1">
      <c r="B281" s="59"/>
      <c r="C281" s="60"/>
      <c r="D281" s="60"/>
      <c r="E281" s="60"/>
      <c r="F281" s="60"/>
      <c r="G281" s="60"/>
      <c r="H281" s="60"/>
      <c r="I281" s="171"/>
      <c r="J281" s="60"/>
      <c r="K281" s="60"/>
      <c r="L281" s="41"/>
    </row>
  </sheetData>
  <sheetProtection sheet="1" autoFilter="0" formatColumns="0" formatRows="0" objects="1" scenarios="1" spinCount="100000" saltValue="mtB3kFXygep/Xmd0rLNB2ldfatwHnbtRgQMm5tzb1fFvw6XylpuCb8F1UJc01oNgvWp3bOGdHxkGFovUasb/8Q==" hashValue="ZKeUCPJrtpkZBijAZWE4HAYJJSkn1FfJ+pYuxvJtlmwIkKpzQVaEDfpIOEiR/Gt3wwWa44Loi6oKZtkPOBOUSA==" algorithmName="SHA-512" password="CC35"/>
  <autoFilter ref="C131:K280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87</v>
      </c>
    </row>
    <row r="4" ht="24.96" customHeight="1">
      <c r="B4" s="18"/>
      <c r="D4" s="133" t="s">
        <v>94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Zámecké nám. 46 - stavební úpravy nebytového prostoru</v>
      </c>
      <c r="F7" s="135"/>
      <c r="G7" s="135"/>
      <c r="H7" s="135"/>
      <c r="L7" s="18"/>
    </row>
    <row r="8" s="1" customFormat="1" ht="12" customHeight="1">
      <c r="B8" s="41"/>
      <c r="D8" s="135" t="s">
        <v>95</v>
      </c>
      <c r="I8" s="137"/>
      <c r="L8" s="41"/>
    </row>
    <row r="9" s="1" customFormat="1" ht="36.96" customHeight="1">
      <c r="B9" s="41"/>
      <c r="E9" s="138" t="s">
        <v>521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522</v>
      </c>
      <c r="I12" s="140" t="s">
        <v>22</v>
      </c>
      <c r="J12" s="141" t="str">
        <f>'Rekapitulace stavby'!AN8</f>
        <v>14. 5. 2019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30</v>
      </c>
      <c r="I20" s="140" t="s">
        <v>25</v>
      </c>
      <c r="J20" s="139" t="s">
        <v>31</v>
      </c>
      <c r="L20" s="41"/>
    </row>
    <row r="21" s="1" customFormat="1" ht="18" customHeight="1">
      <c r="B21" s="41"/>
      <c r="E21" s="139" t="s">
        <v>32</v>
      </c>
      <c r="I21" s="140" t="s">
        <v>27</v>
      </c>
      <c r="J21" s="139" t="s">
        <v>1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34</v>
      </c>
      <c r="I23" s="140" t="s">
        <v>25</v>
      </c>
      <c r="J23" s="139" t="s">
        <v>1</v>
      </c>
      <c r="L23" s="41"/>
    </row>
    <row r="24" s="1" customFormat="1" ht="18" customHeight="1">
      <c r="B24" s="41"/>
      <c r="E24" s="139" t="s">
        <v>523</v>
      </c>
      <c r="I24" s="140" t="s">
        <v>27</v>
      </c>
      <c r="J24" s="139" t="s">
        <v>1</v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36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37</v>
      </c>
      <c r="I30" s="137"/>
      <c r="J30" s="147">
        <f>ROUND(J129,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39</v>
      </c>
      <c r="I32" s="149" t="s">
        <v>38</v>
      </c>
      <c r="J32" s="148" t="s">
        <v>40</v>
      </c>
      <c r="L32" s="41"/>
    </row>
    <row r="33" s="1" customFormat="1" ht="14.4" customHeight="1">
      <c r="B33" s="41"/>
      <c r="D33" s="150" t="s">
        <v>41</v>
      </c>
      <c r="E33" s="135" t="s">
        <v>42</v>
      </c>
      <c r="F33" s="151">
        <f>ROUND((SUM(BE129:BE264)),  2)</f>
        <v>0</v>
      </c>
      <c r="I33" s="152">
        <v>0.20999999999999999</v>
      </c>
      <c r="J33" s="151">
        <f>ROUND(((SUM(BE129:BE264))*I33),  2)</f>
        <v>0</v>
      </c>
      <c r="L33" s="41"/>
    </row>
    <row r="34" s="1" customFormat="1" ht="14.4" customHeight="1">
      <c r="B34" s="41"/>
      <c r="E34" s="135" t="s">
        <v>43</v>
      </c>
      <c r="F34" s="151">
        <f>ROUND((SUM(BF129:BF264)),  2)</f>
        <v>0</v>
      </c>
      <c r="I34" s="152">
        <v>0.14999999999999999</v>
      </c>
      <c r="J34" s="151">
        <f>ROUND(((SUM(BF129:BF264))*I34),  2)</f>
        <v>0</v>
      </c>
      <c r="L34" s="41"/>
    </row>
    <row r="35" hidden="1" s="1" customFormat="1" ht="14.4" customHeight="1">
      <c r="B35" s="41"/>
      <c r="E35" s="135" t="s">
        <v>44</v>
      </c>
      <c r="F35" s="151">
        <f>ROUND((SUM(BG129:BG264)),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45</v>
      </c>
      <c r="F36" s="151">
        <f>ROUND((SUM(BH129:BH264)),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46</v>
      </c>
      <c r="F37" s="151">
        <f>ROUND((SUM(BI129:BI264)),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50</v>
      </c>
      <c r="E50" s="162"/>
      <c r="F50" s="162"/>
      <c r="G50" s="161" t="s">
        <v>51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52</v>
      </c>
      <c r="E61" s="165"/>
      <c r="F61" s="166" t="s">
        <v>53</v>
      </c>
      <c r="G61" s="164" t="s">
        <v>52</v>
      </c>
      <c r="H61" s="165"/>
      <c r="I61" s="167"/>
      <c r="J61" s="168" t="s">
        <v>53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54</v>
      </c>
      <c r="E65" s="162"/>
      <c r="F65" s="162"/>
      <c r="G65" s="161" t="s">
        <v>55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52</v>
      </c>
      <c r="E76" s="165"/>
      <c r="F76" s="166" t="s">
        <v>53</v>
      </c>
      <c r="G76" s="164" t="s">
        <v>52</v>
      </c>
      <c r="H76" s="165"/>
      <c r="I76" s="167"/>
      <c r="J76" s="168" t="s">
        <v>53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97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Zámecké nám. 46 - stavební úpravy nebytového prostoru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95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SO02 - silnoproudá elektrotechnika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k.ú. Frýdek</v>
      </c>
      <c r="G89" s="37"/>
      <c r="H89" s="37"/>
      <c r="I89" s="140" t="s">
        <v>22</v>
      </c>
      <c r="J89" s="72" t="str">
        <f>IF(J12="","",J12)</f>
        <v>14. 5. 2019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Statutární město Frýdek-Místek</v>
      </c>
      <c r="G91" s="37"/>
      <c r="H91" s="37"/>
      <c r="I91" s="140" t="s">
        <v>30</v>
      </c>
      <c r="J91" s="34" t="str">
        <f>E21</f>
        <v>CIVIL PROJECTS s.r.o.</v>
      </c>
      <c r="K91" s="37"/>
      <c r="L91" s="41"/>
    </row>
    <row r="92" s="1" customFormat="1" ht="27.9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34</v>
      </c>
      <c r="J92" s="34" t="str">
        <f>E24</f>
        <v>Zdeněk HLOŽANKA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98</v>
      </c>
      <c r="D94" s="177"/>
      <c r="E94" s="177"/>
      <c r="F94" s="177"/>
      <c r="G94" s="177"/>
      <c r="H94" s="177"/>
      <c r="I94" s="178"/>
      <c r="J94" s="179" t="s">
        <v>99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100</v>
      </c>
      <c r="D96" s="37"/>
      <c r="E96" s="37"/>
      <c r="F96" s="37"/>
      <c r="G96" s="37"/>
      <c r="H96" s="37"/>
      <c r="I96" s="137"/>
      <c r="J96" s="103">
        <f>J129</f>
        <v>0</v>
      </c>
      <c r="K96" s="37"/>
      <c r="L96" s="41"/>
      <c r="AU96" s="15" t="s">
        <v>101</v>
      </c>
    </row>
    <row r="97" s="8" customFormat="1" ht="24.96" customHeight="1">
      <c r="B97" s="181"/>
      <c r="C97" s="182"/>
      <c r="D97" s="183" t="s">
        <v>524</v>
      </c>
      <c r="E97" s="184"/>
      <c r="F97" s="184"/>
      <c r="G97" s="184"/>
      <c r="H97" s="184"/>
      <c r="I97" s="185"/>
      <c r="J97" s="186">
        <f>J130</f>
        <v>0</v>
      </c>
      <c r="K97" s="182"/>
      <c r="L97" s="187"/>
    </row>
    <row r="98" s="9" customFormat="1" ht="19.92" customHeight="1">
      <c r="B98" s="188"/>
      <c r="C98" s="189"/>
      <c r="D98" s="190" t="s">
        <v>525</v>
      </c>
      <c r="E98" s="191"/>
      <c r="F98" s="191"/>
      <c r="G98" s="191"/>
      <c r="H98" s="191"/>
      <c r="I98" s="192"/>
      <c r="J98" s="193">
        <f>J131</f>
        <v>0</v>
      </c>
      <c r="K98" s="189"/>
      <c r="L98" s="194"/>
    </row>
    <row r="99" s="9" customFormat="1" ht="19.92" customHeight="1">
      <c r="B99" s="188"/>
      <c r="C99" s="189"/>
      <c r="D99" s="190" t="s">
        <v>526</v>
      </c>
      <c r="E99" s="191"/>
      <c r="F99" s="191"/>
      <c r="G99" s="191"/>
      <c r="H99" s="191"/>
      <c r="I99" s="192"/>
      <c r="J99" s="193">
        <f>J135</f>
        <v>0</v>
      </c>
      <c r="K99" s="189"/>
      <c r="L99" s="194"/>
    </row>
    <row r="100" s="8" customFormat="1" ht="24.96" customHeight="1">
      <c r="B100" s="181"/>
      <c r="C100" s="182"/>
      <c r="D100" s="183" t="s">
        <v>102</v>
      </c>
      <c r="E100" s="184"/>
      <c r="F100" s="184"/>
      <c r="G100" s="184"/>
      <c r="H100" s="184"/>
      <c r="I100" s="185"/>
      <c r="J100" s="186">
        <f>J138</f>
        <v>0</v>
      </c>
      <c r="K100" s="182"/>
      <c r="L100" s="187"/>
    </row>
    <row r="101" s="9" customFormat="1" ht="19.92" customHeight="1">
      <c r="B101" s="188"/>
      <c r="C101" s="189"/>
      <c r="D101" s="190" t="s">
        <v>105</v>
      </c>
      <c r="E101" s="191"/>
      <c r="F101" s="191"/>
      <c r="G101" s="191"/>
      <c r="H101" s="191"/>
      <c r="I101" s="192"/>
      <c r="J101" s="193">
        <f>J139</f>
        <v>0</v>
      </c>
      <c r="K101" s="189"/>
      <c r="L101" s="194"/>
    </row>
    <row r="102" s="9" customFormat="1" ht="19.92" customHeight="1">
      <c r="B102" s="188"/>
      <c r="C102" s="189"/>
      <c r="D102" s="190" t="s">
        <v>527</v>
      </c>
      <c r="E102" s="191"/>
      <c r="F102" s="191"/>
      <c r="G102" s="191"/>
      <c r="H102" s="191"/>
      <c r="I102" s="192"/>
      <c r="J102" s="193">
        <f>J141</f>
        <v>0</v>
      </c>
      <c r="K102" s="189"/>
      <c r="L102" s="194"/>
    </row>
    <row r="103" s="9" customFormat="1" ht="19.92" customHeight="1">
      <c r="B103" s="188"/>
      <c r="C103" s="189"/>
      <c r="D103" s="190" t="s">
        <v>107</v>
      </c>
      <c r="E103" s="191"/>
      <c r="F103" s="191"/>
      <c r="G103" s="191"/>
      <c r="H103" s="191"/>
      <c r="I103" s="192"/>
      <c r="J103" s="193">
        <f>J151</f>
        <v>0</v>
      </c>
      <c r="K103" s="189"/>
      <c r="L103" s="194"/>
    </row>
    <row r="104" s="8" customFormat="1" ht="24.96" customHeight="1">
      <c r="B104" s="181"/>
      <c r="C104" s="182"/>
      <c r="D104" s="183" t="s">
        <v>109</v>
      </c>
      <c r="E104" s="184"/>
      <c r="F104" s="184"/>
      <c r="G104" s="184"/>
      <c r="H104" s="184"/>
      <c r="I104" s="185"/>
      <c r="J104" s="186">
        <f>J157</f>
        <v>0</v>
      </c>
      <c r="K104" s="182"/>
      <c r="L104" s="187"/>
    </row>
    <row r="105" s="9" customFormat="1" ht="19.92" customHeight="1">
      <c r="B105" s="188"/>
      <c r="C105" s="189"/>
      <c r="D105" s="190" t="s">
        <v>528</v>
      </c>
      <c r="E105" s="191"/>
      <c r="F105" s="191"/>
      <c r="G105" s="191"/>
      <c r="H105" s="191"/>
      <c r="I105" s="192"/>
      <c r="J105" s="193">
        <f>J158</f>
        <v>0</v>
      </c>
      <c r="K105" s="189"/>
      <c r="L105" s="194"/>
    </row>
    <row r="106" s="9" customFormat="1" ht="19.92" customHeight="1">
      <c r="B106" s="188"/>
      <c r="C106" s="189"/>
      <c r="D106" s="190" t="s">
        <v>529</v>
      </c>
      <c r="E106" s="191"/>
      <c r="F106" s="191"/>
      <c r="G106" s="191"/>
      <c r="H106" s="191"/>
      <c r="I106" s="192"/>
      <c r="J106" s="193">
        <f>J219</f>
        <v>0</v>
      </c>
      <c r="K106" s="189"/>
      <c r="L106" s="194"/>
    </row>
    <row r="107" s="9" customFormat="1" ht="19.92" customHeight="1">
      <c r="B107" s="188"/>
      <c r="C107" s="189"/>
      <c r="D107" s="190" t="s">
        <v>530</v>
      </c>
      <c r="E107" s="191"/>
      <c r="F107" s="191"/>
      <c r="G107" s="191"/>
      <c r="H107" s="191"/>
      <c r="I107" s="192"/>
      <c r="J107" s="193">
        <f>J224</f>
        <v>0</v>
      </c>
      <c r="K107" s="189"/>
      <c r="L107" s="194"/>
    </row>
    <row r="108" s="9" customFormat="1" ht="19.92" customHeight="1">
      <c r="B108" s="188"/>
      <c r="C108" s="189"/>
      <c r="D108" s="190" t="s">
        <v>531</v>
      </c>
      <c r="E108" s="191"/>
      <c r="F108" s="191"/>
      <c r="G108" s="191"/>
      <c r="H108" s="191"/>
      <c r="I108" s="192"/>
      <c r="J108" s="193">
        <f>J238</f>
        <v>0</v>
      </c>
      <c r="K108" s="189"/>
      <c r="L108" s="194"/>
    </row>
    <row r="109" s="9" customFormat="1" ht="19.92" customHeight="1">
      <c r="B109" s="188"/>
      <c r="C109" s="189"/>
      <c r="D109" s="190" t="s">
        <v>532</v>
      </c>
      <c r="E109" s="191"/>
      <c r="F109" s="191"/>
      <c r="G109" s="191"/>
      <c r="H109" s="191"/>
      <c r="I109" s="192"/>
      <c r="J109" s="193">
        <f>J254</f>
        <v>0</v>
      </c>
      <c r="K109" s="189"/>
      <c r="L109" s="194"/>
    </row>
    <row r="110" s="1" customFormat="1" ht="21.84" customHeight="1">
      <c r="B110" s="36"/>
      <c r="C110" s="37"/>
      <c r="D110" s="37"/>
      <c r="E110" s="37"/>
      <c r="F110" s="37"/>
      <c r="G110" s="37"/>
      <c r="H110" s="37"/>
      <c r="I110" s="137"/>
      <c r="J110" s="37"/>
      <c r="K110" s="37"/>
      <c r="L110" s="41"/>
    </row>
    <row r="111" s="1" customFormat="1" ht="6.96" customHeight="1">
      <c r="B111" s="59"/>
      <c r="C111" s="60"/>
      <c r="D111" s="60"/>
      <c r="E111" s="60"/>
      <c r="F111" s="60"/>
      <c r="G111" s="60"/>
      <c r="H111" s="60"/>
      <c r="I111" s="171"/>
      <c r="J111" s="60"/>
      <c r="K111" s="60"/>
      <c r="L111" s="41"/>
    </row>
    <row r="115" s="1" customFormat="1" ht="6.96" customHeight="1">
      <c r="B115" s="61"/>
      <c r="C115" s="62"/>
      <c r="D115" s="62"/>
      <c r="E115" s="62"/>
      <c r="F115" s="62"/>
      <c r="G115" s="62"/>
      <c r="H115" s="62"/>
      <c r="I115" s="174"/>
      <c r="J115" s="62"/>
      <c r="K115" s="62"/>
      <c r="L115" s="41"/>
    </row>
    <row r="116" s="1" customFormat="1" ht="24.96" customHeight="1">
      <c r="B116" s="36"/>
      <c r="C116" s="21" t="s">
        <v>118</v>
      </c>
      <c r="D116" s="37"/>
      <c r="E116" s="37"/>
      <c r="F116" s="37"/>
      <c r="G116" s="37"/>
      <c r="H116" s="37"/>
      <c r="I116" s="137"/>
      <c r="J116" s="37"/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37"/>
      <c r="J117" s="37"/>
      <c r="K117" s="37"/>
      <c r="L117" s="41"/>
    </row>
    <row r="118" s="1" customFormat="1" ht="12" customHeight="1">
      <c r="B118" s="36"/>
      <c r="C118" s="30" t="s">
        <v>16</v>
      </c>
      <c r="D118" s="37"/>
      <c r="E118" s="37"/>
      <c r="F118" s="37"/>
      <c r="G118" s="37"/>
      <c r="H118" s="37"/>
      <c r="I118" s="137"/>
      <c r="J118" s="37"/>
      <c r="K118" s="37"/>
      <c r="L118" s="41"/>
    </row>
    <row r="119" s="1" customFormat="1" ht="16.5" customHeight="1">
      <c r="B119" s="36"/>
      <c r="C119" s="37"/>
      <c r="D119" s="37"/>
      <c r="E119" s="175" t="str">
        <f>E7</f>
        <v>Zámecké nám. 46 - stavební úpravy nebytového prostoru</v>
      </c>
      <c r="F119" s="30"/>
      <c r="G119" s="30"/>
      <c r="H119" s="30"/>
      <c r="I119" s="137"/>
      <c r="J119" s="37"/>
      <c r="K119" s="37"/>
      <c r="L119" s="41"/>
    </row>
    <row r="120" s="1" customFormat="1" ht="12" customHeight="1">
      <c r="B120" s="36"/>
      <c r="C120" s="30" t="s">
        <v>95</v>
      </c>
      <c r="D120" s="37"/>
      <c r="E120" s="37"/>
      <c r="F120" s="37"/>
      <c r="G120" s="37"/>
      <c r="H120" s="37"/>
      <c r="I120" s="137"/>
      <c r="J120" s="37"/>
      <c r="K120" s="37"/>
      <c r="L120" s="41"/>
    </row>
    <row r="121" s="1" customFormat="1" ht="16.5" customHeight="1">
      <c r="B121" s="36"/>
      <c r="C121" s="37"/>
      <c r="D121" s="37"/>
      <c r="E121" s="69" t="str">
        <f>E9</f>
        <v>SO02 - silnoproudá elektrotechnika</v>
      </c>
      <c r="F121" s="37"/>
      <c r="G121" s="37"/>
      <c r="H121" s="37"/>
      <c r="I121" s="137"/>
      <c r="J121" s="37"/>
      <c r="K121" s="37"/>
      <c r="L121" s="41"/>
    </row>
    <row r="122" s="1" customFormat="1" ht="6.96" customHeight="1">
      <c r="B122" s="36"/>
      <c r="C122" s="37"/>
      <c r="D122" s="37"/>
      <c r="E122" s="37"/>
      <c r="F122" s="37"/>
      <c r="G122" s="37"/>
      <c r="H122" s="37"/>
      <c r="I122" s="137"/>
      <c r="J122" s="37"/>
      <c r="K122" s="37"/>
      <c r="L122" s="41"/>
    </row>
    <row r="123" s="1" customFormat="1" ht="12" customHeight="1">
      <c r="B123" s="36"/>
      <c r="C123" s="30" t="s">
        <v>20</v>
      </c>
      <c r="D123" s="37"/>
      <c r="E123" s="37"/>
      <c r="F123" s="25" t="str">
        <f>F12</f>
        <v>k.ú. Frýdek</v>
      </c>
      <c r="G123" s="37"/>
      <c r="H123" s="37"/>
      <c r="I123" s="140" t="s">
        <v>22</v>
      </c>
      <c r="J123" s="72" t="str">
        <f>IF(J12="","",J12)</f>
        <v>14. 5. 2019</v>
      </c>
      <c r="K123" s="37"/>
      <c r="L123" s="41"/>
    </row>
    <row r="124" s="1" customFormat="1" ht="6.96" customHeight="1">
      <c r="B124" s="36"/>
      <c r="C124" s="37"/>
      <c r="D124" s="37"/>
      <c r="E124" s="37"/>
      <c r="F124" s="37"/>
      <c r="G124" s="37"/>
      <c r="H124" s="37"/>
      <c r="I124" s="137"/>
      <c r="J124" s="37"/>
      <c r="K124" s="37"/>
      <c r="L124" s="41"/>
    </row>
    <row r="125" s="1" customFormat="1" ht="27.9" customHeight="1">
      <c r="B125" s="36"/>
      <c r="C125" s="30" t="s">
        <v>24</v>
      </c>
      <c r="D125" s="37"/>
      <c r="E125" s="37"/>
      <c r="F125" s="25" t="str">
        <f>E15</f>
        <v>Statutární město Frýdek-Místek</v>
      </c>
      <c r="G125" s="37"/>
      <c r="H125" s="37"/>
      <c r="I125" s="140" t="s">
        <v>30</v>
      </c>
      <c r="J125" s="34" t="str">
        <f>E21</f>
        <v>CIVIL PROJECTS s.r.o.</v>
      </c>
      <c r="K125" s="37"/>
      <c r="L125" s="41"/>
    </row>
    <row r="126" s="1" customFormat="1" ht="27.9" customHeight="1">
      <c r="B126" s="36"/>
      <c r="C126" s="30" t="s">
        <v>28</v>
      </c>
      <c r="D126" s="37"/>
      <c r="E126" s="37"/>
      <c r="F126" s="25" t="str">
        <f>IF(E18="","",E18)</f>
        <v>Vyplň údaj</v>
      </c>
      <c r="G126" s="37"/>
      <c r="H126" s="37"/>
      <c r="I126" s="140" t="s">
        <v>34</v>
      </c>
      <c r="J126" s="34" t="str">
        <f>E24</f>
        <v>Zdeněk HLOŽANKA</v>
      </c>
      <c r="K126" s="37"/>
      <c r="L126" s="41"/>
    </row>
    <row r="127" s="1" customFormat="1" ht="10.32" customHeight="1">
      <c r="B127" s="36"/>
      <c r="C127" s="37"/>
      <c r="D127" s="37"/>
      <c r="E127" s="37"/>
      <c r="F127" s="37"/>
      <c r="G127" s="37"/>
      <c r="H127" s="37"/>
      <c r="I127" s="137"/>
      <c r="J127" s="37"/>
      <c r="K127" s="37"/>
      <c r="L127" s="41"/>
    </row>
    <row r="128" s="10" customFormat="1" ht="29.28" customHeight="1">
      <c r="B128" s="195"/>
      <c r="C128" s="196" t="s">
        <v>119</v>
      </c>
      <c r="D128" s="197" t="s">
        <v>62</v>
      </c>
      <c r="E128" s="197" t="s">
        <v>58</v>
      </c>
      <c r="F128" s="197" t="s">
        <v>59</v>
      </c>
      <c r="G128" s="197" t="s">
        <v>120</v>
      </c>
      <c r="H128" s="197" t="s">
        <v>121</v>
      </c>
      <c r="I128" s="198" t="s">
        <v>122</v>
      </c>
      <c r="J128" s="199" t="s">
        <v>99</v>
      </c>
      <c r="K128" s="200" t="s">
        <v>123</v>
      </c>
      <c r="L128" s="201"/>
      <c r="M128" s="93" t="s">
        <v>1</v>
      </c>
      <c r="N128" s="94" t="s">
        <v>41</v>
      </c>
      <c r="O128" s="94" t="s">
        <v>124</v>
      </c>
      <c r="P128" s="94" t="s">
        <v>125</v>
      </c>
      <c r="Q128" s="94" t="s">
        <v>126</v>
      </c>
      <c r="R128" s="94" t="s">
        <v>127</v>
      </c>
      <c r="S128" s="94" t="s">
        <v>128</v>
      </c>
      <c r="T128" s="95" t="s">
        <v>129</v>
      </c>
    </row>
    <row r="129" s="1" customFormat="1" ht="22.8" customHeight="1">
      <c r="B129" s="36"/>
      <c r="C129" s="100" t="s">
        <v>130</v>
      </c>
      <c r="D129" s="37"/>
      <c r="E129" s="37"/>
      <c r="F129" s="37"/>
      <c r="G129" s="37"/>
      <c r="H129" s="37"/>
      <c r="I129" s="137"/>
      <c r="J129" s="202">
        <f>BK129</f>
        <v>0</v>
      </c>
      <c r="K129" s="37"/>
      <c r="L129" s="41"/>
      <c r="M129" s="96"/>
      <c r="N129" s="97"/>
      <c r="O129" s="97"/>
      <c r="P129" s="203">
        <f>P130+P138+P157</f>
        <v>0</v>
      </c>
      <c r="Q129" s="97"/>
      <c r="R129" s="203">
        <f>R130+R138+R157</f>
        <v>0.40237000000000001</v>
      </c>
      <c r="S129" s="97"/>
      <c r="T129" s="204">
        <f>T130+T138+T157</f>
        <v>0.3478</v>
      </c>
      <c r="AT129" s="15" t="s">
        <v>76</v>
      </c>
      <c r="AU129" s="15" t="s">
        <v>101</v>
      </c>
      <c r="BK129" s="205">
        <f>BK130+BK138+BK157</f>
        <v>0</v>
      </c>
    </row>
    <row r="130" s="11" customFormat="1" ht="25.92" customHeight="1">
      <c r="B130" s="206"/>
      <c r="C130" s="207"/>
      <c r="D130" s="208" t="s">
        <v>76</v>
      </c>
      <c r="E130" s="209" t="s">
        <v>225</v>
      </c>
      <c r="F130" s="209" t="s">
        <v>533</v>
      </c>
      <c r="G130" s="207"/>
      <c r="H130" s="207"/>
      <c r="I130" s="210"/>
      <c r="J130" s="211">
        <f>BK130</f>
        <v>0</v>
      </c>
      <c r="K130" s="207"/>
      <c r="L130" s="212"/>
      <c r="M130" s="213"/>
      <c r="N130" s="214"/>
      <c r="O130" s="214"/>
      <c r="P130" s="215">
        <f>P131+P135</f>
        <v>0</v>
      </c>
      <c r="Q130" s="214"/>
      <c r="R130" s="215">
        <f>R131+R135</f>
        <v>0</v>
      </c>
      <c r="S130" s="214"/>
      <c r="T130" s="216">
        <f>T131+T135</f>
        <v>0</v>
      </c>
      <c r="AR130" s="217" t="s">
        <v>77</v>
      </c>
      <c r="AT130" s="218" t="s">
        <v>76</v>
      </c>
      <c r="AU130" s="218" t="s">
        <v>77</v>
      </c>
      <c r="AY130" s="217" t="s">
        <v>133</v>
      </c>
      <c r="BK130" s="219">
        <f>BK131+BK135</f>
        <v>0</v>
      </c>
    </row>
    <row r="131" s="11" customFormat="1" ht="22.8" customHeight="1">
      <c r="B131" s="206"/>
      <c r="C131" s="207"/>
      <c r="D131" s="208" t="s">
        <v>76</v>
      </c>
      <c r="E131" s="220" t="s">
        <v>534</v>
      </c>
      <c r="F131" s="220" t="s">
        <v>535</v>
      </c>
      <c r="G131" s="207"/>
      <c r="H131" s="207"/>
      <c r="I131" s="210"/>
      <c r="J131" s="221">
        <f>BK131</f>
        <v>0</v>
      </c>
      <c r="K131" s="207"/>
      <c r="L131" s="212"/>
      <c r="M131" s="213"/>
      <c r="N131" s="214"/>
      <c r="O131" s="214"/>
      <c r="P131" s="215">
        <f>SUM(P132:P134)</f>
        <v>0</v>
      </c>
      <c r="Q131" s="214"/>
      <c r="R131" s="215">
        <f>SUM(R132:R134)</f>
        <v>0</v>
      </c>
      <c r="S131" s="214"/>
      <c r="T131" s="216">
        <f>SUM(T132:T134)</f>
        <v>0</v>
      </c>
      <c r="AR131" s="217" t="s">
        <v>77</v>
      </c>
      <c r="AT131" s="218" t="s">
        <v>76</v>
      </c>
      <c r="AU131" s="218" t="s">
        <v>85</v>
      </c>
      <c r="AY131" s="217" t="s">
        <v>133</v>
      </c>
      <c r="BK131" s="219">
        <f>SUM(BK132:BK134)</f>
        <v>0</v>
      </c>
    </row>
    <row r="132" s="1" customFormat="1" ht="36" customHeight="1">
      <c r="B132" s="36"/>
      <c r="C132" s="222" t="s">
        <v>85</v>
      </c>
      <c r="D132" s="222" t="s">
        <v>136</v>
      </c>
      <c r="E132" s="223" t="s">
        <v>536</v>
      </c>
      <c r="F132" s="224" t="s">
        <v>537</v>
      </c>
      <c r="G132" s="225" t="s">
        <v>538</v>
      </c>
      <c r="H132" s="226">
        <v>24</v>
      </c>
      <c r="I132" s="227"/>
      <c r="J132" s="228">
        <f>ROUND(I132*H132,2)</f>
        <v>0</v>
      </c>
      <c r="K132" s="224" t="s">
        <v>274</v>
      </c>
      <c r="L132" s="41"/>
      <c r="M132" s="229" t="s">
        <v>1</v>
      </c>
      <c r="N132" s="230" t="s">
        <v>42</v>
      </c>
      <c r="O132" s="84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33" t="s">
        <v>141</v>
      </c>
      <c r="AT132" s="233" t="s">
        <v>136</v>
      </c>
      <c r="AU132" s="233" t="s">
        <v>87</v>
      </c>
      <c r="AY132" s="15" t="s">
        <v>133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5" t="s">
        <v>85</v>
      </c>
      <c r="BK132" s="234">
        <f>ROUND(I132*H132,2)</f>
        <v>0</v>
      </c>
      <c r="BL132" s="15" t="s">
        <v>141</v>
      </c>
      <c r="BM132" s="233" t="s">
        <v>539</v>
      </c>
    </row>
    <row r="133" s="1" customFormat="1" ht="16.5" customHeight="1">
      <c r="B133" s="36"/>
      <c r="C133" s="222" t="s">
        <v>87</v>
      </c>
      <c r="D133" s="222" t="s">
        <v>136</v>
      </c>
      <c r="E133" s="223" t="s">
        <v>540</v>
      </c>
      <c r="F133" s="224" t="s">
        <v>541</v>
      </c>
      <c r="G133" s="225" t="s">
        <v>538</v>
      </c>
      <c r="H133" s="226">
        <v>12</v>
      </c>
      <c r="I133" s="227"/>
      <c r="J133" s="228">
        <f>ROUND(I133*H133,2)</f>
        <v>0</v>
      </c>
      <c r="K133" s="224" t="s">
        <v>274</v>
      </c>
      <c r="L133" s="41"/>
      <c r="M133" s="229" t="s">
        <v>1</v>
      </c>
      <c r="N133" s="230" t="s">
        <v>42</v>
      </c>
      <c r="O133" s="84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33" t="s">
        <v>141</v>
      </c>
      <c r="AT133" s="233" t="s">
        <v>136</v>
      </c>
      <c r="AU133" s="233" t="s">
        <v>87</v>
      </c>
      <c r="AY133" s="15" t="s">
        <v>133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5" t="s">
        <v>85</v>
      </c>
      <c r="BK133" s="234">
        <f>ROUND(I133*H133,2)</f>
        <v>0</v>
      </c>
      <c r="BL133" s="15" t="s">
        <v>141</v>
      </c>
      <c r="BM133" s="233" t="s">
        <v>542</v>
      </c>
    </row>
    <row r="134" s="1" customFormat="1" ht="16.5" customHeight="1">
      <c r="B134" s="36"/>
      <c r="C134" s="222" t="s">
        <v>134</v>
      </c>
      <c r="D134" s="222" t="s">
        <v>136</v>
      </c>
      <c r="E134" s="223" t="s">
        <v>543</v>
      </c>
      <c r="F134" s="224" t="s">
        <v>544</v>
      </c>
      <c r="G134" s="225" t="s">
        <v>538</v>
      </c>
      <c r="H134" s="226">
        <v>6</v>
      </c>
      <c r="I134" s="227"/>
      <c r="J134" s="228">
        <f>ROUND(I134*H134,2)</f>
        <v>0</v>
      </c>
      <c r="K134" s="224" t="s">
        <v>274</v>
      </c>
      <c r="L134" s="41"/>
      <c r="M134" s="229" t="s">
        <v>1</v>
      </c>
      <c r="N134" s="230" t="s">
        <v>42</v>
      </c>
      <c r="O134" s="84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33" t="s">
        <v>141</v>
      </c>
      <c r="AT134" s="233" t="s">
        <v>136</v>
      </c>
      <c r="AU134" s="233" t="s">
        <v>87</v>
      </c>
      <c r="AY134" s="15" t="s">
        <v>133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5" t="s">
        <v>85</v>
      </c>
      <c r="BK134" s="234">
        <f>ROUND(I134*H134,2)</f>
        <v>0</v>
      </c>
      <c r="BL134" s="15" t="s">
        <v>141</v>
      </c>
      <c r="BM134" s="233" t="s">
        <v>545</v>
      </c>
    </row>
    <row r="135" s="11" customFormat="1" ht="22.8" customHeight="1">
      <c r="B135" s="206"/>
      <c r="C135" s="207"/>
      <c r="D135" s="208" t="s">
        <v>76</v>
      </c>
      <c r="E135" s="220" t="s">
        <v>546</v>
      </c>
      <c r="F135" s="220" t="s">
        <v>547</v>
      </c>
      <c r="G135" s="207"/>
      <c r="H135" s="207"/>
      <c r="I135" s="210"/>
      <c r="J135" s="221">
        <f>BK135</f>
        <v>0</v>
      </c>
      <c r="K135" s="207"/>
      <c r="L135" s="212"/>
      <c r="M135" s="213"/>
      <c r="N135" s="214"/>
      <c r="O135" s="214"/>
      <c r="P135" s="215">
        <f>SUM(P136:P137)</f>
        <v>0</v>
      </c>
      <c r="Q135" s="214"/>
      <c r="R135" s="215">
        <f>SUM(R136:R137)</f>
        <v>0</v>
      </c>
      <c r="S135" s="214"/>
      <c r="T135" s="216">
        <f>SUM(T136:T137)</f>
        <v>0</v>
      </c>
      <c r="AR135" s="217" t="s">
        <v>134</v>
      </c>
      <c r="AT135" s="218" t="s">
        <v>76</v>
      </c>
      <c r="AU135" s="218" t="s">
        <v>85</v>
      </c>
      <c r="AY135" s="217" t="s">
        <v>133</v>
      </c>
      <c r="BK135" s="219">
        <f>SUM(BK136:BK137)</f>
        <v>0</v>
      </c>
    </row>
    <row r="136" s="1" customFormat="1" ht="36" customHeight="1">
      <c r="B136" s="36"/>
      <c r="C136" s="222" t="s">
        <v>141</v>
      </c>
      <c r="D136" s="222" t="s">
        <v>136</v>
      </c>
      <c r="E136" s="223" t="s">
        <v>546</v>
      </c>
      <c r="F136" s="224" t="s">
        <v>548</v>
      </c>
      <c r="G136" s="225" t="s">
        <v>1</v>
      </c>
      <c r="H136" s="226">
        <v>0</v>
      </c>
      <c r="I136" s="227"/>
      <c r="J136" s="228">
        <f>ROUND(I136*H136,2)</f>
        <v>0</v>
      </c>
      <c r="K136" s="224" t="s">
        <v>1</v>
      </c>
      <c r="L136" s="41"/>
      <c r="M136" s="229" t="s">
        <v>1</v>
      </c>
      <c r="N136" s="230" t="s">
        <v>42</v>
      </c>
      <c r="O136" s="84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AR136" s="233" t="s">
        <v>467</v>
      </c>
      <c r="AT136" s="233" t="s">
        <v>136</v>
      </c>
      <c r="AU136" s="233" t="s">
        <v>87</v>
      </c>
      <c r="AY136" s="15" t="s">
        <v>133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5" t="s">
        <v>85</v>
      </c>
      <c r="BK136" s="234">
        <f>ROUND(I136*H136,2)</f>
        <v>0</v>
      </c>
      <c r="BL136" s="15" t="s">
        <v>467</v>
      </c>
      <c r="BM136" s="233" t="s">
        <v>549</v>
      </c>
    </row>
    <row r="137" s="1" customFormat="1" ht="36" customHeight="1">
      <c r="B137" s="36"/>
      <c r="C137" s="222" t="s">
        <v>157</v>
      </c>
      <c r="D137" s="222" t="s">
        <v>136</v>
      </c>
      <c r="E137" s="223" t="s">
        <v>550</v>
      </c>
      <c r="F137" s="224" t="s">
        <v>551</v>
      </c>
      <c r="G137" s="225" t="s">
        <v>1</v>
      </c>
      <c r="H137" s="226">
        <v>0</v>
      </c>
      <c r="I137" s="227"/>
      <c r="J137" s="228">
        <f>ROUND(I137*H137,2)</f>
        <v>0</v>
      </c>
      <c r="K137" s="224" t="s">
        <v>1</v>
      </c>
      <c r="L137" s="41"/>
      <c r="M137" s="229" t="s">
        <v>1</v>
      </c>
      <c r="N137" s="230" t="s">
        <v>42</v>
      </c>
      <c r="O137" s="84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33" t="s">
        <v>467</v>
      </c>
      <c r="AT137" s="233" t="s">
        <v>136</v>
      </c>
      <c r="AU137" s="233" t="s">
        <v>87</v>
      </c>
      <c r="AY137" s="15" t="s">
        <v>133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5" t="s">
        <v>85</v>
      </c>
      <c r="BK137" s="234">
        <f>ROUND(I137*H137,2)</f>
        <v>0</v>
      </c>
      <c r="BL137" s="15" t="s">
        <v>467</v>
      </c>
      <c r="BM137" s="233" t="s">
        <v>552</v>
      </c>
    </row>
    <row r="138" s="11" customFormat="1" ht="25.92" customHeight="1">
      <c r="B138" s="206"/>
      <c r="C138" s="207"/>
      <c r="D138" s="208" t="s">
        <v>76</v>
      </c>
      <c r="E138" s="209" t="s">
        <v>131</v>
      </c>
      <c r="F138" s="209" t="s">
        <v>132</v>
      </c>
      <c r="G138" s="207"/>
      <c r="H138" s="207"/>
      <c r="I138" s="210"/>
      <c r="J138" s="211">
        <f>BK138</f>
        <v>0</v>
      </c>
      <c r="K138" s="207"/>
      <c r="L138" s="212"/>
      <c r="M138" s="213"/>
      <c r="N138" s="214"/>
      <c r="O138" s="214"/>
      <c r="P138" s="215">
        <f>P139+P141+P151</f>
        <v>0</v>
      </c>
      <c r="Q138" s="214"/>
      <c r="R138" s="215">
        <f>R139+R141+R151</f>
        <v>0.20369999999999999</v>
      </c>
      <c r="S138" s="214"/>
      <c r="T138" s="216">
        <f>T139+T141+T151</f>
        <v>0.33300000000000002</v>
      </c>
      <c r="AR138" s="217" t="s">
        <v>85</v>
      </c>
      <c r="AT138" s="218" t="s">
        <v>76</v>
      </c>
      <c r="AU138" s="218" t="s">
        <v>77</v>
      </c>
      <c r="AY138" s="217" t="s">
        <v>133</v>
      </c>
      <c r="BK138" s="219">
        <f>BK139+BK141+BK151</f>
        <v>0</v>
      </c>
    </row>
    <row r="139" s="11" customFormat="1" ht="22.8" customHeight="1">
      <c r="B139" s="206"/>
      <c r="C139" s="207"/>
      <c r="D139" s="208" t="s">
        <v>76</v>
      </c>
      <c r="E139" s="220" t="s">
        <v>163</v>
      </c>
      <c r="F139" s="220" t="s">
        <v>177</v>
      </c>
      <c r="G139" s="207"/>
      <c r="H139" s="207"/>
      <c r="I139" s="210"/>
      <c r="J139" s="221">
        <f>BK139</f>
        <v>0</v>
      </c>
      <c r="K139" s="207"/>
      <c r="L139" s="212"/>
      <c r="M139" s="213"/>
      <c r="N139" s="214"/>
      <c r="O139" s="214"/>
      <c r="P139" s="215">
        <f>P140</f>
        <v>0</v>
      </c>
      <c r="Q139" s="214"/>
      <c r="R139" s="215">
        <f>R140</f>
        <v>0.20369999999999999</v>
      </c>
      <c r="S139" s="214"/>
      <c r="T139" s="216">
        <f>T140</f>
        <v>0</v>
      </c>
      <c r="AR139" s="217" t="s">
        <v>85</v>
      </c>
      <c r="AT139" s="218" t="s">
        <v>76</v>
      </c>
      <c r="AU139" s="218" t="s">
        <v>85</v>
      </c>
      <c r="AY139" s="217" t="s">
        <v>133</v>
      </c>
      <c r="BK139" s="219">
        <f>BK140</f>
        <v>0</v>
      </c>
    </row>
    <row r="140" s="1" customFormat="1" ht="24" customHeight="1">
      <c r="B140" s="36"/>
      <c r="C140" s="222" t="s">
        <v>163</v>
      </c>
      <c r="D140" s="222" t="s">
        <v>136</v>
      </c>
      <c r="E140" s="223" t="s">
        <v>553</v>
      </c>
      <c r="F140" s="224" t="s">
        <v>554</v>
      </c>
      <c r="G140" s="225" t="s">
        <v>151</v>
      </c>
      <c r="H140" s="226">
        <v>21</v>
      </c>
      <c r="I140" s="227"/>
      <c r="J140" s="228">
        <f>ROUND(I140*H140,2)</f>
        <v>0</v>
      </c>
      <c r="K140" s="224" t="s">
        <v>274</v>
      </c>
      <c r="L140" s="41"/>
      <c r="M140" s="229" t="s">
        <v>1</v>
      </c>
      <c r="N140" s="230" t="s">
        <v>42</v>
      </c>
      <c r="O140" s="84"/>
      <c r="P140" s="231">
        <f>O140*H140</f>
        <v>0</v>
      </c>
      <c r="Q140" s="231">
        <v>0.0097000000000000003</v>
      </c>
      <c r="R140" s="231">
        <f>Q140*H140</f>
        <v>0.20369999999999999</v>
      </c>
      <c r="S140" s="231">
        <v>0</v>
      </c>
      <c r="T140" s="232">
        <f>S140*H140</f>
        <v>0</v>
      </c>
      <c r="AR140" s="233" t="s">
        <v>141</v>
      </c>
      <c r="AT140" s="233" t="s">
        <v>136</v>
      </c>
      <c r="AU140" s="233" t="s">
        <v>87</v>
      </c>
      <c r="AY140" s="15" t="s">
        <v>133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5" t="s">
        <v>85</v>
      </c>
      <c r="BK140" s="234">
        <f>ROUND(I140*H140,2)</f>
        <v>0</v>
      </c>
      <c r="BL140" s="15" t="s">
        <v>141</v>
      </c>
      <c r="BM140" s="233" t="s">
        <v>555</v>
      </c>
    </row>
    <row r="141" s="11" customFormat="1" ht="22.8" customHeight="1">
      <c r="B141" s="206"/>
      <c r="C141" s="207"/>
      <c r="D141" s="208" t="s">
        <v>76</v>
      </c>
      <c r="E141" s="220" t="s">
        <v>178</v>
      </c>
      <c r="F141" s="220" t="s">
        <v>556</v>
      </c>
      <c r="G141" s="207"/>
      <c r="H141" s="207"/>
      <c r="I141" s="210"/>
      <c r="J141" s="221">
        <f>BK141</f>
        <v>0</v>
      </c>
      <c r="K141" s="207"/>
      <c r="L141" s="212"/>
      <c r="M141" s="213"/>
      <c r="N141" s="214"/>
      <c r="O141" s="214"/>
      <c r="P141" s="215">
        <f>SUM(P142:P150)</f>
        <v>0</v>
      </c>
      <c r="Q141" s="214"/>
      <c r="R141" s="215">
        <f>SUM(R142:R150)</f>
        <v>0</v>
      </c>
      <c r="S141" s="214"/>
      <c r="T141" s="216">
        <f>SUM(T142:T150)</f>
        <v>0.33300000000000002</v>
      </c>
      <c r="AR141" s="217" t="s">
        <v>85</v>
      </c>
      <c r="AT141" s="218" t="s">
        <v>76</v>
      </c>
      <c r="AU141" s="218" t="s">
        <v>85</v>
      </c>
      <c r="AY141" s="217" t="s">
        <v>133</v>
      </c>
      <c r="BK141" s="219">
        <f>SUM(BK142:BK150)</f>
        <v>0</v>
      </c>
    </row>
    <row r="142" s="1" customFormat="1" ht="24" customHeight="1">
      <c r="B142" s="36"/>
      <c r="C142" s="222" t="s">
        <v>168</v>
      </c>
      <c r="D142" s="222" t="s">
        <v>136</v>
      </c>
      <c r="E142" s="223" t="s">
        <v>557</v>
      </c>
      <c r="F142" s="224" t="s">
        <v>558</v>
      </c>
      <c r="G142" s="225" t="s">
        <v>151</v>
      </c>
      <c r="H142" s="226">
        <v>3</v>
      </c>
      <c r="I142" s="227"/>
      <c r="J142" s="228">
        <f>ROUND(I142*H142,2)</f>
        <v>0</v>
      </c>
      <c r="K142" s="224" t="s">
        <v>559</v>
      </c>
      <c r="L142" s="41"/>
      <c r="M142" s="229" t="s">
        <v>1</v>
      </c>
      <c r="N142" s="230" t="s">
        <v>42</v>
      </c>
      <c r="O142" s="84"/>
      <c r="P142" s="231">
        <f>O142*H142</f>
        <v>0</v>
      </c>
      <c r="Q142" s="231">
        <v>0</v>
      </c>
      <c r="R142" s="231">
        <f>Q142*H142</f>
        <v>0</v>
      </c>
      <c r="S142" s="231">
        <v>0.001</v>
      </c>
      <c r="T142" s="232">
        <f>S142*H142</f>
        <v>0.0030000000000000001</v>
      </c>
      <c r="AR142" s="233" t="s">
        <v>141</v>
      </c>
      <c r="AT142" s="233" t="s">
        <v>136</v>
      </c>
      <c r="AU142" s="233" t="s">
        <v>87</v>
      </c>
      <c r="AY142" s="15" t="s">
        <v>133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5" t="s">
        <v>85</v>
      </c>
      <c r="BK142" s="234">
        <f>ROUND(I142*H142,2)</f>
        <v>0</v>
      </c>
      <c r="BL142" s="15" t="s">
        <v>141</v>
      </c>
      <c r="BM142" s="233" t="s">
        <v>560</v>
      </c>
    </row>
    <row r="143" s="1" customFormat="1" ht="24" customHeight="1">
      <c r="B143" s="36"/>
      <c r="C143" s="222" t="s">
        <v>173</v>
      </c>
      <c r="D143" s="222" t="s">
        <v>136</v>
      </c>
      <c r="E143" s="223" t="s">
        <v>561</v>
      </c>
      <c r="F143" s="224" t="s">
        <v>562</v>
      </c>
      <c r="G143" s="225" t="s">
        <v>151</v>
      </c>
      <c r="H143" s="226">
        <v>1</v>
      </c>
      <c r="I143" s="227"/>
      <c r="J143" s="228">
        <f>ROUND(I143*H143,2)</f>
        <v>0</v>
      </c>
      <c r="K143" s="224" t="s">
        <v>563</v>
      </c>
      <c r="L143" s="41"/>
      <c r="M143" s="229" t="s">
        <v>1</v>
      </c>
      <c r="N143" s="230" t="s">
        <v>42</v>
      </c>
      <c r="O143" s="84"/>
      <c r="P143" s="231">
        <f>O143*H143</f>
        <v>0</v>
      </c>
      <c r="Q143" s="231">
        <v>0</v>
      </c>
      <c r="R143" s="231">
        <f>Q143*H143</f>
        <v>0</v>
      </c>
      <c r="S143" s="231">
        <v>0.002</v>
      </c>
      <c r="T143" s="232">
        <f>S143*H143</f>
        <v>0.002</v>
      </c>
      <c r="AR143" s="233" t="s">
        <v>141</v>
      </c>
      <c r="AT143" s="233" t="s">
        <v>136</v>
      </c>
      <c r="AU143" s="233" t="s">
        <v>87</v>
      </c>
      <c r="AY143" s="15" t="s">
        <v>133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5" t="s">
        <v>85</v>
      </c>
      <c r="BK143" s="234">
        <f>ROUND(I143*H143,2)</f>
        <v>0</v>
      </c>
      <c r="BL143" s="15" t="s">
        <v>141</v>
      </c>
      <c r="BM143" s="233" t="s">
        <v>564</v>
      </c>
    </row>
    <row r="144" s="1" customFormat="1" ht="24" customHeight="1">
      <c r="B144" s="36"/>
      <c r="C144" s="222" t="s">
        <v>178</v>
      </c>
      <c r="D144" s="222" t="s">
        <v>136</v>
      </c>
      <c r="E144" s="223" t="s">
        <v>565</v>
      </c>
      <c r="F144" s="224" t="s">
        <v>566</v>
      </c>
      <c r="G144" s="225" t="s">
        <v>151</v>
      </c>
      <c r="H144" s="226">
        <v>2</v>
      </c>
      <c r="I144" s="227"/>
      <c r="J144" s="228">
        <f>ROUND(I144*H144,2)</f>
        <v>0</v>
      </c>
      <c r="K144" s="224" t="s">
        <v>140</v>
      </c>
      <c r="L144" s="41"/>
      <c r="M144" s="229" t="s">
        <v>1</v>
      </c>
      <c r="N144" s="230" t="s">
        <v>42</v>
      </c>
      <c r="O144" s="84"/>
      <c r="P144" s="231">
        <f>O144*H144</f>
        <v>0</v>
      </c>
      <c r="Q144" s="231">
        <v>0</v>
      </c>
      <c r="R144" s="231">
        <f>Q144*H144</f>
        <v>0</v>
      </c>
      <c r="S144" s="231">
        <v>0.031</v>
      </c>
      <c r="T144" s="232">
        <f>S144*H144</f>
        <v>0.062</v>
      </c>
      <c r="AR144" s="233" t="s">
        <v>141</v>
      </c>
      <c r="AT144" s="233" t="s">
        <v>136</v>
      </c>
      <c r="AU144" s="233" t="s">
        <v>87</v>
      </c>
      <c r="AY144" s="15" t="s">
        <v>133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5" t="s">
        <v>85</v>
      </c>
      <c r="BK144" s="234">
        <f>ROUND(I144*H144,2)</f>
        <v>0</v>
      </c>
      <c r="BL144" s="15" t="s">
        <v>141</v>
      </c>
      <c r="BM144" s="233" t="s">
        <v>567</v>
      </c>
    </row>
    <row r="145" s="1" customFormat="1" ht="24" customHeight="1">
      <c r="B145" s="36"/>
      <c r="C145" s="222" t="s">
        <v>183</v>
      </c>
      <c r="D145" s="222" t="s">
        <v>136</v>
      </c>
      <c r="E145" s="223" t="s">
        <v>568</v>
      </c>
      <c r="F145" s="224" t="s">
        <v>569</v>
      </c>
      <c r="G145" s="225" t="s">
        <v>151</v>
      </c>
      <c r="H145" s="226">
        <v>34</v>
      </c>
      <c r="I145" s="227"/>
      <c r="J145" s="228">
        <f>ROUND(I145*H145,2)</f>
        <v>0</v>
      </c>
      <c r="K145" s="224" t="s">
        <v>274</v>
      </c>
      <c r="L145" s="41"/>
      <c r="M145" s="229" t="s">
        <v>1</v>
      </c>
      <c r="N145" s="230" t="s">
        <v>42</v>
      </c>
      <c r="O145" s="84"/>
      <c r="P145" s="231">
        <f>O145*H145</f>
        <v>0</v>
      </c>
      <c r="Q145" s="231">
        <v>0</v>
      </c>
      <c r="R145" s="231">
        <f>Q145*H145</f>
        <v>0</v>
      </c>
      <c r="S145" s="231">
        <v>0.001</v>
      </c>
      <c r="T145" s="232">
        <f>S145*H145</f>
        <v>0.034000000000000002</v>
      </c>
      <c r="AR145" s="233" t="s">
        <v>141</v>
      </c>
      <c r="AT145" s="233" t="s">
        <v>136</v>
      </c>
      <c r="AU145" s="233" t="s">
        <v>87</v>
      </c>
      <c r="AY145" s="15" t="s">
        <v>133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5" t="s">
        <v>85</v>
      </c>
      <c r="BK145" s="234">
        <f>ROUND(I145*H145,2)</f>
        <v>0</v>
      </c>
      <c r="BL145" s="15" t="s">
        <v>141</v>
      </c>
      <c r="BM145" s="233" t="s">
        <v>570</v>
      </c>
    </row>
    <row r="146" s="1" customFormat="1" ht="24" customHeight="1">
      <c r="B146" s="36"/>
      <c r="C146" s="222" t="s">
        <v>188</v>
      </c>
      <c r="D146" s="222" t="s">
        <v>136</v>
      </c>
      <c r="E146" s="223" t="s">
        <v>571</v>
      </c>
      <c r="F146" s="224" t="s">
        <v>572</v>
      </c>
      <c r="G146" s="225" t="s">
        <v>323</v>
      </c>
      <c r="H146" s="226">
        <v>38</v>
      </c>
      <c r="I146" s="227"/>
      <c r="J146" s="228">
        <f>ROUND(I146*H146,2)</f>
        <v>0</v>
      </c>
      <c r="K146" s="224" t="s">
        <v>274</v>
      </c>
      <c r="L146" s="41"/>
      <c r="M146" s="229" t="s">
        <v>1</v>
      </c>
      <c r="N146" s="230" t="s">
        <v>42</v>
      </c>
      <c r="O146" s="84"/>
      <c r="P146" s="231">
        <f>O146*H146</f>
        <v>0</v>
      </c>
      <c r="Q146" s="231">
        <v>0</v>
      </c>
      <c r="R146" s="231">
        <f>Q146*H146</f>
        <v>0</v>
      </c>
      <c r="S146" s="231">
        <v>0.002</v>
      </c>
      <c r="T146" s="232">
        <f>S146*H146</f>
        <v>0.075999999999999998</v>
      </c>
      <c r="AR146" s="233" t="s">
        <v>141</v>
      </c>
      <c r="AT146" s="233" t="s">
        <v>136</v>
      </c>
      <c r="AU146" s="233" t="s">
        <v>87</v>
      </c>
      <c r="AY146" s="15" t="s">
        <v>133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5" t="s">
        <v>85</v>
      </c>
      <c r="BK146" s="234">
        <f>ROUND(I146*H146,2)</f>
        <v>0</v>
      </c>
      <c r="BL146" s="15" t="s">
        <v>141</v>
      </c>
      <c r="BM146" s="233" t="s">
        <v>573</v>
      </c>
    </row>
    <row r="147" s="1" customFormat="1" ht="24" customHeight="1">
      <c r="B147" s="36"/>
      <c r="C147" s="222" t="s">
        <v>195</v>
      </c>
      <c r="D147" s="222" t="s">
        <v>136</v>
      </c>
      <c r="E147" s="223" t="s">
        <v>574</v>
      </c>
      <c r="F147" s="224" t="s">
        <v>575</v>
      </c>
      <c r="G147" s="225" t="s">
        <v>323</v>
      </c>
      <c r="H147" s="226">
        <v>16</v>
      </c>
      <c r="I147" s="227"/>
      <c r="J147" s="228">
        <f>ROUND(I147*H147,2)</f>
        <v>0</v>
      </c>
      <c r="K147" s="224" t="s">
        <v>274</v>
      </c>
      <c r="L147" s="41"/>
      <c r="M147" s="229" t="s">
        <v>1</v>
      </c>
      <c r="N147" s="230" t="s">
        <v>42</v>
      </c>
      <c r="O147" s="84"/>
      <c r="P147" s="231">
        <f>O147*H147</f>
        <v>0</v>
      </c>
      <c r="Q147" s="231">
        <v>0</v>
      </c>
      <c r="R147" s="231">
        <f>Q147*H147</f>
        <v>0</v>
      </c>
      <c r="S147" s="231">
        <v>0.0040000000000000001</v>
      </c>
      <c r="T147" s="232">
        <f>S147*H147</f>
        <v>0.064000000000000001</v>
      </c>
      <c r="AR147" s="233" t="s">
        <v>141</v>
      </c>
      <c r="AT147" s="233" t="s">
        <v>136</v>
      </c>
      <c r="AU147" s="233" t="s">
        <v>87</v>
      </c>
      <c r="AY147" s="15" t="s">
        <v>133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5" t="s">
        <v>85</v>
      </c>
      <c r="BK147" s="234">
        <f>ROUND(I147*H147,2)</f>
        <v>0</v>
      </c>
      <c r="BL147" s="15" t="s">
        <v>141</v>
      </c>
      <c r="BM147" s="233" t="s">
        <v>576</v>
      </c>
    </row>
    <row r="148" s="1" customFormat="1" ht="24" customHeight="1">
      <c r="B148" s="36"/>
      <c r="C148" s="222" t="s">
        <v>200</v>
      </c>
      <c r="D148" s="222" t="s">
        <v>136</v>
      </c>
      <c r="E148" s="223" t="s">
        <v>577</v>
      </c>
      <c r="F148" s="224" t="s">
        <v>578</v>
      </c>
      <c r="G148" s="225" t="s">
        <v>323</v>
      </c>
      <c r="H148" s="226">
        <v>11</v>
      </c>
      <c r="I148" s="227"/>
      <c r="J148" s="228">
        <f>ROUND(I148*H148,2)</f>
        <v>0</v>
      </c>
      <c r="K148" s="224" t="s">
        <v>140</v>
      </c>
      <c r="L148" s="41"/>
      <c r="M148" s="229" t="s">
        <v>1</v>
      </c>
      <c r="N148" s="230" t="s">
        <v>42</v>
      </c>
      <c r="O148" s="84"/>
      <c r="P148" s="231">
        <f>O148*H148</f>
        <v>0</v>
      </c>
      <c r="Q148" s="231">
        <v>0</v>
      </c>
      <c r="R148" s="231">
        <f>Q148*H148</f>
        <v>0</v>
      </c>
      <c r="S148" s="231">
        <v>0.0060000000000000001</v>
      </c>
      <c r="T148" s="232">
        <f>S148*H148</f>
        <v>0.066000000000000003</v>
      </c>
      <c r="AR148" s="233" t="s">
        <v>141</v>
      </c>
      <c r="AT148" s="233" t="s">
        <v>136</v>
      </c>
      <c r="AU148" s="233" t="s">
        <v>87</v>
      </c>
      <c r="AY148" s="15" t="s">
        <v>133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5" t="s">
        <v>85</v>
      </c>
      <c r="BK148" s="234">
        <f>ROUND(I148*H148,2)</f>
        <v>0</v>
      </c>
      <c r="BL148" s="15" t="s">
        <v>141</v>
      </c>
      <c r="BM148" s="233" t="s">
        <v>579</v>
      </c>
    </row>
    <row r="149" s="1" customFormat="1" ht="24" customHeight="1">
      <c r="B149" s="36"/>
      <c r="C149" s="222" t="s">
        <v>205</v>
      </c>
      <c r="D149" s="222" t="s">
        <v>136</v>
      </c>
      <c r="E149" s="223" t="s">
        <v>580</v>
      </c>
      <c r="F149" s="224" t="s">
        <v>581</v>
      </c>
      <c r="G149" s="225" t="s">
        <v>323</v>
      </c>
      <c r="H149" s="226">
        <v>5</v>
      </c>
      <c r="I149" s="227"/>
      <c r="J149" s="228">
        <f>ROUND(I149*H149,2)</f>
        <v>0</v>
      </c>
      <c r="K149" s="224" t="s">
        <v>582</v>
      </c>
      <c r="L149" s="41"/>
      <c r="M149" s="229" t="s">
        <v>1</v>
      </c>
      <c r="N149" s="230" t="s">
        <v>42</v>
      </c>
      <c r="O149" s="84"/>
      <c r="P149" s="231">
        <f>O149*H149</f>
        <v>0</v>
      </c>
      <c r="Q149" s="231">
        <v>0</v>
      </c>
      <c r="R149" s="231">
        <f>Q149*H149</f>
        <v>0</v>
      </c>
      <c r="S149" s="231">
        <v>0.002</v>
      </c>
      <c r="T149" s="232">
        <f>S149*H149</f>
        <v>0.01</v>
      </c>
      <c r="AR149" s="233" t="s">
        <v>141</v>
      </c>
      <c r="AT149" s="233" t="s">
        <v>136</v>
      </c>
      <c r="AU149" s="233" t="s">
        <v>87</v>
      </c>
      <c r="AY149" s="15" t="s">
        <v>133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5" t="s">
        <v>85</v>
      </c>
      <c r="BK149" s="234">
        <f>ROUND(I149*H149,2)</f>
        <v>0</v>
      </c>
      <c r="BL149" s="15" t="s">
        <v>141</v>
      </c>
      <c r="BM149" s="233" t="s">
        <v>583</v>
      </c>
    </row>
    <row r="150" s="1" customFormat="1" ht="24" customHeight="1">
      <c r="B150" s="36"/>
      <c r="C150" s="222" t="s">
        <v>8</v>
      </c>
      <c r="D150" s="222" t="s">
        <v>136</v>
      </c>
      <c r="E150" s="223" t="s">
        <v>584</v>
      </c>
      <c r="F150" s="224" t="s">
        <v>585</v>
      </c>
      <c r="G150" s="225" t="s">
        <v>323</v>
      </c>
      <c r="H150" s="226">
        <v>2</v>
      </c>
      <c r="I150" s="227"/>
      <c r="J150" s="228">
        <f>ROUND(I150*H150,2)</f>
        <v>0</v>
      </c>
      <c r="K150" s="224" t="s">
        <v>140</v>
      </c>
      <c r="L150" s="41"/>
      <c r="M150" s="229" t="s">
        <v>1</v>
      </c>
      <c r="N150" s="230" t="s">
        <v>42</v>
      </c>
      <c r="O150" s="84"/>
      <c r="P150" s="231">
        <f>O150*H150</f>
        <v>0</v>
      </c>
      <c r="Q150" s="231">
        <v>0</v>
      </c>
      <c r="R150" s="231">
        <f>Q150*H150</f>
        <v>0</v>
      </c>
      <c r="S150" s="231">
        <v>0.0080000000000000002</v>
      </c>
      <c r="T150" s="232">
        <f>S150*H150</f>
        <v>0.016</v>
      </c>
      <c r="AR150" s="233" t="s">
        <v>141</v>
      </c>
      <c r="AT150" s="233" t="s">
        <v>136</v>
      </c>
      <c r="AU150" s="233" t="s">
        <v>87</v>
      </c>
      <c r="AY150" s="15" t="s">
        <v>133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5" t="s">
        <v>85</v>
      </c>
      <c r="BK150" s="234">
        <f>ROUND(I150*H150,2)</f>
        <v>0</v>
      </c>
      <c r="BL150" s="15" t="s">
        <v>141</v>
      </c>
      <c r="BM150" s="233" t="s">
        <v>586</v>
      </c>
    </row>
    <row r="151" s="11" customFormat="1" ht="22.8" customHeight="1">
      <c r="B151" s="206"/>
      <c r="C151" s="207"/>
      <c r="D151" s="208" t="s">
        <v>76</v>
      </c>
      <c r="E151" s="220" t="s">
        <v>265</v>
      </c>
      <c r="F151" s="220" t="s">
        <v>266</v>
      </c>
      <c r="G151" s="207"/>
      <c r="H151" s="207"/>
      <c r="I151" s="210"/>
      <c r="J151" s="221">
        <f>BK151</f>
        <v>0</v>
      </c>
      <c r="K151" s="207"/>
      <c r="L151" s="212"/>
      <c r="M151" s="213"/>
      <c r="N151" s="214"/>
      <c r="O151" s="214"/>
      <c r="P151" s="215">
        <f>SUM(P152:P156)</f>
        <v>0</v>
      </c>
      <c r="Q151" s="214"/>
      <c r="R151" s="215">
        <f>SUM(R152:R156)</f>
        <v>0</v>
      </c>
      <c r="S151" s="214"/>
      <c r="T151" s="216">
        <f>SUM(T152:T156)</f>
        <v>0</v>
      </c>
      <c r="AR151" s="217" t="s">
        <v>85</v>
      </c>
      <c r="AT151" s="218" t="s">
        <v>76</v>
      </c>
      <c r="AU151" s="218" t="s">
        <v>85</v>
      </c>
      <c r="AY151" s="217" t="s">
        <v>133</v>
      </c>
      <c r="BK151" s="219">
        <f>SUM(BK152:BK156)</f>
        <v>0</v>
      </c>
    </row>
    <row r="152" s="1" customFormat="1" ht="24" customHeight="1">
      <c r="B152" s="36"/>
      <c r="C152" s="222" t="s">
        <v>215</v>
      </c>
      <c r="D152" s="222" t="s">
        <v>136</v>
      </c>
      <c r="E152" s="223" t="s">
        <v>587</v>
      </c>
      <c r="F152" s="224" t="s">
        <v>588</v>
      </c>
      <c r="G152" s="225" t="s">
        <v>166</v>
      </c>
      <c r="H152" s="226">
        <v>0.34799999999999998</v>
      </c>
      <c r="I152" s="227"/>
      <c r="J152" s="228">
        <f>ROUND(I152*H152,2)</f>
        <v>0</v>
      </c>
      <c r="K152" s="224" t="s">
        <v>582</v>
      </c>
      <c r="L152" s="41"/>
      <c r="M152" s="229" t="s">
        <v>1</v>
      </c>
      <c r="N152" s="230" t="s">
        <v>42</v>
      </c>
      <c r="O152" s="84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33" t="s">
        <v>141</v>
      </c>
      <c r="AT152" s="233" t="s">
        <v>136</v>
      </c>
      <c r="AU152" s="233" t="s">
        <v>87</v>
      </c>
      <c r="AY152" s="15" t="s">
        <v>133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5" t="s">
        <v>85</v>
      </c>
      <c r="BK152" s="234">
        <f>ROUND(I152*H152,2)</f>
        <v>0</v>
      </c>
      <c r="BL152" s="15" t="s">
        <v>141</v>
      </c>
      <c r="BM152" s="233" t="s">
        <v>589</v>
      </c>
    </row>
    <row r="153" s="1" customFormat="1" ht="24" customHeight="1">
      <c r="B153" s="36"/>
      <c r="C153" s="222" t="s">
        <v>220</v>
      </c>
      <c r="D153" s="222" t="s">
        <v>136</v>
      </c>
      <c r="E153" s="223" t="s">
        <v>590</v>
      </c>
      <c r="F153" s="224" t="s">
        <v>591</v>
      </c>
      <c r="G153" s="225" t="s">
        <v>166</v>
      </c>
      <c r="H153" s="226">
        <v>0.34799999999999998</v>
      </c>
      <c r="I153" s="227"/>
      <c r="J153" s="228">
        <f>ROUND(I153*H153,2)</f>
        <v>0</v>
      </c>
      <c r="K153" s="224" t="s">
        <v>582</v>
      </c>
      <c r="L153" s="41"/>
      <c r="M153" s="229" t="s">
        <v>1</v>
      </c>
      <c r="N153" s="230" t="s">
        <v>42</v>
      </c>
      <c r="O153" s="84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AR153" s="233" t="s">
        <v>141</v>
      </c>
      <c r="AT153" s="233" t="s">
        <v>136</v>
      </c>
      <c r="AU153" s="233" t="s">
        <v>87</v>
      </c>
      <c r="AY153" s="15" t="s">
        <v>133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5" t="s">
        <v>85</v>
      </c>
      <c r="BK153" s="234">
        <f>ROUND(I153*H153,2)</f>
        <v>0</v>
      </c>
      <c r="BL153" s="15" t="s">
        <v>141</v>
      </c>
      <c r="BM153" s="233" t="s">
        <v>592</v>
      </c>
    </row>
    <row r="154" s="1" customFormat="1" ht="24" customHeight="1">
      <c r="B154" s="36"/>
      <c r="C154" s="222" t="s">
        <v>224</v>
      </c>
      <c r="D154" s="222" t="s">
        <v>136</v>
      </c>
      <c r="E154" s="223" t="s">
        <v>593</v>
      </c>
      <c r="F154" s="224" t="s">
        <v>594</v>
      </c>
      <c r="G154" s="225" t="s">
        <v>166</v>
      </c>
      <c r="H154" s="226">
        <v>0.34799999999999998</v>
      </c>
      <c r="I154" s="227"/>
      <c r="J154" s="228">
        <f>ROUND(I154*H154,2)</f>
        <v>0</v>
      </c>
      <c r="K154" s="224" t="s">
        <v>582</v>
      </c>
      <c r="L154" s="41"/>
      <c r="M154" s="229" t="s">
        <v>1</v>
      </c>
      <c r="N154" s="230" t="s">
        <v>42</v>
      </c>
      <c r="O154" s="84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AR154" s="233" t="s">
        <v>141</v>
      </c>
      <c r="AT154" s="233" t="s">
        <v>136</v>
      </c>
      <c r="AU154" s="233" t="s">
        <v>87</v>
      </c>
      <c r="AY154" s="15" t="s">
        <v>133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5" t="s">
        <v>85</v>
      </c>
      <c r="BK154" s="234">
        <f>ROUND(I154*H154,2)</f>
        <v>0</v>
      </c>
      <c r="BL154" s="15" t="s">
        <v>141</v>
      </c>
      <c r="BM154" s="233" t="s">
        <v>595</v>
      </c>
    </row>
    <row r="155" s="1" customFormat="1" ht="24" customHeight="1">
      <c r="B155" s="36"/>
      <c r="C155" s="222" t="s">
        <v>229</v>
      </c>
      <c r="D155" s="222" t="s">
        <v>136</v>
      </c>
      <c r="E155" s="223" t="s">
        <v>596</v>
      </c>
      <c r="F155" s="224" t="s">
        <v>597</v>
      </c>
      <c r="G155" s="225" t="s">
        <v>166</v>
      </c>
      <c r="H155" s="226">
        <v>0.34799999999999998</v>
      </c>
      <c r="I155" s="227"/>
      <c r="J155" s="228">
        <f>ROUND(I155*H155,2)</f>
        <v>0</v>
      </c>
      <c r="K155" s="224" t="s">
        <v>582</v>
      </c>
      <c r="L155" s="41"/>
      <c r="M155" s="229" t="s">
        <v>1</v>
      </c>
      <c r="N155" s="230" t="s">
        <v>42</v>
      </c>
      <c r="O155" s="84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33" t="s">
        <v>141</v>
      </c>
      <c r="AT155" s="233" t="s">
        <v>136</v>
      </c>
      <c r="AU155" s="233" t="s">
        <v>87</v>
      </c>
      <c r="AY155" s="15" t="s">
        <v>133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5" t="s">
        <v>85</v>
      </c>
      <c r="BK155" s="234">
        <f>ROUND(I155*H155,2)</f>
        <v>0</v>
      </c>
      <c r="BL155" s="15" t="s">
        <v>141</v>
      </c>
      <c r="BM155" s="233" t="s">
        <v>598</v>
      </c>
    </row>
    <row r="156" s="1" customFormat="1" ht="24" customHeight="1">
      <c r="B156" s="36"/>
      <c r="C156" s="222" t="s">
        <v>234</v>
      </c>
      <c r="D156" s="222" t="s">
        <v>136</v>
      </c>
      <c r="E156" s="223" t="s">
        <v>599</v>
      </c>
      <c r="F156" s="224" t="s">
        <v>600</v>
      </c>
      <c r="G156" s="225" t="s">
        <v>166</v>
      </c>
      <c r="H156" s="226">
        <v>0.34799999999999998</v>
      </c>
      <c r="I156" s="227"/>
      <c r="J156" s="228">
        <f>ROUND(I156*H156,2)</f>
        <v>0</v>
      </c>
      <c r="K156" s="224" t="s">
        <v>582</v>
      </c>
      <c r="L156" s="41"/>
      <c r="M156" s="229" t="s">
        <v>1</v>
      </c>
      <c r="N156" s="230" t="s">
        <v>42</v>
      </c>
      <c r="O156" s="84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33" t="s">
        <v>141</v>
      </c>
      <c r="AT156" s="233" t="s">
        <v>136</v>
      </c>
      <c r="AU156" s="233" t="s">
        <v>87</v>
      </c>
      <c r="AY156" s="15" t="s">
        <v>133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5" t="s">
        <v>85</v>
      </c>
      <c r="BK156" s="234">
        <f>ROUND(I156*H156,2)</f>
        <v>0</v>
      </c>
      <c r="BL156" s="15" t="s">
        <v>141</v>
      </c>
      <c r="BM156" s="233" t="s">
        <v>601</v>
      </c>
    </row>
    <row r="157" s="11" customFormat="1" ht="25.92" customHeight="1">
      <c r="B157" s="206"/>
      <c r="C157" s="207"/>
      <c r="D157" s="208" t="s">
        <v>76</v>
      </c>
      <c r="E157" s="209" t="s">
        <v>297</v>
      </c>
      <c r="F157" s="209" t="s">
        <v>298</v>
      </c>
      <c r="G157" s="207"/>
      <c r="H157" s="207"/>
      <c r="I157" s="210"/>
      <c r="J157" s="211">
        <f>BK157</f>
        <v>0</v>
      </c>
      <c r="K157" s="207"/>
      <c r="L157" s="212"/>
      <c r="M157" s="213"/>
      <c r="N157" s="214"/>
      <c r="O157" s="214"/>
      <c r="P157" s="215">
        <f>P158+P219+P224+P238+P254</f>
        <v>0</v>
      </c>
      <c r="Q157" s="214"/>
      <c r="R157" s="215">
        <f>R158+R219+R224+R238+R254</f>
        <v>0.19867000000000001</v>
      </c>
      <c r="S157" s="214"/>
      <c r="T157" s="216">
        <f>T158+T219+T224+T238+T254</f>
        <v>0.014800000000000001</v>
      </c>
      <c r="AR157" s="217" t="s">
        <v>87</v>
      </c>
      <c r="AT157" s="218" t="s">
        <v>76</v>
      </c>
      <c r="AU157" s="218" t="s">
        <v>77</v>
      </c>
      <c r="AY157" s="217" t="s">
        <v>133</v>
      </c>
      <c r="BK157" s="219">
        <f>BK158+BK219+BK224+BK238+BK254</f>
        <v>0</v>
      </c>
    </row>
    <row r="158" s="11" customFormat="1" ht="22.8" customHeight="1">
      <c r="B158" s="206"/>
      <c r="C158" s="207"/>
      <c r="D158" s="208" t="s">
        <v>76</v>
      </c>
      <c r="E158" s="220" t="s">
        <v>602</v>
      </c>
      <c r="F158" s="220" t="s">
        <v>603</v>
      </c>
      <c r="G158" s="207"/>
      <c r="H158" s="207"/>
      <c r="I158" s="210"/>
      <c r="J158" s="221">
        <f>BK158</f>
        <v>0</v>
      </c>
      <c r="K158" s="207"/>
      <c r="L158" s="212"/>
      <c r="M158" s="213"/>
      <c r="N158" s="214"/>
      <c r="O158" s="214"/>
      <c r="P158" s="215">
        <f>SUM(P159:P218)</f>
        <v>0</v>
      </c>
      <c r="Q158" s="214"/>
      <c r="R158" s="215">
        <f>SUM(R159:R218)</f>
        <v>0.088290000000000021</v>
      </c>
      <c r="S158" s="214"/>
      <c r="T158" s="216">
        <f>SUM(T159:T218)</f>
        <v>0</v>
      </c>
      <c r="AR158" s="217" t="s">
        <v>87</v>
      </c>
      <c r="AT158" s="218" t="s">
        <v>76</v>
      </c>
      <c r="AU158" s="218" t="s">
        <v>85</v>
      </c>
      <c r="AY158" s="217" t="s">
        <v>133</v>
      </c>
      <c r="BK158" s="219">
        <f>SUM(BK159:BK218)</f>
        <v>0</v>
      </c>
    </row>
    <row r="159" s="1" customFormat="1" ht="16.5" customHeight="1">
      <c r="B159" s="36"/>
      <c r="C159" s="222" t="s">
        <v>7</v>
      </c>
      <c r="D159" s="222" t="s">
        <v>136</v>
      </c>
      <c r="E159" s="223" t="s">
        <v>604</v>
      </c>
      <c r="F159" s="224" t="s">
        <v>605</v>
      </c>
      <c r="G159" s="225" t="s">
        <v>151</v>
      </c>
      <c r="H159" s="226">
        <v>10</v>
      </c>
      <c r="I159" s="227"/>
      <c r="J159" s="228">
        <f>ROUND(I159*H159,2)</f>
        <v>0</v>
      </c>
      <c r="K159" s="224" t="s">
        <v>274</v>
      </c>
      <c r="L159" s="41"/>
      <c r="M159" s="229" t="s">
        <v>1</v>
      </c>
      <c r="N159" s="230" t="s">
        <v>42</v>
      </c>
      <c r="O159" s="84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AR159" s="233" t="s">
        <v>215</v>
      </c>
      <c r="AT159" s="233" t="s">
        <v>136</v>
      </c>
      <c r="AU159" s="233" t="s">
        <v>87</v>
      </c>
      <c r="AY159" s="15" t="s">
        <v>133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5" t="s">
        <v>85</v>
      </c>
      <c r="BK159" s="234">
        <f>ROUND(I159*H159,2)</f>
        <v>0</v>
      </c>
      <c r="BL159" s="15" t="s">
        <v>215</v>
      </c>
      <c r="BM159" s="233" t="s">
        <v>606</v>
      </c>
    </row>
    <row r="160" s="1" customFormat="1" ht="24" customHeight="1">
      <c r="B160" s="36"/>
      <c r="C160" s="258" t="s">
        <v>242</v>
      </c>
      <c r="D160" s="258" t="s">
        <v>225</v>
      </c>
      <c r="E160" s="259" t="s">
        <v>607</v>
      </c>
      <c r="F160" s="260" t="s">
        <v>608</v>
      </c>
      <c r="G160" s="261" t="s">
        <v>151</v>
      </c>
      <c r="H160" s="262">
        <v>10</v>
      </c>
      <c r="I160" s="263"/>
      <c r="J160" s="264">
        <f>ROUND(I160*H160,2)</f>
        <v>0</v>
      </c>
      <c r="K160" s="260" t="s">
        <v>274</v>
      </c>
      <c r="L160" s="265"/>
      <c r="M160" s="266" t="s">
        <v>1</v>
      </c>
      <c r="N160" s="267" t="s">
        <v>42</v>
      </c>
      <c r="O160" s="84"/>
      <c r="P160" s="231">
        <f>O160*H160</f>
        <v>0</v>
      </c>
      <c r="Q160" s="231">
        <v>9.0000000000000006E-05</v>
      </c>
      <c r="R160" s="231">
        <f>Q160*H160</f>
        <v>0.00090000000000000008</v>
      </c>
      <c r="S160" s="231">
        <v>0</v>
      </c>
      <c r="T160" s="232">
        <f>S160*H160</f>
        <v>0</v>
      </c>
      <c r="AR160" s="233" t="s">
        <v>254</v>
      </c>
      <c r="AT160" s="233" t="s">
        <v>225</v>
      </c>
      <c r="AU160" s="233" t="s">
        <v>87</v>
      </c>
      <c r="AY160" s="15" t="s">
        <v>133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5" t="s">
        <v>85</v>
      </c>
      <c r="BK160" s="234">
        <f>ROUND(I160*H160,2)</f>
        <v>0</v>
      </c>
      <c r="BL160" s="15" t="s">
        <v>215</v>
      </c>
      <c r="BM160" s="233" t="s">
        <v>609</v>
      </c>
    </row>
    <row r="161" s="1" customFormat="1" ht="16.5" customHeight="1">
      <c r="B161" s="36"/>
      <c r="C161" s="222" t="s">
        <v>247</v>
      </c>
      <c r="D161" s="222" t="s">
        <v>136</v>
      </c>
      <c r="E161" s="223" t="s">
        <v>610</v>
      </c>
      <c r="F161" s="224" t="s">
        <v>611</v>
      </c>
      <c r="G161" s="225" t="s">
        <v>151</v>
      </c>
      <c r="H161" s="226">
        <v>24</v>
      </c>
      <c r="I161" s="227"/>
      <c r="J161" s="228">
        <f>ROUND(I161*H161,2)</f>
        <v>0</v>
      </c>
      <c r="K161" s="224" t="s">
        <v>274</v>
      </c>
      <c r="L161" s="41"/>
      <c r="M161" s="229" t="s">
        <v>1</v>
      </c>
      <c r="N161" s="230" t="s">
        <v>42</v>
      </c>
      <c r="O161" s="84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33" t="s">
        <v>215</v>
      </c>
      <c r="AT161" s="233" t="s">
        <v>136</v>
      </c>
      <c r="AU161" s="233" t="s">
        <v>87</v>
      </c>
      <c r="AY161" s="15" t="s">
        <v>133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5" t="s">
        <v>85</v>
      </c>
      <c r="BK161" s="234">
        <f>ROUND(I161*H161,2)</f>
        <v>0</v>
      </c>
      <c r="BL161" s="15" t="s">
        <v>215</v>
      </c>
      <c r="BM161" s="233" t="s">
        <v>612</v>
      </c>
    </row>
    <row r="162" s="1" customFormat="1" ht="16.5" customHeight="1">
      <c r="B162" s="36"/>
      <c r="C162" s="258" t="s">
        <v>267</v>
      </c>
      <c r="D162" s="258" t="s">
        <v>225</v>
      </c>
      <c r="E162" s="259" t="s">
        <v>613</v>
      </c>
      <c r="F162" s="260" t="s">
        <v>614</v>
      </c>
      <c r="G162" s="261" t="s">
        <v>151</v>
      </c>
      <c r="H162" s="262">
        <v>24</v>
      </c>
      <c r="I162" s="263"/>
      <c r="J162" s="264">
        <f>ROUND(I162*H162,2)</f>
        <v>0</v>
      </c>
      <c r="K162" s="260" t="s">
        <v>274</v>
      </c>
      <c r="L162" s="265"/>
      <c r="M162" s="266" t="s">
        <v>1</v>
      </c>
      <c r="N162" s="267" t="s">
        <v>42</v>
      </c>
      <c r="O162" s="84"/>
      <c r="P162" s="231">
        <f>O162*H162</f>
        <v>0</v>
      </c>
      <c r="Q162" s="231">
        <v>3.0000000000000001E-05</v>
      </c>
      <c r="R162" s="231">
        <f>Q162*H162</f>
        <v>0.00072000000000000005</v>
      </c>
      <c r="S162" s="231">
        <v>0</v>
      </c>
      <c r="T162" s="232">
        <f>S162*H162</f>
        <v>0</v>
      </c>
      <c r="AR162" s="233" t="s">
        <v>254</v>
      </c>
      <c r="AT162" s="233" t="s">
        <v>225</v>
      </c>
      <c r="AU162" s="233" t="s">
        <v>87</v>
      </c>
      <c r="AY162" s="15" t="s">
        <v>133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5" t="s">
        <v>85</v>
      </c>
      <c r="BK162" s="234">
        <f>ROUND(I162*H162,2)</f>
        <v>0</v>
      </c>
      <c r="BL162" s="15" t="s">
        <v>215</v>
      </c>
      <c r="BM162" s="233" t="s">
        <v>615</v>
      </c>
    </row>
    <row r="163" s="1" customFormat="1" ht="24" customHeight="1">
      <c r="B163" s="36"/>
      <c r="C163" s="222" t="s">
        <v>271</v>
      </c>
      <c r="D163" s="222" t="s">
        <v>136</v>
      </c>
      <c r="E163" s="223" t="s">
        <v>616</v>
      </c>
      <c r="F163" s="224" t="s">
        <v>617</v>
      </c>
      <c r="G163" s="225" t="s">
        <v>151</v>
      </c>
      <c r="H163" s="226">
        <v>2</v>
      </c>
      <c r="I163" s="227"/>
      <c r="J163" s="228">
        <f>ROUND(I163*H163,2)</f>
        <v>0</v>
      </c>
      <c r="K163" s="224" t="s">
        <v>140</v>
      </c>
      <c r="L163" s="41"/>
      <c r="M163" s="229" t="s">
        <v>1</v>
      </c>
      <c r="N163" s="230" t="s">
        <v>42</v>
      </c>
      <c r="O163" s="84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33" t="s">
        <v>215</v>
      </c>
      <c r="AT163" s="233" t="s">
        <v>136</v>
      </c>
      <c r="AU163" s="233" t="s">
        <v>87</v>
      </c>
      <c r="AY163" s="15" t="s">
        <v>133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5" t="s">
        <v>85</v>
      </c>
      <c r="BK163" s="234">
        <f>ROUND(I163*H163,2)</f>
        <v>0</v>
      </c>
      <c r="BL163" s="15" t="s">
        <v>215</v>
      </c>
      <c r="BM163" s="233" t="s">
        <v>618</v>
      </c>
    </row>
    <row r="164" s="1" customFormat="1" ht="16.5" customHeight="1">
      <c r="B164" s="36"/>
      <c r="C164" s="258" t="s">
        <v>276</v>
      </c>
      <c r="D164" s="258" t="s">
        <v>225</v>
      </c>
      <c r="E164" s="259" t="s">
        <v>619</v>
      </c>
      <c r="F164" s="260" t="s">
        <v>620</v>
      </c>
      <c r="G164" s="261" t="s">
        <v>151</v>
      </c>
      <c r="H164" s="262">
        <v>2</v>
      </c>
      <c r="I164" s="263"/>
      <c r="J164" s="264">
        <f>ROUND(I164*H164,2)</f>
        <v>0</v>
      </c>
      <c r="K164" s="260" t="s">
        <v>140</v>
      </c>
      <c r="L164" s="265"/>
      <c r="M164" s="266" t="s">
        <v>1</v>
      </c>
      <c r="N164" s="267" t="s">
        <v>42</v>
      </c>
      <c r="O164" s="84"/>
      <c r="P164" s="231">
        <f>O164*H164</f>
        <v>0</v>
      </c>
      <c r="Q164" s="231">
        <v>2.0000000000000002E-05</v>
      </c>
      <c r="R164" s="231">
        <f>Q164*H164</f>
        <v>4.0000000000000003E-05</v>
      </c>
      <c r="S164" s="231">
        <v>0</v>
      </c>
      <c r="T164" s="232">
        <f>S164*H164</f>
        <v>0</v>
      </c>
      <c r="AR164" s="233" t="s">
        <v>254</v>
      </c>
      <c r="AT164" s="233" t="s">
        <v>225</v>
      </c>
      <c r="AU164" s="233" t="s">
        <v>87</v>
      </c>
      <c r="AY164" s="15" t="s">
        <v>133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5" t="s">
        <v>85</v>
      </c>
      <c r="BK164" s="234">
        <f>ROUND(I164*H164,2)</f>
        <v>0</v>
      </c>
      <c r="BL164" s="15" t="s">
        <v>215</v>
      </c>
      <c r="BM164" s="233" t="s">
        <v>621</v>
      </c>
    </row>
    <row r="165" s="1" customFormat="1" ht="24" customHeight="1">
      <c r="B165" s="36"/>
      <c r="C165" s="222" t="s">
        <v>283</v>
      </c>
      <c r="D165" s="222" t="s">
        <v>136</v>
      </c>
      <c r="E165" s="223" t="s">
        <v>622</v>
      </c>
      <c r="F165" s="224" t="s">
        <v>623</v>
      </c>
      <c r="G165" s="225" t="s">
        <v>323</v>
      </c>
      <c r="H165" s="226">
        <v>4</v>
      </c>
      <c r="I165" s="227"/>
      <c r="J165" s="228">
        <f>ROUND(I165*H165,2)</f>
        <v>0</v>
      </c>
      <c r="K165" s="224" t="s">
        <v>274</v>
      </c>
      <c r="L165" s="41"/>
      <c r="M165" s="229" t="s">
        <v>1</v>
      </c>
      <c r="N165" s="230" t="s">
        <v>42</v>
      </c>
      <c r="O165" s="84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33" t="s">
        <v>215</v>
      </c>
      <c r="AT165" s="233" t="s">
        <v>136</v>
      </c>
      <c r="AU165" s="233" t="s">
        <v>87</v>
      </c>
      <c r="AY165" s="15" t="s">
        <v>133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5" t="s">
        <v>85</v>
      </c>
      <c r="BK165" s="234">
        <f>ROUND(I165*H165,2)</f>
        <v>0</v>
      </c>
      <c r="BL165" s="15" t="s">
        <v>215</v>
      </c>
      <c r="BM165" s="233" t="s">
        <v>624</v>
      </c>
    </row>
    <row r="166" s="1" customFormat="1" ht="16.5" customHeight="1">
      <c r="B166" s="36"/>
      <c r="C166" s="258" t="s">
        <v>287</v>
      </c>
      <c r="D166" s="258" t="s">
        <v>225</v>
      </c>
      <c r="E166" s="259" t="s">
        <v>625</v>
      </c>
      <c r="F166" s="260" t="s">
        <v>626</v>
      </c>
      <c r="G166" s="261" t="s">
        <v>323</v>
      </c>
      <c r="H166" s="262">
        <v>4</v>
      </c>
      <c r="I166" s="263"/>
      <c r="J166" s="264">
        <f>ROUND(I166*H166,2)</f>
        <v>0</v>
      </c>
      <c r="K166" s="260" t="s">
        <v>140</v>
      </c>
      <c r="L166" s="265"/>
      <c r="M166" s="266" t="s">
        <v>1</v>
      </c>
      <c r="N166" s="267" t="s">
        <v>42</v>
      </c>
      <c r="O166" s="84"/>
      <c r="P166" s="231">
        <f>O166*H166</f>
        <v>0</v>
      </c>
      <c r="Q166" s="231">
        <v>0.00016000000000000001</v>
      </c>
      <c r="R166" s="231">
        <f>Q166*H166</f>
        <v>0.00064000000000000005</v>
      </c>
      <c r="S166" s="231">
        <v>0</v>
      </c>
      <c r="T166" s="232">
        <f>S166*H166</f>
        <v>0</v>
      </c>
      <c r="AR166" s="233" t="s">
        <v>254</v>
      </c>
      <c r="AT166" s="233" t="s">
        <v>225</v>
      </c>
      <c r="AU166" s="233" t="s">
        <v>87</v>
      </c>
      <c r="AY166" s="15" t="s">
        <v>133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5" t="s">
        <v>85</v>
      </c>
      <c r="BK166" s="234">
        <f>ROUND(I166*H166,2)</f>
        <v>0</v>
      </c>
      <c r="BL166" s="15" t="s">
        <v>215</v>
      </c>
      <c r="BM166" s="233" t="s">
        <v>627</v>
      </c>
    </row>
    <row r="167" s="1" customFormat="1" ht="24" customHeight="1">
      <c r="B167" s="36"/>
      <c r="C167" s="222" t="s">
        <v>293</v>
      </c>
      <c r="D167" s="222" t="s">
        <v>136</v>
      </c>
      <c r="E167" s="223" t="s">
        <v>628</v>
      </c>
      <c r="F167" s="224" t="s">
        <v>629</v>
      </c>
      <c r="G167" s="225" t="s">
        <v>323</v>
      </c>
      <c r="H167" s="226">
        <v>275</v>
      </c>
      <c r="I167" s="227"/>
      <c r="J167" s="228">
        <f>ROUND(I167*H167,2)</f>
        <v>0</v>
      </c>
      <c r="K167" s="224" t="s">
        <v>274</v>
      </c>
      <c r="L167" s="41"/>
      <c r="M167" s="229" t="s">
        <v>1</v>
      </c>
      <c r="N167" s="230" t="s">
        <v>42</v>
      </c>
      <c r="O167" s="84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33" t="s">
        <v>215</v>
      </c>
      <c r="AT167" s="233" t="s">
        <v>136</v>
      </c>
      <c r="AU167" s="233" t="s">
        <v>87</v>
      </c>
      <c r="AY167" s="15" t="s">
        <v>133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5" t="s">
        <v>85</v>
      </c>
      <c r="BK167" s="234">
        <f>ROUND(I167*H167,2)</f>
        <v>0</v>
      </c>
      <c r="BL167" s="15" t="s">
        <v>215</v>
      </c>
      <c r="BM167" s="233" t="s">
        <v>630</v>
      </c>
    </row>
    <row r="168" s="1" customFormat="1" ht="16.5" customHeight="1">
      <c r="B168" s="36"/>
      <c r="C168" s="258" t="s">
        <v>301</v>
      </c>
      <c r="D168" s="258" t="s">
        <v>225</v>
      </c>
      <c r="E168" s="259" t="s">
        <v>631</v>
      </c>
      <c r="F168" s="260" t="s">
        <v>632</v>
      </c>
      <c r="G168" s="261" t="s">
        <v>323</v>
      </c>
      <c r="H168" s="262">
        <v>118</v>
      </c>
      <c r="I168" s="263"/>
      <c r="J168" s="264">
        <f>ROUND(I168*H168,2)</f>
        <v>0</v>
      </c>
      <c r="K168" s="260" t="s">
        <v>559</v>
      </c>
      <c r="L168" s="265"/>
      <c r="M168" s="266" t="s">
        <v>1</v>
      </c>
      <c r="N168" s="267" t="s">
        <v>42</v>
      </c>
      <c r="O168" s="84"/>
      <c r="P168" s="231">
        <f>O168*H168</f>
        <v>0</v>
      </c>
      <c r="Q168" s="231">
        <v>0.00012</v>
      </c>
      <c r="R168" s="231">
        <f>Q168*H168</f>
        <v>0.014160000000000001</v>
      </c>
      <c r="S168" s="231">
        <v>0</v>
      </c>
      <c r="T168" s="232">
        <f>S168*H168</f>
        <v>0</v>
      </c>
      <c r="AR168" s="233" t="s">
        <v>254</v>
      </c>
      <c r="AT168" s="233" t="s">
        <v>225</v>
      </c>
      <c r="AU168" s="233" t="s">
        <v>87</v>
      </c>
      <c r="AY168" s="15" t="s">
        <v>133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5" t="s">
        <v>85</v>
      </c>
      <c r="BK168" s="234">
        <f>ROUND(I168*H168,2)</f>
        <v>0</v>
      </c>
      <c r="BL168" s="15" t="s">
        <v>215</v>
      </c>
      <c r="BM168" s="233" t="s">
        <v>633</v>
      </c>
    </row>
    <row r="169" s="1" customFormat="1" ht="16.5" customHeight="1">
      <c r="B169" s="36"/>
      <c r="C169" s="258" t="s">
        <v>306</v>
      </c>
      <c r="D169" s="258" t="s">
        <v>225</v>
      </c>
      <c r="E169" s="259" t="s">
        <v>634</v>
      </c>
      <c r="F169" s="260" t="s">
        <v>635</v>
      </c>
      <c r="G169" s="261" t="s">
        <v>323</v>
      </c>
      <c r="H169" s="262">
        <v>59</v>
      </c>
      <c r="I169" s="263"/>
      <c r="J169" s="264">
        <f>ROUND(I169*H169,2)</f>
        <v>0</v>
      </c>
      <c r="K169" s="260" t="s">
        <v>1</v>
      </c>
      <c r="L169" s="265"/>
      <c r="M169" s="266" t="s">
        <v>1</v>
      </c>
      <c r="N169" s="267" t="s">
        <v>42</v>
      </c>
      <c r="O169" s="84"/>
      <c r="P169" s="231">
        <f>O169*H169</f>
        <v>0</v>
      </c>
      <c r="Q169" s="231">
        <v>0.00012</v>
      </c>
      <c r="R169" s="231">
        <f>Q169*H169</f>
        <v>0.0070800000000000004</v>
      </c>
      <c r="S169" s="231">
        <v>0</v>
      </c>
      <c r="T169" s="232">
        <f>S169*H169</f>
        <v>0</v>
      </c>
      <c r="AR169" s="233" t="s">
        <v>254</v>
      </c>
      <c r="AT169" s="233" t="s">
        <v>225</v>
      </c>
      <c r="AU169" s="233" t="s">
        <v>87</v>
      </c>
      <c r="AY169" s="15" t="s">
        <v>133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5" t="s">
        <v>85</v>
      </c>
      <c r="BK169" s="234">
        <f>ROUND(I169*H169,2)</f>
        <v>0</v>
      </c>
      <c r="BL169" s="15" t="s">
        <v>215</v>
      </c>
      <c r="BM169" s="233" t="s">
        <v>636</v>
      </c>
    </row>
    <row r="170" s="1" customFormat="1" ht="16.5" customHeight="1">
      <c r="B170" s="36"/>
      <c r="C170" s="258" t="s">
        <v>254</v>
      </c>
      <c r="D170" s="258" t="s">
        <v>225</v>
      </c>
      <c r="E170" s="259" t="s">
        <v>637</v>
      </c>
      <c r="F170" s="260" t="s">
        <v>638</v>
      </c>
      <c r="G170" s="261" t="s">
        <v>323</v>
      </c>
      <c r="H170" s="262">
        <v>88</v>
      </c>
      <c r="I170" s="263"/>
      <c r="J170" s="264">
        <f>ROUND(I170*H170,2)</f>
        <v>0</v>
      </c>
      <c r="K170" s="260" t="s">
        <v>559</v>
      </c>
      <c r="L170" s="265"/>
      <c r="M170" s="266" t="s">
        <v>1</v>
      </c>
      <c r="N170" s="267" t="s">
        <v>42</v>
      </c>
      <c r="O170" s="84"/>
      <c r="P170" s="231">
        <f>O170*H170</f>
        <v>0</v>
      </c>
      <c r="Q170" s="231">
        <v>0.00017000000000000001</v>
      </c>
      <c r="R170" s="231">
        <f>Q170*H170</f>
        <v>0.014960000000000001</v>
      </c>
      <c r="S170" s="231">
        <v>0</v>
      </c>
      <c r="T170" s="232">
        <f>S170*H170</f>
        <v>0</v>
      </c>
      <c r="AR170" s="233" t="s">
        <v>254</v>
      </c>
      <c r="AT170" s="233" t="s">
        <v>225</v>
      </c>
      <c r="AU170" s="233" t="s">
        <v>87</v>
      </c>
      <c r="AY170" s="15" t="s">
        <v>133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5" t="s">
        <v>85</v>
      </c>
      <c r="BK170" s="234">
        <f>ROUND(I170*H170,2)</f>
        <v>0</v>
      </c>
      <c r="BL170" s="15" t="s">
        <v>215</v>
      </c>
      <c r="BM170" s="233" t="s">
        <v>639</v>
      </c>
    </row>
    <row r="171" s="1" customFormat="1" ht="16.5" customHeight="1">
      <c r="B171" s="36"/>
      <c r="C171" s="258" t="s">
        <v>316</v>
      </c>
      <c r="D171" s="258" t="s">
        <v>225</v>
      </c>
      <c r="E171" s="259" t="s">
        <v>640</v>
      </c>
      <c r="F171" s="260" t="s">
        <v>641</v>
      </c>
      <c r="G171" s="261" t="s">
        <v>323</v>
      </c>
      <c r="H171" s="262">
        <v>10</v>
      </c>
      <c r="I171" s="263"/>
      <c r="J171" s="264">
        <f>ROUND(I171*H171,2)</f>
        <v>0</v>
      </c>
      <c r="K171" s="260" t="s">
        <v>140</v>
      </c>
      <c r="L171" s="265"/>
      <c r="M171" s="266" t="s">
        <v>1</v>
      </c>
      <c r="N171" s="267" t="s">
        <v>42</v>
      </c>
      <c r="O171" s="84"/>
      <c r="P171" s="231">
        <f>O171*H171</f>
        <v>0</v>
      </c>
      <c r="Q171" s="231">
        <v>0.00035</v>
      </c>
      <c r="R171" s="231">
        <f>Q171*H171</f>
        <v>0.0035000000000000001</v>
      </c>
      <c r="S171" s="231">
        <v>0</v>
      </c>
      <c r="T171" s="232">
        <f>S171*H171</f>
        <v>0</v>
      </c>
      <c r="AR171" s="233" t="s">
        <v>254</v>
      </c>
      <c r="AT171" s="233" t="s">
        <v>225</v>
      </c>
      <c r="AU171" s="233" t="s">
        <v>87</v>
      </c>
      <c r="AY171" s="15" t="s">
        <v>133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5" t="s">
        <v>85</v>
      </c>
      <c r="BK171" s="234">
        <f>ROUND(I171*H171,2)</f>
        <v>0</v>
      </c>
      <c r="BL171" s="15" t="s">
        <v>215</v>
      </c>
      <c r="BM171" s="233" t="s">
        <v>642</v>
      </c>
    </row>
    <row r="172" s="1" customFormat="1" ht="24" customHeight="1">
      <c r="B172" s="36"/>
      <c r="C172" s="222" t="s">
        <v>320</v>
      </c>
      <c r="D172" s="222" t="s">
        <v>136</v>
      </c>
      <c r="E172" s="223" t="s">
        <v>643</v>
      </c>
      <c r="F172" s="224" t="s">
        <v>644</v>
      </c>
      <c r="G172" s="225" t="s">
        <v>323</v>
      </c>
      <c r="H172" s="226">
        <v>4</v>
      </c>
      <c r="I172" s="227"/>
      <c r="J172" s="228">
        <f>ROUND(I172*H172,2)</f>
        <v>0</v>
      </c>
      <c r="K172" s="224" t="s">
        <v>563</v>
      </c>
      <c r="L172" s="41"/>
      <c r="M172" s="229" t="s">
        <v>1</v>
      </c>
      <c r="N172" s="230" t="s">
        <v>42</v>
      </c>
      <c r="O172" s="84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AR172" s="233" t="s">
        <v>215</v>
      </c>
      <c r="AT172" s="233" t="s">
        <v>136</v>
      </c>
      <c r="AU172" s="233" t="s">
        <v>87</v>
      </c>
      <c r="AY172" s="15" t="s">
        <v>133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5" t="s">
        <v>85</v>
      </c>
      <c r="BK172" s="234">
        <f>ROUND(I172*H172,2)</f>
        <v>0</v>
      </c>
      <c r="BL172" s="15" t="s">
        <v>215</v>
      </c>
      <c r="BM172" s="233" t="s">
        <v>645</v>
      </c>
    </row>
    <row r="173" s="1" customFormat="1" ht="16.5" customHeight="1">
      <c r="B173" s="36"/>
      <c r="C173" s="258" t="s">
        <v>325</v>
      </c>
      <c r="D173" s="258" t="s">
        <v>225</v>
      </c>
      <c r="E173" s="259" t="s">
        <v>646</v>
      </c>
      <c r="F173" s="260" t="s">
        <v>647</v>
      </c>
      <c r="G173" s="261" t="s">
        <v>323</v>
      </c>
      <c r="H173" s="262">
        <v>4</v>
      </c>
      <c r="I173" s="263"/>
      <c r="J173" s="264">
        <f>ROUND(I173*H173,2)</f>
        <v>0</v>
      </c>
      <c r="K173" s="260" t="s">
        <v>563</v>
      </c>
      <c r="L173" s="265"/>
      <c r="M173" s="266" t="s">
        <v>1</v>
      </c>
      <c r="N173" s="267" t="s">
        <v>42</v>
      </c>
      <c r="O173" s="84"/>
      <c r="P173" s="231">
        <f>O173*H173</f>
        <v>0</v>
      </c>
      <c r="Q173" s="231">
        <v>0.00016000000000000001</v>
      </c>
      <c r="R173" s="231">
        <f>Q173*H173</f>
        <v>0.00064000000000000005</v>
      </c>
      <c r="S173" s="231">
        <v>0</v>
      </c>
      <c r="T173" s="232">
        <f>S173*H173</f>
        <v>0</v>
      </c>
      <c r="AR173" s="233" t="s">
        <v>254</v>
      </c>
      <c r="AT173" s="233" t="s">
        <v>225</v>
      </c>
      <c r="AU173" s="233" t="s">
        <v>87</v>
      </c>
      <c r="AY173" s="15" t="s">
        <v>133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5" t="s">
        <v>85</v>
      </c>
      <c r="BK173" s="234">
        <f>ROUND(I173*H173,2)</f>
        <v>0</v>
      </c>
      <c r="BL173" s="15" t="s">
        <v>215</v>
      </c>
      <c r="BM173" s="233" t="s">
        <v>648</v>
      </c>
    </row>
    <row r="174" s="1" customFormat="1" ht="24" customHeight="1">
      <c r="B174" s="36"/>
      <c r="C174" s="222" t="s">
        <v>331</v>
      </c>
      <c r="D174" s="222" t="s">
        <v>136</v>
      </c>
      <c r="E174" s="223" t="s">
        <v>649</v>
      </c>
      <c r="F174" s="224" t="s">
        <v>650</v>
      </c>
      <c r="G174" s="225" t="s">
        <v>323</v>
      </c>
      <c r="H174" s="226">
        <v>18</v>
      </c>
      <c r="I174" s="227"/>
      <c r="J174" s="228">
        <f>ROUND(I174*H174,2)</f>
        <v>0</v>
      </c>
      <c r="K174" s="224" t="s">
        <v>274</v>
      </c>
      <c r="L174" s="41"/>
      <c r="M174" s="229" t="s">
        <v>1</v>
      </c>
      <c r="N174" s="230" t="s">
        <v>42</v>
      </c>
      <c r="O174" s="84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AR174" s="233" t="s">
        <v>215</v>
      </c>
      <c r="AT174" s="233" t="s">
        <v>136</v>
      </c>
      <c r="AU174" s="233" t="s">
        <v>87</v>
      </c>
      <c r="AY174" s="15" t="s">
        <v>133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5" t="s">
        <v>85</v>
      </c>
      <c r="BK174" s="234">
        <f>ROUND(I174*H174,2)</f>
        <v>0</v>
      </c>
      <c r="BL174" s="15" t="s">
        <v>215</v>
      </c>
      <c r="BM174" s="233" t="s">
        <v>651</v>
      </c>
    </row>
    <row r="175" s="1" customFormat="1" ht="16.5" customHeight="1">
      <c r="B175" s="36"/>
      <c r="C175" s="258" t="s">
        <v>336</v>
      </c>
      <c r="D175" s="258" t="s">
        <v>225</v>
      </c>
      <c r="E175" s="259" t="s">
        <v>652</v>
      </c>
      <c r="F175" s="260" t="s">
        <v>653</v>
      </c>
      <c r="G175" s="261" t="s">
        <v>323</v>
      </c>
      <c r="H175" s="262">
        <v>18</v>
      </c>
      <c r="I175" s="263"/>
      <c r="J175" s="264">
        <f>ROUND(I175*H175,2)</f>
        <v>0</v>
      </c>
      <c r="K175" s="260" t="s">
        <v>563</v>
      </c>
      <c r="L175" s="265"/>
      <c r="M175" s="266" t="s">
        <v>1</v>
      </c>
      <c r="N175" s="267" t="s">
        <v>42</v>
      </c>
      <c r="O175" s="84"/>
      <c r="P175" s="231">
        <f>O175*H175</f>
        <v>0</v>
      </c>
      <c r="Q175" s="231">
        <v>0.00052999999999999998</v>
      </c>
      <c r="R175" s="231">
        <f>Q175*H175</f>
        <v>0.0095399999999999999</v>
      </c>
      <c r="S175" s="231">
        <v>0</v>
      </c>
      <c r="T175" s="232">
        <f>S175*H175</f>
        <v>0</v>
      </c>
      <c r="AR175" s="233" t="s">
        <v>254</v>
      </c>
      <c r="AT175" s="233" t="s">
        <v>225</v>
      </c>
      <c r="AU175" s="233" t="s">
        <v>87</v>
      </c>
      <c r="AY175" s="15" t="s">
        <v>133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5" t="s">
        <v>85</v>
      </c>
      <c r="BK175" s="234">
        <f>ROUND(I175*H175,2)</f>
        <v>0</v>
      </c>
      <c r="BL175" s="15" t="s">
        <v>215</v>
      </c>
      <c r="BM175" s="233" t="s">
        <v>654</v>
      </c>
    </row>
    <row r="176" s="1" customFormat="1" ht="24" customHeight="1">
      <c r="B176" s="36"/>
      <c r="C176" s="222" t="s">
        <v>340</v>
      </c>
      <c r="D176" s="222" t="s">
        <v>136</v>
      </c>
      <c r="E176" s="223" t="s">
        <v>655</v>
      </c>
      <c r="F176" s="224" t="s">
        <v>656</v>
      </c>
      <c r="G176" s="225" t="s">
        <v>151</v>
      </c>
      <c r="H176" s="226">
        <v>18</v>
      </c>
      <c r="I176" s="227"/>
      <c r="J176" s="228">
        <f>ROUND(I176*H176,2)</f>
        <v>0</v>
      </c>
      <c r="K176" s="224" t="s">
        <v>274</v>
      </c>
      <c r="L176" s="41"/>
      <c r="M176" s="229" t="s">
        <v>1</v>
      </c>
      <c r="N176" s="230" t="s">
        <v>42</v>
      </c>
      <c r="O176" s="84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AR176" s="233" t="s">
        <v>215</v>
      </c>
      <c r="AT176" s="233" t="s">
        <v>136</v>
      </c>
      <c r="AU176" s="233" t="s">
        <v>87</v>
      </c>
      <c r="AY176" s="15" t="s">
        <v>133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5" t="s">
        <v>85</v>
      </c>
      <c r="BK176" s="234">
        <f>ROUND(I176*H176,2)</f>
        <v>0</v>
      </c>
      <c r="BL176" s="15" t="s">
        <v>215</v>
      </c>
      <c r="BM176" s="233" t="s">
        <v>657</v>
      </c>
    </row>
    <row r="177" s="1" customFormat="1" ht="16.5" customHeight="1">
      <c r="B177" s="36"/>
      <c r="C177" s="258" t="s">
        <v>347</v>
      </c>
      <c r="D177" s="258" t="s">
        <v>225</v>
      </c>
      <c r="E177" s="259" t="s">
        <v>658</v>
      </c>
      <c r="F177" s="260" t="s">
        <v>659</v>
      </c>
      <c r="G177" s="261" t="s">
        <v>151</v>
      </c>
      <c r="H177" s="262">
        <v>18</v>
      </c>
      <c r="I177" s="263"/>
      <c r="J177" s="264">
        <f>ROUND(I177*H177,2)</f>
        <v>0</v>
      </c>
      <c r="K177" s="260" t="s">
        <v>1</v>
      </c>
      <c r="L177" s="265"/>
      <c r="M177" s="266" t="s">
        <v>1</v>
      </c>
      <c r="N177" s="267" t="s">
        <v>42</v>
      </c>
      <c r="O177" s="84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AR177" s="233" t="s">
        <v>254</v>
      </c>
      <c r="AT177" s="233" t="s">
        <v>225</v>
      </c>
      <c r="AU177" s="233" t="s">
        <v>87</v>
      </c>
      <c r="AY177" s="15" t="s">
        <v>133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5" t="s">
        <v>85</v>
      </c>
      <c r="BK177" s="234">
        <f>ROUND(I177*H177,2)</f>
        <v>0</v>
      </c>
      <c r="BL177" s="15" t="s">
        <v>215</v>
      </c>
      <c r="BM177" s="233" t="s">
        <v>660</v>
      </c>
    </row>
    <row r="178" s="1" customFormat="1" ht="24" customHeight="1">
      <c r="B178" s="36"/>
      <c r="C178" s="222" t="s">
        <v>351</v>
      </c>
      <c r="D178" s="222" t="s">
        <v>136</v>
      </c>
      <c r="E178" s="223" t="s">
        <v>661</v>
      </c>
      <c r="F178" s="224" t="s">
        <v>662</v>
      </c>
      <c r="G178" s="225" t="s">
        <v>151</v>
      </c>
      <c r="H178" s="226">
        <v>36</v>
      </c>
      <c r="I178" s="227"/>
      <c r="J178" s="228">
        <f>ROUND(I178*H178,2)</f>
        <v>0</v>
      </c>
      <c r="K178" s="224" t="s">
        <v>274</v>
      </c>
      <c r="L178" s="41"/>
      <c r="M178" s="229" t="s">
        <v>1</v>
      </c>
      <c r="N178" s="230" t="s">
        <v>42</v>
      </c>
      <c r="O178" s="84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AR178" s="233" t="s">
        <v>215</v>
      </c>
      <c r="AT178" s="233" t="s">
        <v>136</v>
      </c>
      <c r="AU178" s="233" t="s">
        <v>87</v>
      </c>
      <c r="AY178" s="15" t="s">
        <v>133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5" t="s">
        <v>85</v>
      </c>
      <c r="BK178" s="234">
        <f>ROUND(I178*H178,2)</f>
        <v>0</v>
      </c>
      <c r="BL178" s="15" t="s">
        <v>215</v>
      </c>
      <c r="BM178" s="233" t="s">
        <v>663</v>
      </c>
    </row>
    <row r="179" s="1" customFormat="1" ht="24" customHeight="1">
      <c r="B179" s="36"/>
      <c r="C179" s="222" t="s">
        <v>355</v>
      </c>
      <c r="D179" s="222" t="s">
        <v>136</v>
      </c>
      <c r="E179" s="223" t="s">
        <v>664</v>
      </c>
      <c r="F179" s="224" t="s">
        <v>665</v>
      </c>
      <c r="G179" s="225" t="s">
        <v>151</v>
      </c>
      <c r="H179" s="226">
        <v>16</v>
      </c>
      <c r="I179" s="227"/>
      <c r="J179" s="228">
        <f>ROUND(I179*H179,2)</f>
        <v>0</v>
      </c>
      <c r="K179" s="224" t="s">
        <v>563</v>
      </c>
      <c r="L179" s="41"/>
      <c r="M179" s="229" t="s">
        <v>1</v>
      </c>
      <c r="N179" s="230" t="s">
        <v>42</v>
      </c>
      <c r="O179" s="84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AR179" s="233" t="s">
        <v>215</v>
      </c>
      <c r="AT179" s="233" t="s">
        <v>136</v>
      </c>
      <c r="AU179" s="233" t="s">
        <v>87</v>
      </c>
      <c r="AY179" s="15" t="s">
        <v>133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5" t="s">
        <v>85</v>
      </c>
      <c r="BK179" s="234">
        <f>ROUND(I179*H179,2)</f>
        <v>0</v>
      </c>
      <c r="BL179" s="15" t="s">
        <v>215</v>
      </c>
      <c r="BM179" s="233" t="s">
        <v>666</v>
      </c>
    </row>
    <row r="180" s="1" customFormat="1" ht="16.5" customHeight="1">
      <c r="B180" s="36"/>
      <c r="C180" s="222" t="s">
        <v>359</v>
      </c>
      <c r="D180" s="222" t="s">
        <v>136</v>
      </c>
      <c r="E180" s="223" t="s">
        <v>667</v>
      </c>
      <c r="F180" s="224" t="s">
        <v>668</v>
      </c>
      <c r="G180" s="225" t="s">
        <v>151</v>
      </c>
      <c r="H180" s="226">
        <v>2</v>
      </c>
      <c r="I180" s="227"/>
      <c r="J180" s="228">
        <f>ROUND(I180*H180,2)</f>
        <v>0</v>
      </c>
      <c r="K180" s="224" t="s">
        <v>140</v>
      </c>
      <c r="L180" s="41"/>
      <c r="M180" s="229" t="s">
        <v>1</v>
      </c>
      <c r="N180" s="230" t="s">
        <v>42</v>
      </c>
      <c r="O180" s="84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AR180" s="233" t="s">
        <v>215</v>
      </c>
      <c r="AT180" s="233" t="s">
        <v>136</v>
      </c>
      <c r="AU180" s="233" t="s">
        <v>87</v>
      </c>
      <c r="AY180" s="15" t="s">
        <v>133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5" t="s">
        <v>85</v>
      </c>
      <c r="BK180" s="234">
        <f>ROUND(I180*H180,2)</f>
        <v>0</v>
      </c>
      <c r="BL180" s="15" t="s">
        <v>215</v>
      </c>
      <c r="BM180" s="233" t="s">
        <v>669</v>
      </c>
    </row>
    <row r="181" s="1" customFormat="1" ht="24" customHeight="1">
      <c r="B181" s="36"/>
      <c r="C181" s="222" t="s">
        <v>363</v>
      </c>
      <c r="D181" s="222" t="s">
        <v>136</v>
      </c>
      <c r="E181" s="223" t="s">
        <v>670</v>
      </c>
      <c r="F181" s="224" t="s">
        <v>671</v>
      </c>
      <c r="G181" s="225" t="s">
        <v>151</v>
      </c>
      <c r="H181" s="226">
        <v>25</v>
      </c>
      <c r="I181" s="227"/>
      <c r="J181" s="228">
        <f>ROUND(I181*H181,2)</f>
        <v>0</v>
      </c>
      <c r="K181" s="224" t="s">
        <v>274</v>
      </c>
      <c r="L181" s="41"/>
      <c r="M181" s="229" t="s">
        <v>1</v>
      </c>
      <c r="N181" s="230" t="s">
        <v>42</v>
      </c>
      <c r="O181" s="84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AR181" s="233" t="s">
        <v>215</v>
      </c>
      <c r="AT181" s="233" t="s">
        <v>136</v>
      </c>
      <c r="AU181" s="233" t="s">
        <v>87</v>
      </c>
      <c r="AY181" s="15" t="s">
        <v>133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5" t="s">
        <v>85</v>
      </c>
      <c r="BK181" s="234">
        <f>ROUND(I181*H181,2)</f>
        <v>0</v>
      </c>
      <c r="BL181" s="15" t="s">
        <v>215</v>
      </c>
      <c r="BM181" s="233" t="s">
        <v>672</v>
      </c>
    </row>
    <row r="182" s="1" customFormat="1" ht="24" customHeight="1">
      <c r="B182" s="36"/>
      <c r="C182" s="222" t="s">
        <v>369</v>
      </c>
      <c r="D182" s="222" t="s">
        <v>136</v>
      </c>
      <c r="E182" s="223" t="s">
        <v>673</v>
      </c>
      <c r="F182" s="224" t="s">
        <v>674</v>
      </c>
      <c r="G182" s="225" t="s">
        <v>151</v>
      </c>
      <c r="H182" s="226">
        <v>2</v>
      </c>
      <c r="I182" s="227"/>
      <c r="J182" s="228">
        <f>ROUND(I182*H182,2)</f>
        <v>0</v>
      </c>
      <c r="K182" s="224" t="s">
        <v>140</v>
      </c>
      <c r="L182" s="41"/>
      <c r="M182" s="229" t="s">
        <v>1</v>
      </c>
      <c r="N182" s="230" t="s">
        <v>42</v>
      </c>
      <c r="O182" s="84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AR182" s="233" t="s">
        <v>215</v>
      </c>
      <c r="AT182" s="233" t="s">
        <v>136</v>
      </c>
      <c r="AU182" s="233" t="s">
        <v>87</v>
      </c>
      <c r="AY182" s="15" t="s">
        <v>133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5" t="s">
        <v>85</v>
      </c>
      <c r="BK182" s="234">
        <f>ROUND(I182*H182,2)</f>
        <v>0</v>
      </c>
      <c r="BL182" s="15" t="s">
        <v>215</v>
      </c>
      <c r="BM182" s="233" t="s">
        <v>675</v>
      </c>
    </row>
    <row r="183" s="1" customFormat="1" ht="24" customHeight="1">
      <c r="B183" s="36"/>
      <c r="C183" s="222" t="s">
        <v>374</v>
      </c>
      <c r="D183" s="222" t="s">
        <v>136</v>
      </c>
      <c r="E183" s="223" t="s">
        <v>676</v>
      </c>
      <c r="F183" s="224" t="s">
        <v>677</v>
      </c>
      <c r="G183" s="225" t="s">
        <v>151</v>
      </c>
      <c r="H183" s="226">
        <v>2</v>
      </c>
      <c r="I183" s="227"/>
      <c r="J183" s="228">
        <f>ROUND(I183*H183,2)</f>
        <v>0</v>
      </c>
      <c r="K183" s="224" t="s">
        <v>274</v>
      </c>
      <c r="L183" s="41"/>
      <c r="M183" s="229" t="s">
        <v>1</v>
      </c>
      <c r="N183" s="230" t="s">
        <v>42</v>
      </c>
      <c r="O183" s="84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AR183" s="233" t="s">
        <v>215</v>
      </c>
      <c r="AT183" s="233" t="s">
        <v>136</v>
      </c>
      <c r="AU183" s="233" t="s">
        <v>87</v>
      </c>
      <c r="AY183" s="15" t="s">
        <v>133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5" t="s">
        <v>85</v>
      </c>
      <c r="BK183" s="234">
        <f>ROUND(I183*H183,2)</f>
        <v>0</v>
      </c>
      <c r="BL183" s="15" t="s">
        <v>215</v>
      </c>
      <c r="BM183" s="233" t="s">
        <v>678</v>
      </c>
    </row>
    <row r="184" s="1" customFormat="1" ht="24" customHeight="1">
      <c r="B184" s="36"/>
      <c r="C184" s="222" t="s">
        <v>379</v>
      </c>
      <c r="D184" s="222" t="s">
        <v>136</v>
      </c>
      <c r="E184" s="223" t="s">
        <v>679</v>
      </c>
      <c r="F184" s="224" t="s">
        <v>680</v>
      </c>
      <c r="G184" s="225" t="s">
        <v>151</v>
      </c>
      <c r="H184" s="226">
        <v>2</v>
      </c>
      <c r="I184" s="227"/>
      <c r="J184" s="228">
        <f>ROUND(I184*H184,2)</f>
        <v>0</v>
      </c>
      <c r="K184" s="224" t="s">
        <v>563</v>
      </c>
      <c r="L184" s="41"/>
      <c r="M184" s="229" t="s">
        <v>1</v>
      </c>
      <c r="N184" s="230" t="s">
        <v>42</v>
      </c>
      <c r="O184" s="84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AR184" s="233" t="s">
        <v>215</v>
      </c>
      <c r="AT184" s="233" t="s">
        <v>136</v>
      </c>
      <c r="AU184" s="233" t="s">
        <v>87</v>
      </c>
      <c r="AY184" s="15" t="s">
        <v>133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5" t="s">
        <v>85</v>
      </c>
      <c r="BK184" s="234">
        <f>ROUND(I184*H184,2)</f>
        <v>0</v>
      </c>
      <c r="BL184" s="15" t="s">
        <v>215</v>
      </c>
      <c r="BM184" s="233" t="s">
        <v>681</v>
      </c>
    </row>
    <row r="185" s="1" customFormat="1" ht="24" customHeight="1">
      <c r="B185" s="36"/>
      <c r="C185" s="222" t="s">
        <v>384</v>
      </c>
      <c r="D185" s="222" t="s">
        <v>136</v>
      </c>
      <c r="E185" s="223" t="s">
        <v>682</v>
      </c>
      <c r="F185" s="224" t="s">
        <v>683</v>
      </c>
      <c r="G185" s="225" t="s">
        <v>151</v>
      </c>
      <c r="H185" s="226">
        <v>2</v>
      </c>
      <c r="I185" s="227"/>
      <c r="J185" s="228">
        <f>ROUND(I185*H185,2)</f>
        <v>0</v>
      </c>
      <c r="K185" s="224" t="s">
        <v>274</v>
      </c>
      <c r="L185" s="41"/>
      <c r="M185" s="229" t="s">
        <v>1</v>
      </c>
      <c r="N185" s="230" t="s">
        <v>42</v>
      </c>
      <c r="O185" s="84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AR185" s="233" t="s">
        <v>215</v>
      </c>
      <c r="AT185" s="233" t="s">
        <v>136</v>
      </c>
      <c r="AU185" s="233" t="s">
        <v>87</v>
      </c>
      <c r="AY185" s="15" t="s">
        <v>133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5" t="s">
        <v>85</v>
      </c>
      <c r="BK185" s="234">
        <f>ROUND(I185*H185,2)</f>
        <v>0</v>
      </c>
      <c r="BL185" s="15" t="s">
        <v>215</v>
      </c>
      <c r="BM185" s="233" t="s">
        <v>684</v>
      </c>
    </row>
    <row r="186" s="1" customFormat="1" ht="16.5" customHeight="1">
      <c r="B186" s="36"/>
      <c r="C186" s="222" t="s">
        <v>389</v>
      </c>
      <c r="D186" s="222" t="s">
        <v>136</v>
      </c>
      <c r="E186" s="223" t="s">
        <v>685</v>
      </c>
      <c r="F186" s="224" t="s">
        <v>686</v>
      </c>
      <c r="G186" s="225" t="s">
        <v>151</v>
      </c>
      <c r="H186" s="226">
        <v>2</v>
      </c>
      <c r="I186" s="227"/>
      <c r="J186" s="228">
        <f>ROUND(I186*H186,2)</f>
        <v>0</v>
      </c>
      <c r="K186" s="224" t="s">
        <v>1</v>
      </c>
      <c r="L186" s="41"/>
      <c r="M186" s="229" t="s">
        <v>1</v>
      </c>
      <c r="N186" s="230" t="s">
        <v>42</v>
      </c>
      <c r="O186" s="84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33" t="s">
        <v>215</v>
      </c>
      <c r="AT186" s="233" t="s">
        <v>136</v>
      </c>
      <c r="AU186" s="233" t="s">
        <v>87</v>
      </c>
      <c r="AY186" s="15" t="s">
        <v>133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5" t="s">
        <v>85</v>
      </c>
      <c r="BK186" s="234">
        <f>ROUND(I186*H186,2)</f>
        <v>0</v>
      </c>
      <c r="BL186" s="15" t="s">
        <v>215</v>
      </c>
      <c r="BM186" s="233" t="s">
        <v>687</v>
      </c>
    </row>
    <row r="187" s="1" customFormat="1" ht="24" customHeight="1">
      <c r="B187" s="36"/>
      <c r="C187" s="258" t="s">
        <v>394</v>
      </c>
      <c r="D187" s="258" t="s">
        <v>225</v>
      </c>
      <c r="E187" s="259" t="s">
        <v>688</v>
      </c>
      <c r="F187" s="260" t="s">
        <v>689</v>
      </c>
      <c r="G187" s="261" t="s">
        <v>151</v>
      </c>
      <c r="H187" s="262">
        <v>2</v>
      </c>
      <c r="I187" s="263"/>
      <c r="J187" s="264">
        <f>ROUND(I187*H187,2)</f>
        <v>0</v>
      </c>
      <c r="K187" s="260" t="s">
        <v>1</v>
      </c>
      <c r="L187" s="265"/>
      <c r="M187" s="266" t="s">
        <v>1</v>
      </c>
      <c r="N187" s="267" t="s">
        <v>42</v>
      </c>
      <c r="O187" s="84"/>
      <c r="P187" s="231">
        <f>O187*H187</f>
        <v>0</v>
      </c>
      <c r="Q187" s="231">
        <v>0.0020600000000000002</v>
      </c>
      <c r="R187" s="231">
        <f>Q187*H187</f>
        <v>0.0041200000000000004</v>
      </c>
      <c r="S187" s="231">
        <v>0</v>
      </c>
      <c r="T187" s="232">
        <f>S187*H187</f>
        <v>0</v>
      </c>
      <c r="AR187" s="233" t="s">
        <v>254</v>
      </c>
      <c r="AT187" s="233" t="s">
        <v>225</v>
      </c>
      <c r="AU187" s="233" t="s">
        <v>87</v>
      </c>
      <c r="AY187" s="15" t="s">
        <v>133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5" t="s">
        <v>85</v>
      </c>
      <c r="BK187" s="234">
        <f>ROUND(I187*H187,2)</f>
        <v>0</v>
      </c>
      <c r="BL187" s="15" t="s">
        <v>215</v>
      </c>
      <c r="BM187" s="233" t="s">
        <v>690</v>
      </c>
    </row>
    <row r="188" s="1" customFormat="1" ht="24" customHeight="1">
      <c r="B188" s="36"/>
      <c r="C188" s="222" t="s">
        <v>399</v>
      </c>
      <c r="D188" s="222" t="s">
        <v>136</v>
      </c>
      <c r="E188" s="223" t="s">
        <v>691</v>
      </c>
      <c r="F188" s="224" t="s">
        <v>692</v>
      </c>
      <c r="G188" s="225" t="s">
        <v>151</v>
      </c>
      <c r="H188" s="226">
        <v>1</v>
      </c>
      <c r="I188" s="227"/>
      <c r="J188" s="228">
        <f>ROUND(I188*H188,2)</f>
        <v>0</v>
      </c>
      <c r="K188" s="224" t="s">
        <v>274</v>
      </c>
      <c r="L188" s="41"/>
      <c r="M188" s="229" t="s">
        <v>1</v>
      </c>
      <c r="N188" s="230" t="s">
        <v>42</v>
      </c>
      <c r="O188" s="84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33" t="s">
        <v>215</v>
      </c>
      <c r="AT188" s="233" t="s">
        <v>136</v>
      </c>
      <c r="AU188" s="233" t="s">
        <v>87</v>
      </c>
      <c r="AY188" s="15" t="s">
        <v>133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5" t="s">
        <v>85</v>
      </c>
      <c r="BK188" s="234">
        <f>ROUND(I188*H188,2)</f>
        <v>0</v>
      </c>
      <c r="BL188" s="15" t="s">
        <v>215</v>
      </c>
      <c r="BM188" s="233" t="s">
        <v>693</v>
      </c>
    </row>
    <row r="189" s="1" customFormat="1" ht="24" customHeight="1">
      <c r="B189" s="36"/>
      <c r="C189" s="258" t="s">
        <v>404</v>
      </c>
      <c r="D189" s="258" t="s">
        <v>225</v>
      </c>
      <c r="E189" s="259" t="s">
        <v>694</v>
      </c>
      <c r="F189" s="260" t="s">
        <v>695</v>
      </c>
      <c r="G189" s="261" t="s">
        <v>151</v>
      </c>
      <c r="H189" s="262">
        <v>1</v>
      </c>
      <c r="I189" s="263"/>
      <c r="J189" s="264">
        <f>ROUND(I189*H189,2)</f>
        <v>0</v>
      </c>
      <c r="K189" s="260" t="s">
        <v>274</v>
      </c>
      <c r="L189" s="265"/>
      <c r="M189" s="266" t="s">
        <v>1</v>
      </c>
      <c r="N189" s="267" t="s">
        <v>42</v>
      </c>
      <c r="O189" s="84"/>
      <c r="P189" s="231">
        <f>O189*H189</f>
        <v>0</v>
      </c>
      <c r="Q189" s="231">
        <v>2.0000000000000002E-05</v>
      </c>
      <c r="R189" s="231">
        <f>Q189*H189</f>
        <v>2.0000000000000002E-05</v>
      </c>
      <c r="S189" s="231">
        <v>0</v>
      </c>
      <c r="T189" s="232">
        <f>S189*H189</f>
        <v>0</v>
      </c>
      <c r="AR189" s="233" t="s">
        <v>254</v>
      </c>
      <c r="AT189" s="233" t="s">
        <v>225</v>
      </c>
      <c r="AU189" s="233" t="s">
        <v>87</v>
      </c>
      <c r="AY189" s="15" t="s">
        <v>133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5" t="s">
        <v>85</v>
      </c>
      <c r="BK189" s="234">
        <f>ROUND(I189*H189,2)</f>
        <v>0</v>
      </c>
      <c r="BL189" s="15" t="s">
        <v>215</v>
      </c>
      <c r="BM189" s="233" t="s">
        <v>696</v>
      </c>
    </row>
    <row r="190" s="1" customFormat="1" ht="24" customHeight="1">
      <c r="B190" s="36"/>
      <c r="C190" s="222" t="s">
        <v>409</v>
      </c>
      <c r="D190" s="222" t="s">
        <v>136</v>
      </c>
      <c r="E190" s="223" t="s">
        <v>697</v>
      </c>
      <c r="F190" s="224" t="s">
        <v>698</v>
      </c>
      <c r="G190" s="225" t="s">
        <v>151</v>
      </c>
      <c r="H190" s="226">
        <v>1</v>
      </c>
      <c r="I190" s="227"/>
      <c r="J190" s="228">
        <f>ROUND(I190*H190,2)</f>
        <v>0</v>
      </c>
      <c r="K190" s="224" t="s">
        <v>274</v>
      </c>
      <c r="L190" s="41"/>
      <c r="M190" s="229" t="s">
        <v>1</v>
      </c>
      <c r="N190" s="230" t="s">
        <v>42</v>
      </c>
      <c r="O190" s="84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AR190" s="233" t="s">
        <v>215</v>
      </c>
      <c r="AT190" s="233" t="s">
        <v>136</v>
      </c>
      <c r="AU190" s="233" t="s">
        <v>87</v>
      </c>
      <c r="AY190" s="15" t="s">
        <v>133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5" t="s">
        <v>85</v>
      </c>
      <c r="BK190" s="234">
        <f>ROUND(I190*H190,2)</f>
        <v>0</v>
      </c>
      <c r="BL190" s="15" t="s">
        <v>215</v>
      </c>
      <c r="BM190" s="233" t="s">
        <v>699</v>
      </c>
    </row>
    <row r="191" s="1" customFormat="1" ht="24" customHeight="1">
      <c r="B191" s="36"/>
      <c r="C191" s="258" t="s">
        <v>415</v>
      </c>
      <c r="D191" s="258" t="s">
        <v>225</v>
      </c>
      <c r="E191" s="259" t="s">
        <v>700</v>
      </c>
      <c r="F191" s="260" t="s">
        <v>701</v>
      </c>
      <c r="G191" s="261" t="s">
        <v>151</v>
      </c>
      <c r="H191" s="262">
        <v>1</v>
      </c>
      <c r="I191" s="263"/>
      <c r="J191" s="264">
        <f>ROUND(I191*H191,2)</f>
        <v>0</v>
      </c>
      <c r="K191" s="260" t="s">
        <v>274</v>
      </c>
      <c r="L191" s="265"/>
      <c r="M191" s="266" t="s">
        <v>1</v>
      </c>
      <c r="N191" s="267" t="s">
        <v>42</v>
      </c>
      <c r="O191" s="84"/>
      <c r="P191" s="231">
        <f>O191*H191</f>
        <v>0</v>
      </c>
      <c r="Q191" s="231">
        <v>6.0000000000000002E-05</v>
      </c>
      <c r="R191" s="231">
        <f>Q191*H191</f>
        <v>6.0000000000000002E-05</v>
      </c>
      <c r="S191" s="231">
        <v>0</v>
      </c>
      <c r="T191" s="232">
        <f>S191*H191</f>
        <v>0</v>
      </c>
      <c r="AR191" s="233" t="s">
        <v>254</v>
      </c>
      <c r="AT191" s="233" t="s">
        <v>225</v>
      </c>
      <c r="AU191" s="233" t="s">
        <v>87</v>
      </c>
      <c r="AY191" s="15" t="s">
        <v>133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5" t="s">
        <v>85</v>
      </c>
      <c r="BK191" s="234">
        <f>ROUND(I191*H191,2)</f>
        <v>0</v>
      </c>
      <c r="BL191" s="15" t="s">
        <v>215</v>
      </c>
      <c r="BM191" s="233" t="s">
        <v>702</v>
      </c>
    </row>
    <row r="192" s="1" customFormat="1" ht="24" customHeight="1">
      <c r="B192" s="36"/>
      <c r="C192" s="222" t="s">
        <v>421</v>
      </c>
      <c r="D192" s="222" t="s">
        <v>136</v>
      </c>
      <c r="E192" s="223" t="s">
        <v>703</v>
      </c>
      <c r="F192" s="224" t="s">
        <v>704</v>
      </c>
      <c r="G192" s="225" t="s">
        <v>151</v>
      </c>
      <c r="H192" s="226">
        <v>1</v>
      </c>
      <c r="I192" s="227"/>
      <c r="J192" s="228">
        <f>ROUND(I192*H192,2)</f>
        <v>0</v>
      </c>
      <c r="K192" s="224" t="s">
        <v>274</v>
      </c>
      <c r="L192" s="41"/>
      <c r="M192" s="229" t="s">
        <v>1</v>
      </c>
      <c r="N192" s="230" t="s">
        <v>42</v>
      </c>
      <c r="O192" s="84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AR192" s="233" t="s">
        <v>215</v>
      </c>
      <c r="AT192" s="233" t="s">
        <v>136</v>
      </c>
      <c r="AU192" s="233" t="s">
        <v>87</v>
      </c>
      <c r="AY192" s="15" t="s">
        <v>133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5" t="s">
        <v>85</v>
      </c>
      <c r="BK192" s="234">
        <f>ROUND(I192*H192,2)</f>
        <v>0</v>
      </c>
      <c r="BL192" s="15" t="s">
        <v>215</v>
      </c>
      <c r="BM192" s="233" t="s">
        <v>705</v>
      </c>
    </row>
    <row r="193" s="1" customFormat="1" ht="24" customHeight="1">
      <c r="B193" s="36"/>
      <c r="C193" s="258" t="s">
        <v>426</v>
      </c>
      <c r="D193" s="258" t="s">
        <v>225</v>
      </c>
      <c r="E193" s="259" t="s">
        <v>706</v>
      </c>
      <c r="F193" s="260" t="s">
        <v>707</v>
      </c>
      <c r="G193" s="261" t="s">
        <v>151</v>
      </c>
      <c r="H193" s="262">
        <v>1</v>
      </c>
      <c r="I193" s="263"/>
      <c r="J193" s="264">
        <f>ROUND(I193*H193,2)</f>
        <v>0</v>
      </c>
      <c r="K193" s="260" t="s">
        <v>274</v>
      </c>
      <c r="L193" s="265"/>
      <c r="M193" s="266" t="s">
        <v>1</v>
      </c>
      <c r="N193" s="267" t="s">
        <v>42</v>
      </c>
      <c r="O193" s="84"/>
      <c r="P193" s="231">
        <f>O193*H193</f>
        <v>0</v>
      </c>
      <c r="Q193" s="231">
        <v>5.0000000000000002E-05</v>
      </c>
      <c r="R193" s="231">
        <f>Q193*H193</f>
        <v>5.0000000000000002E-05</v>
      </c>
      <c r="S193" s="231">
        <v>0</v>
      </c>
      <c r="T193" s="232">
        <f>S193*H193</f>
        <v>0</v>
      </c>
      <c r="AR193" s="233" t="s">
        <v>254</v>
      </c>
      <c r="AT193" s="233" t="s">
        <v>225</v>
      </c>
      <c r="AU193" s="233" t="s">
        <v>87</v>
      </c>
      <c r="AY193" s="15" t="s">
        <v>133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5" t="s">
        <v>85</v>
      </c>
      <c r="BK193" s="234">
        <f>ROUND(I193*H193,2)</f>
        <v>0</v>
      </c>
      <c r="BL193" s="15" t="s">
        <v>215</v>
      </c>
      <c r="BM193" s="233" t="s">
        <v>708</v>
      </c>
    </row>
    <row r="194" s="1" customFormat="1" ht="24" customHeight="1">
      <c r="B194" s="36"/>
      <c r="C194" s="222" t="s">
        <v>431</v>
      </c>
      <c r="D194" s="222" t="s">
        <v>136</v>
      </c>
      <c r="E194" s="223" t="s">
        <v>709</v>
      </c>
      <c r="F194" s="224" t="s">
        <v>710</v>
      </c>
      <c r="G194" s="225" t="s">
        <v>151</v>
      </c>
      <c r="H194" s="226">
        <v>1</v>
      </c>
      <c r="I194" s="227"/>
      <c r="J194" s="228">
        <f>ROUND(I194*H194,2)</f>
        <v>0</v>
      </c>
      <c r="K194" s="224" t="s">
        <v>140</v>
      </c>
      <c r="L194" s="41"/>
      <c r="M194" s="229" t="s">
        <v>1</v>
      </c>
      <c r="N194" s="230" t="s">
        <v>42</v>
      </c>
      <c r="O194" s="84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233" t="s">
        <v>215</v>
      </c>
      <c r="AT194" s="233" t="s">
        <v>136</v>
      </c>
      <c r="AU194" s="233" t="s">
        <v>87</v>
      </c>
      <c r="AY194" s="15" t="s">
        <v>133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5" t="s">
        <v>85</v>
      </c>
      <c r="BK194" s="234">
        <f>ROUND(I194*H194,2)</f>
        <v>0</v>
      </c>
      <c r="BL194" s="15" t="s">
        <v>215</v>
      </c>
      <c r="BM194" s="233" t="s">
        <v>711</v>
      </c>
    </row>
    <row r="195" s="1" customFormat="1" ht="24" customHeight="1">
      <c r="B195" s="36"/>
      <c r="C195" s="258" t="s">
        <v>435</v>
      </c>
      <c r="D195" s="258" t="s">
        <v>225</v>
      </c>
      <c r="E195" s="259" t="s">
        <v>712</v>
      </c>
      <c r="F195" s="260" t="s">
        <v>713</v>
      </c>
      <c r="G195" s="261" t="s">
        <v>151</v>
      </c>
      <c r="H195" s="262">
        <v>1</v>
      </c>
      <c r="I195" s="263"/>
      <c r="J195" s="264">
        <f>ROUND(I195*H195,2)</f>
        <v>0</v>
      </c>
      <c r="K195" s="260" t="s">
        <v>140</v>
      </c>
      <c r="L195" s="265"/>
      <c r="M195" s="266" t="s">
        <v>1</v>
      </c>
      <c r="N195" s="267" t="s">
        <v>42</v>
      </c>
      <c r="O195" s="84"/>
      <c r="P195" s="231">
        <f>O195*H195</f>
        <v>0</v>
      </c>
      <c r="Q195" s="231">
        <v>0.00010000000000000001</v>
      </c>
      <c r="R195" s="231">
        <f>Q195*H195</f>
        <v>0.00010000000000000001</v>
      </c>
      <c r="S195" s="231">
        <v>0</v>
      </c>
      <c r="T195" s="232">
        <f>S195*H195</f>
        <v>0</v>
      </c>
      <c r="AR195" s="233" t="s">
        <v>254</v>
      </c>
      <c r="AT195" s="233" t="s">
        <v>225</v>
      </c>
      <c r="AU195" s="233" t="s">
        <v>87</v>
      </c>
      <c r="AY195" s="15" t="s">
        <v>133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5" t="s">
        <v>85</v>
      </c>
      <c r="BK195" s="234">
        <f>ROUND(I195*H195,2)</f>
        <v>0</v>
      </c>
      <c r="BL195" s="15" t="s">
        <v>215</v>
      </c>
      <c r="BM195" s="233" t="s">
        <v>714</v>
      </c>
    </row>
    <row r="196" s="1" customFormat="1" ht="16.5" customHeight="1">
      <c r="B196" s="36"/>
      <c r="C196" s="222" t="s">
        <v>441</v>
      </c>
      <c r="D196" s="222" t="s">
        <v>136</v>
      </c>
      <c r="E196" s="223" t="s">
        <v>715</v>
      </c>
      <c r="F196" s="224" t="s">
        <v>716</v>
      </c>
      <c r="G196" s="225" t="s">
        <v>151</v>
      </c>
      <c r="H196" s="226">
        <v>2</v>
      </c>
      <c r="I196" s="227"/>
      <c r="J196" s="228">
        <f>ROUND(I196*H196,2)</f>
        <v>0</v>
      </c>
      <c r="K196" s="224" t="s">
        <v>563</v>
      </c>
      <c r="L196" s="41"/>
      <c r="M196" s="229" t="s">
        <v>1</v>
      </c>
      <c r="N196" s="230" t="s">
        <v>42</v>
      </c>
      <c r="O196" s="84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AR196" s="233" t="s">
        <v>215</v>
      </c>
      <c r="AT196" s="233" t="s">
        <v>136</v>
      </c>
      <c r="AU196" s="233" t="s">
        <v>87</v>
      </c>
      <c r="AY196" s="15" t="s">
        <v>133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5" t="s">
        <v>85</v>
      </c>
      <c r="BK196" s="234">
        <f>ROUND(I196*H196,2)</f>
        <v>0</v>
      </c>
      <c r="BL196" s="15" t="s">
        <v>215</v>
      </c>
      <c r="BM196" s="233" t="s">
        <v>717</v>
      </c>
    </row>
    <row r="197" s="1" customFormat="1" ht="24" customHeight="1">
      <c r="B197" s="36"/>
      <c r="C197" s="258" t="s">
        <v>446</v>
      </c>
      <c r="D197" s="258" t="s">
        <v>225</v>
      </c>
      <c r="E197" s="259" t="s">
        <v>718</v>
      </c>
      <c r="F197" s="260" t="s">
        <v>719</v>
      </c>
      <c r="G197" s="261" t="s">
        <v>151</v>
      </c>
      <c r="H197" s="262">
        <v>2</v>
      </c>
      <c r="I197" s="263"/>
      <c r="J197" s="264">
        <f>ROUND(I197*H197,2)</f>
        <v>0</v>
      </c>
      <c r="K197" s="260" t="s">
        <v>563</v>
      </c>
      <c r="L197" s="265"/>
      <c r="M197" s="266" t="s">
        <v>1</v>
      </c>
      <c r="N197" s="267" t="s">
        <v>42</v>
      </c>
      <c r="O197" s="84"/>
      <c r="P197" s="231">
        <f>O197*H197</f>
        <v>0</v>
      </c>
      <c r="Q197" s="231">
        <v>0.00017000000000000001</v>
      </c>
      <c r="R197" s="231">
        <f>Q197*H197</f>
        <v>0.00034000000000000002</v>
      </c>
      <c r="S197" s="231">
        <v>0</v>
      </c>
      <c r="T197" s="232">
        <f>S197*H197</f>
        <v>0</v>
      </c>
      <c r="AR197" s="233" t="s">
        <v>254</v>
      </c>
      <c r="AT197" s="233" t="s">
        <v>225</v>
      </c>
      <c r="AU197" s="233" t="s">
        <v>87</v>
      </c>
      <c r="AY197" s="15" t="s">
        <v>133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5" t="s">
        <v>85</v>
      </c>
      <c r="BK197" s="234">
        <f>ROUND(I197*H197,2)</f>
        <v>0</v>
      </c>
      <c r="BL197" s="15" t="s">
        <v>215</v>
      </c>
      <c r="BM197" s="233" t="s">
        <v>720</v>
      </c>
    </row>
    <row r="198" s="1" customFormat="1" ht="16.5" customHeight="1">
      <c r="B198" s="36"/>
      <c r="C198" s="222" t="s">
        <v>450</v>
      </c>
      <c r="D198" s="222" t="s">
        <v>136</v>
      </c>
      <c r="E198" s="223" t="s">
        <v>721</v>
      </c>
      <c r="F198" s="224" t="s">
        <v>722</v>
      </c>
      <c r="G198" s="225" t="s">
        <v>151</v>
      </c>
      <c r="H198" s="226">
        <v>1</v>
      </c>
      <c r="I198" s="227"/>
      <c r="J198" s="228">
        <f>ROUND(I198*H198,2)</f>
        <v>0</v>
      </c>
      <c r="K198" s="224" t="s">
        <v>1</v>
      </c>
      <c r="L198" s="41"/>
      <c r="M198" s="229" t="s">
        <v>1</v>
      </c>
      <c r="N198" s="230" t="s">
        <v>42</v>
      </c>
      <c r="O198" s="84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AR198" s="233" t="s">
        <v>215</v>
      </c>
      <c r="AT198" s="233" t="s">
        <v>136</v>
      </c>
      <c r="AU198" s="233" t="s">
        <v>87</v>
      </c>
      <c r="AY198" s="15" t="s">
        <v>133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5" t="s">
        <v>85</v>
      </c>
      <c r="BK198" s="234">
        <f>ROUND(I198*H198,2)</f>
        <v>0</v>
      </c>
      <c r="BL198" s="15" t="s">
        <v>215</v>
      </c>
      <c r="BM198" s="233" t="s">
        <v>723</v>
      </c>
    </row>
    <row r="199" s="1" customFormat="1" ht="24" customHeight="1">
      <c r="B199" s="36"/>
      <c r="C199" s="258" t="s">
        <v>454</v>
      </c>
      <c r="D199" s="258" t="s">
        <v>225</v>
      </c>
      <c r="E199" s="259" t="s">
        <v>724</v>
      </c>
      <c r="F199" s="260" t="s">
        <v>725</v>
      </c>
      <c r="G199" s="261" t="s">
        <v>151</v>
      </c>
      <c r="H199" s="262">
        <v>1</v>
      </c>
      <c r="I199" s="263"/>
      <c r="J199" s="264">
        <f>ROUND(I199*H199,2)</f>
        <v>0</v>
      </c>
      <c r="K199" s="260" t="s">
        <v>1</v>
      </c>
      <c r="L199" s="265"/>
      <c r="M199" s="266" t="s">
        <v>1</v>
      </c>
      <c r="N199" s="267" t="s">
        <v>42</v>
      </c>
      <c r="O199" s="84"/>
      <c r="P199" s="231">
        <f>O199*H199</f>
        <v>0</v>
      </c>
      <c r="Q199" s="231">
        <v>8.0000000000000007E-05</v>
      </c>
      <c r="R199" s="231">
        <f>Q199*H199</f>
        <v>8.0000000000000007E-05</v>
      </c>
      <c r="S199" s="231">
        <v>0</v>
      </c>
      <c r="T199" s="232">
        <f>S199*H199</f>
        <v>0</v>
      </c>
      <c r="AR199" s="233" t="s">
        <v>254</v>
      </c>
      <c r="AT199" s="233" t="s">
        <v>225</v>
      </c>
      <c r="AU199" s="233" t="s">
        <v>87</v>
      </c>
      <c r="AY199" s="15" t="s">
        <v>133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5" t="s">
        <v>85</v>
      </c>
      <c r="BK199" s="234">
        <f>ROUND(I199*H199,2)</f>
        <v>0</v>
      </c>
      <c r="BL199" s="15" t="s">
        <v>215</v>
      </c>
      <c r="BM199" s="233" t="s">
        <v>726</v>
      </c>
    </row>
    <row r="200" s="1" customFormat="1" ht="24" customHeight="1">
      <c r="B200" s="36"/>
      <c r="C200" s="222" t="s">
        <v>459</v>
      </c>
      <c r="D200" s="222" t="s">
        <v>136</v>
      </c>
      <c r="E200" s="223" t="s">
        <v>727</v>
      </c>
      <c r="F200" s="224" t="s">
        <v>728</v>
      </c>
      <c r="G200" s="225" t="s">
        <v>151</v>
      </c>
      <c r="H200" s="226">
        <v>16</v>
      </c>
      <c r="I200" s="227"/>
      <c r="J200" s="228">
        <f>ROUND(I200*H200,2)</f>
        <v>0</v>
      </c>
      <c r="K200" s="224" t="s">
        <v>274</v>
      </c>
      <c r="L200" s="41"/>
      <c r="M200" s="229" t="s">
        <v>1</v>
      </c>
      <c r="N200" s="230" t="s">
        <v>42</v>
      </c>
      <c r="O200" s="84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AR200" s="233" t="s">
        <v>215</v>
      </c>
      <c r="AT200" s="233" t="s">
        <v>136</v>
      </c>
      <c r="AU200" s="233" t="s">
        <v>87</v>
      </c>
      <c r="AY200" s="15" t="s">
        <v>133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5" t="s">
        <v>85</v>
      </c>
      <c r="BK200" s="234">
        <f>ROUND(I200*H200,2)</f>
        <v>0</v>
      </c>
      <c r="BL200" s="15" t="s">
        <v>215</v>
      </c>
      <c r="BM200" s="233" t="s">
        <v>729</v>
      </c>
    </row>
    <row r="201" s="1" customFormat="1" ht="36" customHeight="1">
      <c r="B201" s="36"/>
      <c r="C201" s="258" t="s">
        <v>463</v>
      </c>
      <c r="D201" s="258" t="s">
        <v>225</v>
      </c>
      <c r="E201" s="259" t="s">
        <v>730</v>
      </c>
      <c r="F201" s="260" t="s">
        <v>731</v>
      </c>
      <c r="G201" s="261" t="s">
        <v>151</v>
      </c>
      <c r="H201" s="262">
        <v>15</v>
      </c>
      <c r="I201" s="263"/>
      <c r="J201" s="264">
        <f>ROUND(I201*H201,2)</f>
        <v>0</v>
      </c>
      <c r="K201" s="260" t="s">
        <v>274</v>
      </c>
      <c r="L201" s="265"/>
      <c r="M201" s="266" t="s">
        <v>1</v>
      </c>
      <c r="N201" s="267" t="s">
        <v>42</v>
      </c>
      <c r="O201" s="84"/>
      <c r="P201" s="231">
        <f>O201*H201</f>
        <v>0</v>
      </c>
      <c r="Q201" s="231">
        <v>6.0000000000000002E-05</v>
      </c>
      <c r="R201" s="231">
        <f>Q201*H201</f>
        <v>0.00089999999999999998</v>
      </c>
      <c r="S201" s="231">
        <v>0</v>
      </c>
      <c r="T201" s="232">
        <f>S201*H201</f>
        <v>0</v>
      </c>
      <c r="AR201" s="233" t="s">
        <v>254</v>
      </c>
      <c r="AT201" s="233" t="s">
        <v>225</v>
      </c>
      <c r="AU201" s="233" t="s">
        <v>87</v>
      </c>
      <c r="AY201" s="15" t="s">
        <v>133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5" t="s">
        <v>85</v>
      </c>
      <c r="BK201" s="234">
        <f>ROUND(I201*H201,2)</f>
        <v>0</v>
      </c>
      <c r="BL201" s="15" t="s">
        <v>215</v>
      </c>
      <c r="BM201" s="233" t="s">
        <v>732</v>
      </c>
    </row>
    <row r="202" s="1" customFormat="1" ht="36" customHeight="1">
      <c r="B202" s="36"/>
      <c r="C202" s="258" t="s">
        <v>467</v>
      </c>
      <c r="D202" s="258" t="s">
        <v>225</v>
      </c>
      <c r="E202" s="259" t="s">
        <v>733</v>
      </c>
      <c r="F202" s="260" t="s">
        <v>734</v>
      </c>
      <c r="G202" s="261" t="s">
        <v>151</v>
      </c>
      <c r="H202" s="262">
        <v>1</v>
      </c>
      <c r="I202" s="263"/>
      <c r="J202" s="264">
        <f>ROUND(I202*H202,2)</f>
        <v>0</v>
      </c>
      <c r="K202" s="260" t="s">
        <v>274</v>
      </c>
      <c r="L202" s="265"/>
      <c r="M202" s="266" t="s">
        <v>1</v>
      </c>
      <c r="N202" s="267" t="s">
        <v>42</v>
      </c>
      <c r="O202" s="84"/>
      <c r="P202" s="231">
        <f>O202*H202</f>
        <v>0</v>
      </c>
      <c r="Q202" s="231">
        <v>6.0000000000000002E-05</v>
      </c>
      <c r="R202" s="231">
        <f>Q202*H202</f>
        <v>6.0000000000000002E-05</v>
      </c>
      <c r="S202" s="231">
        <v>0</v>
      </c>
      <c r="T202" s="232">
        <f>S202*H202</f>
        <v>0</v>
      </c>
      <c r="AR202" s="233" t="s">
        <v>254</v>
      </c>
      <c r="AT202" s="233" t="s">
        <v>225</v>
      </c>
      <c r="AU202" s="233" t="s">
        <v>87</v>
      </c>
      <c r="AY202" s="15" t="s">
        <v>133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5" t="s">
        <v>85</v>
      </c>
      <c r="BK202" s="234">
        <f>ROUND(I202*H202,2)</f>
        <v>0</v>
      </c>
      <c r="BL202" s="15" t="s">
        <v>215</v>
      </c>
      <c r="BM202" s="233" t="s">
        <v>735</v>
      </c>
    </row>
    <row r="203" s="1" customFormat="1" ht="16.5" customHeight="1">
      <c r="B203" s="36"/>
      <c r="C203" s="258" t="s">
        <v>473</v>
      </c>
      <c r="D203" s="258" t="s">
        <v>225</v>
      </c>
      <c r="E203" s="259" t="s">
        <v>736</v>
      </c>
      <c r="F203" s="260" t="s">
        <v>737</v>
      </c>
      <c r="G203" s="261" t="s">
        <v>151</v>
      </c>
      <c r="H203" s="262">
        <v>4</v>
      </c>
      <c r="I203" s="263"/>
      <c r="J203" s="264">
        <f>ROUND(I203*H203,2)</f>
        <v>0</v>
      </c>
      <c r="K203" s="260" t="s">
        <v>1</v>
      </c>
      <c r="L203" s="265"/>
      <c r="M203" s="266" t="s">
        <v>1</v>
      </c>
      <c r="N203" s="267" t="s">
        <v>42</v>
      </c>
      <c r="O203" s="84"/>
      <c r="P203" s="231">
        <f>O203*H203</f>
        <v>0</v>
      </c>
      <c r="Q203" s="231">
        <v>5.0000000000000002E-05</v>
      </c>
      <c r="R203" s="231">
        <f>Q203*H203</f>
        <v>0.00020000000000000001</v>
      </c>
      <c r="S203" s="231">
        <v>0</v>
      </c>
      <c r="T203" s="232">
        <f>S203*H203</f>
        <v>0</v>
      </c>
      <c r="AR203" s="233" t="s">
        <v>254</v>
      </c>
      <c r="AT203" s="233" t="s">
        <v>225</v>
      </c>
      <c r="AU203" s="233" t="s">
        <v>87</v>
      </c>
      <c r="AY203" s="15" t="s">
        <v>133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5" t="s">
        <v>85</v>
      </c>
      <c r="BK203" s="234">
        <f>ROUND(I203*H203,2)</f>
        <v>0</v>
      </c>
      <c r="BL203" s="15" t="s">
        <v>215</v>
      </c>
      <c r="BM203" s="233" t="s">
        <v>738</v>
      </c>
    </row>
    <row r="204" s="1" customFormat="1" ht="16.5" customHeight="1">
      <c r="B204" s="36"/>
      <c r="C204" s="258" t="s">
        <v>478</v>
      </c>
      <c r="D204" s="258" t="s">
        <v>225</v>
      </c>
      <c r="E204" s="259" t="s">
        <v>739</v>
      </c>
      <c r="F204" s="260" t="s">
        <v>740</v>
      </c>
      <c r="G204" s="261" t="s">
        <v>151</v>
      </c>
      <c r="H204" s="262">
        <v>4</v>
      </c>
      <c r="I204" s="263"/>
      <c r="J204" s="264">
        <f>ROUND(I204*H204,2)</f>
        <v>0</v>
      </c>
      <c r="K204" s="260" t="s">
        <v>274</v>
      </c>
      <c r="L204" s="265"/>
      <c r="M204" s="266" t="s">
        <v>1</v>
      </c>
      <c r="N204" s="267" t="s">
        <v>42</v>
      </c>
      <c r="O204" s="84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AR204" s="233" t="s">
        <v>254</v>
      </c>
      <c r="AT204" s="233" t="s">
        <v>225</v>
      </c>
      <c r="AU204" s="233" t="s">
        <v>87</v>
      </c>
      <c r="AY204" s="15" t="s">
        <v>133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5" t="s">
        <v>85</v>
      </c>
      <c r="BK204" s="234">
        <f>ROUND(I204*H204,2)</f>
        <v>0</v>
      </c>
      <c r="BL204" s="15" t="s">
        <v>215</v>
      </c>
      <c r="BM204" s="233" t="s">
        <v>741</v>
      </c>
    </row>
    <row r="205" s="1" customFormat="1" ht="16.5" customHeight="1">
      <c r="B205" s="36"/>
      <c r="C205" s="258" t="s">
        <v>482</v>
      </c>
      <c r="D205" s="258" t="s">
        <v>225</v>
      </c>
      <c r="E205" s="259" t="s">
        <v>742</v>
      </c>
      <c r="F205" s="260" t="s">
        <v>743</v>
      </c>
      <c r="G205" s="261" t="s">
        <v>151</v>
      </c>
      <c r="H205" s="262">
        <v>1</v>
      </c>
      <c r="I205" s="263"/>
      <c r="J205" s="264">
        <f>ROUND(I205*H205,2)</f>
        <v>0</v>
      </c>
      <c r="K205" s="260" t="s">
        <v>1</v>
      </c>
      <c r="L205" s="265"/>
      <c r="M205" s="266" t="s">
        <v>1</v>
      </c>
      <c r="N205" s="267" t="s">
        <v>42</v>
      </c>
      <c r="O205" s="84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AR205" s="233" t="s">
        <v>254</v>
      </c>
      <c r="AT205" s="233" t="s">
        <v>225</v>
      </c>
      <c r="AU205" s="233" t="s">
        <v>87</v>
      </c>
      <c r="AY205" s="15" t="s">
        <v>133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5" t="s">
        <v>85</v>
      </c>
      <c r="BK205" s="234">
        <f>ROUND(I205*H205,2)</f>
        <v>0</v>
      </c>
      <c r="BL205" s="15" t="s">
        <v>215</v>
      </c>
      <c r="BM205" s="233" t="s">
        <v>744</v>
      </c>
    </row>
    <row r="206" s="1" customFormat="1" ht="16.5" customHeight="1">
      <c r="B206" s="36"/>
      <c r="C206" s="258" t="s">
        <v>486</v>
      </c>
      <c r="D206" s="258" t="s">
        <v>225</v>
      </c>
      <c r="E206" s="259" t="s">
        <v>745</v>
      </c>
      <c r="F206" s="260" t="s">
        <v>746</v>
      </c>
      <c r="G206" s="261" t="s">
        <v>151</v>
      </c>
      <c r="H206" s="262">
        <v>2</v>
      </c>
      <c r="I206" s="263"/>
      <c r="J206" s="264">
        <f>ROUND(I206*H206,2)</f>
        <v>0</v>
      </c>
      <c r="K206" s="260" t="s">
        <v>1</v>
      </c>
      <c r="L206" s="265"/>
      <c r="M206" s="266" t="s">
        <v>1</v>
      </c>
      <c r="N206" s="267" t="s">
        <v>42</v>
      </c>
      <c r="O206" s="84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AR206" s="233" t="s">
        <v>254</v>
      </c>
      <c r="AT206" s="233" t="s">
        <v>225</v>
      </c>
      <c r="AU206" s="233" t="s">
        <v>87</v>
      </c>
      <c r="AY206" s="15" t="s">
        <v>133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5" t="s">
        <v>85</v>
      </c>
      <c r="BK206" s="234">
        <f>ROUND(I206*H206,2)</f>
        <v>0</v>
      </c>
      <c r="BL206" s="15" t="s">
        <v>215</v>
      </c>
      <c r="BM206" s="233" t="s">
        <v>747</v>
      </c>
    </row>
    <row r="207" s="1" customFormat="1" ht="16.5" customHeight="1">
      <c r="B207" s="36"/>
      <c r="C207" s="222" t="s">
        <v>494</v>
      </c>
      <c r="D207" s="222" t="s">
        <v>136</v>
      </c>
      <c r="E207" s="223" t="s">
        <v>748</v>
      </c>
      <c r="F207" s="224" t="s">
        <v>749</v>
      </c>
      <c r="G207" s="225" t="s">
        <v>151</v>
      </c>
      <c r="H207" s="226">
        <v>5</v>
      </c>
      <c r="I207" s="227"/>
      <c r="J207" s="228">
        <f>ROUND(I207*H207,2)</f>
        <v>0</v>
      </c>
      <c r="K207" s="224" t="s">
        <v>563</v>
      </c>
      <c r="L207" s="41"/>
      <c r="M207" s="229" t="s">
        <v>1</v>
      </c>
      <c r="N207" s="230" t="s">
        <v>42</v>
      </c>
      <c r="O207" s="84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AR207" s="233" t="s">
        <v>215</v>
      </c>
      <c r="AT207" s="233" t="s">
        <v>136</v>
      </c>
      <c r="AU207" s="233" t="s">
        <v>87</v>
      </c>
      <c r="AY207" s="15" t="s">
        <v>133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5" t="s">
        <v>85</v>
      </c>
      <c r="BK207" s="234">
        <f>ROUND(I207*H207,2)</f>
        <v>0</v>
      </c>
      <c r="BL207" s="15" t="s">
        <v>215</v>
      </c>
      <c r="BM207" s="233" t="s">
        <v>750</v>
      </c>
    </row>
    <row r="208" s="1" customFormat="1" ht="36" customHeight="1">
      <c r="B208" s="36"/>
      <c r="C208" s="258" t="s">
        <v>509</v>
      </c>
      <c r="D208" s="258" t="s">
        <v>225</v>
      </c>
      <c r="E208" s="259" t="s">
        <v>751</v>
      </c>
      <c r="F208" s="260" t="s">
        <v>752</v>
      </c>
      <c r="G208" s="261" t="s">
        <v>151</v>
      </c>
      <c r="H208" s="262">
        <v>5</v>
      </c>
      <c r="I208" s="263"/>
      <c r="J208" s="264">
        <f>ROUND(I208*H208,2)</f>
        <v>0</v>
      </c>
      <c r="K208" s="260" t="s">
        <v>563</v>
      </c>
      <c r="L208" s="265"/>
      <c r="M208" s="266" t="s">
        <v>1</v>
      </c>
      <c r="N208" s="267" t="s">
        <v>42</v>
      </c>
      <c r="O208" s="84"/>
      <c r="P208" s="231">
        <f>O208*H208</f>
        <v>0</v>
      </c>
      <c r="Q208" s="231">
        <v>0.0033</v>
      </c>
      <c r="R208" s="231">
        <f>Q208*H208</f>
        <v>0.016500000000000001</v>
      </c>
      <c r="S208" s="231">
        <v>0</v>
      </c>
      <c r="T208" s="232">
        <f>S208*H208</f>
        <v>0</v>
      </c>
      <c r="AR208" s="233" t="s">
        <v>254</v>
      </c>
      <c r="AT208" s="233" t="s">
        <v>225</v>
      </c>
      <c r="AU208" s="233" t="s">
        <v>87</v>
      </c>
      <c r="AY208" s="15" t="s">
        <v>133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5" t="s">
        <v>85</v>
      </c>
      <c r="BK208" s="234">
        <f>ROUND(I208*H208,2)</f>
        <v>0</v>
      </c>
      <c r="BL208" s="15" t="s">
        <v>215</v>
      </c>
      <c r="BM208" s="233" t="s">
        <v>753</v>
      </c>
    </row>
    <row r="209" s="1" customFormat="1" ht="24" customHeight="1">
      <c r="B209" s="36"/>
      <c r="C209" s="222" t="s">
        <v>517</v>
      </c>
      <c r="D209" s="222" t="s">
        <v>136</v>
      </c>
      <c r="E209" s="223" t="s">
        <v>754</v>
      </c>
      <c r="F209" s="224" t="s">
        <v>755</v>
      </c>
      <c r="G209" s="225" t="s">
        <v>151</v>
      </c>
      <c r="H209" s="226">
        <v>2</v>
      </c>
      <c r="I209" s="227"/>
      <c r="J209" s="228">
        <f>ROUND(I209*H209,2)</f>
        <v>0</v>
      </c>
      <c r="K209" s="224" t="s">
        <v>563</v>
      </c>
      <c r="L209" s="41"/>
      <c r="M209" s="229" t="s">
        <v>1</v>
      </c>
      <c r="N209" s="230" t="s">
        <v>42</v>
      </c>
      <c r="O209" s="84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AR209" s="233" t="s">
        <v>215</v>
      </c>
      <c r="AT209" s="233" t="s">
        <v>136</v>
      </c>
      <c r="AU209" s="233" t="s">
        <v>87</v>
      </c>
      <c r="AY209" s="15" t="s">
        <v>133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5" t="s">
        <v>85</v>
      </c>
      <c r="BK209" s="234">
        <f>ROUND(I209*H209,2)</f>
        <v>0</v>
      </c>
      <c r="BL209" s="15" t="s">
        <v>215</v>
      </c>
      <c r="BM209" s="233" t="s">
        <v>756</v>
      </c>
    </row>
    <row r="210" s="1" customFormat="1" ht="36" customHeight="1">
      <c r="B210" s="36"/>
      <c r="C210" s="258" t="s">
        <v>513</v>
      </c>
      <c r="D210" s="258" t="s">
        <v>225</v>
      </c>
      <c r="E210" s="259" t="s">
        <v>757</v>
      </c>
      <c r="F210" s="260" t="s">
        <v>758</v>
      </c>
      <c r="G210" s="261" t="s">
        <v>151</v>
      </c>
      <c r="H210" s="262">
        <v>2</v>
      </c>
      <c r="I210" s="263"/>
      <c r="J210" s="264">
        <f>ROUND(I210*H210,2)</f>
        <v>0</v>
      </c>
      <c r="K210" s="260" t="s">
        <v>1</v>
      </c>
      <c r="L210" s="265"/>
      <c r="M210" s="266" t="s">
        <v>1</v>
      </c>
      <c r="N210" s="267" t="s">
        <v>42</v>
      </c>
      <c r="O210" s="84"/>
      <c r="P210" s="231">
        <f>O210*H210</f>
        <v>0</v>
      </c>
      <c r="Q210" s="231">
        <v>0.00080000000000000004</v>
      </c>
      <c r="R210" s="231">
        <f>Q210*H210</f>
        <v>0.0016000000000000001</v>
      </c>
      <c r="S210" s="231">
        <v>0</v>
      </c>
      <c r="T210" s="232">
        <f>S210*H210</f>
        <v>0</v>
      </c>
      <c r="AR210" s="233" t="s">
        <v>254</v>
      </c>
      <c r="AT210" s="233" t="s">
        <v>225</v>
      </c>
      <c r="AU210" s="233" t="s">
        <v>87</v>
      </c>
      <c r="AY210" s="15" t="s">
        <v>133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5" t="s">
        <v>85</v>
      </c>
      <c r="BK210" s="234">
        <f>ROUND(I210*H210,2)</f>
        <v>0</v>
      </c>
      <c r="BL210" s="15" t="s">
        <v>215</v>
      </c>
      <c r="BM210" s="233" t="s">
        <v>759</v>
      </c>
    </row>
    <row r="211" s="1" customFormat="1" ht="24" customHeight="1">
      <c r="B211" s="36"/>
      <c r="C211" s="222" t="s">
        <v>499</v>
      </c>
      <c r="D211" s="222" t="s">
        <v>136</v>
      </c>
      <c r="E211" s="223" t="s">
        <v>760</v>
      </c>
      <c r="F211" s="224" t="s">
        <v>761</v>
      </c>
      <c r="G211" s="225" t="s">
        <v>151</v>
      </c>
      <c r="H211" s="226">
        <v>11</v>
      </c>
      <c r="I211" s="227"/>
      <c r="J211" s="228">
        <f>ROUND(I211*H211,2)</f>
        <v>0</v>
      </c>
      <c r="K211" s="224" t="s">
        <v>563</v>
      </c>
      <c r="L211" s="41"/>
      <c r="M211" s="229" t="s">
        <v>1</v>
      </c>
      <c r="N211" s="230" t="s">
        <v>42</v>
      </c>
      <c r="O211" s="84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AR211" s="233" t="s">
        <v>215</v>
      </c>
      <c r="AT211" s="233" t="s">
        <v>136</v>
      </c>
      <c r="AU211" s="233" t="s">
        <v>87</v>
      </c>
      <c r="AY211" s="15" t="s">
        <v>133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5" t="s">
        <v>85</v>
      </c>
      <c r="BK211" s="234">
        <f>ROUND(I211*H211,2)</f>
        <v>0</v>
      </c>
      <c r="BL211" s="15" t="s">
        <v>215</v>
      </c>
      <c r="BM211" s="233" t="s">
        <v>762</v>
      </c>
    </row>
    <row r="212" s="1" customFormat="1" ht="48" customHeight="1">
      <c r="B212" s="36"/>
      <c r="C212" s="258" t="s">
        <v>504</v>
      </c>
      <c r="D212" s="258" t="s">
        <v>225</v>
      </c>
      <c r="E212" s="259" t="s">
        <v>763</v>
      </c>
      <c r="F212" s="260" t="s">
        <v>764</v>
      </c>
      <c r="G212" s="261" t="s">
        <v>151</v>
      </c>
      <c r="H212" s="262">
        <v>11</v>
      </c>
      <c r="I212" s="263"/>
      <c r="J212" s="264">
        <f>ROUND(I212*H212,2)</f>
        <v>0</v>
      </c>
      <c r="K212" s="260" t="s">
        <v>1</v>
      </c>
      <c r="L212" s="265"/>
      <c r="M212" s="266" t="s">
        <v>1</v>
      </c>
      <c r="N212" s="267" t="s">
        <v>42</v>
      </c>
      <c r="O212" s="84"/>
      <c r="P212" s="231">
        <f>O212*H212</f>
        <v>0</v>
      </c>
      <c r="Q212" s="231">
        <v>0.00080000000000000004</v>
      </c>
      <c r="R212" s="231">
        <f>Q212*H212</f>
        <v>0.0088000000000000005</v>
      </c>
      <c r="S212" s="231">
        <v>0</v>
      </c>
      <c r="T212" s="232">
        <f>S212*H212</f>
        <v>0</v>
      </c>
      <c r="AR212" s="233" t="s">
        <v>254</v>
      </c>
      <c r="AT212" s="233" t="s">
        <v>225</v>
      </c>
      <c r="AU212" s="233" t="s">
        <v>87</v>
      </c>
      <c r="AY212" s="15" t="s">
        <v>133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5" t="s">
        <v>85</v>
      </c>
      <c r="BK212" s="234">
        <f>ROUND(I212*H212,2)</f>
        <v>0</v>
      </c>
      <c r="BL212" s="15" t="s">
        <v>215</v>
      </c>
      <c r="BM212" s="233" t="s">
        <v>765</v>
      </c>
    </row>
    <row r="213" s="1" customFormat="1" ht="24" customHeight="1">
      <c r="B213" s="36"/>
      <c r="C213" s="222" t="s">
        <v>251</v>
      </c>
      <c r="D213" s="222" t="s">
        <v>136</v>
      </c>
      <c r="E213" s="223" t="s">
        <v>766</v>
      </c>
      <c r="F213" s="224" t="s">
        <v>767</v>
      </c>
      <c r="G213" s="225" t="s">
        <v>323</v>
      </c>
      <c r="H213" s="226">
        <v>18</v>
      </c>
      <c r="I213" s="227"/>
      <c r="J213" s="228">
        <f>ROUND(I213*H213,2)</f>
        <v>0</v>
      </c>
      <c r="K213" s="224" t="s">
        <v>274</v>
      </c>
      <c r="L213" s="41"/>
      <c r="M213" s="229" t="s">
        <v>1</v>
      </c>
      <c r="N213" s="230" t="s">
        <v>42</v>
      </c>
      <c r="O213" s="84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AR213" s="233" t="s">
        <v>215</v>
      </c>
      <c r="AT213" s="233" t="s">
        <v>136</v>
      </c>
      <c r="AU213" s="233" t="s">
        <v>87</v>
      </c>
      <c r="AY213" s="15" t="s">
        <v>133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5" t="s">
        <v>85</v>
      </c>
      <c r="BK213" s="234">
        <f>ROUND(I213*H213,2)</f>
        <v>0</v>
      </c>
      <c r="BL213" s="15" t="s">
        <v>215</v>
      </c>
      <c r="BM213" s="233" t="s">
        <v>768</v>
      </c>
    </row>
    <row r="214" s="1" customFormat="1" ht="24" customHeight="1">
      <c r="B214" s="36"/>
      <c r="C214" s="258" t="s">
        <v>257</v>
      </c>
      <c r="D214" s="258" t="s">
        <v>225</v>
      </c>
      <c r="E214" s="259" t="s">
        <v>769</v>
      </c>
      <c r="F214" s="260" t="s">
        <v>770</v>
      </c>
      <c r="G214" s="261" t="s">
        <v>323</v>
      </c>
      <c r="H214" s="262">
        <v>18</v>
      </c>
      <c r="I214" s="263"/>
      <c r="J214" s="264">
        <f>ROUND(I214*H214,2)</f>
        <v>0</v>
      </c>
      <c r="K214" s="260" t="s">
        <v>140</v>
      </c>
      <c r="L214" s="265"/>
      <c r="M214" s="266" t="s">
        <v>1</v>
      </c>
      <c r="N214" s="267" t="s">
        <v>42</v>
      </c>
      <c r="O214" s="84"/>
      <c r="P214" s="231">
        <f>O214*H214</f>
        <v>0</v>
      </c>
      <c r="Q214" s="231">
        <v>0.00018000000000000001</v>
      </c>
      <c r="R214" s="231">
        <f>Q214*H214</f>
        <v>0.0032400000000000003</v>
      </c>
      <c r="S214" s="231">
        <v>0</v>
      </c>
      <c r="T214" s="232">
        <f>S214*H214</f>
        <v>0</v>
      </c>
      <c r="AR214" s="233" t="s">
        <v>254</v>
      </c>
      <c r="AT214" s="233" t="s">
        <v>225</v>
      </c>
      <c r="AU214" s="233" t="s">
        <v>87</v>
      </c>
      <c r="AY214" s="15" t="s">
        <v>133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5" t="s">
        <v>85</v>
      </c>
      <c r="BK214" s="234">
        <f>ROUND(I214*H214,2)</f>
        <v>0</v>
      </c>
      <c r="BL214" s="15" t="s">
        <v>215</v>
      </c>
      <c r="BM214" s="233" t="s">
        <v>771</v>
      </c>
    </row>
    <row r="215" s="1" customFormat="1" ht="24" customHeight="1">
      <c r="B215" s="36"/>
      <c r="C215" s="222" t="s">
        <v>261</v>
      </c>
      <c r="D215" s="222" t="s">
        <v>136</v>
      </c>
      <c r="E215" s="223" t="s">
        <v>772</v>
      </c>
      <c r="F215" s="224" t="s">
        <v>773</v>
      </c>
      <c r="G215" s="225" t="s">
        <v>151</v>
      </c>
      <c r="H215" s="226">
        <v>1</v>
      </c>
      <c r="I215" s="227"/>
      <c r="J215" s="228">
        <f>ROUND(I215*H215,2)</f>
        <v>0</v>
      </c>
      <c r="K215" s="224" t="s">
        <v>140</v>
      </c>
      <c r="L215" s="41"/>
      <c r="M215" s="229" t="s">
        <v>1</v>
      </c>
      <c r="N215" s="230" t="s">
        <v>42</v>
      </c>
      <c r="O215" s="84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AR215" s="233" t="s">
        <v>215</v>
      </c>
      <c r="AT215" s="233" t="s">
        <v>136</v>
      </c>
      <c r="AU215" s="233" t="s">
        <v>87</v>
      </c>
      <c r="AY215" s="15" t="s">
        <v>133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5" t="s">
        <v>85</v>
      </c>
      <c r="BK215" s="234">
        <f>ROUND(I215*H215,2)</f>
        <v>0</v>
      </c>
      <c r="BL215" s="15" t="s">
        <v>215</v>
      </c>
      <c r="BM215" s="233" t="s">
        <v>774</v>
      </c>
    </row>
    <row r="216" s="1" customFormat="1" ht="16.5" customHeight="1">
      <c r="B216" s="36"/>
      <c r="C216" s="222" t="s">
        <v>775</v>
      </c>
      <c r="D216" s="222" t="s">
        <v>136</v>
      </c>
      <c r="E216" s="223" t="s">
        <v>776</v>
      </c>
      <c r="F216" s="224" t="s">
        <v>777</v>
      </c>
      <c r="G216" s="225" t="s">
        <v>151</v>
      </c>
      <c r="H216" s="226">
        <v>2</v>
      </c>
      <c r="I216" s="227"/>
      <c r="J216" s="228">
        <f>ROUND(I216*H216,2)</f>
        <v>0</v>
      </c>
      <c r="K216" s="224" t="s">
        <v>274</v>
      </c>
      <c r="L216" s="41"/>
      <c r="M216" s="229" t="s">
        <v>1</v>
      </c>
      <c r="N216" s="230" t="s">
        <v>42</v>
      </c>
      <c r="O216" s="84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AR216" s="233" t="s">
        <v>215</v>
      </c>
      <c r="AT216" s="233" t="s">
        <v>136</v>
      </c>
      <c r="AU216" s="233" t="s">
        <v>87</v>
      </c>
      <c r="AY216" s="15" t="s">
        <v>133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5" t="s">
        <v>85</v>
      </c>
      <c r="BK216" s="234">
        <f>ROUND(I216*H216,2)</f>
        <v>0</v>
      </c>
      <c r="BL216" s="15" t="s">
        <v>215</v>
      </c>
      <c r="BM216" s="233" t="s">
        <v>778</v>
      </c>
    </row>
    <row r="217" s="1" customFormat="1" ht="16.5" customHeight="1">
      <c r="B217" s="36"/>
      <c r="C217" s="258" t="s">
        <v>779</v>
      </c>
      <c r="D217" s="258" t="s">
        <v>225</v>
      </c>
      <c r="E217" s="259" t="s">
        <v>780</v>
      </c>
      <c r="F217" s="260" t="s">
        <v>781</v>
      </c>
      <c r="G217" s="261" t="s">
        <v>151</v>
      </c>
      <c r="H217" s="262">
        <v>2</v>
      </c>
      <c r="I217" s="263"/>
      <c r="J217" s="264">
        <f>ROUND(I217*H217,2)</f>
        <v>0</v>
      </c>
      <c r="K217" s="260" t="s">
        <v>274</v>
      </c>
      <c r="L217" s="265"/>
      <c r="M217" s="266" t="s">
        <v>1</v>
      </c>
      <c r="N217" s="267" t="s">
        <v>42</v>
      </c>
      <c r="O217" s="84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AR217" s="233" t="s">
        <v>254</v>
      </c>
      <c r="AT217" s="233" t="s">
        <v>225</v>
      </c>
      <c r="AU217" s="233" t="s">
        <v>87</v>
      </c>
      <c r="AY217" s="15" t="s">
        <v>133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5" t="s">
        <v>85</v>
      </c>
      <c r="BK217" s="234">
        <f>ROUND(I217*H217,2)</f>
        <v>0</v>
      </c>
      <c r="BL217" s="15" t="s">
        <v>215</v>
      </c>
      <c r="BM217" s="233" t="s">
        <v>782</v>
      </c>
    </row>
    <row r="218" s="1" customFormat="1" ht="24" customHeight="1">
      <c r="B218" s="36"/>
      <c r="C218" s="258" t="s">
        <v>783</v>
      </c>
      <c r="D218" s="258" t="s">
        <v>225</v>
      </c>
      <c r="E218" s="259" t="s">
        <v>784</v>
      </c>
      <c r="F218" s="260" t="s">
        <v>785</v>
      </c>
      <c r="G218" s="261" t="s">
        <v>151</v>
      </c>
      <c r="H218" s="262">
        <v>1</v>
      </c>
      <c r="I218" s="263"/>
      <c r="J218" s="264">
        <f>ROUND(I218*H218,2)</f>
        <v>0</v>
      </c>
      <c r="K218" s="260" t="s">
        <v>1</v>
      </c>
      <c r="L218" s="265"/>
      <c r="M218" s="266" t="s">
        <v>1</v>
      </c>
      <c r="N218" s="267" t="s">
        <v>42</v>
      </c>
      <c r="O218" s="84"/>
      <c r="P218" s="231">
        <f>O218*H218</f>
        <v>0</v>
      </c>
      <c r="Q218" s="231">
        <v>4.0000000000000003E-05</v>
      </c>
      <c r="R218" s="231">
        <f>Q218*H218</f>
        <v>4.0000000000000003E-05</v>
      </c>
      <c r="S218" s="231">
        <v>0</v>
      </c>
      <c r="T218" s="232">
        <f>S218*H218</f>
        <v>0</v>
      </c>
      <c r="AR218" s="233" t="s">
        <v>254</v>
      </c>
      <c r="AT218" s="233" t="s">
        <v>225</v>
      </c>
      <c r="AU218" s="233" t="s">
        <v>87</v>
      </c>
      <c r="AY218" s="15" t="s">
        <v>133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5" t="s">
        <v>85</v>
      </c>
      <c r="BK218" s="234">
        <f>ROUND(I218*H218,2)</f>
        <v>0</v>
      </c>
      <c r="BL218" s="15" t="s">
        <v>215</v>
      </c>
      <c r="BM218" s="233" t="s">
        <v>786</v>
      </c>
    </row>
    <row r="219" s="11" customFormat="1" ht="22.8" customHeight="1">
      <c r="B219" s="206"/>
      <c r="C219" s="207"/>
      <c r="D219" s="208" t="s">
        <v>76</v>
      </c>
      <c r="E219" s="220" t="s">
        <v>787</v>
      </c>
      <c r="F219" s="220" t="s">
        <v>788</v>
      </c>
      <c r="G219" s="207"/>
      <c r="H219" s="207"/>
      <c r="I219" s="210"/>
      <c r="J219" s="221">
        <f>BK219</f>
        <v>0</v>
      </c>
      <c r="K219" s="207"/>
      <c r="L219" s="212"/>
      <c r="M219" s="213"/>
      <c r="N219" s="214"/>
      <c r="O219" s="214"/>
      <c r="P219" s="215">
        <f>SUM(P220:P223)</f>
        <v>0</v>
      </c>
      <c r="Q219" s="214"/>
      <c r="R219" s="215">
        <f>SUM(R220:R223)</f>
        <v>0</v>
      </c>
      <c r="S219" s="214"/>
      <c r="T219" s="216">
        <f>SUM(T220:T223)</f>
        <v>0.014800000000000001</v>
      </c>
      <c r="AR219" s="217" t="s">
        <v>87</v>
      </c>
      <c r="AT219" s="218" t="s">
        <v>76</v>
      </c>
      <c r="AU219" s="218" t="s">
        <v>85</v>
      </c>
      <c r="AY219" s="217" t="s">
        <v>133</v>
      </c>
      <c r="BK219" s="219">
        <f>SUM(BK220:BK223)</f>
        <v>0</v>
      </c>
    </row>
    <row r="220" s="1" customFormat="1" ht="24" customHeight="1">
      <c r="B220" s="36"/>
      <c r="C220" s="222" t="s">
        <v>789</v>
      </c>
      <c r="D220" s="222" t="s">
        <v>136</v>
      </c>
      <c r="E220" s="223" t="s">
        <v>790</v>
      </c>
      <c r="F220" s="224" t="s">
        <v>791</v>
      </c>
      <c r="G220" s="225" t="s">
        <v>151</v>
      </c>
      <c r="H220" s="226">
        <v>6</v>
      </c>
      <c r="I220" s="227"/>
      <c r="J220" s="228">
        <f>ROUND(I220*H220,2)</f>
        <v>0</v>
      </c>
      <c r="K220" s="224" t="s">
        <v>563</v>
      </c>
      <c r="L220" s="41"/>
      <c r="M220" s="229" t="s">
        <v>1</v>
      </c>
      <c r="N220" s="230" t="s">
        <v>42</v>
      </c>
      <c r="O220" s="84"/>
      <c r="P220" s="231">
        <f>O220*H220</f>
        <v>0</v>
      </c>
      <c r="Q220" s="231">
        <v>0</v>
      </c>
      <c r="R220" s="231">
        <f>Q220*H220</f>
        <v>0</v>
      </c>
      <c r="S220" s="231">
        <v>5.0000000000000002E-05</v>
      </c>
      <c r="T220" s="232">
        <f>S220*H220</f>
        <v>0.00030000000000000003</v>
      </c>
      <c r="AR220" s="233" t="s">
        <v>215</v>
      </c>
      <c r="AT220" s="233" t="s">
        <v>136</v>
      </c>
      <c r="AU220" s="233" t="s">
        <v>87</v>
      </c>
      <c r="AY220" s="15" t="s">
        <v>133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5" t="s">
        <v>85</v>
      </c>
      <c r="BK220" s="234">
        <f>ROUND(I220*H220,2)</f>
        <v>0</v>
      </c>
      <c r="BL220" s="15" t="s">
        <v>215</v>
      </c>
      <c r="BM220" s="233" t="s">
        <v>792</v>
      </c>
    </row>
    <row r="221" s="1" customFormat="1" ht="36" customHeight="1">
      <c r="B221" s="36"/>
      <c r="C221" s="222" t="s">
        <v>793</v>
      </c>
      <c r="D221" s="222" t="s">
        <v>136</v>
      </c>
      <c r="E221" s="223" t="s">
        <v>794</v>
      </c>
      <c r="F221" s="224" t="s">
        <v>795</v>
      </c>
      <c r="G221" s="225" t="s">
        <v>151</v>
      </c>
      <c r="H221" s="226">
        <v>4</v>
      </c>
      <c r="I221" s="227"/>
      <c r="J221" s="228">
        <f>ROUND(I221*H221,2)</f>
        <v>0</v>
      </c>
      <c r="K221" s="224" t="s">
        <v>563</v>
      </c>
      <c r="L221" s="41"/>
      <c r="M221" s="229" t="s">
        <v>1</v>
      </c>
      <c r="N221" s="230" t="s">
        <v>42</v>
      </c>
      <c r="O221" s="84"/>
      <c r="P221" s="231">
        <f>O221*H221</f>
        <v>0</v>
      </c>
      <c r="Q221" s="231">
        <v>0</v>
      </c>
      <c r="R221" s="231">
        <f>Q221*H221</f>
        <v>0</v>
      </c>
      <c r="S221" s="231">
        <v>5.0000000000000002E-05</v>
      </c>
      <c r="T221" s="232">
        <f>S221*H221</f>
        <v>0.00020000000000000001</v>
      </c>
      <c r="AR221" s="233" t="s">
        <v>215</v>
      </c>
      <c r="AT221" s="233" t="s">
        <v>136</v>
      </c>
      <c r="AU221" s="233" t="s">
        <v>87</v>
      </c>
      <c r="AY221" s="15" t="s">
        <v>133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5" t="s">
        <v>85</v>
      </c>
      <c r="BK221" s="234">
        <f>ROUND(I221*H221,2)</f>
        <v>0</v>
      </c>
      <c r="BL221" s="15" t="s">
        <v>215</v>
      </c>
      <c r="BM221" s="233" t="s">
        <v>796</v>
      </c>
    </row>
    <row r="222" s="1" customFormat="1" ht="36" customHeight="1">
      <c r="B222" s="36"/>
      <c r="C222" s="222" t="s">
        <v>797</v>
      </c>
      <c r="D222" s="222" t="s">
        <v>136</v>
      </c>
      <c r="E222" s="223" t="s">
        <v>798</v>
      </c>
      <c r="F222" s="224" t="s">
        <v>799</v>
      </c>
      <c r="G222" s="225" t="s">
        <v>151</v>
      </c>
      <c r="H222" s="226">
        <v>11</v>
      </c>
      <c r="I222" s="227"/>
      <c r="J222" s="228">
        <f>ROUND(I222*H222,2)</f>
        <v>0</v>
      </c>
      <c r="K222" s="224" t="s">
        <v>563</v>
      </c>
      <c r="L222" s="41"/>
      <c r="M222" s="229" t="s">
        <v>1</v>
      </c>
      <c r="N222" s="230" t="s">
        <v>42</v>
      </c>
      <c r="O222" s="84"/>
      <c r="P222" s="231">
        <f>O222*H222</f>
        <v>0</v>
      </c>
      <c r="Q222" s="231">
        <v>0</v>
      </c>
      <c r="R222" s="231">
        <f>Q222*H222</f>
        <v>0</v>
      </c>
      <c r="S222" s="231">
        <v>0.0012999999999999999</v>
      </c>
      <c r="T222" s="232">
        <f>S222*H222</f>
        <v>0.0143</v>
      </c>
      <c r="AR222" s="233" t="s">
        <v>215</v>
      </c>
      <c r="AT222" s="233" t="s">
        <v>136</v>
      </c>
      <c r="AU222" s="233" t="s">
        <v>87</v>
      </c>
      <c r="AY222" s="15" t="s">
        <v>133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5" t="s">
        <v>85</v>
      </c>
      <c r="BK222" s="234">
        <f>ROUND(I222*H222,2)</f>
        <v>0</v>
      </c>
      <c r="BL222" s="15" t="s">
        <v>215</v>
      </c>
      <c r="BM222" s="233" t="s">
        <v>800</v>
      </c>
    </row>
    <row r="223" s="1" customFormat="1" ht="16.5" customHeight="1">
      <c r="B223" s="36"/>
      <c r="C223" s="222" t="s">
        <v>801</v>
      </c>
      <c r="D223" s="222" t="s">
        <v>136</v>
      </c>
      <c r="E223" s="223" t="s">
        <v>802</v>
      </c>
      <c r="F223" s="224" t="s">
        <v>803</v>
      </c>
      <c r="G223" s="225" t="s">
        <v>804</v>
      </c>
      <c r="H223" s="226">
        <v>16</v>
      </c>
      <c r="I223" s="227"/>
      <c r="J223" s="228">
        <f>ROUND(I223*H223,2)</f>
        <v>0</v>
      </c>
      <c r="K223" s="224" t="s">
        <v>1</v>
      </c>
      <c r="L223" s="41"/>
      <c r="M223" s="229" t="s">
        <v>1</v>
      </c>
      <c r="N223" s="230" t="s">
        <v>42</v>
      </c>
      <c r="O223" s="84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AR223" s="233" t="s">
        <v>215</v>
      </c>
      <c r="AT223" s="233" t="s">
        <v>136</v>
      </c>
      <c r="AU223" s="233" t="s">
        <v>87</v>
      </c>
      <c r="AY223" s="15" t="s">
        <v>133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5" t="s">
        <v>85</v>
      </c>
      <c r="BK223" s="234">
        <f>ROUND(I223*H223,2)</f>
        <v>0</v>
      </c>
      <c r="BL223" s="15" t="s">
        <v>215</v>
      </c>
      <c r="BM223" s="233" t="s">
        <v>805</v>
      </c>
    </row>
    <row r="224" s="11" customFormat="1" ht="22.8" customHeight="1">
      <c r="B224" s="206"/>
      <c r="C224" s="207"/>
      <c r="D224" s="208" t="s">
        <v>76</v>
      </c>
      <c r="E224" s="220" t="s">
        <v>806</v>
      </c>
      <c r="F224" s="220" t="s">
        <v>807</v>
      </c>
      <c r="G224" s="207"/>
      <c r="H224" s="207"/>
      <c r="I224" s="210"/>
      <c r="J224" s="221">
        <f>BK224</f>
        <v>0</v>
      </c>
      <c r="K224" s="207"/>
      <c r="L224" s="212"/>
      <c r="M224" s="213"/>
      <c r="N224" s="214"/>
      <c r="O224" s="214"/>
      <c r="P224" s="215">
        <f>SUM(P225:P237)</f>
        <v>0</v>
      </c>
      <c r="Q224" s="214"/>
      <c r="R224" s="215">
        <f>SUM(R225:R237)</f>
        <v>0.0017100000000000002</v>
      </c>
      <c r="S224" s="214"/>
      <c r="T224" s="216">
        <f>SUM(T225:T237)</f>
        <v>0</v>
      </c>
      <c r="AR224" s="217" t="s">
        <v>87</v>
      </c>
      <c r="AT224" s="218" t="s">
        <v>76</v>
      </c>
      <c r="AU224" s="218" t="s">
        <v>85</v>
      </c>
      <c r="AY224" s="217" t="s">
        <v>133</v>
      </c>
      <c r="BK224" s="219">
        <f>SUM(BK225:BK237)</f>
        <v>0</v>
      </c>
    </row>
    <row r="225" s="1" customFormat="1" ht="16.5" customHeight="1">
      <c r="B225" s="36"/>
      <c r="C225" s="258" t="s">
        <v>808</v>
      </c>
      <c r="D225" s="258" t="s">
        <v>225</v>
      </c>
      <c r="E225" s="259" t="s">
        <v>809</v>
      </c>
      <c r="F225" s="260" t="s">
        <v>810</v>
      </c>
      <c r="G225" s="261" t="s">
        <v>151</v>
      </c>
      <c r="H225" s="262">
        <v>1</v>
      </c>
      <c r="I225" s="263"/>
      <c r="J225" s="264">
        <f>ROUND(I225*H225,2)</f>
        <v>0</v>
      </c>
      <c r="K225" s="260" t="s">
        <v>1</v>
      </c>
      <c r="L225" s="265"/>
      <c r="M225" s="266" t="s">
        <v>1</v>
      </c>
      <c r="N225" s="267" t="s">
        <v>42</v>
      </c>
      <c r="O225" s="84"/>
      <c r="P225" s="231">
        <f>O225*H225</f>
        <v>0</v>
      </c>
      <c r="Q225" s="231">
        <v>0.00040000000000000002</v>
      </c>
      <c r="R225" s="231">
        <f>Q225*H225</f>
        <v>0.00040000000000000002</v>
      </c>
      <c r="S225" s="231">
        <v>0</v>
      </c>
      <c r="T225" s="232">
        <f>S225*H225</f>
        <v>0</v>
      </c>
      <c r="AR225" s="233" t="s">
        <v>254</v>
      </c>
      <c r="AT225" s="233" t="s">
        <v>225</v>
      </c>
      <c r="AU225" s="233" t="s">
        <v>87</v>
      </c>
      <c r="AY225" s="15" t="s">
        <v>133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5" t="s">
        <v>85</v>
      </c>
      <c r="BK225" s="234">
        <f>ROUND(I225*H225,2)</f>
        <v>0</v>
      </c>
      <c r="BL225" s="15" t="s">
        <v>215</v>
      </c>
      <c r="BM225" s="233" t="s">
        <v>811</v>
      </c>
    </row>
    <row r="226" s="1" customFormat="1" ht="16.5" customHeight="1">
      <c r="B226" s="36"/>
      <c r="C226" s="258" t="s">
        <v>812</v>
      </c>
      <c r="D226" s="258" t="s">
        <v>225</v>
      </c>
      <c r="E226" s="259" t="s">
        <v>813</v>
      </c>
      <c r="F226" s="260" t="s">
        <v>814</v>
      </c>
      <c r="G226" s="261" t="s">
        <v>151</v>
      </c>
      <c r="H226" s="262">
        <v>1</v>
      </c>
      <c r="I226" s="263"/>
      <c r="J226" s="264">
        <f>ROUND(I226*H226,2)</f>
        <v>0</v>
      </c>
      <c r="K226" s="260" t="s">
        <v>274</v>
      </c>
      <c r="L226" s="265"/>
      <c r="M226" s="266" t="s">
        <v>1</v>
      </c>
      <c r="N226" s="267" t="s">
        <v>42</v>
      </c>
      <c r="O226" s="84"/>
      <c r="P226" s="231">
        <f>O226*H226</f>
        <v>0</v>
      </c>
      <c r="Q226" s="231">
        <v>0.00040000000000000002</v>
      </c>
      <c r="R226" s="231">
        <f>Q226*H226</f>
        <v>0.00040000000000000002</v>
      </c>
      <c r="S226" s="231">
        <v>0</v>
      </c>
      <c r="T226" s="232">
        <f>S226*H226</f>
        <v>0</v>
      </c>
      <c r="AR226" s="233" t="s">
        <v>254</v>
      </c>
      <c r="AT226" s="233" t="s">
        <v>225</v>
      </c>
      <c r="AU226" s="233" t="s">
        <v>87</v>
      </c>
      <c r="AY226" s="15" t="s">
        <v>133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5" t="s">
        <v>85</v>
      </c>
      <c r="BK226" s="234">
        <f>ROUND(I226*H226,2)</f>
        <v>0</v>
      </c>
      <c r="BL226" s="15" t="s">
        <v>215</v>
      </c>
      <c r="BM226" s="233" t="s">
        <v>815</v>
      </c>
    </row>
    <row r="227" s="1" customFormat="1" ht="16.5" customHeight="1">
      <c r="B227" s="36"/>
      <c r="C227" s="258" t="s">
        <v>816</v>
      </c>
      <c r="D227" s="258" t="s">
        <v>225</v>
      </c>
      <c r="E227" s="259" t="s">
        <v>817</v>
      </c>
      <c r="F227" s="260" t="s">
        <v>818</v>
      </c>
      <c r="G227" s="261" t="s">
        <v>151</v>
      </c>
      <c r="H227" s="262">
        <v>1</v>
      </c>
      <c r="I227" s="263"/>
      <c r="J227" s="264">
        <f>ROUND(I227*H227,2)</f>
        <v>0</v>
      </c>
      <c r="K227" s="260" t="s">
        <v>1</v>
      </c>
      <c r="L227" s="265"/>
      <c r="M227" s="266" t="s">
        <v>1</v>
      </c>
      <c r="N227" s="267" t="s">
        <v>42</v>
      </c>
      <c r="O227" s="84"/>
      <c r="P227" s="231">
        <f>O227*H227</f>
        <v>0</v>
      </c>
      <c r="Q227" s="231">
        <v>0.00040000000000000002</v>
      </c>
      <c r="R227" s="231">
        <f>Q227*H227</f>
        <v>0.00040000000000000002</v>
      </c>
      <c r="S227" s="231">
        <v>0</v>
      </c>
      <c r="T227" s="232">
        <f>S227*H227</f>
        <v>0</v>
      </c>
      <c r="AR227" s="233" t="s">
        <v>254</v>
      </c>
      <c r="AT227" s="233" t="s">
        <v>225</v>
      </c>
      <c r="AU227" s="233" t="s">
        <v>87</v>
      </c>
      <c r="AY227" s="15" t="s">
        <v>133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5" t="s">
        <v>85</v>
      </c>
      <c r="BK227" s="234">
        <f>ROUND(I227*H227,2)</f>
        <v>0</v>
      </c>
      <c r="BL227" s="15" t="s">
        <v>215</v>
      </c>
      <c r="BM227" s="233" t="s">
        <v>819</v>
      </c>
    </row>
    <row r="228" s="1" customFormat="1" ht="16.5" customHeight="1">
      <c r="B228" s="36"/>
      <c r="C228" s="258" t="s">
        <v>820</v>
      </c>
      <c r="D228" s="258" t="s">
        <v>225</v>
      </c>
      <c r="E228" s="259" t="s">
        <v>821</v>
      </c>
      <c r="F228" s="260" t="s">
        <v>822</v>
      </c>
      <c r="G228" s="261" t="s">
        <v>151</v>
      </c>
      <c r="H228" s="262">
        <v>1</v>
      </c>
      <c r="I228" s="263"/>
      <c r="J228" s="264">
        <f>ROUND(I228*H228,2)</f>
        <v>0</v>
      </c>
      <c r="K228" s="260" t="s">
        <v>1</v>
      </c>
      <c r="L228" s="265"/>
      <c r="M228" s="266" t="s">
        <v>1</v>
      </c>
      <c r="N228" s="267" t="s">
        <v>42</v>
      </c>
      <c r="O228" s="84"/>
      <c r="P228" s="231">
        <f>O228*H228</f>
        <v>0</v>
      </c>
      <c r="Q228" s="231">
        <v>0.00022000000000000001</v>
      </c>
      <c r="R228" s="231">
        <f>Q228*H228</f>
        <v>0.00022000000000000001</v>
      </c>
      <c r="S228" s="231">
        <v>0</v>
      </c>
      <c r="T228" s="232">
        <f>S228*H228</f>
        <v>0</v>
      </c>
      <c r="AR228" s="233" t="s">
        <v>254</v>
      </c>
      <c r="AT228" s="233" t="s">
        <v>225</v>
      </c>
      <c r="AU228" s="233" t="s">
        <v>87</v>
      </c>
      <c r="AY228" s="15" t="s">
        <v>133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5" t="s">
        <v>85</v>
      </c>
      <c r="BK228" s="234">
        <f>ROUND(I228*H228,2)</f>
        <v>0</v>
      </c>
      <c r="BL228" s="15" t="s">
        <v>215</v>
      </c>
      <c r="BM228" s="233" t="s">
        <v>823</v>
      </c>
    </row>
    <row r="229" s="1" customFormat="1" ht="16.5" customHeight="1">
      <c r="B229" s="36"/>
      <c r="C229" s="258" t="s">
        <v>824</v>
      </c>
      <c r="D229" s="258" t="s">
        <v>225</v>
      </c>
      <c r="E229" s="259" t="s">
        <v>825</v>
      </c>
      <c r="F229" s="260" t="s">
        <v>826</v>
      </c>
      <c r="G229" s="261" t="s">
        <v>151</v>
      </c>
      <c r="H229" s="262">
        <v>1</v>
      </c>
      <c r="I229" s="263"/>
      <c r="J229" s="264">
        <f>ROUND(I229*H229,2)</f>
        <v>0</v>
      </c>
      <c r="K229" s="260" t="s">
        <v>1</v>
      </c>
      <c r="L229" s="265"/>
      <c r="M229" s="266" t="s">
        <v>1</v>
      </c>
      <c r="N229" s="267" t="s">
        <v>42</v>
      </c>
      <c r="O229" s="84"/>
      <c r="P229" s="231">
        <f>O229*H229</f>
        <v>0</v>
      </c>
      <c r="Q229" s="231">
        <v>0.00022000000000000001</v>
      </c>
      <c r="R229" s="231">
        <f>Q229*H229</f>
        <v>0.00022000000000000001</v>
      </c>
      <c r="S229" s="231">
        <v>0</v>
      </c>
      <c r="T229" s="232">
        <f>S229*H229</f>
        <v>0</v>
      </c>
      <c r="AR229" s="233" t="s">
        <v>254</v>
      </c>
      <c r="AT229" s="233" t="s">
        <v>225</v>
      </c>
      <c r="AU229" s="233" t="s">
        <v>87</v>
      </c>
      <c r="AY229" s="15" t="s">
        <v>133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5" t="s">
        <v>85</v>
      </c>
      <c r="BK229" s="234">
        <f>ROUND(I229*H229,2)</f>
        <v>0</v>
      </c>
      <c r="BL229" s="15" t="s">
        <v>215</v>
      </c>
      <c r="BM229" s="233" t="s">
        <v>827</v>
      </c>
    </row>
    <row r="230" s="1" customFormat="1" ht="16.5" customHeight="1">
      <c r="B230" s="36"/>
      <c r="C230" s="258" t="s">
        <v>828</v>
      </c>
      <c r="D230" s="258" t="s">
        <v>225</v>
      </c>
      <c r="E230" s="259" t="s">
        <v>829</v>
      </c>
      <c r="F230" s="260" t="s">
        <v>830</v>
      </c>
      <c r="G230" s="261" t="s">
        <v>151</v>
      </c>
      <c r="H230" s="262">
        <v>3</v>
      </c>
      <c r="I230" s="263"/>
      <c r="J230" s="264">
        <f>ROUND(I230*H230,2)</f>
        <v>0</v>
      </c>
      <c r="K230" s="260" t="s">
        <v>274</v>
      </c>
      <c r="L230" s="265"/>
      <c r="M230" s="266" t="s">
        <v>1</v>
      </c>
      <c r="N230" s="267" t="s">
        <v>42</v>
      </c>
      <c r="O230" s="84"/>
      <c r="P230" s="231">
        <f>O230*H230</f>
        <v>0</v>
      </c>
      <c r="Q230" s="231">
        <v>1.0000000000000001E-05</v>
      </c>
      <c r="R230" s="231">
        <f>Q230*H230</f>
        <v>3.0000000000000004E-05</v>
      </c>
      <c r="S230" s="231">
        <v>0</v>
      </c>
      <c r="T230" s="232">
        <f>S230*H230</f>
        <v>0</v>
      </c>
      <c r="AR230" s="233" t="s">
        <v>254</v>
      </c>
      <c r="AT230" s="233" t="s">
        <v>225</v>
      </c>
      <c r="AU230" s="233" t="s">
        <v>87</v>
      </c>
      <c r="AY230" s="15" t="s">
        <v>133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5" t="s">
        <v>85</v>
      </c>
      <c r="BK230" s="234">
        <f>ROUND(I230*H230,2)</f>
        <v>0</v>
      </c>
      <c r="BL230" s="15" t="s">
        <v>215</v>
      </c>
      <c r="BM230" s="233" t="s">
        <v>831</v>
      </c>
    </row>
    <row r="231" s="1" customFormat="1" ht="16.5" customHeight="1">
      <c r="B231" s="36"/>
      <c r="C231" s="258" t="s">
        <v>832</v>
      </c>
      <c r="D231" s="258" t="s">
        <v>225</v>
      </c>
      <c r="E231" s="259" t="s">
        <v>833</v>
      </c>
      <c r="F231" s="260" t="s">
        <v>834</v>
      </c>
      <c r="G231" s="261" t="s">
        <v>151</v>
      </c>
      <c r="H231" s="262">
        <v>4</v>
      </c>
      <c r="I231" s="263"/>
      <c r="J231" s="264">
        <f>ROUND(I231*H231,2)</f>
        <v>0</v>
      </c>
      <c r="K231" s="260" t="s">
        <v>1</v>
      </c>
      <c r="L231" s="265"/>
      <c r="M231" s="266" t="s">
        <v>1</v>
      </c>
      <c r="N231" s="267" t="s">
        <v>42</v>
      </c>
      <c r="O231" s="84"/>
      <c r="P231" s="231">
        <f>O231*H231</f>
        <v>0</v>
      </c>
      <c r="Q231" s="231">
        <v>1.0000000000000001E-05</v>
      </c>
      <c r="R231" s="231">
        <f>Q231*H231</f>
        <v>4.0000000000000003E-05</v>
      </c>
      <c r="S231" s="231">
        <v>0</v>
      </c>
      <c r="T231" s="232">
        <f>S231*H231</f>
        <v>0</v>
      </c>
      <c r="AR231" s="233" t="s">
        <v>254</v>
      </c>
      <c r="AT231" s="233" t="s">
        <v>225</v>
      </c>
      <c r="AU231" s="233" t="s">
        <v>87</v>
      </c>
      <c r="AY231" s="15" t="s">
        <v>133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5" t="s">
        <v>85</v>
      </c>
      <c r="BK231" s="234">
        <f>ROUND(I231*H231,2)</f>
        <v>0</v>
      </c>
      <c r="BL231" s="15" t="s">
        <v>215</v>
      </c>
      <c r="BM231" s="233" t="s">
        <v>835</v>
      </c>
    </row>
    <row r="232" s="1" customFormat="1" ht="24" customHeight="1">
      <c r="B232" s="36"/>
      <c r="C232" s="258" t="s">
        <v>836</v>
      </c>
      <c r="D232" s="258" t="s">
        <v>225</v>
      </c>
      <c r="E232" s="259" t="s">
        <v>837</v>
      </c>
      <c r="F232" s="260" t="s">
        <v>838</v>
      </c>
      <c r="G232" s="261" t="s">
        <v>151</v>
      </c>
      <c r="H232" s="262">
        <v>1</v>
      </c>
      <c r="I232" s="263"/>
      <c r="J232" s="264">
        <f>ROUND(I232*H232,2)</f>
        <v>0</v>
      </c>
      <c r="K232" s="260" t="s">
        <v>1</v>
      </c>
      <c r="L232" s="265"/>
      <c r="M232" s="266" t="s">
        <v>1</v>
      </c>
      <c r="N232" s="267" t="s">
        <v>42</v>
      </c>
      <c r="O232" s="84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AR232" s="233" t="s">
        <v>254</v>
      </c>
      <c r="AT232" s="233" t="s">
        <v>225</v>
      </c>
      <c r="AU232" s="233" t="s">
        <v>87</v>
      </c>
      <c r="AY232" s="15" t="s">
        <v>133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5" t="s">
        <v>85</v>
      </c>
      <c r="BK232" s="234">
        <f>ROUND(I232*H232,2)</f>
        <v>0</v>
      </c>
      <c r="BL232" s="15" t="s">
        <v>215</v>
      </c>
      <c r="BM232" s="233" t="s">
        <v>839</v>
      </c>
    </row>
    <row r="233" s="1" customFormat="1" ht="16.5" customHeight="1">
      <c r="B233" s="36"/>
      <c r="C233" s="222" t="s">
        <v>840</v>
      </c>
      <c r="D233" s="222" t="s">
        <v>136</v>
      </c>
      <c r="E233" s="223" t="s">
        <v>841</v>
      </c>
      <c r="F233" s="224" t="s">
        <v>842</v>
      </c>
      <c r="G233" s="225" t="s">
        <v>151</v>
      </c>
      <c r="H233" s="226">
        <v>2</v>
      </c>
      <c r="I233" s="227"/>
      <c r="J233" s="228">
        <f>ROUND(I233*H233,2)</f>
        <v>0</v>
      </c>
      <c r="K233" s="224" t="s">
        <v>140</v>
      </c>
      <c r="L233" s="41"/>
      <c r="M233" s="229" t="s">
        <v>1</v>
      </c>
      <c r="N233" s="230" t="s">
        <v>42</v>
      </c>
      <c r="O233" s="84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AR233" s="233" t="s">
        <v>215</v>
      </c>
      <c r="AT233" s="233" t="s">
        <v>136</v>
      </c>
      <c r="AU233" s="233" t="s">
        <v>87</v>
      </c>
      <c r="AY233" s="15" t="s">
        <v>133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5" t="s">
        <v>85</v>
      </c>
      <c r="BK233" s="234">
        <f>ROUND(I233*H233,2)</f>
        <v>0</v>
      </c>
      <c r="BL233" s="15" t="s">
        <v>215</v>
      </c>
      <c r="BM233" s="233" t="s">
        <v>843</v>
      </c>
    </row>
    <row r="234" s="1" customFormat="1" ht="16.5" customHeight="1">
      <c r="B234" s="36"/>
      <c r="C234" s="222" t="s">
        <v>844</v>
      </c>
      <c r="D234" s="222" t="s">
        <v>136</v>
      </c>
      <c r="E234" s="223" t="s">
        <v>845</v>
      </c>
      <c r="F234" s="224" t="s">
        <v>846</v>
      </c>
      <c r="G234" s="225" t="s">
        <v>151</v>
      </c>
      <c r="H234" s="226">
        <v>1</v>
      </c>
      <c r="I234" s="227"/>
      <c r="J234" s="228">
        <f>ROUND(I234*H234,2)</f>
        <v>0</v>
      </c>
      <c r="K234" s="224" t="s">
        <v>140</v>
      </c>
      <c r="L234" s="41"/>
      <c r="M234" s="229" t="s">
        <v>1</v>
      </c>
      <c r="N234" s="230" t="s">
        <v>42</v>
      </c>
      <c r="O234" s="84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AR234" s="233" t="s">
        <v>215</v>
      </c>
      <c r="AT234" s="233" t="s">
        <v>136</v>
      </c>
      <c r="AU234" s="233" t="s">
        <v>87</v>
      </c>
      <c r="AY234" s="15" t="s">
        <v>133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5" t="s">
        <v>85</v>
      </c>
      <c r="BK234" s="234">
        <f>ROUND(I234*H234,2)</f>
        <v>0</v>
      </c>
      <c r="BL234" s="15" t="s">
        <v>215</v>
      </c>
      <c r="BM234" s="233" t="s">
        <v>847</v>
      </c>
    </row>
    <row r="235" s="1" customFormat="1" ht="16.5" customHeight="1">
      <c r="B235" s="36"/>
      <c r="C235" s="222" t="s">
        <v>848</v>
      </c>
      <c r="D235" s="222" t="s">
        <v>136</v>
      </c>
      <c r="E235" s="223" t="s">
        <v>849</v>
      </c>
      <c r="F235" s="224" t="s">
        <v>850</v>
      </c>
      <c r="G235" s="225" t="s">
        <v>804</v>
      </c>
      <c r="H235" s="226">
        <v>16</v>
      </c>
      <c r="I235" s="227"/>
      <c r="J235" s="228">
        <f>ROUND(I235*H235,2)</f>
        <v>0</v>
      </c>
      <c r="K235" s="224" t="s">
        <v>1</v>
      </c>
      <c r="L235" s="41"/>
      <c r="M235" s="229" t="s">
        <v>1</v>
      </c>
      <c r="N235" s="230" t="s">
        <v>42</v>
      </c>
      <c r="O235" s="84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AR235" s="233" t="s">
        <v>215</v>
      </c>
      <c r="AT235" s="233" t="s">
        <v>136</v>
      </c>
      <c r="AU235" s="233" t="s">
        <v>87</v>
      </c>
      <c r="AY235" s="15" t="s">
        <v>133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5" t="s">
        <v>85</v>
      </c>
      <c r="BK235" s="234">
        <f>ROUND(I235*H235,2)</f>
        <v>0</v>
      </c>
      <c r="BL235" s="15" t="s">
        <v>215</v>
      </c>
      <c r="BM235" s="233" t="s">
        <v>851</v>
      </c>
    </row>
    <row r="236" s="1" customFormat="1" ht="16.5" customHeight="1">
      <c r="B236" s="36"/>
      <c r="C236" s="222" t="s">
        <v>852</v>
      </c>
      <c r="D236" s="222" t="s">
        <v>136</v>
      </c>
      <c r="E236" s="223" t="s">
        <v>853</v>
      </c>
      <c r="F236" s="224" t="s">
        <v>854</v>
      </c>
      <c r="G236" s="225" t="s">
        <v>151</v>
      </c>
      <c r="H236" s="226">
        <v>3</v>
      </c>
      <c r="I236" s="227"/>
      <c r="J236" s="228">
        <f>ROUND(I236*H236,2)</f>
        <v>0</v>
      </c>
      <c r="K236" s="224" t="s">
        <v>1</v>
      </c>
      <c r="L236" s="41"/>
      <c r="M236" s="229" t="s">
        <v>1</v>
      </c>
      <c r="N236" s="230" t="s">
        <v>42</v>
      </c>
      <c r="O236" s="84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AR236" s="233" t="s">
        <v>215</v>
      </c>
      <c r="AT236" s="233" t="s">
        <v>136</v>
      </c>
      <c r="AU236" s="233" t="s">
        <v>87</v>
      </c>
      <c r="AY236" s="15" t="s">
        <v>133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5" t="s">
        <v>85</v>
      </c>
      <c r="BK236" s="234">
        <f>ROUND(I236*H236,2)</f>
        <v>0</v>
      </c>
      <c r="BL236" s="15" t="s">
        <v>215</v>
      </c>
      <c r="BM236" s="233" t="s">
        <v>855</v>
      </c>
    </row>
    <row r="237" s="1" customFormat="1" ht="24" customHeight="1">
      <c r="B237" s="36"/>
      <c r="C237" s="222" t="s">
        <v>856</v>
      </c>
      <c r="D237" s="222" t="s">
        <v>136</v>
      </c>
      <c r="E237" s="223" t="s">
        <v>857</v>
      </c>
      <c r="F237" s="224" t="s">
        <v>858</v>
      </c>
      <c r="G237" s="225" t="s">
        <v>804</v>
      </c>
      <c r="H237" s="226">
        <v>24</v>
      </c>
      <c r="I237" s="227"/>
      <c r="J237" s="228">
        <f>ROUND(I237*H237,2)</f>
        <v>0</v>
      </c>
      <c r="K237" s="224" t="s">
        <v>1</v>
      </c>
      <c r="L237" s="41"/>
      <c r="M237" s="229" t="s">
        <v>1</v>
      </c>
      <c r="N237" s="230" t="s">
        <v>42</v>
      </c>
      <c r="O237" s="84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AR237" s="233" t="s">
        <v>215</v>
      </c>
      <c r="AT237" s="233" t="s">
        <v>136</v>
      </c>
      <c r="AU237" s="233" t="s">
        <v>87</v>
      </c>
      <c r="AY237" s="15" t="s">
        <v>133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5" t="s">
        <v>85</v>
      </c>
      <c r="BK237" s="234">
        <f>ROUND(I237*H237,2)</f>
        <v>0</v>
      </c>
      <c r="BL237" s="15" t="s">
        <v>215</v>
      </c>
      <c r="BM237" s="233" t="s">
        <v>859</v>
      </c>
    </row>
    <row r="238" s="11" customFormat="1" ht="22.8" customHeight="1">
      <c r="B238" s="206"/>
      <c r="C238" s="207"/>
      <c r="D238" s="208" t="s">
        <v>76</v>
      </c>
      <c r="E238" s="220" t="s">
        <v>860</v>
      </c>
      <c r="F238" s="220" t="s">
        <v>861</v>
      </c>
      <c r="G238" s="207"/>
      <c r="H238" s="207"/>
      <c r="I238" s="210"/>
      <c r="J238" s="221">
        <f>BK238</f>
        <v>0</v>
      </c>
      <c r="K238" s="207"/>
      <c r="L238" s="212"/>
      <c r="M238" s="213"/>
      <c r="N238" s="214"/>
      <c r="O238" s="214"/>
      <c r="P238" s="215">
        <f>SUM(P239:P253)</f>
        <v>0</v>
      </c>
      <c r="Q238" s="214"/>
      <c r="R238" s="215">
        <f>SUM(R239:R253)</f>
        <v>0.004559999999999999</v>
      </c>
      <c r="S238" s="214"/>
      <c r="T238" s="216">
        <f>SUM(T239:T253)</f>
        <v>0</v>
      </c>
      <c r="AR238" s="217" t="s">
        <v>87</v>
      </c>
      <c r="AT238" s="218" t="s">
        <v>76</v>
      </c>
      <c r="AU238" s="218" t="s">
        <v>85</v>
      </c>
      <c r="AY238" s="217" t="s">
        <v>133</v>
      </c>
      <c r="BK238" s="219">
        <f>SUM(BK239:BK253)</f>
        <v>0</v>
      </c>
    </row>
    <row r="239" s="1" customFormat="1" ht="36" customHeight="1">
      <c r="B239" s="36"/>
      <c r="C239" s="258" t="s">
        <v>862</v>
      </c>
      <c r="D239" s="258" t="s">
        <v>225</v>
      </c>
      <c r="E239" s="259" t="s">
        <v>863</v>
      </c>
      <c r="F239" s="260" t="s">
        <v>864</v>
      </c>
      <c r="G239" s="261" t="s">
        <v>151</v>
      </c>
      <c r="H239" s="262">
        <v>1</v>
      </c>
      <c r="I239" s="263"/>
      <c r="J239" s="264">
        <f>ROUND(I239*H239,2)</f>
        <v>0</v>
      </c>
      <c r="K239" s="260" t="s">
        <v>1</v>
      </c>
      <c r="L239" s="265"/>
      <c r="M239" s="266" t="s">
        <v>1</v>
      </c>
      <c r="N239" s="267" t="s">
        <v>42</v>
      </c>
      <c r="O239" s="84"/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AR239" s="233" t="s">
        <v>254</v>
      </c>
      <c r="AT239" s="233" t="s">
        <v>225</v>
      </c>
      <c r="AU239" s="233" t="s">
        <v>87</v>
      </c>
      <c r="AY239" s="15" t="s">
        <v>133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5" t="s">
        <v>85</v>
      </c>
      <c r="BK239" s="234">
        <f>ROUND(I239*H239,2)</f>
        <v>0</v>
      </c>
      <c r="BL239" s="15" t="s">
        <v>215</v>
      </c>
      <c r="BM239" s="233" t="s">
        <v>865</v>
      </c>
    </row>
    <row r="240" s="1" customFormat="1" ht="16.5" customHeight="1">
      <c r="B240" s="36"/>
      <c r="C240" s="258" t="s">
        <v>866</v>
      </c>
      <c r="D240" s="258" t="s">
        <v>225</v>
      </c>
      <c r="E240" s="259" t="s">
        <v>867</v>
      </c>
      <c r="F240" s="260" t="s">
        <v>868</v>
      </c>
      <c r="G240" s="261" t="s">
        <v>151</v>
      </c>
      <c r="H240" s="262">
        <v>1</v>
      </c>
      <c r="I240" s="263"/>
      <c r="J240" s="264">
        <f>ROUND(I240*H240,2)</f>
        <v>0</v>
      </c>
      <c r="K240" s="260" t="s">
        <v>1</v>
      </c>
      <c r="L240" s="265"/>
      <c r="M240" s="266" t="s">
        <v>1</v>
      </c>
      <c r="N240" s="267" t="s">
        <v>42</v>
      </c>
      <c r="O240" s="84"/>
      <c r="P240" s="231">
        <f>O240*H240</f>
        <v>0</v>
      </c>
      <c r="Q240" s="231">
        <v>0.001</v>
      </c>
      <c r="R240" s="231">
        <f>Q240*H240</f>
        <v>0.001</v>
      </c>
      <c r="S240" s="231">
        <v>0</v>
      </c>
      <c r="T240" s="232">
        <f>S240*H240</f>
        <v>0</v>
      </c>
      <c r="AR240" s="233" t="s">
        <v>254</v>
      </c>
      <c r="AT240" s="233" t="s">
        <v>225</v>
      </c>
      <c r="AU240" s="233" t="s">
        <v>87</v>
      </c>
      <c r="AY240" s="15" t="s">
        <v>133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5" t="s">
        <v>85</v>
      </c>
      <c r="BK240" s="234">
        <f>ROUND(I240*H240,2)</f>
        <v>0</v>
      </c>
      <c r="BL240" s="15" t="s">
        <v>215</v>
      </c>
      <c r="BM240" s="233" t="s">
        <v>869</v>
      </c>
    </row>
    <row r="241" s="1" customFormat="1" ht="24" customHeight="1">
      <c r="B241" s="36"/>
      <c r="C241" s="258" t="s">
        <v>870</v>
      </c>
      <c r="D241" s="258" t="s">
        <v>225</v>
      </c>
      <c r="E241" s="259" t="s">
        <v>871</v>
      </c>
      <c r="F241" s="260" t="s">
        <v>872</v>
      </c>
      <c r="G241" s="261" t="s">
        <v>151</v>
      </c>
      <c r="H241" s="262">
        <v>1</v>
      </c>
      <c r="I241" s="263"/>
      <c r="J241" s="264">
        <f>ROUND(I241*H241,2)</f>
        <v>0</v>
      </c>
      <c r="K241" s="260" t="s">
        <v>1</v>
      </c>
      <c r="L241" s="265"/>
      <c r="M241" s="266" t="s">
        <v>1</v>
      </c>
      <c r="N241" s="267" t="s">
        <v>42</v>
      </c>
      <c r="O241" s="84"/>
      <c r="P241" s="231">
        <f>O241*H241</f>
        <v>0</v>
      </c>
      <c r="Q241" s="231">
        <v>3.0000000000000001E-05</v>
      </c>
      <c r="R241" s="231">
        <f>Q241*H241</f>
        <v>3.0000000000000001E-05</v>
      </c>
      <c r="S241" s="231">
        <v>0</v>
      </c>
      <c r="T241" s="232">
        <f>S241*H241</f>
        <v>0</v>
      </c>
      <c r="AR241" s="233" t="s">
        <v>254</v>
      </c>
      <c r="AT241" s="233" t="s">
        <v>225</v>
      </c>
      <c r="AU241" s="233" t="s">
        <v>87</v>
      </c>
      <c r="AY241" s="15" t="s">
        <v>133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5" t="s">
        <v>85</v>
      </c>
      <c r="BK241" s="234">
        <f>ROUND(I241*H241,2)</f>
        <v>0</v>
      </c>
      <c r="BL241" s="15" t="s">
        <v>215</v>
      </c>
      <c r="BM241" s="233" t="s">
        <v>873</v>
      </c>
    </row>
    <row r="242" s="1" customFormat="1" ht="16.5" customHeight="1">
      <c r="B242" s="36"/>
      <c r="C242" s="258" t="s">
        <v>874</v>
      </c>
      <c r="D242" s="258" t="s">
        <v>225</v>
      </c>
      <c r="E242" s="259" t="s">
        <v>813</v>
      </c>
      <c r="F242" s="260" t="s">
        <v>814</v>
      </c>
      <c r="G242" s="261" t="s">
        <v>151</v>
      </c>
      <c r="H242" s="262">
        <v>1</v>
      </c>
      <c r="I242" s="263"/>
      <c r="J242" s="264">
        <f>ROUND(I242*H242,2)</f>
        <v>0</v>
      </c>
      <c r="K242" s="260" t="s">
        <v>274</v>
      </c>
      <c r="L242" s="265"/>
      <c r="M242" s="266" t="s">
        <v>1</v>
      </c>
      <c r="N242" s="267" t="s">
        <v>42</v>
      </c>
      <c r="O242" s="84"/>
      <c r="P242" s="231">
        <f>O242*H242</f>
        <v>0</v>
      </c>
      <c r="Q242" s="231">
        <v>0.00040000000000000002</v>
      </c>
      <c r="R242" s="231">
        <f>Q242*H242</f>
        <v>0.00040000000000000002</v>
      </c>
      <c r="S242" s="231">
        <v>0</v>
      </c>
      <c r="T242" s="232">
        <f>S242*H242</f>
        <v>0</v>
      </c>
      <c r="AR242" s="233" t="s">
        <v>254</v>
      </c>
      <c r="AT242" s="233" t="s">
        <v>225</v>
      </c>
      <c r="AU242" s="233" t="s">
        <v>87</v>
      </c>
      <c r="AY242" s="15" t="s">
        <v>133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5" t="s">
        <v>85</v>
      </c>
      <c r="BK242" s="234">
        <f>ROUND(I242*H242,2)</f>
        <v>0</v>
      </c>
      <c r="BL242" s="15" t="s">
        <v>215</v>
      </c>
      <c r="BM242" s="233" t="s">
        <v>875</v>
      </c>
    </row>
    <row r="243" s="1" customFormat="1" ht="16.5" customHeight="1">
      <c r="B243" s="36"/>
      <c r="C243" s="258" t="s">
        <v>876</v>
      </c>
      <c r="D243" s="258" t="s">
        <v>225</v>
      </c>
      <c r="E243" s="259" t="s">
        <v>877</v>
      </c>
      <c r="F243" s="260" t="s">
        <v>878</v>
      </c>
      <c r="G243" s="261" t="s">
        <v>151</v>
      </c>
      <c r="H243" s="262">
        <v>2</v>
      </c>
      <c r="I243" s="263"/>
      <c r="J243" s="264">
        <f>ROUND(I243*H243,2)</f>
        <v>0</v>
      </c>
      <c r="K243" s="260" t="s">
        <v>274</v>
      </c>
      <c r="L243" s="265"/>
      <c r="M243" s="266" t="s">
        <v>1</v>
      </c>
      <c r="N243" s="267" t="s">
        <v>42</v>
      </c>
      <c r="O243" s="84"/>
      <c r="P243" s="231">
        <f>O243*H243</f>
        <v>0</v>
      </c>
      <c r="Q243" s="231">
        <v>0.00040000000000000002</v>
      </c>
      <c r="R243" s="231">
        <f>Q243*H243</f>
        <v>0.00080000000000000004</v>
      </c>
      <c r="S243" s="231">
        <v>0</v>
      </c>
      <c r="T243" s="232">
        <f>S243*H243</f>
        <v>0</v>
      </c>
      <c r="AR243" s="233" t="s">
        <v>254</v>
      </c>
      <c r="AT243" s="233" t="s">
        <v>225</v>
      </c>
      <c r="AU243" s="233" t="s">
        <v>87</v>
      </c>
      <c r="AY243" s="15" t="s">
        <v>133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5" t="s">
        <v>85</v>
      </c>
      <c r="BK243" s="234">
        <f>ROUND(I243*H243,2)</f>
        <v>0</v>
      </c>
      <c r="BL243" s="15" t="s">
        <v>215</v>
      </c>
      <c r="BM243" s="233" t="s">
        <v>879</v>
      </c>
    </row>
    <row r="244" s="1" customFormat="1" ht="16.5" customHeight="1">
      <c r="B244" s="36"/>
      <c r="C244" s="258" t="s">
        <v>880</v>
      </c>
      <c r="D244" s="258" t="s">
        <v>225</v>
      </c>
      <c r="E244" s="259" t="s">
        <v>881</v>
      </c>
      <c r="F244" s="260" t="s">
        <v>882</v>
      </c>
      <c r="G244" s="261" t="s">
        <v>151</v>
      </c>
      <c r="H244" s="262">
        <v>3</v>
      </c>
      <c r="I244" s="263"/>
      <c r="J244" s="264">
        <f>ROUND(I244*H244,2)</f>
        <v>0</v>
      </c>
      <c r="K244" s="260" t="s">
        <v>1</v>
      </c>
      <c r="L244" s="265"/>
      <c r="M244" s="266" t="s">
        <v>1</v>
      </c>
      <c r="N244" s="267" t="s">
        <v>42</v>
      </c>
      <c r="O244" s="84"/>
      <c r="P244" s="231">
        <f>O244*H244</f>
        <v>0</v>
      </c>
      <c r="Q244" s="231">
        <v>0.00046999999999999999</v>
      </c>
      <c r="R244" s="231">
        <f>Q244*H244</f>
        <v>0.00141</v>
      </c>
      <c r="S244" s="231">
        <v>0</v>
      </c>
      <c r="T244" s="232">
        <f>S244*H244</f>
        <v>0</v>
      </c>
      <c r="AR244" s="233" t="s">
        <v>254</v>
      </c>
      <c r="AT244" s="233" t="s">
        <v>225</v>
      </c>
      <c r="AU244" s="233" t="s">
        <v>87</v>
      </c>
      <c r="AY244" s="15" t="s">
        <v>133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5" t="s">
        <v>85</v>
      </c>
      <c r="BK244" s="234">
        <f>ROUND(I244*H244,2)</f>
        <v>0</v>
      </c>
      <c r="BL244" s="15" t="s">
        <v>215</v>
      </c>
      <c r="BM244" s="233" t="s">
        <v>883</v>
      </c>
    </row>
    <row r="245" s="1" customFormat="1" ht="16.5" customHeight="1">
      <c r="B245" s="36"/>
      <c r="C245" s="258" t="s">
        <v>884</v>
      </c>
      <c r="D245" s="258" t="s">
        <v>225</v>
      </c>
      <c r="E245" s="259" t="s">
        <v>821</v>
      </c>
      <c r="F245" s="260" t="s">
        <v>822</v>
      </c>
      <c r="G245" s="261" t="s">
        <v>151</v>
      </c>
      <c r="H245" s="262">
        <v>1</v>
      </c>
      <c r="I245" s="263"/>
      <c r="J245" s="264">
        <f>ROUND(I245*H245,2)</f>
        <v>0</v>
      </c>
      <c r="K245" s="260" t="s">
        <v>1</v>
      </c>
      <c r="L245" s="265"/>
      <c r="M245" s="266" t="s">
        <v>1</v>
      </c>
      <c r="N245" s="267" t="s">
        <v>42</v>
      </c>
      <c r="O245" s="84"/>
      <c r="P245" s="231">
        <f>O245*H245</f>
        <v>0</v>
      </c>
      <c r="Q245" s="231">
        <v>0.00022000000000000001</v>
      </c>
      <c r="R245" s="231">
        <f>Q245*H245</f>
        <v>0.00022000000000000001</v>
      </c>
      <c r="S245" s="231">
        <v>0</v>
      </c>
      <c r="T245" s="232">
        <f>S245*H245</f>
        <v>0</v>
      </c>
      <c r="AR245" s="233" t="s">
        <v>254</v>
      </c>
      <c r="AT245" s="233" t="s">
        <v>225</v>
      </c>
      <c r="AU245" s="233" t="s">
        <v>87</v>
      </c>
      <c r="AY245" s="15" t="s">
        <v>133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5" t="s">
        <v>85</v>
      </c>
      <c r="BK245" s="234">
        <f>ROUND(I245*H245,2)</f>
        <v>0</v>
      </c>
      <c r="BL245" s="15" t="s">
        <v>215</v>
      </c>
      <c r="BM245" s="233" t="s">
        <v>885</v>
      </c>
    </row>
    <row r="246" s="1" customFormat="1" ht="16.5" customHeight="1">
      <c r="B246" s="36"/>
      <c r="C246" s="258" t="s">
        <v>886</v>
      </c>
      <c r="D246" s="258" t="s">
        <v>225</v>
      </c>
      <c r="E246" s="259" t="s">
        <v>825</v>
      </c>
      <c r="F246" s="260" t="s">
        <v>826</v>
      </c>
      <c r="G246" s="261" t="s">
        <v>151</v>
      </c>
      <c r="H246" s="262">
        <v>1</v>
      </c>
      <c r="I246" s="263"/>
      <c r="J246" s="264">
        <f>ROUND(I246*H246,2)</f>
        <v>0</v>
      </c>
      <c r="K246" s="260" t="s">
        <v>1</v>
      </c>
      <c r="L246" s="265"/>
      <c r="M246" s="266" t="s">
        <v>1</v>
      </c>
      <c r="N246" s="267" t="s">
        <v>42</v>
      </c>
      <c r="O246" s="84"/>
      <c r="P246" s="231">
        <f>O246*H246</f>
        <v>0</v>
      </c>
      <c r="Q246" s="231">
        <v>0.00022000000000000001</v>
      </c>
      <c r="R246" s="231">
        <f>Q246*H246</f>
        <v>0.00022000000000000001</v>
      </c>
      <c r="S246" s="231">
        <v>0</v>
      </c>
      <c r="T246" s="232">
        <f>S246*H246</f>
        <v>0</v>
      </c>
      <c r="AR246" s="233" t="s">
        <v>254</v>
      </c>
      <c r="AT246" s="233" t="s">
        <v>225</v>
      </c>
      <c r="AU246" s="233" t="s">
        <v>87</v>
      </c>
      <c r="AY246" s="15" t="s">
        <v>133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5" t="s">
        <v>85</v>
      </c>
      <c r="BK246" s="234">
        <f>ROUND(I246*H246,2)</f>
        <v>0</v>
      </c>
      <c r="BL246" s="15" t="s">
        <v>215</v>
      </c>
      <c r="BM246" s="233" t="s">
        <v>887</v>
      </c>
    </row>
    <row r="247" s="1" customFormat="1" ht="16.5" customHeight="1">
      <c r="B247" s="36"/>
      <c r="C247" s="258" t="s">
        <v>888</v>
      </c>
      <c r="D247" s="258" t="s">
        <v>225</v>
      </c>
      <c r="E247" s="259" t="s">
        <v>829</v>
      </c>
      <c r="F247" s="260" t="s">
        <v>830</v>
      </c>
      <c r="G247" s="261" t="s">
        <v>151</v>
      </c>
      <c r="H247" s="262">
        <v>7</v>
      </c>
      <c r="I247" s="263"/>
      <c r="J247" s="264">
        <f>ROUND(I247*H247,2)</f>
        <v>0</v>
      </c>
      <c r="K247" s="260" t="s">
        <v>274</v>
      </c>
      <c r="L247" s="265"/>
      <c r="M247" s="266" t="s">
        <v>1</v>
      </c>
      <c r="N247" s="267" t="s">
        <v>42</v>
      </c>
      <c r="O247" s="84"/>
      <c r="P247" s="231">
        <f>O247*H247</f>
        <v>0</v>
      </c>
      <c r="Q247" s="231">
        <v>1.0000000000000001E-05</v>
      </c>
      <c r="R247" s="231">
        <f>Q247*H247</f>
        <v>7.0000000000000007E-05</v>
      </c>
      <c r="S247" s="231">
        <v>0</v>
      </c>
      <c r="T247" s="232">
        <f>S247*H247</f>
        <v>0</v>
      </c>
      <c r="AR247" s="233" t="s">
        <v>254</v>
      </c>
      <c r="AT247" s="233" t="s">
        <v>225</v>
      </c>
      <c r="AU247" s="233" t="s">
        <v>87</v>
      </c>
      <c r="AY247" s="15" t="s">
        <v>133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5" t="s">
        <v>85</v>
      </c>
      <c r="BK247" s="234">
        <f>ROUND(I247*H247,2)</f>
        <v>0</v>
      </c>
      <c r="BL247" s="15" t="s">
        <v>215</v>
      </c>
      <c r="BM247" s="233" t="s">
        <v>889</v>
      </c>
    </row>
    <row r="248" s="1" customFormat="1" ht="16.5" customHeight="1">
      <c r="B248" s="36"/>
      <c r="C248" s="258" t="s">
        <v>890</v>
      </c>
      <c r="D248" s="258" t="s">
        <v>225</v>
      </c>
      <c r="E248" s="259" t="s">
        <v>891</v>
      </c>
      <c r="F248" s="260" t="s">
        <v>892</v>
      </c>
      <c r="G248" s="261" t="s">
        <v>151</v>
      </c>
      <c r="H248" s="262">
        <v>3</v>
      </c>
      <c r="I248" s="263"/>
      <c r="J248" s="264">
        <f>ROUND(I248*H248,2)</f>
        <v>0</v>
      </c>
      <c r="K248" s="260" t="s">
        <v>1</v>
      </c>
      <c r="L248" s="265"/>
      <c r="M248" s="266" t="s">
        <v>1</v>
      </c>
      <c r="N248" s="267" t="s">
        <v>42</v>
      </c>
      <c r="O248" s="84"/>
      <c r="P248" s="231">
        <f>O248*H248</f>
        <v>0</v>
      </c>
      <c r="Q248" s="231">
        <v>1.0000000000000001E-05</v>
      </c>
      <c r="R248" s="231">
        <f>Q248*H248</f>
        <v>3.0000000000000004E-05</v>
      </c>
      <c r="S248" s="231">
        <v>0</v>
      </c>
      <c r="T248" s="232">
        <f>S248*H248</f>
        <v>0</v>
      </c>
      <c r="AR248" s="233" t="s">
        <v>254</v>
      </c>
      <c r="AT248" s="233" t="s">
        <v>225</v>
      </c>
      <c r="AU248" s="233" t="s">
        <v>87</v>
      </c>
      <c r="AY248" s="15" t="s">
        <v>133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5" t="s">
        <v>85</v>
      </c>
      <c r="BK248" s="234">
        <f>ROUND(I248*H248,2)</f>
        <v>0</v>
      </c>
      <c r="BL248" s="15" t="s">
        <v>215</v>
      </c>
      <c r="BM248" s="233" t="s">
        <v>893</v>
      </c>
    </row>
    <row r="249" s="1" customFormat="1" ht="16.5" customHeight="1">
      <c r="B249" s="36"/>
      <c r="C249" s="258" t="s">
        <v>894</v>
      </c>
      <c r="D249" s="258" t="s">
        <v>225</v>
      </c>
      <c r="E249" s="259" t="s">
        <v>833</v>
      </c>
      <c r="F249" s="260" t="s">
        <v>834</v>
      </c>
      <c r="G249" s="261" t="s">
        <v>151</v>
      </c>
      <c r="H249" s="262">
        <v>3</v>
      </c>
      <c r="I249" s="263"/>
      <c r="J249" s="264">
        <f>ROUND(I249*H249,2)</f>
        <v>0</v>
      </c>
      <c r="K249" s="260" t="s">
        <v>1</v>
      </c>
      <c r="L249" s="265"/>
      <c r="M249" s="266" t="s">
        <v>1</v>
      </c>
      <c r="N249" s="267" t="s">
        <v>42</v>
      </c>
      <c r="O249" s="84"/>
      <c r="P249" s="231">
        <f>O249*H249</f>
        <v>0</v>
      </c>
      <c r="Q249" s="231">
        <v>1.0000000000000001E-05</v>
      </c>
      <c r="R249" s="231">
        <f>Q249*H249</f>
        <v>3.0000000000000004E-05</v>
      </c>
      <c r="S249" s="231">
        <v>0</v>
      </c>
      <c r="T249" s="232">
        <f>S249*H249</f>
        <v>0</v>
      </c>
      <c r="AR249" s="233" t="s">
        <v>254</v>
      </c>
      <c r="AT249" s="233" t="s">
        <v>225</v>
      </c>
      <c r="AU249" s="233" t="s">
        <v>87</v>
      </c>
      <c r="AY249" s="15" t="s">
        <v>133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5" t="s">
        <v>85</v>
      </c>
      <c r="BK249" s="234">
        <f>ROUND(I249*H249,2)</f>
        <v>0</v>
      </c>
      <c r="BL249" s="15" t="s">
        <v>215</v>
      </c>
      <c r="BM249" s="233" t="s">
        <v>895</v>
      </c>
    </row>
    <row r="250" s="1" customFormat="1" ht="16.5" customHeight="1">
      <c r="B250" s="36"/>
      <c r="C250" s="258" t="s">
        <v>896</v>
      </c>
      <c r="D250" s="258" t="s">
        <v>225</v>
      </c>
      <c r="E250" s="259" t="s">
        <v>897</v>
      </c>
      <c r="F250" s="260" t="s">
        <v>898</v>
      </c>
      <c r="G250" s="261" t="s">
        <v>151</v>
      </c>
      <c r="H250" s="262">
        <v>1</v>
      </c>
      <c r="I250" s="263"/>
      <c r="J250" s="264">
        <f>ROUND(I250*H250,2)</f>
        <v>0</v>
      </c>
      <c r="K250" s="260" t="s">
        <v>274</v>
      </c>
      <c r="L250" s="265"/>
      <c r="M250" s="266" t="s">
        <v>1</v>
      </c>
      <c r="N250" s="267" t="s">
        <v>42</v>
      </c>
      <c r="O250" s="84"/>
      <c r="P250" s="231">
        <f>O250*H250</f>
        <v>0</v>
      </c>
      <c r="Q250" s="231">
        <v>0.00035</v>
      </c>
      <c r="R250" s="231">
        <f>Q250*H250</f>
        <v>0.00035</v>
      </c>
      <c r="S250" s="231">
        <v>0</v>
      </c>
      <c r="T250" s="232">
        <f>S250*H250</f>
        <v>0</v>
      </c>
      <c r="AR250" s="233" t="s">
        <v>254</v>
      </c>
      <c r="AT250" s="233" t="s">
        <v>225</v>
      </c>
      <c r="AU250" s="233" t="s">
        <v>87</v>
      </c>
      <c r="AY250" s="15" t="s">
        <v>133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5" t="s">
        <v>85</v>
      </c>
      <c r="BK250" s="234">
        <f>ROUND(I250*H250,2)</f>
        <v>0</v>
      </c>
      <c r="BL250" s="15" t="s">
        <v>215</v>
      </c>
      <c r="BM250" s="233" t="s">
        <v>899</v>
      </c>
    </row>
    <row r="251" s="1" customFormat="1" ht="16.5" customHeight="1">
      <c r="B251" s="36"/>
      <c r="C251" s="258" t="s">
        <v>900</v>
      </c>
      <c r="D251" s="258" t="s">
        <v>225</v>
      </c>
      <c r="E251" s="259" t="s">
        <v>901</v>
      </c>
      <c r="F251" s="260" t="s">
        <v>902</v>
      </c>
      <c r="G251" s="261" t="s">
        <v>151</v>
      </c>
      <c r="H251" s="262">
        <v>1</v>
      </c>
      <c r="I251" s="263"/>
      <c r="J251" s="264">
        <f>ROUND(I251*H251,2)</f>
        <v>0</v>
      </c>
      <c r="K251" s="260" t="s">
        <v>1</v>
      </c>
      <c r="L251" s="265"/>
      <c r="M251" s="266" t="s">
        <v>1</v>
      </c>
      <c r="N251" s="267" t="s">
        <v>42</v>
      </c>
      <c r="O251" s="84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AR251" s="233" t="s">
        <v>254</v>
      </c>
      <c r="AT251" s="233" t="s">
        <v>225</v>
      </c>
      <c r="AU251" s="233" t="s">
        <v>87</v>
      </c>
      <c r="AY251" s="15" t="s">
        <v>133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5" t="s">
        <v>85</v>
      </c>
      <c r="BK251" s="234">
        <f>ROUND(I251*H251,2)</f>
        <v>0</v>
      </c>
      <c r="BL251" s="15" t="s">
        <v>215</v>
      </c>
      <c r="BM251" s="233" t="s">
        <v>903</v>
      </c>
    </row>
    <row r="252" s="1" customFormat="1" ht="16.5" customHeight="1">
      <c r="B252" s="36"/>
      <c r="C252" s="222" t="s">
        <v>904</v>
      </c>
      <c r="D252" s="222" t="s">
        <v>136</v>
      </c>
      <c r="E252" s="223" t="s">
        <v>849</v>
      </c>
      <c r="F252" s="224" t="s">
        <v>850</v>
      </c>
      <c r="G252" s="225" t="s">
        <v>804</v>
      </c>
      <c r="H252" s="226">
        <v>8</v>
      </c>
      <c r="I252" s="227"/>
      <c r="J252" s="228">
        <f>ROUND(I252*H252,2)</f>
        <v>0</v>
      </c>
      <c r="K252" s="224" t="s">
        <v>1</v>
      </c>
      <c r="L252" s="41"/>
      <c r="M252" s="229" t="s">
        <v>1</v>
      </c>
      <c r="N252" s="230" t="s">
        <v>42</v>
      </c>
      <c r="O252" s="84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AR252" s="233" t="s">
        <v>215</v>
      </c>
      <c r="AT252" s="233" t="s">
        <v>136</v>
      </c>
      <c r="AU252" s="233" t="s">
        <v>87</v>
      </c>
      <c r="AY252" s="15" t="s">
        <v>133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5" t="s">
        <v>85</v>
      </c>
      <c r="BK252" s="234">
        <f>ROUND(I252*H252,2)</f>
        <v>0</v>
      </c>
      <c r="BL252" s="15" t="s">
        <v>215</v>
      </c>
      <c r="BM252" s="233" t="s">
        <v>905</v>
      </c>
    </row>
    <row r="253" s="1" customFormat="1" ht="16.5" customHeight="1">
      <c r="B253" s="36"/>
      <c r="C253" s="222" t="s">
        <v>906</v>
      </c>
      <c r="D253" s="222" t="s">
        <v>136</v>
      </c>
      <c r="E253" s="223" t="s">
        <v>853</v>
      </c>
      <c r="F253" s="224" t="s">
        <v>854</v>
      </c>
      <c r="G253" s="225" t="s">
        <v>151</v>
      </c>
      <c r="H253" s="226">
        <v>14</v>
      </c>
      <c r="I253" s="227"/>
      <c r="J253" s="228">
        <f>ROUND(I253*H253,2)</f>
        <v>0</v>
      </c>
      <c r="K253" s="224" t="s">
        <v>1</v>
      </c>
      <c r="L253" s="41"/>
      <c r="M253" s="229" t="s">
        <v>1</v>
      </c>
      <c r="N253" s="230" t="s">
        <v>42</v>
      </c>
      <c r="O253" s="84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AR253" s="233" t="s">
        <v>215</v>
      </c>
      <c r="AT253" s="233" t="s">
        <v>136</v>
      </c>
      <c r="AU253" s="233" t="s">
        <v>87</v>
      </c>
      <c r="AY253" s="15" t="s">
        <v>133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5" t="s">
        <v>85</v>
      </c>
      <c r="BK253" s="234">
        <f>ROUND(I253*H253,2)</f>
        <v>0</v>
      </c>
      <c r="BL253" s="15" t="s">
        <v>215</v>
      </c>
      <c r="BM253" s="233" t="s">
        <v>907</v>
      </c>
    </row>
    <row r="254" s="11" customFormat="1" ht="22.8" customHeight="1">
      <c r="B254" s="206"/>
      <c r="C254" s="207"/>
      <c r="D254" s="208" t="s">
        <v>76</v>
      </c>
      <c r="E254" s="220" t="s">
        <v>908</v>
      </c>
      <c r="F254" s="220" t="s">
        <v>909</v>
      </c>
      <c r="G254" s="207"/>
      <c r="H254" s="207"/>
      <c r="I254" s="210"/>
      <c r="J254" s="221">
        <f>BK254</f>
        <v>0</v>
      </c>
      <c r="K254" s="207"/>
      <c r="L254" s="212"/>
      <c r="M254" s="213"/>
      <c r="N254" s="214"/>
      <c r="O254" s="214"/>
      <c r="P254" s="215">
        <f>SUM(P255:P264)</f>
        <v>0</v>
      </c>
      <c r="Q254" s="214"/>
      <c r="R254" s="215">
        <f>SUM(R255:R264)</f>
        <v>0.10410999999999999</v>
      </c>
      <c r="S254" s="214"/>
      <c r="T254" s="216">
        <f>SUM(T255:T264)</f>
        <v>0</v>
      </c>
      <c r="AR254" s="217" t="s">
        <v>87</v>
      </c>
      <c r="AT254" s="218" t="s">
        <v>76</v>
      </c>
      <c r="AU254" s="218" t="s">
        <v>85</v>
      </c>
      <c r="AY254" s="217" t="s">
        <v>133</v>
      </c>
      <c r="BK254" s="219">
        <f>SUM(BK255:BK264)</f>
        <v>0</v>
      </c>
    </row>
    <row r="255" s="1" customFormat="1" ht="36" customHeight="1">
      <c r="B255" s="36"/>
      <c r="C255" s="258" t="s">
        <v>910</v>
      </c>
      <c r="D255" s="258" t="s">
        <v>225</v>
      </c>
      <c r="E255" s="259" t="s">
        <v>911</v>
      </c>
      <c r="F255" s="260" t="s">
        <v>912</v>
      </c>
      <c r="G255" s="261" t="s">
        <v>151</v>
      </c>
      <c r="H255" s="262">
        <v>1</v>
      </c>
      <c r="I255" s="263"/>
      <c r="J255" s="264">
        <f>ROUND(I255*H255,2)</f>
        <v>0</v>
      </c>
      <c r="K255" s="260" t="s">
        <v>1</v>
      </c>
      <c r="L255" s="265"/>
      <c r="M255" s="266" t="s">
        <v>1</v>
      </c>
      <c r="N255" s="267" t="s">
        <v>42</v>
      </c>
      <c r="O255" s="84"/>
      <c r="P255" s="231">
        <f>O255*H255</f>
        <v>0</v>
      </c>
      <c r="Q255" s="231">
        <v>0.10100000000000001</v>
      </c>
      <c r="R255" s="231">
        <f>Q255*H255</f>
        <v>0.10100000000000001</v>
      </c>
      <c r="S255" s="231">
        <v>0</v>
      </c>
      <c r="T255" s="232">
        <f>S255*H255</f>
        <v>0</v>
      </c>
      <c r="AR255" s="233" t="s">
        <v>254</v>
      </c>
      <c r="AT255" s="233" t="s">
        <v>225</v>
      </c>
      <c r="AU255" s="233" t="s">
        <v>87</v>
      </c>
      <c r="AY255" s="15" t="s">
        <v>133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5" t="s">
        <v>85</v>
      </c>
      <c r="BK255" s="234">
        <f>ROUND(I255*H255,2)</f>
        <v>0</v>
      </c>
      <c r="BL255" s="15" t="s">
        <v>215</v>
      </c>
      <c r="BM255" s="233" t="s">
        <v>913</v>
      </c>
    </row>
    <row r="256" s="1" customFormat="1" ht="16.5" customHeight="1">
      <c r="B256" s="36"/>
      <c r="C256" s="258" t="s">
        <v>914</v>
      </c>
      <c r="D256" s="258" t="s">
        <v>225</v>
      </c>
      <c r="E256" s="259" t="s">
        <v>915</v>
      </c>
      <c r="F256" s="260" t="s">
        <v>916</v>
      </c>
      <c r="G256" s="261" t="s">
        <v>151</v>
      </c>
      <c r="H256" s="262">
        <v>1</v>
      </c>
      <c r="I256" s="263"/>
      <c r="J256" s="264">
        <f>ROUND(I256*H256,2)</f>
        <v>0</v>
      </c>
      <c r="K256" s="260" t="s">
        <v>1</v>
      </c>
      <c r="L256" s="265"/>
      <c r="M256" s="266" t="s">
        <v>1</v>
      </c>
      <c r="N256" s="267" t="s">
        <v>42</v>
      </c>
      <c r="O256" s="84"/>
      <c r="P256" s="231">
        <f>O256*H256</f>
        <v>0</v>
      </c>
      <c r="Q256" s="231">
        <v>0.001</v>
      </c>
      <c r="R256" s="231">
        <f>Q256*H256</f>
        <v>0.001</v>
      </c>
      <c r="S256" s="231">
        <v>0</v>
      </c>
      <c r="T256" s="232">
        <f>S256*H256</f>
        <v>0</v>
      </c>
      <c r="AR256" s="233" t="s">
        <v>254</v>
      </c>
      <c r="AT256" s="233" t="s">
        <v>225</v>
      </c>
      <c r="AU256" s="233" t="s">
        <v>87</v>
      </c>
      <c r="AY256" s="15" t="s">
        <v>133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5" t="s">
        <v>85</v>
      </c>
      <c r="BK256" s="234">
        <f>ROUND(I256*H256,2)</f>
        <v>0</v>
      </c>
      <c r="BL256" s="15" t="s">
        <v>215</v>
      </c>
      <c r="BM256" s="233" t="s">
        <v>917</v>
      </c>
    </row>
    <row r="257" s="1" customFormat="1" ht="16.5" customHeight="1">
      <c r="B257" s="36"/>
      <c r="C257" s="258" t="s">
        <v>918</v>
      </c>
      <c r="D257" s="258" t="s">
        <v>225</v>
      </c>
      <c r="E257" s="259" t="s">
        <v>919</v>
      </c>
      <c r="F257" s="260" t="s">
        <v>920</v>
      </c>
      <c r="G257" s="261" t="s">
        <v>151</v>
      </c>
      <c r="H257" s="262">
        <v>2</v>
      </c>
      <c r="I257" s="263"/>
      <c r="J257" s="264">
        <f>ROUND(I257*H257,2)</f>
        <v>0</v>
      </c>
      <c r="K257" s="260" t="s">
        <v>1</v>
      </c>
      <c r="L257" s="265"/>
      <c r="M257" s="266" t="s">
        <v>1</v>
      </c>
      <c r="N257" s="267" t="s">
        <v>42</v>
      </c>
      <c r="O257" s="84"/>
      <c r="P257" s="231">
        <f>O257*H257</f>
        <v>0</v>
      </c>
      <c r="Q257" s="231">
        <v>0.00040000000000000002</v>
      </c>
      <c r="R257" s="231">
        <f>Q257*H257</f>
        <v>0.00080000000000000004</v>
      </c>
      <c r="S257" s="231">
        <v>0</v>
      </c>
      <c r="T257" s="232">
        <f>S257*H257</f>
        <v>0</v>
      </c>
      <c r="AR257" s="233" t="s">
        <v>254</v>
      </c>
      <c r="AT257" s="233" t="s">
        <v>225</v>
      </c>
      <c r="AU257" s="233" t="s">
        <v>87</v>
      </c>
      <c r="AY257" s="15" t="s">
        <v>133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5" t="s">
        <v>85</v>
      </c>
      <c r="BK257" s="234">
        <f>ROUND(I257*H257,2)</f>
        <v>0</v>
      </c>
      <c r="BL257" s="15" t="s">
        <v>215</v>
      </c>
      <c r="BM257" s="233" t="s">
        <v>921</v>
      </c>
    </row>
    <row r="258" s="1" customFormat="1" ht="16.5" customHeight="1">
      <c r="B258" s="36"/>
      <c r="C258" s="258" t="s">
        <v>922</v>
      </c>
      <c r="D258" s="258" t="s">
        <v>225</v>
      </c>
      <c r="E258" s="259" t="s">
        <v>923</v>
      </c>
      <c r="F258" s="260" t="s">
        <v>924</v>
      </c>
      <c r="G258" s="261" t="s">
        <v>151</v>
      </c>
      <c r="H258" s="262">
        <v>1</v>
      </c>
      <c r="I258" s="263"/>
      <c r="J258" s="264">
        <f>ROUND(I258*H258,2)</f>
        <v>0</v>
      </c>
      <c r="K258" s="260" t="s">
        <v>274</v>
      </c>
      <c r="L258" s="265"/>
      <c r="M258" s="266" t="s">
        <v>1</v>
      </c>
      <c r="N258" s="267" t="s">
        <v>42</v>
      </c>
      <c r="O258" s="84"/>
      <c r="P258" s="231">
        <f>O258*H258</f>
        <v>0</v>
      </c>
      <c r="Q258" s="231">
        <v>0.00040000000000000002</v>
      </c>
      <c r="R258" s="231">
        <f>Q258*H258</f>
        <v>0.00040000000000000002</v>
      </c>
      <c r="S258" s="231">
        <v>0</v>
      </c>
      <c r="T258" s="232">
        <f>S258*H258</f>
        <v>0</v>
      </c>
      <c r="AR258" s="233" t="s">
        <v>254</v>
      </c>
      <c r="AT258" s="233" t="s">
        <v>225</v>
      </c>
      <c r="AU258" s="233" t="s">
        <v>87</v>
      </c>
      <c r="AY258" s="15" t="s">
        <v>133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5" t="s">
        <v>85</v>
      </c>
      <c r="BK258" s="234">
        <f>ROUND(I258*H258,2)</f>
        <v>0</v>
      </c>
      <c r="BL258" s="15" t="s">
        <v>215</v>
      </c>
      <c r="BM258" s="233" t="s">
        <v>925</v>
      </c>
    </row>
    <row r="259" s="1" customFormat="1" ht="16.5" customHeight="1">
      <c r="B259" s="36"/>
      <c r="C259" s="258" t="s">
        <v>926</v>
      </c>
      <c r="D259" s="258" t="s">
        <v>225</v>
      </c>
      <c r="E259" s="259" t="s">
        <v>927</v>
      </c>
      <c r="F259" s="260" t="s">
        <v>928</v>
      </c>
      <c r="G259" s="261" t="s">
        <v>151</v>
      </c>
      <c r="H259" s="262">
        <v>1</v>
      </c>
      <c r="I259" s="263"/>
      <c r="J259" s="264">
        <f>ROUND(I259*H259,2)</f>
        <v>0</v>
      </c>
      <c r="K259" s="260" t="s">
        <v>1</v>
      </c>
      <c r="L259" s="265"/>
      <c r="M259" s="266" t="s">
        <v>1</v>
      </c>
      <c r="N259" s="267" t="s">
        <v>42</v>
      </c>
      <c r="O259" s="84"/>
      <c r="P259" s="231">
        <f>O259*H259</f>
        <v>0</v>
      </c>
      <c r="Q259" s="231">
        <v>0.00046999999999999999</v>
      </c>
      <c r="R259" s="231">
        <f>Q259*H259</f>
        <v>0.00046999999999999999</v>
      </c>
      <c r="S259" s="231">
        <v>0</v>
      </c>
      <c r="T259" s="232">
        <f>S259*H259</f>
        <v>0</v>
      </c>
      <c r="AR259" s="233" t="s">
        <v>254</v>
      </c>
      <c r="AT259" s="233" t="s">
        <v>225</v>
      </c>
      <c r="AU259" s="233" t="s">
        <v>87</v>
      </c>
      <c r="AY259" s="15" t="s">
        <v>133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5" t="s">
        <v>85</v>
      </c>
      <c r="BK259" s="234">
        <f>ROUND(I259*H259,2)</f>
        <v>0</v>
      </c>
      <c r="BL259" s="15" t="s">
        <v>215</v>
      </c>
      <c r="BM259" s="233" t="s">
        <v>929</v>
      </c>
    </row>
    <row r="260" s="1" customFormat="1" ht="16.5" customHeight="1">
      <c r="B260" s="36"/>
      <c r="C260" s="258" t="s">
        <v>930</v>
      </c>
      <c r="D260" s="258" t="s">
        <v>225</v>
      </c>
      <c r="E260" s="259" t="s">
        <v>821</v>
      </c>
      <c r="F260" s="260" t="s">
        <v>822</v>
      </c>
      <c r="G260" s="261" t="s">
        <v>151</v>
      </c>
      <c r="H260" s="262">
        <v>1</v>
      </c>
      <c r="I260" s="263"/>
      <c r="J260" s="264">
        <f>ROUND(I260*H260,2)</f>
        <v>0</v>
      </c>
      <c r="K260" s="260" t="s">
        <v>1</v>
      </c>
      <c r="L260" s="265"/>
      <c r="M260" s="266" t="s">
        <v>1</v>
      </c>
      <c r="N260" s="267" t="s">
        <v>42</v>
      </c>
      <c r="O260" s="84"/>
      <c r="P260" s="231">
        <f>O260*H260</f>
        <v>0</v>
      </c>
      <c r="Q260" s="231">
        <v>0.00022000000000000001</v>
      </c>
      <c r="R260" s="231">
        <f>Q260*H260</f>
        <v>0.00022000000000000001</v>
      </c>
      <c r="S260" s="231">
        <v>0</v>
      </c>
      <c r="T260" s="232">
        <f>S260*H260</f>
        <v>0</v>
      </c>
      <c r="AR260" s="233" t="s">
        <v>254</v>
      </c>
      <c r="AT260" s="233" t="s">
        <v>225</v>
      </c>
      <c r="AU260" s="233" t="s">
        <v>87</v>
      </c>
      <c r="AY260" s="15" t="s">
        <v>133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5" t="s">
        <v>85</v>
      </c>
      <c r="BK260" s="234">
        <f>ROUND(I260*H260,2)</f>
        <v>0</v>
      </c>
      <c r="BL260" s="15" t="s">
        <v>215</v>
      </c>
      <c r="BM260" s="233" t="s">
        <v>931</v>
      </c>
    </row>
    <row r="261" s="1" customFormat="1" ht="16.5" customHeight="1">
      <c r="B261" s="36"/>
      <c r="C261" s="258" t="s">
        <v>932</v>
      </c>
      <c r="D261" s="258" t="s">
        <v>225</v>
      </c>
      <c r="E261" s="259" t="s">
        <v>825</v>
      </c>
      <c r="F261" s="260" t="s">
        <v>826</v>
      </c>
      <c r="G261" s="261" t="s">
        <v>151</v>
      </c>
      <c r="H261" s="262">
        <v>1</v>
      </c>
      <c r="I261" s="263"/>
      <c r="J261" s="264">
        <f>ROUND(I261*H261,2)</f>
        <v>0</v>
      </c>
      <c r="K261" s="260" t="s">
        <v>1</v>
      </c>
      <c r="L261" s="265"/>
      <c r="M261" s="266" t="s">
        <v>1</v>
      </c>
      <c r="N261" s="267" t="s">
        <v>42</v>
      </c>
      <c r="O261" s="84"/>
      <c r="P261" s="231">
        <f>O261*H261</f>
        <v>0</v>
      </c>
      <c r="Q261" s="231">
        <v>0.00022000000000000001</v>
      </c>
      <c r="R261" s="231">
        <f>Q261*H261</f>
        <v>0.00022000000000000001</v>
      </c>
      <c r="S261" s="231">
        <v>0</v>
      </c>
      <c r="T261" s="232">
        <f>S261*H261</f>
        <v>0</v>
      </c>
      <c r="AR261" s="233" t="s">
        <v>254</v>
      </c>
      <c r="AT261" s="233" t="s">
        <v>225</v>
      </c>
      <c r="AU261" s="233" t="s">
        <v>87</v>
      </c>
      <c r="AY261" s="15" t="s">
        <v>133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5" t="s">
        <v>85</v>
      </c>
      <c r="BK261" s="234">
        <f>ROUND(I261*H261,2)</f>
        <v>0</v>
      </c>
      <c r="BL261" s="15" t="s">
        <v>215</v>
      </c>
      <c r="BM261" s="233" t="s">
        <v>933</v>
      </c>
    </row>
    <row r="262" s="1" customFormat="1" ht="16.5" customHeight="1">
      <c r="B262" s="36"/>
      <c r="C262" s="258" t="s">
        <v>934</v>
      </c>
      <c r="D262" s="258" t="s">
        <v>225</v>
      </c>
      <c r="E262" s="259" t="s">
        <v>935</v>
      </c>
      <c r="F262" s="260" t="s">
        <v>902</v>
      </c>
      <c r="G262" s="261" t="s">
        <v>151</v>
      </c>
      <c r="H262" s="262">
        <v>1</v>
      </c>
      <c r="I262" s="263"/>
      <c r="J262" s="264">
        <f>ROUND(I262*H262,2)</f>
        <v>0</v>
      </c>
      <c r="K262" s="260" t="s">
        <v>1</v>
      </c>
      <c r="L262" s="265"/>
      <c r="M262" s="266" t="s">
        <v>1</v>
      </c>
      <c r="N262" s="267" t="s">
        <v>42</v>
      </c>
      <c r="O262" s="84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AR262" s="233" t="s">
        <v>254</v>
      </c>
      <c r="AT262" s="233" t="s">
        <v>225</v>
      </c>
      <c r="AU262" s="233" t="s">
        <v>87</v>
      </c>
      <c r="AY262" s="15" t="s">
        <v>133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5" t="s">
        <v>85</v>
      </c>
      <c r="BK262" s="234">
        <f>ROUND(I262*H262,2)</f>
        <v>0</v>
      </c>
      <c r="BL262" s="15" t="s">
        <v>215</v>
      </c>
      <c r="BM262" s="233" t="s">
        <v>936</v>
      </c>
    </row>
    <row r="263" s="1" customFormat="1" ht="16.5" customHeight="1">
      <c r="B263" s="36"/>
      <c r="C263" s="222" t="s">
        <v>937</v>
      </c>
      <c r="D263" s="222" t="s">
        <v>136</v>
      </c>
      <c r="E263" s="223" t="s">
        <v>849</v>
      </c>
      <c r="F263" s="224" t="s">
        <v>850</v>
      </c>
      <c r="G263" s="225" t="s">
        <v>804</v>
      </c>
      <c r="H263" s="226">
        <v>6</v>
      </c>
      <c r="I263" s="227"/>
      <c r="J263" s="228">
        <f>ROUND(I263*H263,2)</f>
        <v>0</v>
      </c>
      <c r="K263" s="224" t="s">
        <v>1</v>
      </c>
      <c r="L263" s="41"/>
      <c r="M263" s="229" t="s">
        <v>1</v>
      </c>
      <c r="N263" s="230" t="s">
        <v>42</v>
      </c>
      <c r="O263" s="84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AR263" s="233" t="s">
        <v>215</v>
      </c>
      <c r="AT263" s="233" t="s">
        <v>136</v>
      </c>
      <c r="AU263" s="233" t="s">
        <v>87</v>
      </c>
      <c r="AY263" s="15" t="s">
        <v>133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5" t="s">
        <v>85</v>
      </c>
      <c r="BK263" s="234">
        <f>ROUND(I263*H263,2)</f>
        <v>0</v>
      </c>
      <c r="BL263" s="15" t="s">
        <v>215</v>
      </c>
      <c r="BM263" s="233" t="s">
        <v>938</v>
      </c>
    </row>
    <row r="264" s="1" customFormat="1" ht="16.5" customHeight="1">
      <c r="B264" s="36"/>
      <c r="C264" s="222" t="s">
        <v>939</v>
      </c>
      <c r="D264" s="222" t="s">
        <v>136</v>
      </c>
      <c r="E264" s="223" t="s">
        <v>853</v>
      </c>
      <c r="F264" s="224" t="s">
        <v>854</v>
      </c>
      <c r="G264" s="225" t="s">
        <v>151</v>
      </c>
      <c r="H264" s="226">
        <v>5</v>
      </c>
      <c r="I264" s="227"/>
      <c r="J264" s="228">
        <f>ROUND(I264*H264,2)</f>
        <v>0</v>
      </c>
      <c r="K264" s="224" t="s">
        <v>1</v>
      </c>
      <c r="L264" s="41"/>
      <c r="M264" s="270" t="s">
        <v>1</v>
      </c>
      <c r="N264" s="271" t="s">
        <v>42</v>
      </c>
      <c r="O264" s="272"/>
      <c r="P264" s="273">
        <f>O264*H264</f>
        <v>0</v>
      </c>
      <c r="Q264" s="273">
        <v>0</v>
      </c>
      <c r="R264" s="273">
        <f>Q264*H264</f>
        <v>0</v>
      </c>
      <c r="S264" s="273">
        <v>0</v>
      </c>
      <c r="T264" s="274">
        <f>S264*H264</f>
        <v>0</v>
      </c>
      <c r="AR264" s="233" t="s">
        <v>215</v>
      </c>
      <c r="AT264" s="233" t="s">
        <v>136</v>
      </c>
      <c r="AU264" s="233" t="s">
        <v>87</v>
      </c>
      <c r="AY264" s="15" t="s">
        <v>133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5" t="s">
        <v>85</v>
      </c>
      <c r="BK264" s="234">
        <f>ROUND(I264*H264,2)</f>
        <v>0</v>
      </c>
      <c r="BL264" s="15" t="s">
        <v>215</v>
      </c>
      <c r="BM264" s="233" t="s">
        <v>940</v>
      </c>
    </row>
    <row r="265" s="1" customFormat="1" ht="6.96" customHeight="1">
      <c r="B265" s="59"/>
      <c r="C265" s="60"/>
      <c r="D265" s="60"/>
      <c r="E265" s="60"/>
      <c r="F265" s="60"/>
      <c r="G265" s="60"/>
      <c r="H265" s="60"/>
      <c r="I265" s="171"/>
      <c r="J265" s="60"/>
      <c r="K265" s="60"/>
      <c r="L265" s="41"/>
    </row>
  </sheetData>
  <sheetProtection sheet="1" autoFilter="0" formatColumns="0" formatRows="0" objects="1" scenarios="1" spinCount="100000" saltValue="DuwyOwJgvMy3eYVR4wstxD/FiODsWfrkZdOGLbdlYdZRlCjHm8OaKKCgoWInmc2Z75RPkUzDS4vy8dmEyvvJOA==" hashValue="qP/m72YJtEa1ihC/EAb03Ho0U5kU21CRsmLg8tEB7nljnPLUsAPBcc+TjJ9wNkGpY5kipK/qR0BftoJ62/1p/Q==" algorithmName="SHA-512" password="CC35"/>
  <autoFilter ref="C128:K26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93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87</v>
      </c>
    </row>
    <row r="4" ht="24.96" customHeight="1">
      <c r="B4" s="18"/>
      <c r="D4" s="133" t="s">
        <v>94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Zámecké nám. 46 - stavební úpravy nebytového prostoru</v>
      </c>
      <c r="F7" s="135"/>
      <c r="G7" s="135"/>
      <c r="H7" s="135"/>
      <c r="L7" s="18"/>
    </row>
    <row r="8" s="1" customFormat="1" ht="12" customHeight="1">
      <c r="B8" s="41"/>
      <c r="D8" s="135" t="s">
        <v>95</v>
      </c>
      <c r="I8" s="137"/>
      <c r="L8" s="41"/>
    </row>
    <row r="9" s="1" customFormat="1" ht="36.96" customHeight="1">
      <c r="B9" s="41"/>
      <c r="E9" s="138" t="s">
        <v>941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942</v>
      </c>
      <c r="I12" s="140" t="s">
        <v>22</v>
      </c>
      <c r="J12" s="141" t="str">
        <f>'Rekapitulace stavby'!AN8</f>
        <v>14. 5. 2019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s="1" customFormat="1" ht="18" customHeight="1">
      <c r="B15" s="41"/>
      <c r="E15" s="139" t="s">
        <v>943</v>
      </c>
      <c r="I15" s="140" t="s">
        <v>27</v>
      </c>
      <c r="J15" s="139" t="s">
        <v>1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30</v>
      </c>
      <c r="I20" s="140" t="s">
        <v>25</v>
      </c>
      <c r="J20" s="139" t="s">
        <v>31</v>
      </c>
      <c r="L20" s="41"/>
    </row>
    <row r="21" s="1" customFormat="1" ht="18" customHeight="1">
      <c r="B21" s="41"/>
      <c r="E21" s="139" t="s">
        <v>32</v>
      </c>
      <c r="I21" s="140" t="s">
        <v>27</v>
      </c>
      <c r="J21" s="139" t="s">
        <v>1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34</v>
      </c>
      <c r="I23" s="140" t="s">
        <v>25</v>
      </c>
      <c r="J23" s="139" t="s">
        <v>944</v>
      </c>
      <c r="L23" s="41"/>
    </row>
    <row r="24" s="1" customFormat="1" ht="18" customHeight="1">
      <c r="B24" s="41"/>
      <c r="E24" s="139" t="s">
        <v>945</v>
      </c>
      <c r="I24" s="140" t="s">
        <v>27</v>
      </c>
      <c r="J24" s="139" t="s">
        <v>1</v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36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37</v>
      </c>
      <c r="I30" s="137"/>
      <c r="J30" s="147">
        <f>ROUND(J126,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39</v>
      </c>
      <c r="I32" s="149" t="s">
        <v>38</v>
      </c>
      <c r="J32" s="148" t="s">
        <v>40</v>
      </c>
      <c r="L32" s="41"/>
    </row>
    <row r="33" s="1" customFormat="1" ht="14.4" customHeight="1">
      <c r="B33" s="41"/>
      <c r="D33" s="150" t="s">
        <v>41</v>
      </c>
      <c r="E33" s="135" t="s">
        <v>42</v>
      </c>
      <c r="F33" s="151">
        <f>ROUND((SUM(BE126:BE191)),  2)</f>
        <v>0</v>
      </c>
      <c r="I33" s="152">
        <v>0.20999999999999999</v>
      </c>
      <c r="J33" s="151">
        <f>ROUND(((SUM(BE126:BE191))*I33),  2)</f>
        <v>0</v>
      </c>
      <c r="L33" s="41"/>
    </row>
    <row r="34" s="1" customFormat="1" ht="14.4" customHeight="1">
      <c r="B34" s="41"/>
      <c r="E34" s="135" t="s">
        <v>43</v>
      </c>
      <c r="F34" s="151">
        <f>ROUND((SUM(BF126:BF191)),  2)</f>
        <v>0</v>
      </c>
      <c r="I34" s="152">
        <v>0.14999999999999999</v>
      </c>
      <c r="J34" s="151">
        <f>ROUND(((SUM(BF126:BF191))*I34),  2)</f>
        <v>0</v>
      </c>
      <c r="L34" s="41"/>
    </row>
    <row r="35" hidden="1" s="1" customFormat="1" ht="14.4" customHeight="1">
      <c r="B35" s="41"/>
      <c r="E35" s="135" t="s">
        <v>44</v>
      </c>
      <c r="F35" s="151">
        <f>ROUND((SUM(BG126:BG191)),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45</v>
      </c>
      <c r="F36" s="151">
        <f>ROUND((SUM(BH126:BH191)),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46</v>
      </c>
      <c r="F37" s="151">
        <f>ROUND((SUM(BI126:BI191)),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50</v>
      </c>
      <c r="E50" s="162"/>
      <c r="F50" s="162"/>
      <c r="G50" s="161" t="s">
        <v>51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52</v>
      </c>
      <c r="E61" s="165"/>
      <c r="F61" s="166" t="s">
        <v>53</v>
      </c>
      <c r="G61" s="164" t="s">
        <v>52</v>
      </c>
      <c r="H61" s="165"/>
      <c r="I61" s="167"/>
      <c r="J61" s="168" t="s">
        <v>53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54</v>
      </c>
      <c r="E65" s="162"/>
      <c r="F65" s="162"/>
      <c r="G65" s="161" t="s">
        <v>55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52</v>
      </c>
      <c r="E76" s="165"/>
      <c r="F76" s="166" t="s">
        <v>53</v>
      </c>
      <c r="G76" s="164" t="s">
        <v>52</v>
      </c>
      <c r="H76" s="165"/>
      <c r="I76" s="167"/>
      <c r="J76" s="168" t="s">
        <v>53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97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Zámecké nám. 46 - stavební úpravy nebytového prostoru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95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SO03 - zdravotechnika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Zámecké náměstí 46, Frýdek</v>
      </c>
      <c r="G89" s="37"/>
      <c r="H89" s="37"/>
      <c r="I89" s="140" t="s">
        <v>22</v>
      </c>
      <c r="J89" s="72" t="str">
        <f>IF(J12="","",J12)</f>
        <v>14. 5. 2019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Stat. město Frýdek Místek, Radniční 1148,73822,FM</v>
      </c>
      <c r="G91" s="37"/>
      <c r="H91" s="37"/>
      <c r="I91" s="140" t="s">
        <v>30</v>
      </c>
      <c r="J91" s="34" t="str">
        <f>E21</f>
        <v>CIVIL PROJECTS s.r.o.</v>
      </c>
      <c r="K91" s="37"/>
      <c r="L91" s="41"/>
    </row>
    <row r="92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34</v>
      </c>
      <c r="J92" s="34" t="str">
        <f>E24</f>
        <v>Petr Gnida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98</v>
      </c>
      <c r="D94" s="177"/>
      <c r="E94" s="177"/>
      <c r="F94" s="177"/>
      <c r="G94" s="177"/>
      <c r="H94" s="177"/>
      <c r="I94" s="178"/>
      <c r="J94" s="179" t="s">
        <v>99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100</v>
      </c>
      <c r="D96" s="37"/>
      <c r="E96" s="37"/>
      <c r="F96" s="37"/>
      <c r="G96" s="37"/>
      <c r="H96" s="37"/>
      <c r="I96" s="137"/>
      <c r="J96" s="103">
        <f>J126</f>
        <v>0</v>
      </c>
      <c r="K96" s="37"/>
      <c r="L96" s="41"/>
      <c r="AU96" s="15" t="s">
        <v>101</v>
      </c>
    </row>
    <row r="97" s="8" customFormat="1" ht="24.96" customHeight="1">
      <c r="B97" s="181"/>
      <c r="C97" s="182"/>
      <c r="D97" s="183" t="s">
        <v>102</v>
      </c>
      <c r="E97" s="184"/>
      <c r="F97" s="184"/>
      <c r="G97" s="184"/>
      <c r="H97" s="184"/>
      <c r="I97" s="185"/>
      <c r="J97" s="186">
        <f>J127</f>
        <v>0</v>
      </c>
      <c r="K97" s="182"/>
      <c r="L97" s="187"/>
    </row>
    <row r="98" s="9" customFormat="1" ht="19.92" customHeight="1">
      <c r="B98" s="188"/>
      <c r="C98" s="189"/>
      <c r="D98" s="190" t="s">
        <v>106</v>
      </c>
      <c r="E98" s="191"/>
      <c r="F98" s="191"/>
      <c r="G98" s="191"/>
      <c r="H98" s="191"/>
      <c r="I98" s="192"/>
      <c r="J98" s="193">
        <f>J128</f>
        <v>0</v>
      </c>
      <c r="K98" s="189"/>
      <c r="L98" s="194"/>
    </row>
    <row r="99" s="9" customFormat="1" ht="19.92" customHeight="1">
      <c r="B99" s="188"/>
      <c r="C99" s="189"/>
      <c r="D99" s="190" t="s">
        <v>107</v>
      </c>
      <c r="E99" s="191"/>
      <c r="F99" s="191"/>
      <c r="G99" s="191"/>
      <c r="H99" s="191"/>
      <c r="I99" s="192"/>
      <c r="J99" s="193">
        <f>J133</f>
        <v>0</v>
      </c>
      <c r="K99" s="189"/>
      <c r="L99" s="194"/>
    </row>
    <row r="100" s="8" customFormat="1" ht="24.96" customHeight="1">
      <c r="B100" s="181"/>
      <c r="C100" s="182"/>
      <c r="D100" s="183" t="s">
        <v>109</v>
      </c>
      <c r="E100" s="184"/>
      <c r="F100" s="184"/>
      <c r="G100" s="184"/>
      <c r="H100" s="184"/>
      <c r="I100" s="185"/>
      <c r="J100" s="186">
        <f>J139</f>
        <v>0</v>
      </c>
      <c r="K100" s="182"/>
      <c r="L100" s="187"/>
    </row>
    <row r="101" s="9" customFormat="1" ht="19.92" customHeight="1">
      <c r="B101" s="188"/>
      <c r="C101" s="189"/>
      <c r="D101" s="190" t="s">
        <v>946</v>
      </c>
      <c r="E101" s="191"/>
      <c r="F101" s="191"/>
      <c r="G101" s="191"/>
      <c r="H101" s="191"/>
      <c r="I101" s="192"/>
      <c r="J101" s="193">
        <f>J140</f>
        <v>0</v>
      </c>
      <c r="K101" s="189"/>
      <c r="L101" s="194"/>
    </row>
    <row r="102" s="9" customFormat="1" ht="19.92" customHeight="1">
      <c r="B102" s="188"/>
      <c r="C102" s="189"/>
      <c r="D102" s="190" t="s">
        <v>947</v>
      </c>
      <c r="E102" s="191"/>
      <c r="F102" s="191"/>
      <c r="G102" s="191"/>
      <c r="H102" s="191"/>
      <c r="I102" s="192"/>
      <c r="J102" s="193">
        <f>J154</f>
        <v>0</v>
      </c>
      <c r="K102" s="189"/>
      <c r="L102" s="194"/>
    </row>
    <row r="103" s="9" customFormat="1" ht="19.92" customHeight="1">
      <c r="B103" s="188"/>
      <c r="C103" s="189"/>
      <c r="D103" s="190" t="s">
        <v>948</v>
      </c>
      <c r="E103" s="191"/>
      <c r="F103" s="191"/>
      <c r="G103" s="191"/>
      <c r="H103" s="191"/>
      <c r="I103" s="192"/>
      <c r="J103" s="193">
        <f>J168</f>
        <v>0</v>
      </c>
      <c r="K103" s="189"/>
      <c r="L103" s="194"/>
    </row>
    <row r="104" s="9" customFormat="1" ht="19.92" customHeight="1">
      <c r="B104" s="188"/>
      <c r="C104" s="189"/>
      <c r="D104" s="190" t="s">
        <v>949</v>
      </c>
      <c r="E104" s="191"/>
      <c r="F104" s="191"/>
      <c r="G104" s="191"/>
      <c r="H104" s="191"/>
      <c r="I104" s="192"/>
      <c r="J104" s="193">
        <f>J183</f>
        <v>0</v>
      </c>
      <c r="K104" s="189"/>
      <c r="L104" s="194"/>
    </row>
    <row r="105" s="9" customFormat="1" ht="19.92" customHeight="1">
      <c r="B105" s="188"/>
      <c r="C105" s="189"/>
      <c r="D105" s="190" t="s">
        <v>950</v>
      </c>
      <c r="E105" s="191"/>
      <c r="F105" s="191"/>
      <c r="G105" s="191"/>
      <c r="H105" s="191"/>
      <c r="I105" s="192"/>
      <c r="J105" s="193">
        <f>J186</f>
        <v>0</v>
      </c>
      <c r="K105" s="189"/>
      <c r="L105" s="194"/>
    </row>
    <row r="106" s="8" customFormat="1" ht="24.96" customHeight="1">
      <c r="B106" s="181"/>
      <c r="C106" s="182"/>
      <c r="D106" s="183" t="s">
        <v>951</v>
      </c>
      <c r="E106" s="184"/>
      <c r="F106" s="184"/>
      <c r="G106" s="184"/>
      <c r="H106" s="184"/>
      <c r="I106" s="185"/>
      <c r="J106" s="186">
        <f>J187</f>
        <v>0</v>
      </c>
      <c r="K106" s="182"/>
      <c r="L106" s="187"/>
    </row>
    <row r="107" s="1" customFormat="1" ht="21.84" customHeight="1">
      <c r="B107" s="36"/>
      <c r="C107" s="37"/>
      <c r="D107" s="37"/>
      <c r="E107" s="37"/>
      <c r="F107" s="37"/>
      <c r="G107" s="37"/>
      <c r="H107" s="37"/>
      <c r="I107" s="137"/>
      <c r="J107" s="37"/>
      <c r="K107" s="37"/>
      <c r="L107" s="41"/>
    </row>
    <row r="108" s="1" customFormat="1" ht="6.96" customHeight="1">
      <c r="B108" s="59"/>
      <c r="C108" s="60"/>
      <c r="D108" s="60"/>
      <c r="E108" s="60"/>
      <c r="F108" s="60"/>
      <c r="G108" s="60"/>
      <c r="H108" s="60"/>
      <c r="I108" s="171"/>
      <c r="J108" s="60"/>
      <c r="K108" s="60"/>
      <c r="L108" s="41"/>
    </row>
    <row r="112" s="1" customFormat="1" ht="6.96" customHeight="1">
      <c r="B112" s="61"/>
      <c r="C112" s="62"/>
      <c r="D112" s="62"/>
      <c r="E112" s="62"/>
      <c r="F112" s="62"/>
      <c r="G112" s="62"/>
      <c r="H112" s="62"/>
      <c r="I112" s="174"/>
      <c r="J112" s="62"/>
      <c r="K112" s="62"/>
      <c r="L112" s="41"/>
    </row>
    <row r="113" s="1" customFormat="1" ht="24.96" customHeight="1">
      <c r="B113" s="36"/>
      <c r="C113" s="21" t="s">
        <v>118</v>
      </c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12" customHeight="1">
      <c r="B115" s="36"/>
      <c r="C115" s="30" t="s">
        <v>16</v>
      </c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6.5" customHeight="1">
      <c r="B116" s="36"/>
      <c r="C116" s="37"/>
      <c r="D116" s="37"/>
      <c r="E116" s="175" t="str">
        <f>E7</f>
        <v>Zámecké nám. 46 - stavební úpravy nebytového prostoru</v>
      </c>
      <c r="F116" s="30"/>
      <c r="G116" s="30"/>
      <c r="H116" s="30"/>
      <c r="I116" s="137"/>
      <c r="J116" s="37"/>
      <c r="K116" s="37"/>
      <c r="L116" s="41"/>
    </row>
    <row r="117" s="1" customFormat="1" ht="12" customHeight="1">
      <c r="B117" s="36"/>
      <c r="C117" s="30" t="s">
        <v>95</v>
      </c>
      <c r="D117" s="37"/>
      <c r="E117" s="37"/>
      <c r="F117" s="37"/>
      <c r="G117" s="37"/>
      <c r="H117" s="37"/>
      <c r="I117" s="137"/>
      <c r="J117" s="37"/>
      <c r="K117" s="37"/>
      <c r="L117" s="41"/>
    </row>
    <row r="118" s="1" customFormat="1" ht="16.5" customHeight="1">
      <c r="B118" s="36"/>
      <c r="C118" s="37"/>
      <c r="D118" s="37"/>
      <c r="E118" s="69" t="str">
        <f>E9</f>
        <v>SO03 - zdravotechnika</v>
      </c>
      <c r="F118" s="37"/>
      <c r="G118" s="37"/>
      <c r="H118" s="37"/>
      <c r="I118" s="137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37"/>
      <c r="J119" s="37"/>
      <c r="K119" s="37"/>
      <c r="L119" s="41"/>
    </row>
    <row r="120" s="1" customFormat="1" ht="12" customHeight="1">
      <c r="B120" s="36"/>
      <c r="C120" s="30" t="s">
        <v>20</v>
      </c>
      <c r="D120" s="37"/>
      <c r="E120" s="37"/>
      <c r="F120" s="25" t="str">
        <f>F12</f>
        <v>Zámecké náměstí 46, Frýdek</v>
      </c>
      <c r="G120" s="37"/>
      <c r="H120" s="37"/>
      <c r="I120" s="140" t="s">
        <v>22</v>
      </c>
      <c r="J120" s="72" t="str">
        <f>IF(J12="","",J12)</f>
        <v>14. 5. 2019</v>
      </c>
      <c r="K120" s="37"/>
      <c r="L120" s="41"/>
    </row>
    <row r="121" s="1" customFormat="1" ht="6.96" customHeight="1">
      <c r="B121" s="36"/>
      <c r="C121" s="37"/>
      <c r="D121" s="37"/>
      <c r="E121" s="37"/>
      <c r="F121" s="37"/>
      <c r="G121" s="37"/>
      <c r="H121" s="37"/>
      <c r="I121" s="137"/>
      <c r="J121" s="37"/>
      <c r="K121" s="37"/>
      <c r="L121" s="41"/>
    </row>
    <row r="122" s="1" customFormat="1" ht="27.9" customHeight="1">
      <c r="B122" s="36"/>
      <c r="C122" s="30" t="s">
        <v>24</v>
      </c>
      <c r="D122" s="37"/>
      <c r="E122" s="37"/>
      <c r="F122" s="25" t="str">
        <f>E15</f>
        <v>Stat. město Frýdek Místek, Radniční 1148,73822,FM</v>
      </c>
      <c r="G122" s="37"/>
      <c r="H122" s="37"/>
      <c r="I122" s="140" t="s">
        <v>30</v>
      </c>
      <c r="J122" s="34" t="str">
        <f>E21</f>
        <v>CIVIL PROJECTS s.r.o.</v>
      </c>
      <c r="K122" s="37"/>
      <c r="L122" s="41"/>
    </row>
    <row r="123" s="1" customFormat="1" ht="15.15" customHeight="1">
      <c r="B123" s="36"/>
      <c r="C123" s="30" t="s">
        <v>28</v>
      </c>
      <c r="D123" s="37"/>
      <c r="E123" s="37"/>
      <c r="F123" s="25" t="str">
        <f>IF(E18="","",E18)</f>
        <v>Vyplň údaj</v>
      </c>
      <c r="G123" s="37"/>
      <c r="H123" s="37"/>
      <c r="I123" s="140" t="s">
        <v>34</v>
      </c>
      <c r="J123" s="34" t="str">
        <f>E24</f>
        <v>Petr Gnida</v>
      </c>
      <c r="K123" s="37"/>
      <c r="L123" s="41"/>
    </row>
    <row r="124" s="1" customFormat="1" ht="10.32" customHeight="1">
      <c r="B124" s="36"/>
      <c r="C124" s="37"/>
      <c r="D124" s="37"/>
      <c r="E124" s="37"/>
      <c r="F124" s="37"/>
      <c r="G124" s="37"/>
      <c r="H124" s="37"/>
      <c r="I124" s="137"/>
      <c r="J124" s="37"/>
      <c r="K124" s="37"/>
      <c r="L124" s="41"/>
    </row>
    <row r="125" s="10" customFormat="1" ht="29.28" customHeight="1">
      <c r="B125" s="195"/>
      <c r="C125" s="196" t="s">
        <v>119</v>
      </c>
      <c r="D125" s="197" t="s">
        <v>62</v>
      </c>
      <c r="E125" s="197" t="s">
        <v>58</v>
      </c>
      <c r="F125" s="197" t="s">
        <v>59</v>
      </c>
      <c r="G125" s="197" t="s">
        <v>120</v>
      </c>
      <c r="H125" s="197" t="s">
        <v>121</v>
      </c>
      <c r="I125" s="198" t="s">
        <v>122</v>
      </c>
      <c r="J125" s="199" t="s">
        <v>99</v>
      </c>
      <c r="K125" s="200" t="s">
        <v>123</v>
      </c>
      <c r="L125" s="201"/>
      <c r="M125" s="93" t="s">
        <v>1</v>
      </c>
      <c r="N125" s="94" t="s">
        <v>41</v>
      </c>
      <c r="O125" s="94" t="s">
        <v>124</v>
      </c>
      <c r="P125" s="94" t="s">
        <v>125</v>
      </c>
      <c r="Q125" s="94" t="s">
        <v>126</v>
      </c>
      <c r="R125" s="94" t="s">
        <v>127</v>
      </c>
      <c r="S125" s="94" t="s">
        <v>128</v>
      </c>
      <c r="T125" s="95" t="s">
        <v>129</v>
      </c>
    </row>
    <row r="126" s="1" customFormat="1" ht="22.8" customHeight="1">
      <c r="B126" s="36"/>
      <c r="C126" s="100" t="s">
        <v>130</v>
      </c>
      <c r="D126" s="37"/>
      <c r="E126" s="37"/>
      <c r="F126" s="37"/>
      <c r="G126" s="37"/>
      <c r="H126" s="37"/>
      <c r="I126" s="137"/>
      <c r="J126" s="202">
        <f>BK126</f>
        <v>0</v>
      </c>
      <c r="K126" s="37"/>
      <c r="L126" s="41"/>
      <c r="M126" s="96"/>
      <c r="N126" s="97"/>
      <c r="O126" s="97"/>
      <c r="P126" s="203">
        <f>P127+P139+P187</f>
        <v>0</v>
      </c>
      <c r="Q126" s="97"/>
      <c r="R126" s="203">
        <f>R127+R139+R187</f>
        <v>0.071610000000000007</v>
      </c>
      <c r="S126" s="97"/>
      <c r="T126" s="204">
        <f>T127+T139+T187</f>
        <v>0.16297999999999999</v>
      </c>
      <c r="AT126" s="15" t="s">
        <v>76</v>
      </c>
      <c r="AU126" s="15" t="s">
        <v>101</v>
      </c>
      <c r="BK126" s="205">
        <f>BK127+BK139+BK187</f>
        <v>0</v>
      </c>
    </row>
    <row r="127" s="11" customFormat="1" ht="25.92" customHeight="1">
      <c r="B127" s="206"/>
      <c r="C127" s="207"/>
      <c r="D127" s="208" t="s">
        <v>76</v>
      </c>
      <c r="E127" s="209" t="s">
        <v>131</v>
      </c>
      <c r="F127" s="209" t="s">
        <v>132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P128+P133</f>
        <v>0</v>
      </c>
      <c r="Q127" s="214"/>
      <c r="R127" s="215">
        <f>R128+R133</f>
        <v>0</v>
      </c>
      <c r="S127" s="214"/>
      <c r="T127" s="216">
        <f>T128+T133</f>
        <v>0.16099999999999998</v>
      </c>
      <c r="AR127" s="217" t="s">
        <v>85</v>
      </c>
      <c r="AT127" s="218" t="s">
        <v>76</v>
      </c>
      <c r="AU127" s="218" t="s">
        <v>77</v>
      </c>
      <c r="AY127" s="217" t="s">
        <v>133</v>
      </c>
      <c r="BK127" s="219">
        <f>BK128+BK133</f>
        <v>0</v>
      </c>
    </row>
    <row r="128" s="11" customFormat="1" ht="22.8" customHeight="1">
      <c r="B128" s="206"/>
      <c r="C128" s="207"/>
      <c r="D128" s="208" t="s">
        <v>76</v>
      </c>
      <c r="E128" s="220" t="s">
        <v>178</v>
      </c>
      <c r="F128" s="220" t="s">
        <v>233</v>
      </c>
      <c r="G128" s="207"/>
      <c r="H128" s="207"/>
      <c r="I128" s="210"/>
      <c r="J128" s="221">
        <f>BK128</f>
        <v>0</v>
      </c>
      <c r="K128" s="207"/>
      <c r="L128" s="212"/>
      <c r="M128" s="213"/>
      <c r="N128" s="214"/>
      <c r="O128" s="214"/>
      <c r="P128" s="215">
        <f>SUM(P129:P132)</f>
        <v>0</v>
      </c>
      <c r="Q128" s="214"/>
      <c r="R128" s="215">
        <f>SUM(R129:R132)</f>
        <v>0</v>
      </c>
      <c r="S128" s="214"/>
      <c r="T128" s="216">
        <f>SUM(T129:T132)</f>
        <v>0.16099999999999998</v>
      </c>
      <c r="AR128" s="217" t="s">
        <v>85</v>
      </c>
      <c r="AT128" s="218" t="s">
        <v>76</v>
      </c>
      <c r="AU128" s="218" t="s">
        <v>85</v>
      </c>
      <c r="AY128" s="217" t="s">
        <v>133</v>
      </c>
      <c r="BK128" s="219">
        <f>SUM(BK129:BK132)</f>
        <v>0</v>
      </c>
    </row>
    <row r="129" s="1" customFormat="1" ht="16.5" customHeight="1">
      <c r="B129" s="36"/>
      <c r="C129" s="222" t="s">
        <v>85</v>
      </c>
      <c r="D129" s="222" t="s">
        <v>136</v>
      </c>
      <c r="E129" s="223" t="s">
        <v>952</v>
      </c>
      <c r="F129" s="224" t="s">
        <v>953</v>
      </c>
      <c r="G129" s="225" t="s">
        <v>954</v>
      </c>
      <c r="H129" s="226">
        <v>2</v>
      </c>
      <c r="I129" s="227"/>
      <c r="J129" s="228">
        <f>ROUND(I129*H129,2)</f>
        <v>0</v>
      </c>
      <c r="K129" s="224" t="s">
        <v>1</v>
      </c>
      <c r="L129" s="41"/>
      <c r="M129" s="229" t="s">
        <v>1</v>
      </c>
      <c r="N129" s="230" t="s">
        <v>42</v>
      </c>
      <c r="O129" s="84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33" t="s">
        <v>141</v>
      </c>
      <c r="AT129" s="233" t="s">
        <v>136</v>
      </c>
      <c r="AU129" s="233" t="s">
        <v>87</v>
      </c>
      <c r="AY129" s="15" t="s">
        <v>133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5" t="s">
        <v>85</v>
      </c>
      <c r="BK129" s="234">
        <f>ROUND(I129*H129,2)</f>
        <v>0</v>
      </c>
      <c r="BL129" s="15" t="s">
        <v>141</v>
      </c>
      <c r="BM129" s="233" t="s">
        <v>955</v>
      </c>
    </row>
    <row r="130" s="1" customFormat="1" ht="16.5" customHeight="1">
      <c r="B130" s="36"/>
      <c r="C130" s="222" t="s">
        <v>87</v>
      </c>
      <c r="D130" s="222" t="s">
        <v>136</v>
      </c>
      <c r="E130" s="223" t="s">
        <v>956</v>
      </c>
      <c r="F130" s="224" t="s">
        <v>957</v>
      </c>
      <c r="G130" s="225" t="s">
        <v>323</v>
      </c>
      <c r="H130" s="226">
        <v>1</v>
      </c>
      <c r="I130" s="227"/>
      <c r="J130" s="228">
        <f>ROUND(I130*H130,2)</f>
        <v>0</v>
      </c>
      <c r="K130" s="224" t="s">
        <v>140</v>
      </c>
      <c r="L130" s="41"/>
      <c r="M130" s="229" t="s">
        <v>1</v>
      </c>
      <c r="N130" s="230" t="s">
        <v>42</v>
      </c>
      <c r="O130" s="84"/>
      <c r="P130" s="231">
        <f>O130*H130</f>
        <v>0</v>
      </c>
      <c r="Q130" s="231">
        <v>0</v>
      </c>
      <c r="R130" s="231">
        <f>Q130*H130</f>
        <v>0</v>
      </c>
      <c r="S130" s="231">
        <v>0.036999999999999998</v>
      </c>
      <c r="T130" s="232">
        <f>S130*H130</f>
        <v>0.036999999999999998</v>
      </c>
      <c r="AR130" s="233" t="s">
        <v>141</v>
      </c>
      <c r="AT130" s="233" t="s">
        <v>136</v>
      </c>
      <c r="AU130" s="233" t="s">
        <v>87</v>
      </c>
      <c r="AY130" s="15" t="s">
        <v>133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5" t="s">
        <v>85</v>
      </c>
      <c r="BK130" s="234">
        <f>ROUND(I130*H130,2)</f>
        <v>0</v>
      </c>
      <c r="BL130" s="15" t="s">
        <v>141</v>
      </c>
      <c r="BM130" s="233" t="s">
        <v>958</v>
      </c>
    </row>
    <row r="131" s="1" customFormat="1" ht="24" customHeight="1">
      <c r="B131" s="36"/>
      <c r="C131" s="222" t="s">
        <v>134</v>
      </c>
      <c r="D131" s="222" t="s">
        <v>136</v>
      </c>
      <c r="E131" s="223" t="s">
        <v>959</v>
      </c>
      <c r="F131" s="224" t="s">
        <v>960</v>
      </c>
      <c r="G131" s="225" t="s">
        <v>151</v>
      </c>
      <c r="H131" s="226">
        <v>2</v>
      </c>
      <c r="I131" s="227"/>
      <c r="J131" s="228">
        <f>ROUND(I131*H131,2)</f>
        <v>0</v>
      </c>
      <c r="K131" s="224" t="s">
        <v>1</v>
      </c>
      <c r="L131" s="41"/>
      <c r="M131" s="229" t="s">
        <v>1</v>
      </c>
      <c r="N131" s="230" t="s">
        <v>42</v>
      </c>
      <c r="O131" s="84"/>
      <c r="P131" s="231">
        <f>O131*H131</f>
        <v>0</v>
      </c>
      <c r="Q131" s="231">
        <v>0</v>
      </c>
      <c r="R131" s="231">
        <f>Q131*H131</f>
        <v>0</v>
      </c>
      <c r="S131" s="231">
        <v>0.002</v>
      </c>
      <c r="T131" s="232">
        <f>S131*H131</f>
        <v>0.0040000000000000001</v>
      </c>
      <c r="AR131" s="233" t="s">
        <v>141</v>
      </c>
      <c r="AT131" s="233" t="s">
        <v>136</v>
      </c>
      <c r="AU131" s="233" t="s">
        <v>87</v>
      </c>
      <c r="AY131" s="15" t="s">
        <v>133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5" t="s">
        <v>85</v>
      </c>
      <c r="BK131" s="234">
        <f>ROUND(I131*H131,2)</f>
        <v>0</v>
      </c>
      <c r="BL131" s="15" t="s">
        <v>141</v>
      </c>
      <c r="BM131" s="233" t="s">
        <v>961</v>
      </c>
    </row>
    <row r="132" s="1" customFormat="1" ht="24" customHeight="1">
      <c r="B132" s="36"/>
      <c r="C132" s="222" t="s">
        <v>141</v>
      </c>
      <c r="D132" s="222" t="s">
        <v>136</v>
      </c>
      <c r="E132" s="223" t="s">
        <v>962</v>
      </c>
      <c r="F132" s="224" t="s">
        <v>963</v>
      </c>
      <c r="G132" s="225" t="s">
        <v>323</v>
      </c>
      <c r="H132" s="226">
        <v>3</v>
      </c>
      <c r="I132" s="227"/>
      <c r="J132" s="228">
        <f>ROUND(I132*H132,2)</f>
        <v>0</v>
      </c>
      <c r="K132" s="224" t="s">
        <v>140</v>
      </c>
      <c r="L132" s="41"/>
      <c r="M132" s="229" t="s">
        <v>1</v>
      </c>
      <c r="N132" s="230" t="s">
        <v>42</v>
      </c>
      <c r="O132" s="84"/>
      <c r="P132" s="231">
        <f>O132*H132</f>
        <v>0</v>
      </c>
      <c r="Q132" s="231">
        <v>0</v>
      </c>
      <c r="R132" s="231">
        <f>Q132*H132</f>
        <v>0</v>
      </c>
      <c r="S132" s="231">
        <v>0.040000000000000001</v>
      </c>
      <c r="T132" s="232">
        <f>S132*H132</f>
        <v>0.12</v>
      </c>
      <c r="AR132" s="233" t="s">
        <v>141</v>
      </c>
      <c r="AT132" s="233" t="s">
        <v>136</v>
      </c>
      <c r="AU132" s="233" t="s">
        <v>87</v>
      </c>
      <c r="AY132" s="15" t="s">
        <v>133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5" t="s">
        <v>85</v>
      </c>
      <c r="BK132" s="234">
        <f>ROUND(I132*H132,2)</f>
        <v>0</v>
      </c>
      <c r="BL132" s="15" t="s">
        <v>141</v>
      </c>
      <c r="BM132" s="233" t="s">
        <v>964</v>
      </c>
    </row>
    <row r="133" s="11" customFormat="1" ht="22.8" customHeight="1">
      <c r="B133" s="206"/>
      <c r="C133" s="207"/>
      <c r="D133" s="208" t="s">
        <v>76</v>
      </c>
      <c r="E133" s="220" t="s">
        <v>265</v>
      </c>
      <c r="F133" s="220" t="s">
        <v>266</v>
      </c>
      <c r="G133" s="207"/>
      <c r="H133" s="207"/>
      <c r="I133" s="210"/>
      <c r="J133" s="221">
        <f>BK133</f>
        <v>0</v>
      </c>
      <c r="K133" s="207"/>
      <c r="L133" s="212"/>
      <c r="M133" s="213"/>
      <c r="N133" s="214"/>
      <c r="O133" s="214"/>
      <c r="P133" s="215">
        <f>SUM(P134:P138)</f>
        <v>0</v>
      </c>
      <c r="Q133" s="214"/>
      <c r="R133" s="215">
        <f>SUM(R134:R138)</f>
        <v>0</v>
      </c>
      <c r="S133" s="214"/>
      <c r="T133" s="216">
        <f>SUM(T134:T138)</f>
        <v>0</v>
      </c>
      <c r="AR133" s="217" t="s">
        <v>85</v>
      </c>
      <c r="AT133" s="218" t="s">
        <v>76</v>
      </c>
      <c r="AU133" s="218" t="s">
        <v>85</v>
      </c>
      <c r="AY133" s="217" t="s">
        <v>133</v>
      </c>
      <c r="BK133" s="219">
        <f>SUM(BK134:BK138)</f>
        <v>0</v>
      </c>
    </row>
    <row r="134" s="1" customFormat="1" ht="24" customHeight="1">
      <c r="B134" s="36"/>
      <c r="C134" s="222" t="s">
        <v>157</v>
      </c>
      <c r="D134" s="222" t="s">
        <v>136</v>
      </c>
      <c r="E134" s="223" t="s">
        <v>268</v>
      </c>
      <c r="F134" s="224" t="s">
        <v>269</v>
      </c>
      <c r="G134" s="225" t="s">
        <v>166</v>
      </c>
      <c r="H134" s="226">
        <v>0.16300000000000001</v>
      </c>
      <c r="I134" s="227"/>
      <c r="J134" s="228">
        <f>ROUND(I134*H134,2)</f>
        <v>0</v>
      </c>
      <c r="K134" s="224" t="s">
        <v>140</v>
      </c>
      <c r="L134" s="41"/>
      <c r="M134" s="229" t="s">
        <v>1</v>
      </c>
      <c r="N134" s="230" t="s">
        <v>42</v>
      </c>
      <c r="O134" s="84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33" t="s">
        <v>141</v>
      </c>
      <c r="AT134" s="233" t="s">
        <v>136</v>
      </c>
      <c r="AU134" s="233" t="s">
        <v>87</v>
      </c>
      <c r="AY134" s="15" t="s">
        <v>133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5" t="s">
        <v>85</v>
      </c>
      <c r="BK134" s="234">
        <f>ROUND(I134*H134,2)</f>
        <v>0</v>
      </c>
      <c r="BL134" s="15" t="s">
        <v>141</v>
      </c>
      <c r="BM134" s="233" t="s">
        <v>965</v>
      </c>
    </row>
    <row r="135" s="1" customFormat="1" ht="24" customHeight="1">
      <c r="B135" s="36"/>
      <c r="C135" s="222" t="s">
        <v>163</v>
      </c>
      <c r="D135" s="222" t="s">
        <v>136</v>
      </c>
      <c r="E135" s="223" t="s">
        <v>593</v>
      </c>
      <c r="F135" s="224" t="s">
        <v>966</v>
      </c>
      <c r="G135" s="225" t="s">
        <v>166</v>
      </c>
      <c r="H135" s="226">
        <v>0.16300000000000001</v>
      </c>
      <c r="I135" s="227"/>
      <c r="J135" s="228">
        <f>ROUND(I135*H135,2)</f>
        <v>0</v>
      </c>
      <c r="K135" s="224" t="s">
        <v>967</v>
      </c>
      <c r="L135" s="41"/>
      <c r="M135" s="229" t="s">
        <v>1</v>
      </c>
      <c r="N135" s="230" t="s">
        <v>42</v>
      </c>
      <c r="O135" s="84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33" t="s">
        <v>141</v>
      </c>
      <c r="AT135" s="233" t="s">
        <v>136</v>
      </c>
      <c r="AU135" s="233" t="s">
        <v>87</v>
      </c>
      <c r="AY135" s="15" t="s">
        <v>133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5" t="s">
        <v>85</v>
      </c>
      <c r="BK135" s="234">
        <f>ROUND(I135*H135,2)</f>
        <v>0</v>
      </c>
      <c r="BL135" s="15" t="s">
        <v>141</v>
      </c>
      <c r="BM135" s="233" t="s">
        <v>968</v>
      </c>
    </row>
    <row r="136" s="1" customFormat="1" ht="24" customHeight="1">
      <c r="B136" s="36"/>
      <c r="C136" s="222" t="s">
        <v>168</v>
      </c>
      <c r="D136" s="222" t="s">
        <v>136</v>
      </c>
      <c r="E136" s="223" t="s">
        <v>596</v>
      </c>
      <c r="F136" s="224" t="s">
        <v>597</v>
      </c>
      <c r="G136" s="225" t="s">
        <v>166</v>
      </c>
      <c r="H136" s="226">
        <v>0.65200000000000002</v>
      </c>
      <c r="I136" s="227"/>
      <c r="J136" s="228">
        <f>ROUND(I136*H136,2)</f>
        <v>0</v>
      </c>
      <c r="K136" s="224" t="s">
        <v>967</v>
      </c>
      <c r="L136" s="41"/>
      <c r="M136" s="229" t="s">
        <v>1</v>
      </c>
      <c r="N136" s="230" t="s">
        <v>42</v>
      </c>
      <c r="O136" s="84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AR136" s="233" t="s">
        <v>141</v>
      </c>
      <c r="AT136" s="233" t="s">
        <v>136</v>
      </c>
      <c r="AU136" s="233" t="s">
        <v>87</v>
      </c>
      <c r="AY136" s="15" t="s">
        <v>133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5" t="s">
        <v>85</v>
      </c>
      <c r="BK136" s="234">
        <f>ROUND(I136*H136,2)</f>
        <v>0</v>
      </c>
      <c r="BL136" s="15" t="s">
        <v>141</v>
      </c>
      <c r="BM136" s="233" t="s">
        <v>969</v>
      </c>
    </row>
    <row r="137" s="12" customFormat="1">
      <c r="B137" s="235"/>
      <c r="C137" s="236"/>
      <c r="D137" s="237" t="s">
        <v>143</v>
      </c>
      <c r="E137" s="236"/>
      <c r="F137" s="239" t="s">
        <v>970</v>
      </c>
      <c r="G137" s="236"/>
      <c r="H137" s="240">
        <v>0.65200000000000002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AT137" s="246" t="s">
        <v>143</v>
      </c>
      <c r="AU137" s="246" t="s">
        <v>87</v>
      </c>
      <c r="AV137" s="12" t="s">
        <v>87</v>
      </c>
      <c r="AW137" s="12" t="s">
        <v>4</v>
      </c>
      <c r="AX137" s="12" t="s">
        <v>85</v>
      </c>
      <c r="AY137" s="246" t="s">
        <v>133</v>
      </c>
    </row>
    <row r="138" s="1" customFormat="1" ht="24" customHeight="1">
      <c r="B138" s="36"/>
      <c r="C138" s="222" t="s">
        <v>173</v>
      </c>
      <c r="D138" s="222" t="s">
        <v>136</v>
      </c>
      <c r="E138" s="223" t="s">
        <v>971</v>
      </c>
      <c r="F138" s="224" t="s">
        <v>972</v>
      </c>
      <c r="G138" s="225" t="s">
        <v>166</v>
      </c>
      <c r="H138" s="226">
        <v>0.16300000000000001</v>
      </c>
      <c r="I138" s="227"/>
      <c r="J138" s="228">
        <f>ROUND(I138*H138,2)</f>
        <v>0</v>
      </c>
      <c r="K138" s="224" t="s">
        <v>967</v>
      </c>
      <c r="L138" s="41"/>
      <c r="M138" s="229" t="s">
        <v>1</v>
      </c>
      <c r="N138" s="230" t="s">
        <v>42</v>
      </c>
      <c r="O138" s="84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33" t="s">
        <v>141</v>
      </c>
      <c r="AT138" s="233" t="s">
        <v>136</v>
      </c>
      <c r="AU138" s="233" t="s">
        <v>87</v>
      </c>
      <c r="AY138" s="15" t="s">
        <v>133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5" t="s">
        <v>85</v>
      </c>
      <c r="BK138" s="234">
        <f>ROUND(I138*H138,2)</f>
        <v>0</v>
      </c>
      <c r="BL138" s="15" t="s">
        <v>141</v>
      </c>
      <c r="BM138" s="233" t="s">
        <v>973</v>
      </c>
    </row>
    <row r="139" s="11" customFormat="1" ht="25.92" customHeight="1">
      <c r="B139" s="206"/>
      <c r="C139" s="207"/>
      <c r="D139" s="208" t="s">
        <v>76</v>
      </c>
      <c r="E139" s="209" t="s">
        <v>297</v>
      </c>
      <c r="F139" s="209" t="s">
        <v>298</v>
      </c>
      <c r="G139" s="207"/>
      <c r="H139" s="207"/>
      <c r="I139" s="210"/>
      <c r="J139" s="211">
        <f>BK139</f>
        <v>0</v>
      </c>
      <c r="K139" s="207"/>
      <c r="L139" s="212"/>
      <c r="M139" s="213"/>
      <c r="N139" s="214"/>
      <c r="O139" s="214"/>
      <c r="P139" s="215">
        <f>P140+P154+P168+P183+P186</f>
        <v>0</v>
      </c>
      <c r="Q139" s="214"/>
      <c r="R139" s="215">
        <f>R140+R154+R168+R183+R186</f>
        <v>0.071610000000000007</v>
      </c>
      <c r="S139" s="214"/>
      <c r="T139" s="216">
        <f>T140+T154+T168+T183+T186</f>
        <v>0.00198</v>
      </c>
      <c r="AR139" s="217" t="s">
        <v>87</v>
      </c>
      <c r="AT139" s="218" t="s">
        <v>76</v>
      </c>
      <c r="AU139" s="218" t="s">
        <v>77</v>
      </c>
      <c r="AY139" s="217" t="s">
        <v>133</v>
      </c>
      <c r="BK139" s="219">
        <f>BK140+BK154+BK168+BK183+BK186</f>
        <v>0</v>
      </c>
    </row>
    <row r="140" s="11" customFormat="1" ht="22.8" customHeight="1">
      <c r="B140" s="206"/>
      <c r="C140" s="207"/>
      <c r="D140" s="208" t="s">
        <v>76</v>
      </c>
      <c r="E140" s="220" t="s">
        <v>974</v>
      </c>
      <c r="F140" s="220" t="s">
        <v>975</v>
      </c>
      <c r="G140" s="207"/>
      <c r="H140" s="207"/>
      <c r="I140" s="210"/>
      <c r="J140" s="221">
        <f>BK140</f>
        <v>0</v>
      </c>
      <c r="K140" s="207"/>
      <c r="L140" s="212"/>
      <c r="M140" s="213"/>
      <c r="N140" s="214"/>
      <c r="O140" s="214"/>
      <c r="P140" s="215">
        <f>SUM(P141:P153)</f>
        <v>0</v>
      </c>
      <c r="Q140" s="214"/>
      <c r="R140" s="215">
        <f>SUM(R141:R153)</f>
        <v>0.011680000000000001</v>
      </c>
      <c r="S140" s="214"/>
      <c r="T140" s="216">
        <f>SUM(T141:T153)</f>
        <v>0.00198</v>
      </c>
      <c r="AR140" s="217" t="s">
        <v>87</v>
      </c>
      <c r="AT140" s="218" t="s">
        <v>76</v>
      </c>
      <c r="AU140" s="218" t="s">
        <v>85</v>
      </c>
      <c r="AY140" s="217" t="s">
        <v>133</v>
      </c>
      <c r="BK140" s="219">
        <f>SUM(BK141:BK153)</f>
        <v>0</v>
      </c>
    </row>
    <row r="141" s="1" customFormat="1" ht="16.5" customHeight="1">
      <c r="B141" s="36"/>
      <c r="C141" s="222" t="s">
        <v>178</v>
      </c>
      <c r="D141" s="222" t="s">
        <v>136</v>
      </c>
      <c r="E141" s="223" t="s">
        <v>976</v>
      </c>
      <c r="F141" s="224" t="s">
        <v>977</v>
      </c>
      <c r="G141" s="225" t="s">
        <v>151</v>
      </c>
      <c r="H141" s="226">
        <v>1</v>
      </c>
      <c r="I141" s="227"/>
      <c r="J141" s="228">
        <f>ROUND(I141*H141,2)</f>
        <v>0</v>
      </c>
      <c r="K141" s="224" t="s">
        <v>140</v>
      </c>
      <c r="L141" s="41"/>
      <c r="M141" s="229" t="s">
        <v>1</v>
      </c>
      <c r="N141" s="230" t="s">
        <v>42</v>
      </c>
      <c r="O141" s="84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AR141" s="233" t="s">
        <v>215</v>
      </c>
      <c r="AT141" s="233" t="s">
        <v>136</v>
      </c>
      <c r="AU141" s="233" t="s">
        <v>87</v>
      </c>
      <c r="AY141" s="15" t="s">
        <v>133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5" t="s">
        <v>85</v>
      </c>
      <c r="BK141" s="234">
        <f>ROUND(I141*H141,2)</f>
        <v>0</v>
      </c>
      <c r="BL141" s="15" t="s">
        <v>215</v>
      </c>
      <c r="BM141" s="233" t="s">
        <v>978</v>
      </c>
    </row>
    <row r="142" s="1" customFormat="1" ht="16.5" customHeight="1">
      <c r="B142" s="36"/>
      <c r="C142" s="222" t="s">
        <v>183</v>
      </c>
      <c r="D142" s="222" t="s">
        <v>136</v>
      </c>
      <c r="E142" s="223" t="s">
        <v>979</v>
      </c>
      <c r="F142" s="224" t="s">
        <v>980</v>
      </c>
      <c r="G142" s="225" t="s">
        <v>323</v>
      </c>
      <c r="H142" s="226">
        <v>1</v>
      </c>
      <c r="I142" s="227"/>
      <c r="J142" s="228">
        <f>ROUND(I142*H142,2)</f>
        <v>0</v>
      </c>
      <c r="K142" s="224" t="s">
        <v>140</v>
      </c>
      <c r="L142" s="41"/>
      <c r="M142" s="229" t="s">
        <v>1</v>
      </c>
      <c r="N142" s="230" t="s">
        <v>42</v>
      </c>
      <c r="O142" s="84"/>
      <c r="P142" s="231">
        <f>O142*H142</f>
        <v>0</v>
      </c>
      <c r="Q142" s="231">
        <v>0</v>
      </c>
      <c r="R142" s="231">
        <f>Q142*H142</f>
        <v>0</v>
      </c>
      <c r="S142" s="231">
        <v>0.00198</v>
      </c>
      <c r="T142" s="232">
        <f>S142*H142</f>
        <v>0.00198</v>
      </c>
      <c r="AR142" s="233" t="s">
        <v>215</v>
      </c>
      <c r="AT142" s="233" t="s">
        <v>136</v>
      </c>
      <c r="AU142" s="233" t="s">
        <v>87</v>
      </c>
      <c r="AY142" s="15" t="s">
        <v>133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5" t="s">
        <v>85</v>
      </c>
      <c r="BK142" s="234">
        <f>ROUND(I142*H142,2)</f>
        <v>0</v>
      </c>
      <c r="BL142" s="15" t="s">
        <v>215</v>
      </c>
      <c r="BM142" s="233" t="s">
        <v>981</v>
      </c>
    </row>
    <row r="143" s="1" customFormat="1" ht="16.5" customHeight="1">
      <c r="B143" s="36"/>
      <c r="C143" s="222" t="s">
        <v>188</v>
      </c>
      <c r="D143" s="222" t="s">
        <v>136</v>
      </c>
      <c r="E143" s="223" t="s">
        <v>982</v>
      </c>
      <c r="F143" s="224" t="s">
        <v>983</v>
      </c>
      <c r="G143" s="225" t="s">
        <v>151</v>
      </c>
      <c r="H143" s="226">
        <v>1</v>
      </c>
      <c r="I143" s="227"/>
      <c r="J143" s="228">
        <f>ROUND(I143*H143,2)</f>
        <v>0</v>
      </c>
      <c r="K143" s="224" t="s">
        <v>140</v>
      </c>
      <c r="L143" s="41"/>
      <c r="M143" s="229" t="s">
        <v>1</v>
      </c>
      <c r="N143" s="230" t="s">
        <v>42</v>
      </c>
      <c r="O143" s="84"/>
      <c r="P143" s="231">
        <f>O143*H143</f>
        <v>0</v>
      </c>
      <c r="Q143" s="231">
        <v>0.0018</v>
      </c>
      <c r="R143" s="231">
        <f>Q143*H143</f>
        <v>0.0018</v>
      </c>
      <c r="S143" s="231">
        <v>0</v>
      </c>
      <c r="T143" s="232">
        <f>S143*H143</f>
        <v>0</v>
      </c>
      <c r="AR143" s="233" t="s">
        <v>215</v>
      </c>
      <c r="AT143" s="233" t="s">
        <v>136</v>
      </c>
      <c r="AU143" s="233" t="s">
        <v>87</v>
      </c>
      <c r="AY143" s="15" t="s">
        <v>133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5" t="s">
        <v>85</v>
      </c>
      <c r="BK143" s="234">
        <f>ROUND(I143*H143,2)</f>
        <v>0</v>
      </c>
      <c r="BL143" s="15" t="s">
        <v>215</v>
      </c>
      <c r="BM143" s="233" t="s">
        <v>984</v>
      </c>
    </row>
    <row r="144" s="1" customFormat="1" ht="16.5" customHeight="1">
      <c r="B144" s="36"/>
      <c r="C144" s="222" t="s">
        <v>195</v>
      </c>
      <c r="D144" s="222" t="s">
        <v>136</v>
      </c>
      <c r="E144" s="223" t="s">
        <v>985</v>
      </c>
      <c r="F144" s="224" t="s">
        <v>986</v>
      </c>
      <c r="G144" s="225" t="s">
        <v>151</v>
      </c>
      <c r="H144" s="226">
        <v>1</v>
      </c>
      <c r="I144" s="227"/>
      <c r="J144" s="228">
        <f>ROUND(I144*H144,2)</f>
        <v>0</v>
      </c>
      <c r="K144" s="224" t="s">
        <v>140</v>
      </c>
      <c r="L144" s="41"/>
      <c r="M144" s="229" t="s">
        <v>1</v>
      </c>
      <c r="N144" s="230" t="s">
        <v>42</v>
      </c>
      <c r="O144" s="84"/>
      <c r="P144" s="231">
        <f>O144*H144</f>
        <v>0</v>
      </c>
      <c r="Q144" s="231">
        <v>0.0010100000000000001</v>
      </c>
      <c r="R144" s="231">
        <f>Q144*H144</f>
        <v>0.0010100000000000001</v>
      </c>
      <c r="S144" s="231">
        <v>0</v>
      </c>
      <c r="T144" s="232">
        <f>S144*H144</f>
        <v>0</v>
      </c>
      <c r="AR144" s="233" t="s">
        <v>215</v>
      </c>
      <c r="AT144" s="233" t="s">
        <v>136</v>
      </c>
      <c r="AU144" s="233" t="s">
        <v>87</v>
      </c>
      <c r="AY144" s="15" t="s">
        <v>133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5" t="s">
        <v>85</v>
      </c>
      <c r="BK144" s="234">
        <f>ROUND(I144*H144,2)</f>
        <v>0</v>
      </c>
      <c r="BL144" s="15" t="s">
        <v>215</v>
      </c>
      <c r="BM144" s="233" t="s">
        <v>987</v>
      </c>
    </row>
    <row r="145" s="1" customFormat="1" ht="16.5" customHeight="1">
      <c r="B145" s="36"/>
      <c r="C145" s="222" t="s">
        <v>200</v>
      </c>
      <c r="D145" s="222" t="s">
        <v>136</v>
      </c>
      <c r="E145" s="223" t="s">
        <v>988</v>
      </c>
      <c r="F145" s="224" t="s">
        <v>989</v>
      </c>
      <c r="G145" s="225" t="s">
        <v>323</v>
      </c>
      <c r="H145" s="226">
        <v>3</v>
      </c>
      <c r="I145" s="227"/>
      <c r="J145" s="228">
        <f>ROUND(I145*H145,2)</f>
        <v>0</v>
      </c>
      <c r="K145" s="224" t="s">
        <v>967</v>
      </c>
      <c r="L145" s="41"/>
      <c r="M145" s="229" t="s">
        <v>1</v>
      </c>
      <c r="N145" s="230" t="s">
        <v>42</v>
      </c>
      <c r="O145" s="84"/>
      <c r="P145" s="231">
        <f>O145*H145</f>
        <v>0</v>
      </c>
      <c r="Q145" s="231">
        <v>0.00029</v>
      </c>
      <c r="R145" s="231">
        <f>Q145*H145</f>
        <v>0.00087000000000000001</v>
      </c>
      <c r="S145" s="231">
        <v>0</v>
      </c>
      <c r="T145" s="232">
        <f>S145*H145</f>
        <v>0</v>
      </c>
      <c r="AR145" s="233" t="s">
        <v>215</v>
      </c>
      <c r="AT145" s="233" t="s">
        <v>136</v>
      </c>
      <c r="AU145" s="233" t="s">
        <v>87</v>
      </c>
      <c r="AY145" s="15" t="s">
        <v>133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5" t="s">
        <v>85</v>
      </c>
      <c r="BK145" s="234">
        <f>ROUND(I145*H145,2)</f>
        <v>0</v>
      </c>
      <c r="BL145" s="15" t="s">
        <v>215</v>
      </c>
      <c r="BM145" s="233" t="s">
        <v>990</v>
      </c>
    </row>
    <row r="146" s="1" customFormat="1" ht="16.5" customHeight="1">
      <c r="B146" s="36"/>
      <c r="C146" s="222" t="s">
        <v>205</v>
      </c>
      <c r="D146" s="222" t="s">
        <v>136</v>
      </c>
      <c r="E146" s="223" t="s">
        <v>991</v>
      </c>
      <c r="F146" s="224" t="s">
        <v>992</v>
      </c>
      <c r="G146" s="225" t="s">
        <v>323</v>
      </c>
      <c r="H146" s="226">
        <v>2</v>
      </c>
      <c r="I146" s="227"/>
      <c r="J146" s="228">
        <f>ROUND(I146*H146,2)</f>
        <v>0</v>
      </c>
      <c r="K146" s="224" t="s">
        <v>967</v>
      </c>
      <c r="L146" s="41"/>
      <c r="M146" s="229" t="s">
        <v>1</v>
      </c>
      <c r="N146" s="230" t="s">
        <v>42</v>
      </c>
      <c r="O146" s="84"/>
      <c r="P146" s="231">
        <f>O146*H146</f>
        <v>0</v>
      </c>
      <c r="Q146" s="231">
        <v>0.00035</v>
      </c>
      <c r="R146" s="231">
        <f>Q146*H146</f>
        <v>0.00069999999999999999</v>
      </c>
      <c r="S146" s="231">
        <v>0</v>
      </c>
      <c r="T146" s="232">
        <f>S146*H146</f>
        <v>0</v>
      </c>
      <c r="AR146" s="233" t="s">
        <v>215</v>
      </c>
      <c r="AT146" s="233" t="s">
        <v>136</v>
      </c>
      <c r="AU146" s="233" t="s">
        <v>87</v>
      </c>
      <c r="AY146" s="15" t="s">
        <v>133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5" t="s">
        <v>85</v>
      </c>
      <c r="BK146" s="234">
        <f>ROUND(I146*H146,2)</f>
        <v>0</v>
      </c>
      <c r="BL146" s="15" t="s">
        <v>215</v>
      </c>
      <c r="BM146" s="233" t="s">
        <v>993</v>
      </c>
    </row>
    <row r="147" s="1" customFormat="1" ht="16.5" customHeight="1">
      <c r="B147" s="36"/>
      <c r="C147" s="222" t="s">
        <v>8</v>
      </c>
      <c r="D147" s="222" t="s">
        <v>136</v>
      </c>
      <c r="E147" s="223" t="s">
        <v>994</v>
      </c>
      <c r="F147" s="224" t="s">
        <v>995</v>
      </c>
      <c r="G147" s="225" t="s">
        <v>323</v>
      </c>
      <c r="H147" s="226">
        <v>6</v>
      </c>
      <c r="I147" s="227"/>
      <c r="J147" s="228">
        <f>ROUND(I147*H147,2)</f>
        <v>0</v>
      </c>
      <c r="K147" s="224" t="s">
        <v>140</v>
      </c>
      <c r="L147" s="41"/>
      <c r="M147" s="229" t="s">
        <v>1</v>
      </c>
      <c r="N147" s="230" t="s">
        <v>42</v>
      </c>
      <c r="O147" s="84"/>
      <c r="P147" s="231">
        <f>O147*H147</f>
        <v>0</v>
      </c>
      <c r="Q147" s="231">
        <v>0.00114</v>
      </c>
      <c r="R147" s="231">
        <f>Q147*H147</f>
        <v>0.0068399999999999997</v>
      </c>
      <c r="S147" s="231">
        <v>0</v>
      </c>
      <c r="T147" s="232">
        <f>S147*H147</f>
        <v>0</v>
      </c>
      <c r="AR147" s="233" t="s">
        <v>215</v>
      </c>
      <c r="AT147" s="233" t="s">
        <v>136</v>
      </c>
      <c r="AU147" s="233" t="s">
        <v>87</v>
      </c>
      <c r="AY147" s="15" t="s">
        <v>133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5" t="s">
        <v>85</v>
      </c>
      <c r="BK147" s="234">
        <f>ROUND(I147*H147,2)</f>
        <v>0</v>
      </c>
      <c r="BL147" s="15" t="s">
        <v>215</v>
      </c>
      <c r="BM147" s="233" t="s">
        <v>996</v>
      </c>
    </row>
    <row r="148" s="1" customFormat="1" ht="16.5" customHeight="1">
      <c r="B148" s="36"/>
      <c r="C148" s="222" t="s">
        <v>215</v>
      </c>
      <c r="D148" s="222" t="s">
        <v>136</v>
      </c>
      <c r="E148" s="223" t="s">
        <v>997</v>
      </c>
      <c r="F148" s="224" t="s">
        <v>998</v>
      </c>
      <c r="G148" s="225" t="s">
        <v>151</v>
      </c>
      <c r="H148" s="226">
        <v>1</v>
      </c>
      <c r="I148" s="227"/>
      <c r="J148" s="228">
        <f>ROUND(I148*H148,2)</f>
        <v>0</v>
      </c>
      <c r="K148" s="224" t="s">
        <v>967</v>
      </c>
      <c r="L148" s="41"/>
      <c r="M148" s="229" t="s">
        <v>1</v>
      </c>
      <c r="N148" s="230" t="s">
        <v>42</v>
      </c>
      <c r="O148" s="84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AR148" s="233" t="s">
        <v>215</v>
      </c>
      <c r="AT148" s="233" t="s">
        <v>136</v>
      </c>
      <c r="AU148" s="233" t="s">
        <v>87</v>
      </c>
      <c r="AY148" s="15" t="s">
        <v>133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5" t="s">
        <v>85</v>
      </c>
      <c r="BK148" s="234">
        <f>ROUND(I148*H148,2)</f>
        <v>0</v>
      </c>
      <c r="BL148" s="15" t="s">
        <v>215</v>
      </c>
      <c r="BM148" s="233" t="s">
        <v>999</v>
      </c>
    </row>
    <row r="149" s="1" customFormat="1" ht="16.5" customHeight="1">
      <c r="B149" s="36"/>
      <c r="C149" s="222" t="s">
        <v>220</v>
      </c>
      <c r="D149" s="222" t="s">
        <v>136</v>
      </c>
      <c r="E149" s="223" t="s">
        <v>1000</v>
      </c>
      <c r="F149" s="224" t="s">
        <v>1001</v>
      </c>
      <c r="G149" s="225" t="s">
        <v>151</v>
      </c>
      <c r="H149" s="226">
        <v>1</v>
      </c>
      <c r="I149" s="227"/>
      <c r="J149" s="228">
        <f>ROUND(I149*H149,2)</f>
        <v>0</v>
      </c>
      <c r="K149" s="224" t="s">
        <v>563</v>
      </c>
      <c r="L149" s="41"/>
      <c r="M149" s="229" t="s">
        <v>1</v>
      </c>
      <c r="N149" s="230" t="s">
        <v>42</v>
      </c>
      <c r="O149" s="84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33" t="s">
        <v>215</v>
      </c>
      <c r="AT149" s="233" t="s">
        <v>136</v>
      </c>
      <c r="AU149" s="233" t="s">
        <v>87</v>
      </c>
      <c r="AY149" s="15" t="s">
        <v>133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5" t="s">
        <v>85</v>
      </c>
      <c r="BK149" s="234">
        <f>ROUND(I149*H149,2)</f>
        <v>0</v>
      </c>
      <c r="BL149" s="15" t="s">
        <v>215</v>
      </c>
      <c r="BM149" s="233" t="s">
        <v>1002</v>
      </c>
    </row>
    <row r="150" s="1" customFormat="1" ht="16.5" customHeight="1">
      <c r="B150" s="36"/>
      <c r="C150" s="258" t="s">
        <v>224</v>
      </c>
      <c r="D150" s="258" t="s">
        <v>225</v>
      </c>
      <c r="E150" s="259" t="s">
        <v>1003</v>
      </c>
      <c r="F150" s="260" t="s">
        <v>1004</v>
      </c>
      <c r="G150" s="261" t="s">
        <v>151</v>
      </c>
      <c r="H150" s="262">
        <v>1</v>
      </c>
      <c r="I150" s="263"/>
      <c r="J150" s="264">
        <f>ROUND(I150*H150,2)</f>
        <v>0</v>
      </c>
      <c r="K150" s="260" t="s">
        <v>140</v>
      </c>
      <c r="L150" s="265"/>
      <c r="M150" s="266" t="s">
        <v>1</v>
      </c>
      <c r="N150" s="267" t="s">
        <v>42</v>
      </c>
      <c r="O150" s="84"/>
      <c r="P150" s="231">
        <f>O150*H150</f>
        <v>0</v>
      </c>
      <c r="Q150" s="231">
        <v>8.0000000000000007E-05</v>
      </c>
      <c r="R150" s="231">
        <f>Q150*H150</f>
        <v>8.0000000000000007E-05</v>
      </c>
      <c r="S150" s="231">
        <v>0</v>
      </c>
      <c r="T150" s="232">
        <f>S150*H150</f>
        <v>0</v>
      </c>
      <c r="AR150" s="233" t="s">
        <v>254</v>
      </c>
      <c r="AT150" s="233" t="s">
        <v>225</v>
      </c>
      <c r="AU150" s="233" t="s">
        <v>87</v>
      </c>
      <c r="AY150" s="15" t="s">
        <v>133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5" t="s">
        <v>85</v>
      </c>
      <c r="BK150" s="234">
        <f>ROUND(I150*H150,2)</f>
        <v>0</v>
      </c>
      <c r="BL150" s="15" t="s">
        <v>215</v>
      </c>
      <c r="BM150" s="233" t="s">
        <v>1005</v>
      </c>
    </row>
    <row r="151" s="1" customFormat="1" ht="16.5" customHeight="1">
      <c r="B151" s="36"/>
      <c r="C151" s="258" t="s">
        <v>229</v>
      </c>
      <c r="D151" s="258" t="s">
        <v>225</v>
      </c>
      <c r="E151" s="259" t="s">
        <v>1006</v>
      </c>
      <c r="F151" s="260" t="s">
        <v>1007</v>
      </c>
      <c r="G151" s="261" t="s">
        <v>151</v>
      </c>
      <c r="H151" s="262">
        <v>1</v>
      </c>
      <c r="I151" s="263"/>
      <c r="J151" s="264">
        <f>ROUND(I151*H151,2)</f>
        <v>0</v>
      </c>
      <c r="K151" s="260" t="s">
        <v>1</v>
      </c>
      <c r="L151" s="265"/>
      <c r="M151" s="266" t="s">
        <v>1</v>
      </c>
      <c r="N151" s="267" t="s">
        <v>42</v>
      </c>
      <c r="O151" s="84"/>
      <c r="P151" s="231">
        <f>O151*H151</f>
        <v>0</v>
      </c>
      <c r="Q151" s="231">
        <v>0.00038000000000000002</v>
      </c>
      <c r="R151" s="231">
        <f>Q151*H151</f>
        <v>0.00038000000000000002</v>
      </c>
      <c r="S151" s="231">
        <v>0</v>
      </c>
      <c r="T151" s="232">
        <f>S151*H151</f>
        <v>0</v>
      </c>
      <c r="AR151" s="233" t="s">
        <v>254</v>
      </c>
      <c r="AT151" s="233" t="s">
        <v>225</v>
      </c>
      <c r="AU151" s="233" t="s">
        <v>87</v>
      </c>
      <c r="AY151" s="15" t="s">
        <v>133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5" t="s">
        <v>85</v>
      </c>
      <c r="BK151" s="234">
        <f>ROUND(I151*H151,2)</f>
        <v>0</v>
      </c>
      <c r="BL151" s="15" t="s">
        <v>215</v>
      </c>
      <c r="BM151" s="233" t="s">
        <v>1008</v>
      </c>
    </row>
    <row r="152" s="1" customFormat="1" ht="24" customHeight="1">
      <c r="B152" s="36"/>
      <c r="C152" s="222" t="s">
        <v>234</v>
      </c>
      <c r="D152" s="222" t="s">
        <v>136</v>
      </c>
      <c r="E152" s="223" t="s">
        <v>1009</v>
      </c>
      <c r="F152" s="224" t="s">
        <v>1010</v>
      </c>
      <c r="G152" s="225" t="s">
        <v>323</v>
      </c>
      <c r="H152" s="226">
        <v>11</v>
      </c>
      <c r="I152" s="227"/>
      <c r="J152" s="228">
        <f>ROUND(I152*H152,2)</f>
        <v>0</v>
      </c>
      <c r="K152" s="224" t="s">
        <v>967</v>
      </c>
      <c r="L152" s="41"/>
      <c r="M152" s="229" t="s">
        <v>1</v>
      </c>
      <c r="N152" s="230" t="s">
        <v>42</v>
      </c>
      <c r="O152" s="84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33" t="s">
        <v>215</v>
      </c>
      <c r="AT152" s="233" t="s">
        <v>136</v>
      </c>
      <c r="AU152" s="233" t="s">
        <v>87</v>
      </c>
      <c r="AY152" s="15" t="s">
        <v>133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5" t="s">
        <v>85</v>
      </c>
      <c r="BK152" s="234">
        <f>ROUND(I152*H152,2)</f>
        <v>0</v>
      </c>
      <c r="BL152" s="15" t="s">
        <v>215</v>
      </c>
      <c r="BM152" s="233" t="s">
        <v>1011</v>
      </c>
    </row>
    <row r="153" s="1" customFormat="1" ht="24" customHeight="1">
      <c r="B153" s="36"/>
      <c r="C153" s="222" t="s">
        <v>7</v>
      </c>
      <c r="D153" s="222" t="s">
        <v>136</v>
      </c>
      <c r="E153" s="223" t="s">
        <v>1012</v>
      </c>
      <c r="F153" s="224" t="s">
        <v>1013</v>
      </c>
      <c r="G153" s="225" t="s">
        <v>166</v>
      </c>
      <c r="H153" s="226">
        <v>0.012</v>
      </c>
      <c r="I153" s="227"/>
      <c r="J153" s="228">
        <f>ROUND(I153*H153,2)</f>
        <v>0</v>
      </c>
      <c r="K153" s="224" t="s">
        <v>967</v>
      </c>
      <c r="L153" s="41"/>
      <c r="M153" s="229" t="s">
        <v>1</v>
      </c>
      <c r="N153" s="230" t="s">
        <v>42</v>
      </c>
      <c r="O153" s="84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AR153" s="233" t="s">
        <v>215</v>
      </c>
      <c r="AT153" s="233" t="s">
        <v>136</v>
      </c>
      <c r="AU153" s="233" t="s">
        <v>87</v>
      </c>
      <c r="AY153" s="15" t="s">
        <v>133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5" t="s">
        <v>85</v>
      </c>
      <c r="BK153" s="234">
        <f>ROUND(I153*H153,2)</f>
        <v>0</v>
      </c>
      <c r="BL153" s="15" t="s">
        <v>215</v>
      </c>
      <c r="BM153" s="233" t="s">
        <v>1014</v>
      </c>
    </row>
    <row r="154" s="11" customFormat="1" ht="22.8" customHeight="1">
      <c r="B154" s="206"/>
      <c r="C154" s="207"/>
      <c r="D154" s="208" t="s">
        <v>76</v>
      </c>
      <c r="E154" s="220" t="s">
        <v>1015</v>
      </c>
      <c r="F154" s="220" t="s">
        <v>1016</v>
      </c>
      <c r="G154" s="207"/>
      <c r="H154" s="207"/>
      <c r="I154" s="210"/>
      <c r="J154" s="221">
        <f>BK154</f>
        <v>0</v>
      </c>
      <c r="K154" s="207"/>
      <c r="L154" s="212"/>
      <c r="M154" s="213"/>
      <c r="N154" s="214"/>
      <c r="O154" s="214"/>
      <c r="P154" s="215">
        <f>SUM(P155:P167)</f>
        <v>0</v>
      </c>
      <c r="Q154" s="214"/>
      <c r="R154" s="215">
        <f>SUM(R155:R167)</f>
        <v>0.0080600000000000012</v>
      </c>
      <c r="S154" s="214"/>
      <c r="T154" s="216">
        <f>SUM(T155:T167)</f>
        <v>0</v>
      </c>
      <c r="AR154" s="217" t="s">
        <v>87</v>
      </c>
      <c r="AT154" s="218" t="s">
        <v>76</v>
      </c>
      <c r="AU154" s="218" t="s">
        <v>85</v>
      </c>
      <c r="AY154" s="217" t="s">
        <v>133</v>
      </c>
      <c r="BK154" s="219">
        <f>SUM(BK155:BK167)</f>
        <v>0</v>
      </c>
    </row>
    <row r="155" s="1" customFormat="1" ht="24" customHeight="1">
      <c r="B155" s="36"/>
      <c r="C155" s="222" t="s">
        <v>242</v>
      </c>
      <c r="D155" s="222" t="s">
        <v>136</v>
      </c>
      <c r="E155" s="223" t="s">
        <v>1017</v>
      </c>
      <c r="F155" s="224" t="s">
        <v>1018</v>
      </c>
      <c r="G155" s="225" t="s">
        <v>151</v>
      </c>
      <c r="H155" s="226">
        <v>1</v>
      </c>
      <c r="I155" s="227"/>
      <c r="J155" s="228">
        <f>ROUND(I155*H155,2)</f>
        <v>0</v>
      </c>
      <c r="K155" s="224" t="s">
        <v>140</v>
      </c>
      <c r="L155" s="41"/>
      <c r="M155" s="229" t="s">
        <v>1</v>
      </c>
      <c r="N155" s="230" t="s">
        <v>42</v>
      </c>
      <c r="O155" s="84"/>
      <c r="P155" s="231">
        <f>O155*H155</f>
        <v>0</v>
      </c>
      <c r="Q155" s="231">
        <v>3.0000000000000001E-05</v>
      </c>
      <c r="R155" s="231">
        <f>Q155*H155</f>
        <v>3.0000000000000001E-05</v>
      </c>
      <c r="S155" s="231">
        <v>0</v>
      </c>
      <c r="T155" s="232">
        <f>S155*H155</f>
        <v>0</v>
      </c>
      <c r="AR155" s="233" t="s">
        <v>215</v>
      </c>
      <c r="AT155" s="233" t="s">
        <v>136</v>
      </c>
      <c r="AU155" s="233" t="s">
        <v>87</v>
      </c>
      <c r="AY155" s="15" t="s">
        <v>133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5" t="s">
        <v>85</v>
      </c>
      <c r="BK155" s="234">
        <f>ROUND(I155*H155,2)</f>
        <v>0</v>
      </c>
      <c r="BL155" s="15" t="s">
        <v>215</v>
      </c>
      <c r="BM155" s="233" t="s">
        <v>1019</v>
      </c>
    </row>
    <row r="156" s="1" customFormat="1" ht="24" customHeight="1">
      <c r="B156" s="36"/>
      <c r="C156" s="222" t="s">
        <v>247</v>
      </c>
      <c r="D156" s="222" t="s">
        <v>136</v>
      </c>
      <c r="E156" s="223" t="s">
        <v>1020</v>
      </c>
      <c r="F156" s="224" t="s">
        <v>1021</v>
      </c>
      <c r="G156" s="225" t="s">
        <v>323</v>
      </c>
      <c r="H156" s="226">
        <v>11</v>
      </c>
      <c r="I156" s="227"/>
      <c r="J156" s="228">
        <f>ROUND(I156*H156,2)</f>
        <v>0</v>
      </c>
      <c r="K156" s="224" t="s">
        <v>967</v>
      </c>
      <c r="L156" s="41"/>
      <c r="M156" s="229" t="s">
        <v>1</v>
      </c>
      <c r="N156" s="230" t="s">
        <v>42</v>
      </c>
      <c r="O156" s="84"/>
      <c r="P156" s="231">
        <f>O156*H156</f>
        <v>0</v>
      </c>
      <c r="Q156" s="231">
        <v>3.0000000000000001E-05</v>
      </c>
      <c r="R156" s="231">
        <f>Q156*H156</f>
        <v>0.00033</v>
      </c>
      <c r="S156" s="231">
        <v>0</v>
      </c>
      <c r="T156" s="232">
        <f>S156*H156</f>
        <v>0</v>
      </c>
      <c r="AR156" s="233" t="s">
        <v>215</v>
      </c>
      <c r="AT156" s="233" t="s">
        <v>136</v>
      </c>
      <c r="AU156" s="233" t="s">
        <v>87</v>
      </c>
      <c r="AY156" s="15" t="s">
        <v>133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5" t="s">
        <v>85</v>
      </c>
      <c r="BK156" s="234">
        <f>ROUND(I156*H156,2)</f>
        <v>0</v>
      </c>
      <c r="BL156" s="15" t="s">
        <v>215</v>
      </c>
      <c r="BM156" s="233" t="s">
        <v>1022</v>
      </c>
    </row>
    <row r="157" s="1" customFormat="1" ht="16.5" customHeight="1">
      <c r="B157" s="36"/>
      <c r="C157" s="222" t="s">
        <v>267</v>
      </c>
      <c r="D157" s="222" t="s">
        <v>136</v>
      </c>
      <c r="E157" s="223" t="s">
        <v>1023</v>
      </c>
      <c r="F157" s="224" t="s">
        <v>1024</v>
      </c>
      <c r="G157" s="225" t="s">
        <v>151</v>
      </c>
      <c r="H157" s="226">
        <v>1</v>
      </c>
      <c r="I157" s="227"/>
      <c r="J157" s="228">
        <f>ROUND(I157*H157,2)</f>
        <v>0</v>
      </c>
      <c r="K157" s="224" t="s">
        <v>140</v>
      </c>
      <c r="L157" s="41"/>
      <c r="M157" s="229" t="s">
        <v>1</v>
      </c>
      <c r="N157" s="230" t="s">
        <v>42</v>
      </c>
      <c r="O157" s="84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AR157" s="233" t="s">
        <v>215</v>
      </c>
      <c r="AT157" s="233" t="s">
        <v>136</v>
      </c>
      <c r="AU157" s="233" t="s">
        <v>87</v>
      </c>
      <c r="AY157" s="15" t="s">
        <v>133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5" t="s">
        <v>85</v>
      </c>
      <c r="BK157" s="234">
        <f>ROUND(I157*H157,2)</f>
        <v>0</v>
      </c>
      <c r="BL157" s="15" t="s">
        <v>215</v>
      </c>
      <c r="BM157" s="233" t="s">
        <v>1025</v>
      </c>
    </row>
    <row r="158" s="1" customFormat="1" ht="24" customHeight="1">
      <c r="B158" s="36"/>
      <c r="C158" s="222" t="s">
        <v>271</v>
      </c>
      <c r="D158" s="222" t="s">
        <v>136</v>
      </c>
      <c r="E158" s="223" t="s">
        <v>1026</v>
      </c>
      <c r="F158" s="224" t="s">
        <v>1027</v>
      </c>
      <c r="G158" s="225" t="s">
        <v>151</v>
      </c>
      <c r="H158" s="226">
        <v>1</v>
      </c>
      <c r="I158" s="227"/>
      <c r="J158" s="228">
        <f>ROUND(I158*H158,2)</f>
        <v>0</v>
      </c>
      <c r="K158" s="224" t="s">
        <v>140</v>
      </c>
      <c r="L158" s="41"/>
      <c r="M158" s="229" t="s">
        <v>1</v>
      </c>
      <c r="N158" s="230" t="s">
        <v>42</v>
      </c>
      <c r="O158" s="84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33" t="s">
        <v>215</v>
      </c>
      <c r="AT158" s="233" t="s">
        <v>136</v>
      </c>
      <c r="AU158" s="233" t="s">
        <v>87</v>
      </c>
      <c r="AY158" s="15" t="s">
        <v>133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5" t="s">
        <v>85</v>
      </c>
      <c r="BK158" s="234">
        <f>ROUND(I158*H158,2)</f>
        <v>0</v>
      </c>
      <c r="BL158" s="15" t="s">
        <v>215</v>
      </c>
      <c r="BM158" s="233" t="s">
        <v>1028</v>
      </c>
    </row>
    <row r="159" s="1" customFormat="1" ht="16.5" customHeight="1">
      <c r="B159" s="36"/>
      <c r="C159" s="222" t="s">
        <v>276</v>
      </c>
      <c r="D159" s="222" t="s">
        <v>136</v>
      </c>
      <c r="E159" s="223" t="s">
        <v>1029</v>
      </c>
      <c r="F159" s="224" t="s">
        <v>1030</v>
      </c>
      <c r="G159" s="225" t="s">
        <v>1031</v>
      </c>
      <c r="H159" s="226">
        <v>1</v>
      </c>
      <c r="I159" s="227"/>
      <c r="J159" s="228">
        <f>ROUND(I159*H159,2)</f>
        <v>0</v>
      </c>
      <c r="K159" s="224" t="s">
        <v>140</v>
      </c>
      <c r="L159" s="41"/>
      <c r="M159" s="229" t="s">
        <v>1</v>
      </c>
      <c r="N159" s="230" t="s">
        <v>42</v>
      </c>
      <c r="O159" s="84"/>
      <c r="P159" s="231">
        <f>O159*H159</f>
        <v>0</v>
      </c>
      <c r="Q159" s="231">
        <v>0.00011</v>
      </c>
      <c r="R159" s="231">
        <f>Q159*H159</f>
        <v>0.00011</v>
      </c>
      <c r="S159" s="231">
        <v>0</v>
      </c>
      <c r="T159" s="232">
        <f>S159*H159</f>
        <v>0</v>
      </c>
      <c r="AR159" s="233" t="s">
        <v>215</v>
      </c>
      <c r="AT159" s="233" t="s">
        <v>136</v>
      </c>
      <c r="AU159" s="233" t="s">
        <v>87</v>
      </c>
      <c r="AY159" s="15" t="s">
        <v>133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5" t="s">
        <v>85</v>
      </c>
      <c r="BK159" s="234">
        <f>ROUND(I159*H159,2)</f>
        <v>0</v>
      </c>
      <c r="BL159" s="15" t="s">
        <v>215</v>
      </c>
      <c r="BM159" s="233" t="s">
        <v>1032</v>
      </c>
    </row>
    <row r="160" s="1" customFormat="1" ht="24" customHeight="1">
      <c r="B160" s="36"/>
      <c r="C160" s="222" t="s">
        <v>283</v>
      </c>
      <c r="D160" s="222" t="s">
        <v>136</v>
      </c>
      <c r="E160" s="223" t="s">
        <v>1033</v>
      </c>
      <c r="F160" s="224" t="s">
        <v>1034</v>
      </c>
      <c r="G160" s="225" t="s">
        <v>151</v>
      </c>
      <c r="H160" s="226">
        <v>2</v>
      </c>
      <c r="I160" s="227"/>
      <c r="J160" s="228">
        <f>ROUND(I160*H160,2)</f>
        <v>0</v>
      </c>
      <c r="K160" s="224" t="s">
        <v>967</v>
      </c>
      <c r="L160" s="41"/>
      <c r="M160" s="229" t="s">
        <v>1</v>
      </c>
      <c r="N160" s="230" t="s">
        <v>42</v>
      </c>
      <c r="O160" s="84"/>
      <c r="P160" s="231">
        <f>O160*H160</f>
        <v>0</v>
      </c>
      <c r="Q160" s="231">
        <v>0.00017000000000000001</v>
      </c>
      <c r="R160" s="231">
        <f>Q160*H160</f>
        <v>0.00034000000000000002</v>
      </c>
      <c r="S160" s="231">
        <v>0</v>
      </c>
      <c r="T160" s="232">
        <f>S160*H160</f>
        <v>0</v>
      </c>
      <c r="AR160" s="233" t="s">
        <v>215</v>
      </c>
      <c r="AT160" s="233" t="s">
        <v>136</v>
      </c>
      <c r="AU160" s="233" t="s">
        <v>87</v>
      </c>
      <c r="AY160" s="15" t="s">
        <v>133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5" t="s">
        <v>85</v>
      </c>
      <c r="BK160" s="234">
        <f>ROUND(I160*H160,2)</f>
        <v>0</v>
      </c>
      <c r="BL160" s="15" t="s">
        <v>215</v>
      </c>
      <c r="BM160" s="233" t="s">
        <v>1035</v>
      </c>
    </row>
    <row r="161" s="1" customFormat="1" ht="24" customHeight="1">
      <c r="B161" s="36"/>
      <c r="C161" s="222" t="s">
        <v>287</v>
      </c>
      <c r="D161" s="222" t="s">
        <v>136</v>
      </c>
      <c r="E161" s="223" t="s">
        <v>1036</v>
      </c>
      <c r="F161" s="224" t="s">
        <v>1037</v>
      </c>
      <c r="G161" s="225" t="s">
        <v>151</v>
      </c>
      <c r="H161" s="226">
        <v>1</v>
      </c>
      <c r="I161" s="227"/>
      <c r="J161" s="228">
        <f>ROUND(I161*H161,2)</f>
        <v>0</v>
      </c>
      <c r="K161" s="224" t="s">
        <v>967</v>
      </c>
      <c r="L161" s="41"/>
      <c r="M161" s="229" t="s">
        <v>1</v>
      </c>
      <c r="N161" s="230" t="s">
        <v>42</v>
      </c>
      <c r="O161" s="84"/>
      <c r="P161" s="231">
        <f>O161*H161</f>
        <v>0</v>
      </c>
      <c r="Q161" s="231">
        <v>0.00022000000000000001</v>
      </c>
      <c r="R161" s="231">
        <f>Q161*H161</f>
        <v>0.00022000000000000001</v>
      </c>
      <c r="S161" s="231">
        <v>0</v>
      </c>
      <c r="T161" s="232">
        <f>S161*H161</f>
        <v>0</v>
      </c>
      <c r="AR161" s="233" t="s">
        <v>215</v>
      </c>
      <c r="AT161" s="233" t="s">
        <v>136</v>
      </c>
      <c r="AU161" s="233" t="s">
        <v>87</v>
      </c>
      <c r="AY161" s="15" t="s">
        <v>133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5" t="s">
        <v>85</v>
      </c>
      <c r="BK161" s="234">
        <f>ROUND(I161*H161,2)</f>
        <v>0</v>
      </c>
      <c r="BL161" s="15" t="s">
        <v>215</v>
      </c>
      <c r="BM161" s="233" t="s">
        <v>1038</v>
      </c>
    </row>
    <row r="162" s="1" customFormat="1" ht="24" customHeight="1">
      <c r="B162" s="36"/>
      <c r="C162" s="222" t="s">
        <v>293</v>
      </c>
      <c r="D162" s="222" t="s">
        <v>136</v>
      </c>
      <c r="E162" s="223" t="s">
        <v>1039</v>
      </c>
      <c r="F162" s="224" t="s">
        <v>1040</v>
      </c>
      <c r="G162" s="225" t="s">
        <v>151</v>
      </c>
      <c r="H162" s="226">
        <v>1</v>
      </c>
      <c r="I162" s="227"/>
      <c r="J162" s="228">
        <f>ROUND(I162*H162,2)</f>
        <v>0</v>
      </c>
      <c r="K162" s="224" t="s">
        <v>140</v>
      </c>
      <c r="L162" s="41"/>
      <c r="M162" s="229" t="s">
        <v>1</v>
      </c>
      <c r="N162" s="230" t="s">
        <v>42</v>
      </c>
      <c r="O162" s="84"/>
      <c r="P162" s="231">
        <f>O162*H162</f>
        <v>0</v>
      </c>
      <c r="Q162" s="231">
        <v>0.00012</v>
      </c>
      <c r="R162" s="231">
        <f>Q162*H162</f>
        <v>0.00012</v>
      </c>
      <c r="S162" s="231">
        <v>0</v>
      </c>
      <c r="T162" s="232">
        <f>S162*H162</f>
        <v>0</v>
      </c>
      <c r="AR162" s="233" t="s">
        <v>215</v>
      </c>
      <c r="AT162" s="233" t="s">
        <v>136</v>
      </c>
      <c r="AU162" s="233" t="s">
        <v>87</v>
      </c>
      <c r="AY162" s="15" t="s">
        <v>133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5" t="s">
        <v>85</v>
      </c>
      <c r="BK162" s="234">
        <f>ROUND(I162*H162,2)</f>
        <v>0</v>
      </c>
      <c r="BL162" s="15" t="s">
        <v>215</v>
      </c>
      <c r="BM162" s="233" t="s">
        <v>1041</v>
      </c>
    </row>
    <row r="163" s="1" customFormat="1" ht="24" customHeight="1">
      <c r="B163" s="36"/>
      <c r="C163" s="222" t="s">
        <v>301</v>
      </c>
      <c r="D163" s="222" t="s">
        <v>136</v>
      </c>
      <c r="E163" s="223" t="s">
        <v>1042</v>
      </c>
      <c r="F163" s="224" t="s">
        <v>1043</v>
      </c>
      <c r="G163" s="225" t="s">
        <v>151</v>
      </c>
      <c r="H163" s="226">
        <v>3</v>
      </c>
      <c r="I163" s="227"/>
      <c r="J163" s="228">
        <f>ROUND(I163*H163,2)</f>
        <v>0</v>
      </c>
      <c r="K163" s="224" t="s">
        <v>967</v>
      </c>
      <c r="L163" s="41"/>
      <c r="M163" s="229" t="s">
        <v>1</v>
      </c>
      <c r="N163" s="230" t="s">
        <v>42</v>
      </c>
      <c r="O163" s="84"/>
      <c r="P163" s="231">
        <f>O163*H163</f>
        <v>0</v>
      </c>
      <c r="Q163" s="231">
        <v>0.00023000000000000001</v>
      </c>
      <c r="R163" s="231">
        <f>Q163*H163</f>
        <v>0.00069000000000000008</v>
      </c>
      <c r="S163" s="231">
        <v>0</v>
      </c>
      <c r="T163" s="232">
        <f>S163*H163</f>
        <v>0</v>
      </c>
      <c r="AR163" s="233" t="s">
        <v>215</v>
      </c>
      <c r="AT163" s="233" t="s">
        <v>136</v>
      </c>
      <c r="AU163" s="233" t="s">
        <v>87</v>
      </c>
      <c r="AY163" s="15" t="s">
        <v>133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5" t="s">
        <v>85</v>
      </c>
      <c r="BK163" s="234">
        <f>ROUND(I163*H163,2)</f>
        <v>0</v>
      </c>
      <c r="BL163" s="15" t="s">
        <v>215</v>
      </c>
      <c r="BM163" s="233" t="s">
        <v>1044</v>
      </c>
    </row>
    <row r="164" s="1" customFormat="1" ht="24" customHeight="1">
      <c r="B164" s="36"/>
      <c r="C164" s="222" t="s">
        <v>306</v>
      </c>
      <c r="D164" s="222" t="s">
        <v>136</v>
      </c>
      <c r="E164" s="223" t="s">
        <v>1045</v>
      </c>
      <c r="F164" s="224" t="s">
        <v>1046</v>
      </c>
      <c r="G164" s="225" t="s">
        <v>151</v>
      </c>
      <c r="H164" s="226">
        <v>1</v>
      </c>
      <c r="I164" s="227"/>
      <c r="J164" s="228">
        <f>ROUND(I164*H164,2)</f>
        <v>0</v>
      </c>
      <c r="K164" s="224" t="s">
        <v>140</v>
      </c>
      <c r="L164" s="41"/>
      <c r="M164" s="229" t="s">
        <v>1</v>
      </c>
      <c r="N164" s="230" t="s">
        <v>42</v>
      </c>
      <c r="O164" s="84"/>
      <c r="P164" s="231">
        <f>O164*H164</f>
        <v>0</v>
      </c>
      <c r="Q164" s="231">
        <v>0.0012700000000000001</v>
      </c>
      <c r="R164" s="231">
        <f>Q164*H164</f>
        <v>0.0012700000000000001</v>
      </c>
      <c r="S164" s="231">
        <v>0</v>
      </c>
      <c r="T164" s="232">
        <f>S164*H164</f>
        <v>0</v>
      </c>
      <c r="AR164" s="233" t="s">
        <v>215</v>
      </c>
      <c r="AT164" s="233" t="s">
        <v>136</v>
      </c>
      <c r="AU164" s="233" t="s">
        <v>87</v>
      </c>
      <c r="AY164" s="15" t="s">
        <v>133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5" t="s">
        <v>85</v>
      </c>
      <c r="BK164" s="234">
        <f>ROUND(I164*H164,2)</f>
        <v>0</v>
      </c>
      <c r="BL164" s="15" t="s">
        <v>215</v>
      </c>
      <c r="BM164" s="233" t="s">
        <v>1047</v>
      </c>
    </row>
    <row r="165" s="1" customFormat="1" ht="16.5" customHeight="1">
      <c r="B165" s="36"/>
      <c r="C165" s="222" t="s">
        <v>254</v>
      </c>
      <c r="D165" s="222" t="s">
        <v>136</v>
      </c>
      <c r="E165" s="223" t="s">
        <v>1048</v>
      </c>
      <c r="F165" s="224" t="s">
        <v>1049</v>
      </c>
      <c r="G165" s="225" t="s">
        <v>323</v>
      </c>
      <c r="H165" s="226">
        <v>11</v>
      </c>
      <c r="I165" s="227"/>
      <c r="J165" s="228">
        <f>ROUND(I165*H165,2)</f>
        <v>0</v>
      </c>
      <c r="K165" s="224" t="s">
        <v>967</v>
      </c>
      <c r="L165" s="41"/>
      <c r="M165" s="229" t="s">
        <v>1</v>
      </c>
      <c r="N165" s="230" t="s">
        <v>42</v>
      </c>
      <c r="O165" s="84"/>
      <c r="P165" s="231">
        <f>O165*H165</f>
        <v>0</v>
      </c>
      <c r="Q165" s="231">
        <v>0.00019000000000000001</v>
      </c>
      <c r="R165" s="231">
        <f>Q165*H165</f>
        <v>0.0020900000000000003</v>
      </c>
      <c r="S165" s="231">
        <v>0</v>
      </c>
      <c r="T165" s="232">
        <f>S165*H165</f>
        <v>0</v>
      </c>
      <c r="AR165" s="233" t="s">
        <v>215</v>
      </c>
      <c r="AT165" s="233" t="s">
        <v>136</v>
      </c>
      <c r="AU165" s="233" t="s">
        <v>87</v>
      </c>
      <c r="AY165" s="15" t="s">
        <v>133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5" t="s">
        <v>85</v>
      </c>
      <c r="BK165" s="234">
        <f>ROUND(I165*H165,2)</f>
        <v>0</v>
      </c>
      <c r="BL165" s="15" t="s">
        <v>215</v>
      </c>
      <c r="BM165" s="233" t="s">
        <v>1050</v>
      </c>
    </row>
    <row r="166" s="1" customFormat="1" ht="24" customHeight="1">
      <c r="B166" s="36"/>
      <c r="C166" s="222" t="s">
        <v>316</v>
      </c>
      <c r="D166" s="222" t="s">
        <v>136</v>
      </c>
      <c r="E166" s="223" t="s">
        <v>1051</v>
      </c>
      <c r="F166" s="224" t="s">
        <v>1052</v>
      </c>
      <c r="G166" s="225" t="s">
        <v>323</v>
      </c>
      <c r="H166" s="226">
        <v>11</v>
      </c>
      <c r="I166" s="227"/>
      <c r="J166" s="228">
        <f>ROUND(I166*H166,2)</f>
        <v>0</v>
      </c>
      <c r="K166" s="224" t="s">
        <v>140</v>
      </c>
      <c r="L166" s="41"/>
      <c r="M166" s="229" t="s">
        <v>1</v>
      </c>
      <c r="N166" s="230" t="s">
        <v>42</v>
      </c>
      <c r="O166" s="84"/>
      <c r="P166" s="231">
        <f>O166*H166</f>
        <v>0</v>
      </c>
      <c r="Q166" s="231">
        <v>0.00025999999999999998</v>
      </c>
      <c r="R166" s="231">
        <f>Q166*H166</f>
        <v>0.0028599999999999997</v>
      </c>
      <c r="S166" s="231">
        <v>0</v>
      </c>
      <c r="T166" s="232">
        <f>S166*H166</f>
        <v>0</v>
      </c>
      <c r="AR166" s="233" t="s">
        <v>215</v>
      </c>
      <c r="AT166" s="233" t="s">
        <v>136</v>
      </c>
      <c r="AU166" s="233" t="s">
        <v>87</v>
      </c>
      <c r="AY166" s="15" t="s">
        <v>133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5" t="s">
        <v>85</v>
      </c>
      <c r="BK166" s="234">
        <f>ROUND(I166*H166,2)</f>
        <v>0</v>
      </c>
      <c r="BL166" s="15" t="s">
        <v>215</v>
      </c>
      <c r="BM166" s="233" t="s">
        <v>1053</v>
      </c>
    </row>
    <row r="167" s="1" customFormat="1" ht="24" customHeight="1">
      <c r="B167" s="36"/>
      <c r="C167" s="222" t="s">
        <v>320</v>
      </c>
      <c r="D167" s="222" t="s">
        <v>136</v>
      </c>
      <c r="E167" s="223" t="s">
        <v>1054</v>
      </c>
      <c r="F167" s="224" t="s">
        <v>1055</v>
      </c>
      <c r="G167" s="225" t="s">
        <v>166</v>
      </c>
      <c r="H167" s="226">
        <v>0.0080000000000000002</v>
      </c>
      <c r="I167" s="227"/>
      <c r="J167" s="228">
        <f>ROUND(I167*H167,2)</f>
        <v>0</v>
      </c>
      <c r="K167" s="224" t="s">
        <v>967</v>
      </c>
      <c r="L167" s="41"/>
      <c r="M167" s="229" t="s">
        <v>1</v>
      </c>
      <c r="N167" s="230" t="s">
        <v>42</v>
      </c>
      <c r="O167" s="84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33" t="s">
        <v>215</v>
      </c>
      <c r="AT167" s="233" t="s">
        <v>136</v>
      </c>
      <c r="AU167" s="233" t="s">
        <v>87</v>
      </c>
      <c r="AY167" s="15" t="s">
        <v>133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5" t="s">
        <v>85</v>
      </c>
      <c r="BK167" s="234">
        <f>ROUND(I167*H167,2)</f>
        <v>0</v>
      </c>
      <c r="BL167" s="15" t="s">
        <v>215</v>
      </c>
      <c r="BM167" s="233" t="s">
        <v>1056</v>
      </c>
    </row>
    <row r="168" s="11" customFormat="1" ht="22.8" customHeight="1">
      <c r="B168" s="206"/>
      <c r="C168" s="207"/>
      <c r="D168" s="208" t="s">
        <v>76</v>
      </c>
      <c r="E168" s="220" t="s">
        <v>1057</v>
      </c>
      <c r="F168" s="220" t="s">
        <v>1058</v>
      </c>
      <c r="G168" s="207"/>
      <c r="H168" s="207"/>
      <c r="I168" s="210"/>
      <c r="J168" s="221">
        <f>BK168</f>
        <v>0</v>
      </c>
      <c r="K168" s="207"/>
      <c r="L168" s="212"/>
      <c r="M168" s="213"/>
      <c r="N168" s="214"/>
      <c r="O168" s="214"/>
      <c r="P168" s="215">
        <f>SUM(P169:P182)</f>
        <v>0</v>
      </c>
      <c r="Q168" s="214"/>
      <c r="R168" s="215">
        <f>SUM(R169:R182)</f>
        <v>0.042670000000000007</v>
      </c>
      <c r="S168" s="214"/>
      <c r="T168" s="216">
        <f>SUM(T169:T182)</f>
        <v>0</v>
      </c>
      <c r="AR168" s="217" t="s">
        <v>87</v>
      </c>
      <c r="AT168" s="218" t="s">
        <v>76</v>
      </c>
      <c r="AU168" s="218" t="s">
        <v>85</v>
      </c>
      <c r="AY168" s="217" t="s">
        <v>133</v>
      </c>
      <c r="BK168" s="219">
        <f>SUM(BK169:BK182)</f>
        <v>0</v>
      </c>
    </row>
    <row r="169" s="1" customFormat="1" ht="24" customHeight="1">
      <c r="B169" s="36"/>
      <c r="C169" s="222" t="s">
        <v>325</v>
      </c>
      <c r="D169" s="222" t="s">
        <v>136</v>
      </c>
      <c r="E169" s="223" t="s">
        <v>1059</v>
      </c>
      <c r="F169" s="224" t="s">
        <v>1060</v>
      </c>
      <c r="G169" s="225" t="s">
        <v>1031</v>
      </c>
      <c r="H169" s="226">
        <v>1</v>
      </c>
      <c r="I169" s="227"/>
      <c r="J169" s="228">
        <f>ROUND(I169*H169,2)</f>
        <v>0</v>
      </c>
      <c r="K169" s="224" t="s">
        <v>140</v>
      </c>
      <c r="L169" s="41"/>
      <c r="M169" s="229" t="s">
        <v>1</v>
      </c>
      <c r="N169" s="230" t="s">
        <v>42</v>
      </c>
      <c r="O169" s="84"/>
      <c r="P169" s="231">
        <f>O169*H169</f>
        <v>0</v>
      </c>
      <c r="Q169" s="231">
        <v>0.016920000000000001</v>
      </c>
      <c r="R169" s="231">
        <f>Q169*H169</f>
        <v>0.016920000000000001</v>
      </c>
      <c r="S169" s="231">
        <v>0</v>
      </c>
      <c r="T169" s="232">
        <f>S169*H169</f>
        <v>0</v>
      </c>
      <c r="AR169" s="233" t="s">
        <v>215</v>
      </c>
      <c r="AT169" s="233" t="s">
        <v>136</v>
      </c>
      <c r="AU169" s="233" t="s">
        <v>87</v>
      </c>
      <c r="AY169" s="15" t="s">
        <v>133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5" t="s">
        <v>85</v>
      </c>
      <c r="BK169" s="234">
        <f>ROUND(I169*H169,2)</f>
        <v>0</v>
      </c>
      <c r="BL169" s="15" t="s">
        <v>215</v>
      </c>
      <c r="BM169" s="233" t="s">
        <v>1061</v>
      </c>
    </row>
    <row r="170" s="1" customFormat="1" ht="16.5" customHeight="1">
      <c r="B170" s="36"/>
      <c r="C170" s="222" t="s">
        <v>331</v>
      </c>
      <c r="D170" s="222" t="s">
        <v>136</v>
      </c>
      <c r="E170" s="223" t="s">
        <v>1062</v>
      </c>
      <c r="F170" s="224" t="s">
        <v>1063</v>
      </c>
      <c r="G170" s="225" t="s">
        <v>1031</v>
      </c>
      <c r="H170" s="226">
        <v>1</v>
      </c>
      <c r="I170" s="227"/>
      <c r="J170" s="228">
        <f>ROUND(I170*H170,2)</f>
        <v>0</v>
      </c>
      <c r="K170" s="224" t="s">
        <v>967</v>
      </c>
      <c r="L170" s="41"/>
      <c r="M170" s="229" t="s">
        <v>1</v>
      </c>
      <c r="N170" s="230" t="s">
        <v>42</v>
      </c>
      <c r="O170" s="84"/>
      <c r="P170" s="231">
        <f>O170*H170</f>
        <v>0</v>
      </c>
      <c r="Q170" s="231">
        <v>0.010760000000000001</v>
      </c>
      <c r="R170" s="231">
        <f>Q170*H170</f>
        <v>0.010760000000000001</v>
      </c>
      <c r="S170" s="231">
        <v>0</v>
      </c>
      <c r="T170" s="232">
        <f>S170*H170</f>
        <v>0</v>
      </c>
      <c r="AR170" s="233" t="s">
        <v>215</v>
      </c>
      <c r="AT170" s="233" t="s">
        <v>136</v>
      </c>
      <c r="AU170" s="233" t="s">
        <v>87</v>
      </c>
      <c r="AY170" s="15" t="s">
        <v>133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5" t="s">
        <v>85</v>
      </c>
      <c r="BK170" s="234">
        <f>ROUND(I170*H170,2)</f>
        <v>0</v>
      </c>
      <c r="BL170" s="15" t="s">
        <v>215</v>
      </c>
      <c r="BM170" s="233" t="s">
        <v>1064</v>
      </c>
    </row>
    <row r="171" s="1" customFormat="1" ht="24" customHeight="1">
      <c r="B171" s="36"/>
      <c r="C171" s="222" t="s">
        <v>336</v>
      </c>
      <c r="D171" s="222" t="s">
        <v>136</v>
      </c>
      <c r="E171" s="223" t="s">
        <v>1065</v>
      </c>
      <c r="F171" s="224" t="s">
        <v>1066</v>
      </c>
      <c r="G171" s="225" t="s">
        <v>151</v>
      </c>
      <c r="H171" s="226">
        <v>1</v>
      </c>
      <c r="I171" s="227"/>
      <c r="J171" s="228">
        <f>ROUND(I171*H171,2)</f>
        <v>0</v>
      </c>
      <c r="K171" s="224" t="s">
        <v>967</v>
      </c>
      <c r="L171" s="41"/>
      <c r="M171" s="229" t="s">
        <v>1</v>
      </c>
      <c r="N171" s="230" t="s">
        <v>42</v>
      </c>
      <c r="O171" s="84"/>
      <c r="P171" s="231">
        <f>O171*H171</f>
        <v>0</v>
      </c>
      <c r="Q171" s="231">
        <v>0.00051999999999999995</v>
      </c>
      <c r="R171" s="231">
        <f>Q171*H171</f>
        <v>0.00051999999999999995</v>
      </c>
      <c r="S171" s="231">
        <v>0</v>
      </c>
      <c r="T171" s="232">
        <f>S171*H171</f>
        <v>0</v>
      </c>
      <c r="AR171" s="233" t="s">
        <v>215</v>
      </c>
      <c r="AT171" s="233" t="s">
        <v>136</v>
      </c>
      <c r="AU171" s="233" t="s">
        <v>87</v>
      </c>
      <c r="AY171" s="15" t="s">
        <v>133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5" t="s">
        <v>85</v>
      </c>
      <c r="BK171" s="234">
        <f>ROUND(I171*H171,2)</f>
        <v>0</v>
      </c>
      <c r="BL171" s="15" t="s">
        <v>215</v>
      </c>
      <c r="BM171" s="233" t="s">
        <v>1067</v>
      </c>
    </row>
    <row r="172" s="1" customFormat="1" ht="24" customHeight="1">
      <c r="B172" s="36"/>
      <c r="C172" s="222" t="s">
        <v>340</v>
      </c>
      <c r="D172" s="222" t="s">
        <v>136</v>
      </c>
      <c r="E172" s="223" t="s">
        <v>1068</v>
      </c>
      <c r="F172" s="224" t="s">
        <v>1069</v>
      </c>
      <c r="G172" s="225" t="s">
        <v>151</v>
      </c>
      <c r="H172" s="226">
        <v>1</v>
      </c>
      <c r="I172" s="227"/>
      <c r="J172" s="228">
        <f>ROUND(I172*H172,2)</f>
        <v>0</v>
      </c>
      <c r="K172" s="224" t="s">
        <v>967</v>
      </c>
      <c r="L172" s="41"/>
      <c r="M172" s="229" t="s">
        <v>1</v>
      </c>
      <c r="N172" s="230" t="s">
        <v>42</v>
      </c>
      <c r="O172" s="84"/>
      <c r="P172" s="231">
        <f>O172*H172</f>
        <v>0</v>
      </c>
      <c r="Q172" s="231">
        <v>0.00051999999999999995</v>
      </c>
      <c r="R172" s="231">
        <f>Q172*H172</f>
        <v>0.00051999999999999995</v>
      </c>
      <c r="S172" s="231">
        <v>0</v>
      </c>
      <c r="T172" s="232">
        <f>S172*H172</f>
        <v>0</v>
      </c>
      <c r="AR172" s="233" t="s">
        <v>215</v>
      </c>
      <c r="AT172" s="233" t="s">
        <v>136</v>
      </c>
      <c r="AU172" s="233" t="s">
        <v>87</v>
      </c>
      <c r="AY172" s="15" t="s">
        <v>133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5" t="s">
        <v>85</v>
      </c>
      <c r="BK172" s="234">
        <f>ROUND(I172*H172,2)</f>
        <v>0</v>
      </c>
      <c r="BL172" s="15" t="s">
        <v>215</v>
      </c>
      <c r="BM172" s="233" t="s">
        <v>1070</v>
      </c>
    </row>
    <row r="173" s="1" customFormat="1" ht="16.5" customHeight="1">
      <c r="B173" s="36"/>
      <c r="C173" s="222" t="s">
        <v>347</v>
      </c>
      <c r="D173" s="222" t="s">
        <v>136</v>
      </c>
      <c r="E173" s="223" t="s">
        <v>1071</v>
      </c>
      <c r="F173" s="224" t="s">
        <v>1072</v>
      </c>
      <c r="G173" s="225" t="s">
        <v>151</v>
      </c>
      <c r="H173" s="226">
        <v>1</v>
      </c>
      <c r="I173" s="227"/>
      <c r="J173" s="228">
        <f>ROUND(I173*H173,2)</f>
        <v>0</v>
      </c>
      <c r="K173" s="224" t="s">
        <v>140</v>
      </c>
      <c r="L173" s="41"/>
      <c r="M173" s="229" t="s">
        <v>1</v>
      </c>
      <c r="N173" s="230" t="s">
        <v>42</v>
      </c>
      <c r="O173" s="84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AR173" s="233" t="s">
        <v>215</v>
      </c>
      <c r="AT173" s="233" t="s">
        <v>136</v>
      </c>
      <c r="AU173" s="233" t="s">
        <v>87</v>
      </c>
      <c r="AY173" s="15" t="s">
        <v>133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5" t="s">
        <v>85</v>
      </c>
      <c r="BK173" s="234">
        <f>ROUND(I173*H173,2)</f>
        <v>0</v>
      </c>
      <c r="BL173" s="15" t="s">
        <v>215</v>
      </c>
      <c r="BM173" s="233" t="s">
        <v>1073</v>
      </c>
    </row>
    <row r="174" s="1" customFormat="1" ht="16.5" customHeight="1">
      <c r="B174" s="36"/>
      <c r="C174" s="222" t="s">
        <v>351</v>
      </c>
      <c r="D174" s="222" t="s">
        <v>136</v>
      </c>
      <c r="E174" s="223" t="s">
        <v>1074</v>
      </c>
      <c r="F174" s="224" t="s">
        <v>1075</v>
      </c>
      <c r="G174" s="225" t="s">
        <v>151</v>
      </c>
      <c r="H174" s="226">
        <v>1</v>
      </c>
      <c r="I174" s="227"/>
      <c r="J174" s="228">
        <f>ROUND(I174*H174,2)</f>
        <v>0</v>
      </c>
      <c r="K174" s="224" t="s">
        <v>140</v>
      </c>
      <c r="L174" s="41"/>
      <c r="M174" s="229" t="s">
        <v>1</v>
      </c>
      <c r="N174" s="230" t="s">
        <v>42</v>
      </c>
      <c r="O174" s="84"/>
      <c r="P174" s="231">
        <f>O174*H174</f>
        <v>0</v>
      </c>
      <c r="Q174" s="231">
        <v>0.00022000000000000001</v>
      </c>
      <c r="R174" s="231">
        <f>Q174*H174</f>
        <v>0.00022000000000000001</v>
      </c>
      <c r="S174" s="231">
        <v>0</v>
      </c>
      <c r="T174" s="232">
        <f>S174*H174</f>
        <v>0</v>
      </c>
      <c r="AR174" s="233" t="s">
        <v>215</v>
      </c>
      <c r="AT174" s="233" t="s">
        <v>136</v>
      </c>
      <c r="AU174" s="233" t="s">
        <v>87</v>
      </c>
      <c r="AY174" s="15" t="s">
        <v>133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5" t="s">
        <v>85</v>
      </c>
      <c r="BK174" s="234">
        <f>ROUND(I174*H174,2)</f>
        <v>0</v>
      </c>
      <c r="BL174" s="15" t="s">
        <v>215</v>
      </c>
      <c r="BM174" s="233" t="s">
        <v>1076</v>
      </c>
    </row>
    <row r="175" s="1" customFormat="1" ht="24" customHeight="1">
      <c r="B175" s="36"/>
      <c r="C175" s="222" t="s">
        <v>355</v>
      </c>
      <c r="D175" s="222" t="s">
        <v>136</v>
      </c>
      <c r="E175" s="223" t="s">
        <v>1077</v>
      </c>
      <c r="F175" s="224" t="s">
        <v>1078</v>
      </c>
      <c r="G175" s="225" t="s">
        <v>1031</v>
      </c>
      <c r="H175" s="226">
        <v>1</v>
      </c>
      <c r="I175" s="227"/>
      <c r="J175" s="228">
        <f>ROUND(I175*H175,2)</f>
        <v>0</v>
      </c>
      <c r="K175" s="224" t="s">
        <v>140</v>
      </c>
      <c r="L175" s="41"/>
      <c r="M175" s="229" t="s">
        <v>1</v>
      </c>
      <c r="N175" s="230" t="s">
        <v>42</v>
      </c>
      <c r="O175" s="84"/>
      <c r="P175" s="231">
        <f>O175*H175</f>
        <v>0</v>
      </c>
      <c r="Q175" s="231">
        <v>0.010659999999999999</v>
      </c>
      <c r="R175" s="231">
        <f>Q175*H175</f>
        <v>0.010659999999999999</v>
      </c>
      <c r="S175" s="231">
        <v>0</v>
      </c>
      <c r="T175" s="232">
        <f>S175*H175</f>
        <v>0</v>
      </c>
      <c r="AR175" s="233" t="s">
        <v>215</v>
      </c>
      <c r="AT175" s="233" t="s">
        <v>136</v>
      </c>
      <c r="AU175" s="233" t="s">
        <v>87</v>
      </c>
      <c r="AY175" s="15" t="s">
        <v>133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5" t="s">
        <v>85</v>
      </c>
      <c r="BK175" s="234">
        <f>ROUND(I175*H175,2)</f>
        <v>0</v>
      </c>
      <c r="BL175" s="15" t="s">
        <v>215</v>
      </c>
      <c r="BM175" s="233" t="s">
        <v>1079</v>
      </c>
    </row>
    <row r="176" s="1" customFormat="1" ht="24" customHeight="1">
      <c r="B176" s="36"/>
      <c r="C176" s="258" t="s">
        <v>359</v>
      </c>
      <c r="D176" s="258" t="s">
        <v>225</v>
      </c>
      <c r="E176" s="259" t="s">
        <v>1080</v>
      </c>
      <c r="F176" s="260" t="s">
        <v>1081</v>
      </c>
      <c r="G176" s="261" t="s">
        <v>151</v>
      </c>
      <c r="H176" s="262">
        <v>1</v>
      </c>
      <c r="I176" s="263"/>
      <c r="J176" s="264">
        <f>ROUND(I176*H176,2)</f>
        <v>0</v>
      </c>
      <c r="K176" s="260" t="s">
        <v>1</v>
      </c>
      <c r="L176" s="265"/>
      <c r="M176" s="266" t="s">
        <v>1</v>
      </c>
      <c r="N176" s="267" t="s">
        <v>42</v>
      </c>
      <c r="O176" s="84"/>
      <c r="P176" s="231">
        <f>O176*H176</f>
        <v>0</v>
      </c>
      <c r="Q176" s="231">
        <v>0.0018</v>
      </c>
      <c r="R176" s="231">
        <f>Q176*H176</f>
        <v>0.0018</v>
      </c>
      <c r="S176" s="231">
        <v>0</v>
      </c>
      <c r="T176" s="232">
        <f>S176*H176</f>
        <v>0</v>
      </c>
      <c r="AR176" s="233" t="s">
        <v>254</v>
      </c>
      <c r="AT176" s="233" t="s">
        <v>225</v>
      </c>
      <c r="AU176" s="233" t="s">
        <v>87</v>
      </c>
      <c r="AY176" s="15" t="s">
        <v>133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5" t="s">
        <v>85</v>
      </c>
      <c r="BK176" s="234">
        <f>ROUND(I176*H176,2)</f>
        <v>0</v>
      </c>
      <c r="BL176" s="15" t="s">
        <v>215</v>
      </c>
      <c r="BM176" s="233" t="s">
        <v>1082</v>
      </c>
    </row>
    <row r="177" s="1" customFormat="1" ht="16.5" customHeight="1">
      <c r="B177" s="36"/>
      <c r="C177" s="222" t="s">
        <v>363</v>
      </c>
      <c r="D177" s="222" t="s">
        <v>136</v>
      </c>
      <c r="E177" s="223" t="s">
        <v>1083</v>
      </c>
      <c r="F177" s="224" t="s">
        <v>1084</v>
      </c>
      <c r="G177" s="225" t="s">
        <v>151</v>
      </c>
      <c r="H177" s="226">
        <v>2</v>
      </c>
      <c r="I177" s="227"/>
      <c r="J177" s="228">
        <f>ROUND(I177*H177,2)</f>
        <v>0</v>
      </c>
      <c r="K177" s="224" t="s">
        <v>967</v>
      </c>
      <c r="L177" s="41"/>
      <c r="M177" s="229" t="s">
        <v>1</v>
      </c>
      <c r="N177" s="230" t="s">
        <v>42</v>
      </c>
      <c r="O177" s="84"/>
      <c r="P177" s="231">
        <f>O177*H177</f>
        <v>0</v>
      </c>
      <c r="Q177" s="231">
        <v>0.00029999999999999997</v>
      </c>
      <c r="R177" s="231">
        <f>Q177*H177</f>
        <v>0.00059999999999999995</v>
      </c>
      <c r="S177" s="231">
        <v>0</v>
      </c>
      <c r="T177" s="232">
        <f>S177*H177</f>
        <v>0</v>
      </c>
      <c r="AR177" s="233" t="s">
        <v>215</v>
      </c>
      <c r="AT177" s="233" t="s">
        <v>136</v>
      </c>
      <c r="AU177" s="233" t="s">
        <v>87</v>
      </c>
      <c r="AY177" s="15" t="s">
        <v>133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5" t="s">
        <v>85</v>
      </c>
      <c r="BK177" s="234">
        <f>ROUND(I177*H177,2)</f>
        <v>0</v>
      </c>
      <c r="BL177" s="15" t="s">
        <v>215</v>
      </c>
      <c r="BM177" s="233" t="s">
        <v>1085</v>
      </c>
    </row>
    <row r="178" s="1" customFormat="1" ht="16.5" customHeight="1">
      <c r="B178" s="36"/>
      <c r="C178" s="222" t="s">
        <v>369</v>
      </c>
      <c r="D178" s="222" t="s">
        <v>136</v>
      </c>
      <c r="E178" s="223" t="s">
        <v>1086</v>
      </c>
      <c r="F178" s="224" t="s">
        <v>1087</v>
      </c>
      <c r="G178" s="225" t="s">
        <v>151</v>
      </c>
      <c r="H178" s="226">
        <v>1</v>
      </c>
      <c r="I178" s="227"/>
      <c r="J178" s="228">
        <f>ROUND(I178*H178,2)</f>
        <v>0</v>
      </c>
      <c r="K178" s="224" t="s">
        <v>140</v>
      </c>
      <c r="L178" s="41"/>
      <c r="M178" s="229" t="s">
        <v>1</v>
      </c>
      <c r="N178" s="230" t="s">
        <v>42</v>
      </c>
      <c r="O178" s="84"/>
      <c r="P178" s="231">
        <f>O178*H178</f>
        <v>0</v>
      </c>
      <c r="Q178" s="231">
        <v>4.0000000000000003E-05</v>
      </c>
      <c r="R178" s="231">
        <f>Q178*H178</f>
        <v>4.0000000000000003E-05</v>
      </c>
      <c r="S178" s="231">
        <v>0</v>
      </c>
      <c r="T178" s="232">
        <f>S178*H178</f>
        <v>0</v>
      </c>
      <c r="AR178" s="233" t="s">
        <v>215</v>
      </c>
      <c r="AT178" s="233" t="s">
        <v>136</v>
      </c>
      <c r="AU178" s="233" t="s">
        <v>87</v>
      </c>
      <c r="AY178" s="15" t="s">
        <v>133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5" t="s">
        <v>85</v>
      </c>
      <c r="BK178" s="234">
        <f>ROUND(I178*H178,2)</f>
        <v>0</v>
      </c>
      <c r="BL178" s="15" t="s">
        <v>215</v>
      </c>
      <c r="BM178" s="233" t="s">
        <v>1088</v>
      </c>
    </row>
    <row r="179" s="1" customFormat="1" ht="16.5" customHeight="1">
      <c r="B179" s="36"/>
      <c r="C179" s="222" t="s">
        <v>374</v>
      </c>
      <c r="D179" s="222" t="s">
        <v>136</v>
      </c>
      <c r="E179" s="223" t="s">
        <v>1089</v>
      </c>
      <c r="F179" s="224" t="s">
        <v>1090</v>
      </c>
      <c r="G179" s="225" t="s">
        <v>151</v>
      </c>
      <c r="H179" s="226">
        <v>1</v>
      </c>
      <c r="I179" s="227"/>
      <c r="J179" s="228">
        <f>ROUND(I179*H179,2)</f>
        <v>0</v>
      </c>
      <c r="K179" s="224" t="s">
        <v>140</v>
      </c>
      <c r="L179" s="41"/>
      <c r="M179" s="229" t="s">
        <v>1</v>
      </c>
      <c r="N179" s="230" t="s">
        <v>42</v>
      </c>
      <c r="O179" s="84"/>
      <c r="P179" s="231">
        <f>O179*H179</f>
        <v>0</v>
      </c>
      <c r="Q179" s="231">
        <v>0.00023000000000000001</v>
      </c>
      <c r="R179" s="231">
        <f>Q179*H179</f>
        <v>0.00023000000000000001</v>
      </c>
      <c r="S179" s="231">
        <v>0</v>
      </c>
      <c r="T179" s="232">
        <f>S179*H179</f>
        <v>0</v>
      </c>
      <c r="AR179" s="233" t="s">
        <v>215</v>
      </c>
      <c r="AT179" s="233" t="s">
        <v>136</v>
      </c>
      <c r="AU179" s="233" t="s">
        <v>87</v>
      </c>
      <c r="AY179" s="15" t="s">
        <v>133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5" t="s">
        <v>85</v>
      </c>
      <c r="BK179" s="234">
        <f>ROUND(I179*H179,2)</f>
        <v>0</v>
      </c>
      <c r="BL179" s="15" t="s">
        <v>215</v>
      </c>
      <c r="BM179" s="233" t="s">
        <v>1091</v>
      </c>
    </row>
    <row r="180" s="1" customFormat="1" ht="16.5" customHeight="1">
      <c r="B180" s="36"/>
      <c r="C180" s="222" t="s">
        <v>379</v>
      </c>
      <c r="D180" s="222" t="s">
        <v>136</v>
      </c>
      <c r="E180" s="223" t="s">
        <v>1092</v>
      </c>
      <c r="F180" s="224" t="s">
        <v>1093</v>
      </c>
      <c r="G180" s="225" t="s">
        <v>151</v>
      </c>
      <c r="H180" s="226">
        <v>1</v>
      </c>
      <c r="I180" s="227"/>
      <c r="J180" s="228">
        <f>ROUND(I180*H180,2)</f>
        <v>0</v>
      </c>
      <c r="K180" s="224" t="s">
        <v>140</v>
      </c>
      <c r="L180" s="41"/>
      <c r="M180" s="229" t="s">
        <v>1</v>
      </c>
      <c r="N180" s="230" t="s">
        <v>42</v>
      </c>
      <c r="O180" s="84"/>
      <c r="P180" s="231">
        <f>O180*H180</f>
        <v>0</v>
      </c>
      <c r="Q180" s="231">
        <v>9.0000000000000006E-05</v>
      </c>
      <c r="R180" s="231">
        <f>Q180*H180</f>
        <v>9.0000000000000006E-05</v>
      </c>
      <c r="S180" s="231">
        <v>0</v>
      </c>
      <c r="T180" s="232">
        <f>S180*H180</f>
        <v>0</v>
      </c>
      <c r="AR180" s="233" t="s">
        <v>215</v>
      </c>
      <c r="AT180" s="233" t="s">
        <v>136</v>
      </c>
      <c r="AU180" s="233" t="s">
        <v>87</v>
      </c>
      <c r="AY180" s="15" t="s">
        <v>133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5" t="s">
        <v>85</v>
      </c>
      <c r="BK180" s="234">
        <f>ROUND(I180*H180,2)</f>
        <v>0</v>
      </c>
      <c r="BL180" s="15" t="s">
        <v>215</v>
      </c>
      <c r="BM180" s="233" t="s">
        <v>1094</v>
      </c>
    </row>
    <row r="181" s="1" customFormat="1" ht="16.5" customHeight="1">
      <c r="B181" s="36"/>
      <c r="C181" s="222" t="s">
        <v>384</v>
      </c>
      <c r="D181" s="222" t="s">
        <v>136</v>
      </c>
      <c r="E181" s="223" t="s">
        <v>1095</v>
      </c>
      <c r="F181" s="224" t="s">
        <v>1096</v>
      </c>
      <c r="G181" s="225" t="s">
        <v>151</v>
      </c>
      <c r="H181" s="226">
        <v>1</v>
      </c>
      <c r="I181" s="227"/>
      <c r="J181" s="228">
        <f>ROUND(I181*H181,2)</f>
        <v>0</v>
      </c>
      <c r="K181" s="224" t="s">
        <v>140</v>
      </c>
      <c r="L181" s="41"/>
      <c r="M181" s="229" t="s">
        <v>1</v>
      </c>
      <c r="N181" s="230" t="s">
        <v>42</v>
      </c>
      <c r="O181" s="84"/>
      <c r="P181" s="231">
        <f>O181*H181</f>
        <v>0</v>
      </c>
      <c r="Q181" s="231">
        <v>0.00031</v>
      </c>
      <c r="R181" s="231">
        <f>Q181*H181</f>
        <v>0.00031</v>
      </c>
      <c r="S181" s="231">
        <v>0</v>
      </c>
      <c r="T181" s="232">
        <f>S181*H181</f>
        <v>0</v>
      </c>
      <c r="AR181" s="233" t="s">
        <v>215</v>
      </c>
      <c r="AT181" s="233" t="s">
        <v>136</v>
      </c>
      <c r="AU181" s="233" t="s">
        <v>87</v>
      </c>
      <c r="AY181" s="15" t="s">
        <v>133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5" t="s">
        <v>85</v>
      </c>
      <c r="BK181" s="234">
        <f>ROUND(I181*H181,2)</f>
        <v>0</v>
      </c>
      <c r="BL181" s="15" t="s">
        <v>215</v>
      </c>
      <c r="BM181" s="233" t="s">
        <v>1097</v>
      </c>
    </row>
    <row r="182" s="1" customFormat="1" ht="24" customHeight="1">
      <c r="B182" s="36"/>
      <c r="C182" s="222" t="s">
        <v>389</v>
      </c>
      <c r="D182" s="222" t="s">
        <v>136</v>
      </c>
      <c r="E182" s="223" t="s">
        <v>1098</v>
      </c>
      <c r="F182" s="224" t="s">
        <v>1099</v>
      </c>
      <c r="G182" s="225" t="s">
        <v>166</v>
      </c>
      <c r="H182" s="226">
        <v>0.042999999999999997</v>
      </c>
      <c r="I182" s="227"/>
      <c r="J182" s="228">
        <f>ROUND(I182*H182,2)</f>
        <v>0</v>
      </c>
      <c r="K182" s="224" t="s">
        <v>967</v>
      </c>
      <c r="L182" s="41"/>
      <c r="M182" s="229" t="s">
        <v>1</v>
      </c>
      <c r="N182" s="230" t="s">
        <v>42</v>
      </c>
      <c r="O182" s="84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AR182" s="233" t="s">
        <v>215</v>
      </c>
      <c r="AT182" s="233" t="s">
        <v>136</v>
      </c>
      <c r="AU182" s="233" t="s">
        <v>87</v>
      </c>
      <c r="AY182" s="15" t="s">
        <v>133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5" t="s">
        <v>85</v>
      </c>
      <c r="BK182" s="234">
        <f>ROUND(I182*H182,2)</f>
        <v>0</v>
      </c>
      <c r="BL182" s="15" t="s">
        <v>215</v>
      </c>
      <c r="BM182" s="233" t="s">
        <v>1100</v>
      </c>
    </row>
    <row r="183" s="11" customFormat="1" ht="22.8" customHeight="1">
      <c r="B183" s="206"/>
      <c r="C183" s="207"/>
      <c r="D183" s="208" t="s">
        <v>76</v>
      </c>
      <c r="E183" s="220" t="s">
        <v>1101</v>
      </c>
      <c r="F183" s="220" t="s">
        <v>1102</v>
      </c>
      <c r="G183" s="207"/>
      <c r="H183" s="207"/>
      <c r="I183" s="210"/>
      <c r="J183" s="221">
        <f>BK183</f>
        <v>0</v>
      </c>
      <c r="K183" s="207"/>
      <c r="L183" s="212"/>
      <c r="M183" s="213"/>
      <c r="N183" s="214"/>
      <c r="O183" s="214"/>
      <c r="P183" s="215">
        <f>SUM(P184:P185)</f>
        <v>0</v>
      </c>
      <c r="Q183" s="214"/>
      <c r="R183" s="215">
        <f>SUM(R184:R185)</f>
        <v>0.0091999999999999998</v>
      </c>
      <c r="S183" s="214"/>
      <c r="T183" s="216">
        <f>SUM(T184:T185)</f>
        <v>0</v>
      </c>
      <c r="AR183" s="217" t="s">
        <v>87</v>
      </c>
      <c r="AT183" s="218" t="s">
        <v>76</v>
      </c>
      <c r="AU183" s="218" t="s">
        <v>85</v>
      </c>
      <c r="AY183" s="217" t="s">
        <v>133</v>
      </c>
      <c r="BK183" s="219">
        <f>SUM(BK184:BK185)</f>
        <v>0</v>
      </c>
    </row>
    <row r="184" s="1" customFormat="1" ht="24" customHeight="1">
      <c r="B184" s="36"/>
      <c r="C184" s="222" t="s">
        <v>394</v>
      </c>
      <c r="D184" s="222" t="s">
        <v>136</v>
      </c>
      <c r="E184" s="223" t="s">
        <v>1103</v>
      </c>
      <c r="F184" s="224" t="s">
        <v>1104</v>
      </c>
      <c r="G184" s="225" t="s">
        <v>1031</v>
      </c>
      <c r="H184" s="226">
        <v>1</v>
      </c>
      <c r="I184" s="227"/>
      <c r="J184" s="228">
        <f>ROUND(I184*H184,2)</f>
        <v>0</v>
      </c>
      <c r="K184" s="224" t="s">
        <v>140</v>
      </c>
      <c r="L184" s="41"/>
      <c r="M184" s="229" t="s">
        <v>1</v>
      </c>
      <c r="N184" s="230" t="s">
        <v>42</v>
      </c>
      <c r="O184" s="84"/>
      <c r="P184" s="231">
        <f>O184*H184</f>
        <v>0</v>
      </c>
      <c r="Q184" s="231">
        <v>0.0091999999999999998</v>
      </c>
      <c r="R184" s="231">
        <f>Q184*H184</f>
        <v>0.0091999999999999998</v>
      </c>
      <c r="S184" s="231">
        <v>0</v>
      </c>
      <c r="T184" s="232">
        <f>S184*H184</f>
        <v>0</v>
      </c>
      <c r="AR184" s="233" t="s">
        <v>215</v>
      </c>
      <c r="AT184" s="233" t="s">
        <v>136</v>
      </c>
      <c r="AU184" s="233" t="s">
        <v>87</v>
      </c>
      <c r="AY184" s="15" t="s">
        <v>133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5" t="s">
        <v>85</v>
      </c>
      <c r="BK184" s="234">
        <f>ROUND(I184*H184,2)</f>
        <v>0</v>
      </c>
      <c r="BL184" s="15" t="s">
        <v>215</v>
      </c>
      <c r="BM184" s="233" t="s">
        <v>1105</v>
      </c>
    </row>
    <row r="185" s="1" customFormat="1" ht="24" customHeight="1">
      <c r="B185" s="36"/>
      <c r="C185" s="222" t="s">
        <v>399</v>
      </c>
      <c r="D185" s="222" t="s">
        <v>136</v>
      </c>
      <c r="E185" s="223" t="s">
        <v>1106</v>
      </c>
      <c r="F185" s="224" t="s">
        <v>1107</v>
      </c>
      <c r="G185" s="225" t="s">
        <v>166</v>
      </c>
      <c r="H185" s="226">
        <v>0.0089999999999999993</v>
      </c>
      <c r="I185" s="227"/>
      <c r="J185" s="228">
        <f>ROUND(I185*H185,2)</f>
        <v>0</v>
      </c>
      <c r="K185" s="224" t="s">
        <v>140</v>
      </c>
      <c r="L185" s="41"/>
      <c r="M185" s="229" t="s">
        <v>1</v>
      </c>
      <c r="N185" s="230" t="s">
        <v>42</v>
      </c>
      <c r="O185" s="84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AR185" s="233" t="s">
        <v>215</v>
      </c>
      <c r="AT185" s="233" t="s">
        <v>136</v>
      </c>
      <c r="AU185" s="233" t="s">
        <v>87</v>
      </c>
      <c r="AY185" s="15" t="s">
        <v>133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5" t="s">
        <v>85</v>
      </c>
      <c r="BK185" s="234">
        <f>ROUND(I185*H185,2)</f>
        <v>0</v>
      </c>
      <c r="BL185" s="15" t="s">
        <v>215</v>
      </c>
      <c r="BM185" s="233" t="s">
        <v>1108</v>
      </c>
    </row>
    <row r="186" s="11" customFormat="1" ht="22.8" customHeight="1">
      <c r="B186" s="206"/>
      <c r="C186" s="207"/>
      <c r="D186" s="208" t="s">
        <v>76</v>
      </c>
      <c r="E186" s="220" t="s">
        <v>1109</v>
      </c>
      <c r="F186" s="220" t="s">
        <v>1110</v>
      </c>
      <c r="G186" s="207"/>
      <c r="H186" s="207"/>
      <c r="I186" s="210"/>
      <c r="J186" s="221">
        <f>BK186</f>
        <v>0</v>
      </c>
      <c r="K186" s="207"/>
      <c r="L186" s="212"/>
      <c r="M186" s="213"/>
      <c r="N186" s="214"/>
      <c r="O186" s="214"/>
      <c r="P186" s="215">
        <v>0</v>
      </c>
      <c r="Q186" s="214"/>
      <c r="R186" s="215">
        <v>0</v>
      </c>
      <c r="S186" s="214"/>
      <c r="T186" s="216">
        <v>0</v>
      </c>
      <c r="AR186" s="217" t="s">
        <v>87</v>
      </c>
      <c r="AT186" s="218" t="s">
        <v>76</v>
      </c>
      <c r="AU186" s="218" t="s">
        <v>85</v>
      </c>
      <c r="AY186" s="217" t="s">
        <v>133</v>
      </c>
      <c r="BK186" s="219">
        <v>0</v>
      </c>
    </row>
    <row r="187" s="11" customFormat="1" ht="25.92" customHeight="1">
      <c r="B187" s="206"/>
      <c r="C187" s="207"/>
      <c r="D187" s="208" t="s">
        <v>76</v>
      </c>
      <c r="E187" s="209" t="s">
        <v>534</v>
      </c>
      <c r="F187" s="209" t="s">
        <v>1111</v>
      </c>
      <c r="G187" s="207"/>
      <c r="H187" s="207"/>
      <c r="I187" s="210"/>
      <c r="J187" s="211">
        <f>BK187</f>
        <v>0</v>
      </c>
      <c r="K187" s="207"/>
      <c r="L187" s="212"/>
      <c r="M187" s="213"/>
      <c r="N187" s="214"/>
      <c r="O187" s="214"/>
      <c r="P187" s="215">
        <f>SUM(P188:P191)</f>
        <v>0</v>
      </c>
      <c r="Q187" s="214"/>
      <c r="R187" s="215">
        <f>SUM(R188:R191)</f>
        <v>0</v>
      </c>
      <c r="S187" s="214"/>
      <c r="T187" s="216">
        <f>SUM(T188:T191)</f>
        <v>0</v>
      </c>
      <c r="AR187" s="217" t="s">
        <v>141</v>
      </c>
      <c r="AT187" s="218" t="s">
        <v>76</v>
      </c>
      <c r="AU187" s="218" t="s">
        <v>77</v>
      </c>
      <c r="AY187" s="217" t="s">
        <v>133</v>
      </c>
      <c r="BK187" s="219">
        <f>SUM(BK188:BK191)</f>
        <v>0</v>
      </c>
    </row>
    <row r="188" s="1" customFormat="1" ht="16.5" customHeight="1">
      <c r="B188" s="36"/>
      <c r="C188" s="222" t="s">
        <v>404</v>
      </c>
      <c r="D188" s="222" t="s">
        <v>136</v>
      </c>
      <c r="E188" s="223" t="s">
        <v>1112</v>
      </c>
      <c r="F188" s="224" t="s">
        <v>1113</v>
      </c>
      <c r="G188" s="225" t="s">
        <v>538</v>
      </c>
      <c r="H188" s="226">
        <v>12</v>
      </c>
      <c r="I188" s="227"/>
      <c r="J188" s="228">
        <f>ROUND(I188*H188,2)</f>
        <v>0</v>
      </c>
      <c r="K188" s="224" t="s">
        <v>967</v>
      </c>
      <c r="L188" s="41"/>
      <c r="M188" s="229" t="s">
        <v>1</v>
      </c>
      <c r="N188" s="230" t="s">
        <v>42</v>
      </c>
      <c r="O188" s="84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33" t="s">
        <v>1114</v>
      </c>
      <c r="AT188" s="233" t="s">
        <v>136</v>
      </c>
      <c r="AU188" s="233" t="s">
        <v>85</v>
      </c>
      <c r="AY188" s="15" t="s">
        <v>133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5" t="s">
        <v>85</v>
      </c>
      <c r="BK188" s="234">
        <f>ROUND(I188*H188,2)</f>
        <v>0</v>
      </c>
      <c r="BL188" s="15" t="s">
        <v>1114</v>
      </c>
      <c r="BM188" s="233" t="s">
        <v>1115</v>
      </c>
    </row>
    <row r="189" s="1" customFormat="1" ht="16.5" customHeight="1">
      <c r="B189" s="36"/>
      <c r="C189" s="222" t="s">
        <v>409</v>
      </c>
      <c r="D189" s="222" t="s">
        <v>136</v>
      </c>
      <c r="E189" s="223" t="s">
        <v>1116</v>
      </c>
      <c r="F189" s="224" t="s">
        <v>1117</v>
      </c>
      <c r="G189" s="225" t="s">
        <v>538</v>
      </c>
      <c r="H189" s="226">
        <v>20</v>
      </c>
      <c r="I189" s="227"/>
      <c r="J189" s="228">
        <f>ROUND(I189*H189,2)</f>
        <v>0</v>
      </c>
      <c r="K189" s="224" t="s">
        <v>140</v>
      </c>
      <c r="L189" s="41"/>
      <c r="M189" s="229" t="s">
        <v>1</v>
      </c>
      <c r="N189" s="230" t="s">
        <v>42</v>
      </c>
      <c r="O189" s="84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33" t="s">
        <v>1114</v>
      </c>
      <c r="AT189" s="233" t="s">
        <v>136</v>
      </c>
      <c r="AU189" s="233" t="s">
        <v>85</v>
      </c>
      <c r="AY189" s="15" t="s">
        <v>133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5" t="s">
        <v>85</v>
      </c>
      <c r="BK189" s="234">
        <f>ROUND(I189*H189,2)</f>
        <v>0</v>
      </c>
      <c r="BL189" s="15" t="s">
        <v>1114</v>
      </c>
      <c r="BM189" s="233" t="s">
        <v>1118</v>
      </c>
    </row>
    <row r="190" s="1" customFormat="1">
      <c r="B190" s="36"/>
      <c r="C190" s="37"/>
      <c r="D190" s="237" t="s">
        <v>280</v>
      </c>
      <c r="E190" s="37"/>
      <c r="F190" s="268" t="s">
        <v>1119</v>
      </c>
      <c r="G190" s="37"/>
      <c r="H190" s="37"/>
      <c r="I190" s="137"/>
      <c r="J190" s="37"/>
      <c r="K190" s="37"/>
      <c r="L190" s="41"/>
      <c r="M190" s="269"/>
      <c r="N190" s="84"/>
      <c r="O190" s="84"/>
      <c r="P190" s="84"/>
      <c r="Q190" s="84"/>
      <c r="R190" s="84"/>
      <c r="S190" s="84"/>
      <c r="T190" s="85"/>
      <c r="AT190" s="15" t="s">
        <v>280</v>
      </c>
      <c r="AU190" s="15" t="s">
        <v>85</v>
      </c>
    </row>
    <row r="191" s="1" customFormat="1" ht="16.5" customHeight="1">
      <c r="B191" s="36"/>
      <c r="C191" s="222" t="s">
        <v>415</v>
      </c>
      <c r="D191" s="222" t="s">
        <v>136</v>
      </c>
      <c r="E191" s="223" t="s">
        <v>540</v>
      </c>
      <c r="F191" s="224" t="s">
        <v>541</v>
      </c>
      <c r="G191" s="225" t="s">
        <v>538</v>
      </c>
      <c r="H191" s="226">
        <v>6</v>
      </c>
      <c r="I191" s="227"/>
      <c r="J191" s="228">
        <f>ROUND(I191*H191,2)</f>
        <v>0</v>
      </c>
      <c r="K191" s="224" t="s">
        <v>140</v>
      </c>
      <c r="L191" s="41"/>
      <c r="M191" s="270" t="s">
        <v>1</v>
      </c>
      <c r="N191" s="271" t="s">
        <v>42</v>
      </c>
      <c r="O191" s="272"/>
      <c r="P191" s="273">
        <f>O191*H191</f>
        <v>0</v>
      </c>
      <c r="Q191" s="273">
        <v>0</v>
      </c>
      <c r="R191" s="273">
        <f>Q191*H191</f>
        <v>0</v>
      </c>
      <c r="S191" s="273">
        <v>0</v>
      </c>
      <c r="T191" s="274">
        <f>S191*H191</f>
        <v>0</v>
      </c>
      <c r="AR191" s="233" t="s">
        <v>1114</v>
      </c>
      <c r="AT191" s="233" t="s">
        <v>136</v>
      </c>
      <c r="AU191" s="233" t="s">
        <v>85</v>
      </c>
      <c r="AY191" s="15" t="s">
        <v>133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5" t="s">
        <v>85</v>
      </c>
      <c r="BK191" s="234">
        <f>ROUND(I191*H191,2)</f>
        <v>0</v>
      </c>
      <c r="BL191" s="15" t="s">
        <v>1114</v>
      </c>
      <c r="BM191" s="233" t="s">
        <v>1120</v>
      </c>
    </row>
    <row r="192" s="1" customFormat="1" ht="6.96" customHeight="1">
      <c r="B192" s="59"/>
      <c r="C192" s="60"/>
      <c r="D192" s="60"/>
      <c r="E192" s="60"/>
      <c r="F192" s="60"/>
      <c r="G192" s="60"/>
      <c r="H192" s="60"/>
      <c r="I192" s="171"/>
      <c r="J192" s="60"/>
      <c r="K192" s="60"/>
      <c r="L192" s="41"/>
    </row>
  </sheetData>
  <sheetProtection sheet="1" autoFilter="0" formatColumns="0" formatRows="0" objects="1" scenarios="1" spinCount="100000" saltValue="GvOEZCX4D7McfynFMNbKIrxblmKrrWSHEDBuU52CK9qEkDPVoXsXuhpDfAjX0FieDnb+d0uEPjN/TXAvQL4vog==" hashValue="2FmOHTl2iSplORWFppIV77dc2un++uR9Npmr8njK17hd2Dal7+Dx+zH+HGq/pQU12XZnLqmOgf9c3kFOMcCPPw==" algorithmName="SHA-512" password="CC35"/>
  <autoFilter ref="C125:K19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PS-HQML2\loup</dc:creator>
  <cp:lastModifiedBy>PS-HQML2\loup</cp:lastModifiedBy>
  <dcterms:created xsi:type="dcterms:W3CDTF">2019-05-22T07:25:22Z</dcterms:created>
  <dcterms:modified xsi:type="dcterms:W3CDTF">2019-05-22T07:25:25Z</dcterms:modified>
</cp:coreProperties>
</file>