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 - Výměna oken" sheetId="2" r:id="rId2"/>
    <sheet name="SO02 - Výměna výkladce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'SO01 - Výměna oken'!$C$94:$K$299</definedName>
    <definedName name="_xlnm.Print_Area" localSheetId="1">'SO01 - Výměna oken'!$C$4:$J$39,'SO01 - Výměna oken'!$C$45:$J$76,'SO01 - Výměna oken'!$C$82:$K$299</definedName>
    <definedName name="_xlnm._FilterDatabase" localSheetId="2" hidden="1">'SO02 - Výměna výkladce'!$C$92:$K$185</definedName>
    <definedName name="_xlnm.Print_Area" localSheetId="2">'SO02 - Výměna výkladce'!$C$4:$J$39,'SO02 - Výměna výkladce'!$C$45:$J$74,'SO02 - Výměna výkladce'!$C$80:$K$185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'SO01 - Výměna oken'!$94:$94</definedName>
    <definedName name="_xlnm.Print_Titles" localSheetId="2">'SO02 - Výměna výkladce'!$92:$92</definedName>
  </definedNames>
  <calcPr fullCalcOnLoad="1"/>
</workbook>
</file>

<file path=xl/sharedStrings.xml><?xml version="1.0" encoding="utf-8"?>
<sst xmlns="http://schemas.openxmlformats.org/spreadsheetml/2006/main" count="3549" uniqueCount="627">
  <si>
    <t>Export Komplet</t>
  </si>
  <si>
    <t>VZ</t>
  </si>
  <si>
    <t>2.0</t>
  </si>
  <si>
    <t>ZAMOK</t>
  </si>
  <si>
    <t>False</t>
  </si>
  <si>
    <t>{3429a44c-5070-4c58-8244-5f3846ff7f72}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</si>
  <si>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</si>
  <si>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</si>
  <si>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</si>
  <si>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</si>
  <si>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</si>
  <si>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</si>
  <si>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</si>
  <si>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</si>
  <si>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</si>
  <si>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</si>
  <si>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</si>
  <si>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Zámecké náměstí 46, Frýdek-Místek - výměna oken</t>
  </si>
  <si>
    <t>KSO:</t>
  </si>
  <si>
    <t/>
  </si>
  <si>
    <t>CC-CZ:</t>
  </si>
  <si>
    <t>Místo:</t>
  </si>
  <si>
    <t xml:space="preserve"> </t>
  </si>
  <si>
    <t>Datum:</t>
  </si>
  <si>
    <t>6. 8. 2019</t>
  </si>
  <si>
    <t>Zadavatel:</t>
  </si>
  <si>
    <t>IČ:</t>
  </si>
  <si>
    <t>00296643</t>
  </si>
  <si>
    <t>Statutární město Frýdek-Místek</t>
  </si>
  <si>
    <t>DIČ:</t>
  </si>
  <si>
    <t>CZ00296643</t>
  </si>
  <si>
    <t>Uchazeč:</t>
  </si>
  <si>
    <t>Vyplň údaj</t>
  </si>
  <si>
    <t>Projektant:</t>
  </si>
  <si>
    <t>26847779</t>
  </si>
  <si>
    <t>CONSTRUCTUS s.r.o.</t>
  </si>
  <si>
    <t>CZ26847779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</si>
  <si>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</si>
  <si>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</si>
  <si>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</si>
  <si>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</si>
  <si>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</si>
  <si>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</si>
  <si>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</si>
  <si>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</si>
  <si>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</si>
  <si>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</si>
  <si>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</si>
  <si>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</si>
  <si>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</si>
  <si>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</si>
  <si>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</si>
  <si>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</si>
  <si>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</si>
  <si>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</si>
  <si>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</si>
  <si>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</si>
  <si>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</si>
  <si>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</si>
  <si>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</si>
  <si>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</si>
  <si>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</si>
  <si>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</si>
  <si>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</si>
  <si>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</si>
  <si>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</si>
  <si>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</si>
  <si>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</si>
  <si>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</si>
  <si>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</si>
  <si>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</si>
  <si>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</si>
  <si>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</si>
  <si>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</si>
  <si>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</si>
  <si>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</si>
  <si>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</si>
  <si>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</si>
  <si>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</si>
  <si>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</si>
  <si>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</si>
  <si>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Výměna oken</t>
  </si>
  <si>
    <t>STA</t>
  </si>
  <si>
    <t>1</t>
  </si>
  <si>
    <t>{6989ebb0-a49b-4446-9721-9ac37e39cda6}</t>
  </si>
  <si>
    <t>SO02</t>
  </si>
  <si>
    <t>Výměna výkladce</t>
  </si>
  <si>
    <t>{86d468ca-c755-41f3-8887-6a94dbed21f0}</t>
  </si>
  <si>
    <t>KRYCÍ LIST SOUPISU PRACÍ</t>
  </si>
  <si>
    <t>Objekt:</t>
  </si>
  <si>
    <t>SO01 - Výměna oken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</si>
  <si>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</si>
  <si>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</si>
  <si>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</si>
  <si>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</si>
  <si>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</si>
  <si>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</si>
  <si>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</si>
  <si>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</si>
  <si>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</si>
  <si>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</si>
  <si>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OST - Ostatní</t>
  </si>
  <si>
    <t>PSV - Práce a dodávky PSV</t>
  </si>
  <si>
    <t xml:space="preserve">    764 - Konstrukce klempířské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</si>
  <si>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</si>
  <si>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</si>
  <si>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</si>
  <si>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</si>
  <si>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</si>
  <si>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</si>
  <si>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</si>
  <si>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</si>
  <si>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</si>
  <si>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</si>
  <si>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</si>
  <si>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</si>
  <si>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</si>
  <si>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</si>
  <si>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</si>
  <si>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</si>
  <si>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</si>
  <si>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</si>
  <si>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</si>
  <si>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</si>
  <si>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</si>
  <si>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</si>
  <si>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</si>
  <si>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</si>
  <si>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</si>
  <si>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</si>
  <si>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349231811</t>
  </si>
  <si>
    <t>Přizdívka ostění s ozubem z cihel tl do 150 mm</t>
  </si>
  <si>
    <t>m2</t>
  </si>
  <si>
    <t>CS ÚRS 2019 01</t>
  </si>
  <si>
    <t>4</t>
  </si>
  <si>
    <t>2</t>
  </si>
  <si>
    <t>-1143200740</t>
  </si>
  <si>
    <t>PP</t>
  </si>
  <si>
    <t>Přizdívka z cihel ostění s ozubem ve vybouraných otvorech, s vysekáním kapes pro zavázaní přes 80 do 150 mm</t>
  </si>
  <si>
    <t>VV</t>
  </si>
  <si>
    <t>T02-P5</t>
  </si>
  <si>
    <t>2*(0,99+1,37)*5*0,5</t>
  </si>
  <si>
    <t>T03-P6</t>
  </si>
  <si>
    <t>2*(0,99+1,49)*5*0,3</t>
  </si>
  <si>
    <t>T04-P7</t>
  </si>
  <si>
    <t>2*(1,16+1,56)*3*0,3</t>
  </si>
  <si>
    <t>T05-P8</t>
  </si>
  <si>
    <t>2*(2,56+1,5)*2*0,5</t>
  </si>
  <si>
    <t>T06-P9</t>
  </si>
  <si>
    <t>2*(1,97+1,52)*2*0,5</t>
  </si>
  <si>
    <t>T07-P10</t>
  </si>
  <si>
    <t>2*(0,99+1,49)*4*0,45</t>
  </si>
  <si>
    <t>Součet</t>
  </si>
  <si>
    <t>6</t>
  </si>
  <si>
    <t>Úpravy povrchů, podlahy a osazování výplní</t>
  </si>
  <si>
    <t>613131121</t>
  </si>
  <si>
    <t>Penetrační disperzní nátěr vnitřních pilířů nebo sloupů nanášený ručně</t>
  </si>
  <si>
    <t>840798173</t>
  </si>
  <si>
    <t>Podkladní a spojovací vrstva vnitřních omítaných ploch penetrace akrylát-silikonová nanášená ručně pilířů nebo sloupů</t>
  </si>
  <si>
    <t>613321121</t>
  </si>
  <si>
    <t>Vápenocementová omítka hladká jednovrstvá vnitřních pilířů nebo sloupů nanášená ručně</t>
  </si>
  <si>
    <t>2146753126</t>
  </si>
  <si>
    <t>Omítka vápenocementová vnitřních ploch nanášená ručně jednovrstvá, tloušťky do 10 mm hladká svislých konstrukcí pilířů nebo sloupů</t>
  </si>
  <si>
    <t>619991001</t>
  </si>
  <si>
    <t>Zakrytí podlah fólií přilepenou lepící páskou</t>
  </si>
  <si>
    <t>-392787036</t>
  </si>
  <si>
    <t>Zakrytí vnitřních ploch před znečištěním včetně pozdějšího odkrytí podlah fólií přilepenou lepící páskou</t>
  </si>
  <si>
    <t>3,0*(3,6+5,2)+3,0*(4,55+3,72)+3,0*(3,0+3,6)</t>
  </si>
  <si>
    <t>3,0*(3,74+5,45)+3,0*(3,71+4,95)+3,0*(3,55+3,7)</t>
  </si>
  <si>
    <t>5</t>
  </si>
  <si>
    <t>619991011</t>
  </si>
  <si>
    <t>Obalení konstrukcí a prvků fólií přilepenou lepící páskou</t>
  </si>
  <si>
    <t>1716948373</t>
  </si>
  <si>
    <t>Zakrytí vnitřních ploch před znečištěním včetně pozdějšího odkrytí konstrukcí a prvků obalením fólií a přelepením páskou</t>
  </si>
  <si>
    <t>0,99*1,37*5</t>
  </si>
  <si>
    <t>0,99*1,49*5</t>
  </si>
  <si>
    <t>1,16*1,56*3</t>
  </si>
  <si>
    <t>2,56*1,5*2</t>
  </si>
  <si>
    <t>1,97*1,52*2</t>
  </si>
  <si>
    <t>0,99*1,49*4</t>
  </si>
  <si>
    <t>9</t>
  </si>
  <si>
    <t>Ostatní konstrukce a práce, bourání</t>
  </si>
  <si>
    <t>952901111</t>
  </si>
  <si>
    <t>Vyčištění budov bytové a občanské výstavby při výšce podlaží do 4 m</t>
  </si>
  <si>
    <t>1219496206</t>
  </si>
  <si>
    <t>Vyčištění budov nebo objektů před předáním do užívání budov bytové nebo občanské výstavby, světlé výšky podlaží do 4 m</t>
  </si>
  <si>
    <t>5,2*6,92+3,6*6,92+3,16*3,0+4,7*3,6+4,55*6,14+3,72*6,14</t>
  </si>
  <si>
    <t>5,45*5,82+3,74*5,82+4,75*3,5+4,7*3,7+6,08*4,95+6,08*3,71</t>
  </si>
  <si>
    <t>7</t>
  </si>
  <si>
    <t>967031132</t>
  </si>
  <si>
    <t>Přisekání rovných ostění v cihelném zdivu na MV nebo MVC</t>
  </si>
  <si>
    <t>1040418086</t>
  </si>
  <si>
    <t>Přisekání (špicování) plošné nebo rovných ostění zdiva z cihel pálených rovných ostění, bez odstupu, po hrubém vybourání otvorů, na maltu vápennou nebo vápenocementovou</t>
  </si>
  <si>
    <t>8</t>
  </si>
  <si>
    <t>968062375</t>
  </si>
  <si>
    <t>Vybourání dřevěných rámů oken zdvojených včetně křídel pl do 2 m2</t>
  </si>
  <si>
    <t>-1922973787</t>
  </si>
  <si>
    <t>Vybourání dřevěných rámů oken s křídly, dveřních zárubní, vrat, stěn, ostění nebo obkladů rámů oken s křídly zdvojených, plochy do 2 m2</t>
  </si>
  <si>
    <t>968062376</t>
  </si>
  <si>
    <t>Vybourání dřevěných rámů oken zdvojených včetně křídel pl do 4 m2</t>
  </si>
  <si>
    <t>1814723062</t>
  </si>
  <si>
    <t>Vybourání dřevěných rámů oken s křídly, dveřních zárubní, vrat, stěn, ostění nebo obkladů rámů oken s křídly zdvojených, plochy do 4 m2</t>
  </si>
  <si>
    <t>997</t>
  </si>
  <si>
    <t>Přesun sutě</t>
  </si>
  <si>
    <t>10</t>
  </si>
  <si>
    <t>997013213</t>
  </si>
  <si>
    <t>Vnitrostaveništní doprava suti a vybouraných hmot pro budovy v do 12 m ručně</t>
  </si>
  <si>
    <t>t</t>
  </si>
  <si>
    <t>761303896</t>
  </si>
  <si>
    <t>Vnitrostaveništní doprava suti a vybouraných hmot vodorovně do 50 m svisle ručně (nošením po schodech) pro budovy a haly výšky přes 9 do 12 m</t>
  </si>
  <si>
    <t>11</t>
  </si>
  <si>
    <t>997013501</t>
  </si>
  <si>
    <t>Odvoz suti a vybouraných hmot na skládku nebo meziskládku do 1 km se složením</t>
  </si>
  <si>
    <t>991822686</t>
  </si>
  <si>
    <t>Odvoz suti a vybouraných hmot na skládku nebo meziskládku se složením, na vzdálenost do 1 km</t>
  </si>
  <si>
    <t>12</t>
  </si>
  <si>
    <t>997013509</t>
  </si>
  <si>
    <t>Příplatek k odvozu suti a vybouraných hmot na skládku ZKD 1 km přes 1 km</t>
  </si>
  <si>
    <t>-2143723139</t>
  </si>
  <si>
    <t>Odvoz suti a vybouraných hmot na skládku nebo meziskládku se složením, na vzdálenost Příplatek k ceně za každý další i započatý 1 km přes 1 km</t>
  </si>
  <si>
    <t>13</t>
  </si>
  <si>
    <t>997013804</t>
  </si>
  <si>
    <t>Poplatek za uložení na skládce (skládkovné) stavebního odpadu ze skla kód odpadu 170 202</t>
  </si>
  <si>
    <t>-1857253603</t>
  </si>
  <si>
    <t>Poplatek za uložení stavebního odpadu na skládce (skládkovné) ze skla zatříděného do Katalogu odpadů pod kódem 170 202</t>
  </si>
  <si>
    <t>14</t>
  </si>
  <si>
    <t>997013811</t>
  </si>
  <si>
    <t>Poplatek za uložení na skládce (skládkovné) stavebního odpadu dřevěného kód odpadu 170 201</t>
  </si>
  <si>
    <t>719017517</t>
  </si>
  <si>
    <t>Poplatek za uložení stavebního odpadu na skládce (skládkovné) dřevěného zatříděného do Katalogu odpadů pod kódem 170 201</t>
  </si>
  <si>
    <t>997013831</t>
  </si>
  <si>
    <t>Poplatek za uložení na skládce (skládkovné) stavebního odpadu směsného kód odpadu 170 904</t>
  </si>
  <si>
    <t>1683254826</t>
  </si>
  <si>
    <t>Poplatek za uložení stavebního odpadu na skládce (skládkovné) směsného stavebního a demoličního zatříděného do Katalogu odpadů pod kódem 170 904</t>
  </si>
  <si>
    <t>998</t>
  </si>
  <si>
    <t>Přesun hmot</t>
  </si>
  <si>
    <t>16</t>
  </si>
  <si>
    <t>998018002</t>
  </si>
  <si>
    <t>Přesun hmot ruční pro budovy v do 12 m</t>
  </si>
  <si>
    <t>1542107773</t>
  </si>
  <si>
    <t>Přesun hmot pro budovy občanské výstavby, bydlení, výrobu a služby ruční - bez užití mechanizace vodorovná dopravní vzdálenost do 100 m pro budovy s jakoukoliv nosnou konstrukcí výšky přes 6 do 12 m</t>
  </si>
  <si>
    <t>OST</t>
  </si>
  <si>
    <t>Ostatní</t>
  </si>
  <si>
    <t>17</t>
  </si>
  <si>
    <t>OST01</t>
  </si>
  <si>
    <t>Propojení elektrického zámku dveří s domovními telefony</t>
  </si>
  <si>
    <t>soub</t>
  </si>
  <si>
    <t>674250964</t>
  </si>
  <si>
    <t>PSV</t>
  </si>
  <si>
    <t>Práce a dodávky PSV</t>
  </si>
  <si>
    <t>764</t>
  </si>
  <si>
    <t>Konstrukce klempířské</t>
  </si>
  <si>
    <t>18</t>
  </si>
  <si>
    <t>764002851</t>
  </si>
  <si>
    <t>Demontáž oplechování parapetů do suti</t>
  </si>
  <si>
    <t>m</t>
  </si>
  <si>
    <t>-1928374129</t>
  </si>
  <si>
    <t>Demontáž klempířských konstrukcí oplechování parapetů do suti</t>
  </si>
  <si>
    <t>KL01</t>
  </si>
  <si>
    <t>3,6+4,6*2+12,8</t>
  </si>
  <si>
    <t>KL02</t>
  </si>
  <si>
    <t>0+5,25*2+10,5</t>
  </si>
  <si>
    <t>19</t>
  </si>
  <si>
    <t>764216604</t>
  </si>
  <si>
    <t>Oplechování rovných parapetů mechanicky kotvené z Pz s povrchovou úpravou rš 330 mm</t>
  </si>
  <si>
    <t>-596278574</t>
  </si>
  <si>
    <t>Oplechování parapetů z pozinkovaného plechu s povrchovou úpravou rovných mechanicky kotvené, bez rohů rš 330 mm</t>
  </si>
  <si>
    <t>20</t>
  </si>
  <si>
    <t>998764202</t>
  </si>
  <si>
    <t>Přesun hmot procentní pro konstrukce klempířské v objektech v do 12 m</t>
  </si>
  <si>
    <t>%</t>
  </si>
  <si>
    <t>-508537763</t>
  </si>
  <si>
    <t>Přesun hmot pro konstrukce klempířské stanovený procentní sazbou (%) z ceny vodorovná dopravní vzdálenost do 50 m v objektech výšky přes 6 do 12 m</t>
  </si>
  <si>
    <t>766</t>
  </si>
  <si>
    <t>Konstrukce truhlářské</t>
  </si>
  <si>
    <t>766621211</t>
  </si>
  <si>
    <t>Montáž dřevěných oken plochy přes 1 m2 otevíravých výšky do 1,5 m s rámem do zdiva</t>
  </si>
  <si>
    <t>-1828224141</t>
  </si>
  <si>
    <t>Montáž oken dřevěných včetně montáže rámu plochy přes 1 m2 otevíravých do zdiva, výšky do 1,5 m</t>
  </si>
  <si>
    <t>"0,99*1,37"5</t>
  </si>
  <si>
    <t>"0,99*1,49"5</t>
  </si>
  <si>
    <t>"2,56*1,5"2</t>
  </si>
  <si>
    <t>"0,99*1,49"4</t>
  </si>
  <si>
    <t>22</t>
  </si>
  <si>
    <t>M</t>
  </si>
  <si>
    <t>766621SP-T02</t>
  </si>
  <si>
    <t>T02 - Dřevěné okno tříkřídlové 990x1370mm - masiv- dle specifikace</t>
  </si>
  <si>
    <t>kus</t>
  </si>
  <si>
    <t>32</t>
  </si>
  <si>
    <t>-1881618795</t>
  </si>
  <si>
    <t>23</t>
  </si>
  <si>
    <t>766621SP-T03</t>
  </si>
  <si>
    <t>T03 - Dřevěné okno dvoukřídlové 990x1490mm - masiv- dle specifikace</t>
  </si>
  <si>
    <t>-743493936</t>
  </si>
  <si>
    <t>24</t>
  </si>
  <si>
    <t>766621SP-T05</t>
  </si>
  <si>
    <t>T05 - Dřevěné křídlo čtyřkřídlové 2560x1500mm - masiv- dle specifikace</t>
  </si>
  <si>
    <t>-1064324505</t>
  </si>
  <si>
    <t>T05 - Dřevěné okno čtyřkřídlové 2560x1500mm - masiv- dle specifikace</t>
  </si>
  <si>
    <t>25</t>
  </si>
  <si>
    <t>766621SP-T07</t>
  </si>
  <si>
    <t>T07 - Dřevěné okno dvoukřídlové 990x1490mm - masiv- dle specifikace</t>
  </si>
  <si>
    <t>349719080</t>
  </si>
  <si>
    <t>26</t>
  </si>
  <si>
    <t>766621212</t>
  </si>
  <si>
    <t>Montáž dřevěných oken plochy přes 1 m2 otevíravých výšky do 2,5 m s rámem do zdiva</t>
  </si>
  <si>
    <t>286005049</t>
  </si>
  <si>
    <t>Montáž oken dřevěných včetně montáže rámu plochy přes 1 m2 otevíravých do zdiva, výšky přes 1,5 do 2,5 m</t>
  </si>
  <si>
    <t>"1,16*1,56"3</t>
  </si>
  <si>
    <t>"1,97*1,52"2</t>
  </si>
  <si>
    <t>27</t>
  </si>
  <si>
    <t>766621SP-T04</t>
  </si>
  <si>
    <t>T04 - Dřevěné křídlo čtyřkřídlové 1160x1560mm - masiv- dle specifikace</t>
  </si>
  <si>
    <t>-1137676632</t>
  </si>
  <si>
    <t>T04 - Dřevěné okno čtyřkřídlové 1160x1560mm - masiv- dle specifikace</t>
  </si>
  <si>
    <t>28</t>
  </si>
  <si>
    <t>766621SP-T06</t>
  </si>
  <si>
    <t>T06 - Dřevěné křídlo tříkřídlové 1970x1520mm - masiv- dle specifikace</t>
  </si>
  <si>
    <t>-988689295</t>
  </si>
  <si>
    <t>T06 - Dřevěné okno tříkřídlové 1970x1520mm - masiv- dle specifikace</t>
  </si>
  <si>
    <t>29</t>
  </si>
  <si>
    <t>998766202</t>
  </si>
  <si>
    <t>Přesun hmot procentní pro konstrukce truhlářské v objektech v do 12 m</t>
  </si>
  <si>
    <t>-452827437</t>
  </si>
  <si>
    <t>Přesun hmot pro konstrukce truhlářské stanovený procentní sazbou (%) z ceny vodorovná dopravní vzdálenost do 50 m v objektech výšky přes 6 do 12 m</t>
  </si>
  <si>
    <t>783</t>
  </si>
  <si>
    <t>Dokončovací práce - nátěry</t>
  </si>
  <si>
    <t>30</t>
  </si>
  <si>
    <t>783823133</t>
  </si>
  <si>
    <t>Penetrační silikátový nátěr hladkých, tenkovrstvých zrnitých nebo štukových omítek</t>
  </si>
  <si>
    <t>1888287121</t>
  </si>
  <si>
    <t>Penetrační nátěr omítek hladkých omítek hladkých, zrnitých tenkovrstvých nebo štukových stupně členitosti 1 a 2 silikátový</t>
  </si>
  <si>
    <t>0,25*(1,16+2*1,56)*3</t>
  </si>
  <si>
    <t>0,25*(0,99+2*1,37)*5</t>
  </si>
  <si>
    <t>0,25*(2,56+2*1,5)*2</t>
  </si>
  <si>
    <t>0,25*(1,97+2*1,52)*2</t>
  </si>
  <si>
    <t>0,25*(0,99+2*1,49)*5</t>
  </si>
  <si>
    <t>31</t>
  </si>
  <si>
    <t>783827403</t>
  </si>
  <si>
    <t>Krycí dvojnásobný silikátový nátěr hladkých betonových povrchů</t>
  </si>
  <si>
    <t>-2081905890</t>
  </si>
  <si>
    <t>Krycí (ochranný ) nátěr omítek dvojnásobný hladkých betonových povrchů nebo povrchů z desek na bázi dřeva (dřevovláknitých apod.) silikátový</t>
  </si>
  <si>
    <t>784</t>
  </si>
  <si>
    <t>Dokončovací práce - malby a tapety</t>
  </si>
  <si>
    <t>784181101</t>
  </si>
  <si>
    <t>Základní akrylátová jednonásobná penetrace podkladu v místnostech výšky do 3,80m</t>
  </si>
  <si>
    <t>-1400647459</t>
  </si>
  <si>
    <t>Penetrace podkladu jednonásobná základní akrylátová v místnostech výšky do 3,80 m</t>
  </si>
  <si>
    <t>2*(0,99+1,37)*1,0*5</t>
  </si>
  <si>
    <t>2*(0,99+1,49)*1,0*5</t>
  </si>
  <si>
    <t>2*(1,16+1,56)*1,0*3</t>
  </si>
  <si>
    <t>2*(2,56+1,5)*1,0*2</t>
  </si>
  <si>
    <t>2*(1,97+1,52)*1,0*2</t>
  </si>
  <si>
    <t>2*(0,99+1,45)*1,0*4*2</t>
  </si>
  <si>
    <t>33</t>
  </si>
  <si>
    <t>784221101</t>
  </si>
  <si>
    <t>Dvojnásobné bílé malby ze směsí za sucha dobře otěruvzdorných v místnostech do 3,80 m</t>
  </si>
  <si>
    <t>1486157653</t>
  </si>
  <si>
    <t>Malby z malířských směsí otěruvzdorných za sucha dvojnásobné, bílé za sucha otěruvzdorné dobře v místnostech výšky do 3,80 m</t>
  </si>
  <si>
    <t>787</t>
  </si>
  <si>
    <t>Dokončovací práce - zasklívání</t>
  </si>
  <si>
    <t>34</t>
  </si>
  <si>
    <t>787600801</t>
  </si>
  <si>
    <t>Vysklívání oken a dveří plochy do 1 m2 skla plochého</t>
  </si>
  <si>
    <t>-425384711</t>
  </si>
  <si>
    <t>Vysklívání oken a dveří skla plochého, plochy do 1 m2</t>
  </si>
  <si>
    <t>T02</t>
  </si>
  <si>
    <t>(0,35*0,96*2+0,8*0,4)*5</t>
  </si>
  <si>
    <t>T03</t>
  </si>
  <si>
    <t>(2*0,35*1,1)*5</t>
  </si>
  <si>
    <t>T04</t>
  </si>
  <si>
    <t>(2*(0,36*0,7+0,35*0,38))*3</t>
  </si>
  <si>
    <t>T05</t>
  </si>
  <si>
    <t>2*(0,4*0,77*2+0,4*0,42*2)*2</t>
  </si>
  <si>
    <t>T06</t>
  </si>
  <si>
    <t>3*(0,4*0,77+0,4*0,35)*2</t>
  </si>
  <si>
    <t>T07</t>
  </si>
  <si>
    <t>2*(0,44*1,1)*4</t>
  </si>
  <si>
    <t>VRN</t>
  </si>
  <si>
    <t>Vedlejší rozpočtové náklady</t>
  </si>
  <si>
    <t>VRN3</t>
  </si>
  <si>
    <t>Zařízení staveniště</t>
  </si>
  <si>
    <t>35</t>
  </si>
  <si>
    <t>030001000</t>
  </si>
  <si>
    <t>1024</t>
  </si>
  <si>
    <t>1932765679</t>
  </si>
  <si>
    <t>VRN9</t>
  </si>
  <si>
    <t>Ostatní náklady</t>
  </si>
  <si>
    <t>36</t>
  </si>
  <si>
    <t>091404000</t>
  </si>
  <si>
    <t>Práce na památkovém objektu</t>
  </si>
  <si>
    <t>-1450429911</t>
  </si>
  <si>
    <t>SO02 - Výměna výkladce</t>
  </si>
  <si>
    <t>536289457</t>
  </si>
  <si>
    <t>T01 - P1, P2, P3, P4</t>
  </si>
  <si>
    <t>(3,25+2*2,7)*2*0,6</t>
  </si>
  <si>
    <t>732235502</t>
  </si>
  <si>
    <t>598174335</t>
  </si>
  <si>
    <t>-655636966</t>
  </si>
  <si>
    <t>3,0*(6,13+1,83)+3,0*5,98</t>
  </si>
  <si>
    <t>-997508731</t>
  </si>
  <si>
    <t>3,25*2,7*2*1</t>
  </si>
  <si>
    <t>493385710</t>
  </si>
  <si>
    <t>1,83*6,7+6,7*6,13+7,29*5,98</t>
  </si>
  <si>
    <t>-518332099</t>
  </si>
  <si>
    <t>968062747</t>
  </si>
  <si>
    <t>Vybourání stěn dřevěných plných, zasklených nebo výkladních pl přes 4 m2</t>
  </si>
  <si>
    <t>-817330790</t>
  </si>
  <si>
    <t>Vybourání dřevěných rámů oken s křídly, dveřních zárubní, vrat, stěn, ostění nebo obkladů stěn plných, zasklených nebo výkladních pevných nebo otevíratelných, plochy přes 4 m2</t>
  </si>
  <si>
    <t>3,25*2,7*2</t>
  </si>
  <si>
    <t>997013211</t>
  </si>
  <si>
    <t>Vnitrostaveništní doprava suti a vybouraných hmot pro budovy v do 6 m ručně</t>
  </si>
  <si>
    <t>574593625</t>
  </si>
  <si>
    <t>Vnitrostaveništní doprava suti a vybouraných hmot vodorovně do 50 m svisle ručně (nošením po schodech) pro budovy a haly výšky do 6 m</t>
  </si>
  <si>
    <t>-676956043</t>
  </si>
  <si>
    <t>-480205291</t>
  </si>
  <si>
    <t>-1723605203</t>
  </si>
  <si>
    <t>576943651</t>
  </si>
  <si>
    <t>-1411969932</t>
  </si>
  <si>
    <t>-1409462053</t>
  </si>
  <si>
    <t>766642RC1-T01</t>
  </si>
  <si>
    <t>T01 - Dřevěné výklady do komerčních prostor 2x3250x2700mm - dub - dle specifikace  - jen dřevěné konstrukce,  bez zasklení</t>
  </si>
  <si>
    <t>-899331126</t>
  </si>
  <si>
    <t>T01 - Dřevěné výklady do komerčních prostor 2x3250x2700mm - dub - dle specifikace - jen dřevěné konstrukce, bez zasklení</t>
  </si>
  <si>
    <t>766642RC2-T01</t>
  </si>
  <si>
    <t>T01 - Dřevěné výklady do komerčních prostor 2x3250x2700mm - dub - dle specifikace - jen skleněné výplně</t>
  </si>
  <si>
    <t>-1618810777</t>
  </si>
  <si>
    <t>-575014205</t>
  </si>
  <si>
    <t>267525747</t>
  </si>
  <si>
    <t>0,25*(2*3,25+2*3*2,7)</t>
  </si>
  <si>
    <t>2068237213</t>
  </si>
  <si>
    <t>1128792302</t>
  </si>
  <si>
    <t>(3,25*2+2,7*2*3)*1,0</t>
  </si>
  <si>
    <t>-1712200745</t>
  </si>
  <si>
    <t>660001804</t>
  </si>
  <si>
    <t>T01</t>
  </si>
  <si>
    <t>1,32*0,3*2+0,6*1,5*2+0,45*1,5</t>
  </si>
  <si>
    <t>787700802</t>
  </si>
  <si>
    <t>Vysklívání výkladců plochy do 3 m2 skla plochého</t>
  </si>
  <si>
    <t>623114173</t>
  </si>
  <si>
    <t>Vysklívání výkladců skla plochého, plochy přes 1 do 3 m2</t>
  </si>
  <si>
    <t>1,35*2,1*2</t>
  </si>
  <si>
    <t>-2012236810</t>
  </si>
  <si>
    <t>1996924057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</si>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</sst>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34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36</v>
      </c>
      <c r="AO17" s="22"/>
      <c r="AP17" s="22"/>
      <c r="AQ17" s="22"/>
      <c r="AR17" s="20"/>
      <c r="BE17" s="31"/>
      <c r="BS17" s="17" t="s">
        <v>37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37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51" customHeight="1">
      <c r="B23" s="21"/>
      <c r="C23" s="22"/>
      <c r="D23" s="22"/>
      <c r="E23" s="36" t="s">
        <v>40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41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42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43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44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45</v>
      </c>
      <c r="E29" s="46"/>
      <c r="F29" s="32" t="s">
        <v>46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>
      <c r="B30" s="45"/>
      <c r="C30" s="46"/>
      <c r="D30" s="46"/>
      <c r="E30" s="46"/>
      <c r="F30" s="32" t="s">
        <v>47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 hidden="1">
      <c r="B31" s="45"/>
      <c r="C31" s="46"/>
      <c r="D31" s="46"/>
      <c r="E31" s="46"/>
      <c r="F31" s="32" t="s">
        <v>48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 hidden="1">
      <c r="B32" s="45"/>
      <c r="C32" s="46"/>
      <c r="D32" s="46"/>
      <c r="E32" s="46"/>
      <c r="F32" s="32" t="s">
        <v>49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44" s="2" customFormat="1" ht="14.4" customHeight="1" hidden="1">
      <c r="B33" s="45"/>
      <c r="C33" s="46"/>
      <c r="D33" s="46"/>
      <c r="E33" s="46"/>
      <c r="F33" s="32" t="s">
        <v>50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</row>
    <row r="34" spans="2:44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</row>
    <row r="35" spans="2:44" s="1" customFormat="1" ht="25.9" customHeight="1">
      <c r="B35" s="38"/>
      <c r="C35" s="51"/>
      <c r="D35" s="52" t="s">
        <v>51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52</v>
      </c>
      <c r="U35" s="53"/>
      <c r="V35" s="53"/>
      <c r="W35" s="53"/>
      <c r="X35" s="55" t="s">
        <v>53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6.95" customHeight="1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</row>
    <row r="41" spans="2:44" s="1" customFormat="1" ht="6.95" customHeight="1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</row>
    <row r="42" spans="2:44" s="1" customFormat="1" ht="24.95" customHeight="1">
      <c r="B42" s="38"/>
      <c r="C42" s="23" t="s">
        <v>54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pans="2:44" s="1" customFormat="1" ht="6.95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pans="2:44" s="3" customFormat="1" ht="12" customHeight="1">
      <c r="B44" s="62"/>
      <c r="C44" s="32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201920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</row>
    <row r="45" spans="2:44" s="4" customFormat="1" ht="36.95" customHeight="1"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Zámecké náměstí 46, Frýdek-Místek - výměna oken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</row>
    <row r="46" spans="2:44" s="1" customFormat="1" ht="6.95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pans="2:44" s="1" customFormat="1" ht="12" customHeight="1">
      <c r="B47" s="38"/>
      <c r="C47" s="32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23</v>
      </c>
      <c r="AJ47" s="39"/>
      <c r="AK47" s="39"/>
      <c r="AL47" s="39"/>
      <c r="AM47" s="71" t="str">
        <f>IF(AN8="","",AN8)</f>
        <v>6. 8. 2019</v>
      </c>
      <c r="AN47" s="71"/>
      <c r="AO47" s="39"/>
      <c r="AP47" s="39"/>
      <c r="AQ47" s="39"/>
      <c r="AR47" s="43"/>
    </row>
    <row r="48" spans="2:44" s="1" customFormat="1" ht="6.95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pans="2:56" s="1" customFormat="1" ht="15.15" customHeight="1">
      <c r="B49" s="38"/>
      <c r="C49" s="32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Statutární město Frýdek-Místek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33</v>
      </c>
      <c r="AJ49" s="39"/>
      <c r="AK49" s="39"/>
      <c r="AL49" s="39"/>
      <c r="AM49" s="72" t="str">
        <f>IF(E17="","",E17)</f>
        <v>CONSTRUCTUS s.r.o.</v>
      </c>
      <c r="AN49" s="63"/>
      <c r="AO49" s="63"/>
      <c r="AP49" s="63"/>
      <c r="AQ49" s="39"/>
      <c r="AR49" s="43"/>
      <c r="AS49" s="73" t="s">
        <v>55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</row>
    <row r="50" spans="2:56" s="1" customFormat="1" ht="15.15" customHeight="1">
      <c r="B50" s="38"/>
      <c r="C50" s="32" t="s">
        <v>31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38</v>
      </c>
      <c r="AJ50" s="39"/>
      <c r="AK50" s="39"/>
      <c r="AL50" s="39"/>
      <c r="AM50" s="72" t="str">
        <f>IF(E20="","",E20)</f>
        <v xml:space="preserve"> 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pans="2:56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</row>
    <row r="52" spans="2:56" s="1" customFormat="1" ht="29.25" customHeight="1">
      <c r="B52" s="38"/>
      <c r="C52" s="85" t="s">
        <v>56</v>
      </c>
      <c r="D52" s="86"/>
      <c r="E52" s="86"/>
      <c r="F52" s="86"/>
      <c r="G52" s="86"/>
      <c r="H52" s="87"/>
      <c r="I52" s="88" t="s">
        <v>57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58</v>
      </c>
      <c r="AH52" s="86"/>
      <c r="AI52" s="86"/>
      <c r="AJ52" s="86"/>
      <c r="AK52" s="86"/>
      <c r="AL52" s="86"/>
      <c r="AM52" s="86"/>
      <c r="AN52" s="88" t="s">
        <v>59</v>
      </c>
      <c r="AO52" s="86"/>
      <c r="AP52" s="86"/>
      <c r="AQ52" s="90" t="s">
        <v>60</v>
      </c>
      <c r="AR52" s="43"/>
      <c r="AS52" s="91" t="s">
        <v>61</v>
      </c>
      <c r="AT52" s="92" t="s">
        <v>62</v>
      </c>
      <c r="AU52" s="92" t="s">
        <v>63</v>
      </c>
      <c r="AV52" s="92" t="s">
        <v>64</v>
      </c>
      <c r="AW52" s="92" t="s">
        <v>65</v>
      </c>
      <c r="AX52" s="92" t="s">
        <v>66</v>
      </c>
      <c r="AY52" s="92" t="s">
        <v>67</v>
      </c>
      <c r="AZ52" s="92" t="s">
        <v>68</v>
      </c>
      <c r="BA52" s="92" t="s">
        <v>69</v>
      </c>
      <c r="BB52" s="92" t="s">
        <v>70</v>
      </c>
      <c r="BC52" s="92" t="s">
        <v>71</v>
      </c>
      <c r="BD52" s="93" t="s">
        <v>72</v>
      </c>
    </row>
    <row r="53" spans="2:56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</row>
    <row r="54" spans="2:90" s="5" customFormat="1" ht="32.4" customHeight="1">
      <c r="B54" s="97"/>
      <c r="C54" s="98" t="s">
        <v>73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ROUND(SUM(AG55:AG56),2)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ROUND(SUM(AS55:AS56),2)</f>
        <v>0</v>
      </c>
      <c r="AT54" s="105">
        <f>ROUND(SUM(AV54:AW54),2)</f>
        <v>0</v>
      </c>
      <c r="AU54" s="106">
        <f>ROUND(SUM(AU55:AU56),5)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ROUND(SUM(AZ55:AZ56),2)</f>
        <v>0</v>
      </c>
      <c r="BA54" s="105">
        <f>ROUND(SUM(BA55:BA56),2)</f>
        <v>0</v>
      </c>
      <c r="BB54" s="105">
        <f>ROUND(SUM(BB55:BB56),2)</f>
        <v>0</v>
      </c>
      <c r="BC54" s="105">
        <f>ROUND(SUM(BC55:BC56),2)</f>
        <v>0</v>
      </c>
      <c r="BD54" s="107">
        <f>ROUND(SUM(BD55:BD56),2)</f>
        <v>0</v>
      </c>
      <c r="BS54" s="108" t="s">
        <v>74</v>
      </c>
      <c r="BT54" s="108" t="s">
        <v>75</v>
      </c>
      <c r="BU54" s="109" t="s">
        <v>76</v>
      </c>
      <c r="BV54" s="108" t="s">
        <v>77</v>
      </c>
      <c r="BW54" s="108" t="s">
        <v>5</v>
      </c>
      <c r="BX54" s="108" t="s">
        <v>78</v>
      </c>
      <c r="CL54" s="108" t="s">
        <v>19</v>
      </c>
    </row>
    <row r="55" spans="1:91" s="6" customFormat="1" ht="16.5" customHeight="1">
      <c r="A55" s="110" t="s">
        <v>79</v>
      </c>
      <c r="B55" s="111"/>
      <c r="C55" s="112"/>
      <c r="D55" s="113" t="s">
        <v>80</v>
      </c>
      <c r="E55" s="113"/>
      <c r="F55" s="113"/>
      <c r="G55" s="113"/>
      <c r="H55" s="113"/>
      <c r="I55" s="114"/>
      <c r="J55" s="113" t="s">
        <v>81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'SO01 - Výměna oken'!J30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82</v>
      </c>
      <c r="AR55" s="117"/>
      <c r="AS55" s="118">
        <v>0</v>
      </c>
      <c r="AT55" s="119">
        <f>ROUND(SUM(AV55:AW55),2)</f>
        <v>0</v>
      </c>
      <c r="AU55" s="120">
        <f>'SO01 - Výměna oken'!P95</f>
        <v>0</v>
      </c>
      <c r="AV55" s="119">
        <f>'SO01 - Výměna oken'!J33</f>
        <v>0</v>
      </c>
      <c r="AW55" s="119">
        <f>'SO01 - Výměna oken'!J34</f>
        <v>0</v>
      </c>
      <c r="AX55" s="119">
        <f>'SO01 - Výměna oken'!J35</f>
        <v>0</v>
      </c>
      <c r="AY55" s="119">
        <f>'SO01 - Výměna oken'!J36</f>
        <v>0</v>
      </c>
      <c r="AZ55" s="119">
        <f>'SO01 - Výměna oken'!F33</f>
        <v>0</v>
      </c>
      <c r="BA55" s="119">
        <f>'SO01 - Výměna oken'!F34</f>
        <v>0</v>
      </c>
      <c r="BB55" s="119">
        <f>'SO01 - Výměna oken'!F35</f>
        <v>0</v>
      </c>
      <c r="BC55" s="119">
        <f>'SO01 - Výměna oken'!F36</f>
        <v>0</v>
      </c>
      <c r="BD55" s="121">
        <f>'SO01 - Výměna oken'!F37</f>
        <v>0</v>
      </c>
      <c r="BT55" s="122" t="s">
        <v>83</v>
      </c>
      <c r="BV55" s="122" t="s">
        <v>77</v>
      </c>
      <c r="BW55" s="122" t="s">
        <v>84</v>
      </c>
      <c r="BX55" s="122" t="s">
        <v>5</v>
      </c>
      <c r="CL55" s="122" t="s">
        <v>19</v>
      </c>
      <c r="CM55" s="122" t="s">
        <v>83</v>
      </c>
    </row>
    <row r="56" spans="1:91" s="6" customFormat="1" ht="16.5" customHeight="1">
      <c r="A56" s="110" t="s">
        <v>79</v>
      </c>
      <c r="B56" s="111"/>
      <c r="C56" s="112"/>
      <c r="D56" s="113" t="s">
        <v>85</v>
      </c>
      <c r="E56" s="113"/>
      <c r="F56" s="113"/>
      <c r="G56" s="113"/>
      <c r="H56" s="113"/>
      <c r="I56" s="114"/>
      <c r="J56" s="113" t="s">
        <v>86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'SO02 - Výměna výkladce'!J30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82</v>
      </c>
      <c r="AR56" s="117"/>
      <c r="AS56" s="123">
        <v>0</v>
      </c>
      <c r="AT56" s="124">
        <f>ROUND(SUM(AV56:AW56),2)</f>
        <v>0</v>
      </c>
      <c r="AU56" s="125">
        <f>'SO02 - Výměna výkladce'!P93</f>
        <v>0</v>
      </c>
      <c r="AV56" s="124">
        <f>'SO02 - Výměna výkladce'!J33</f>
        <v>0</v>
      </c>
      <c r="AW56" s="124">
        <f>'SO02 - Výměna výkladce'!J34</f>
        <v>0</v>
      </c>
      <c r="AX56" s="124">
        <f>'SO02 - Výměna výkladce'!J35</f>
        <v>0</v>
      </c>
      <c r="AY56" s="124">
        <f>'SO02 - Výměna výkladce'!J36</f>
        <v>0</v>
      </c>
      <c r="AZ56" s="124">
        <f>'SO02 - Výměna výkladce'!F33</f>
        <v>0</v>
      </c>
      <c r="BA56" s="124">
        <f>'SO02 - Výměna výkladce'!F34</f>
        <v>0</v>
      </c>
      <c r="BB56" s="124">
        <f>'SO02 - Výměna výkladce'!F35</f>
        <v>0</v>
      </c>
      <c r="BC56" s="124">
        <f>'SO02 - Výměna výkladce'!F36</f>
        <v>0</v>
      </c>
      <c r="BD56" s="126">
        <f>'SO02 - Výměna výkladce'!F37</f>
        <v>0</v>
      </c>
      <c r="BT56" s="122" t="s">
        <v>83</v>
      </c>
      <c r="BV56" s="122" t="s">
        <v>77</v>
      </c>
      <c r="BW56" s="122" t="s">
        <v>87</v>
      </c>
      <c r="BX56" s="122" t="s">
        <v>5</v>
      </c>
      <c r="CL56" s="122" t="s">
        <v>19</v>
      </c>
      <c r="CM56" s="122" t="s">
        <v>83</v>
      </c>
    </row>
    <row r="57" spans="2:44" s="1" customFormat="1" ht="30" customHeight="1"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3"/>
    </row>
    <row r="58" spans="2:44" s="1" customFormat="1" ht="6.95" customHeight="1"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43"/>
    </row>
  </sheetData>
  <sheetProtection password="CC35" sheet="1" objects="1" scenarios="1" formatColumns="0" formatRows="0"/>
  <mergeCells count="4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SO01 - Výměna oken'!C2" display="/"/>
    <hyperlink ref="A56" location="'SO02 - Výměna výklad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0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84</v>
      </c>
    </row>
    <row r="3" spans="2:46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spans="2:46" ht="24.95" customHeight="1">
      <c r="B4" s="20"/>
      <c r="D4" s="131" t="s">
        <v>88</v>
      </c>
      <c r="L4" s="20"/>
      <c r="M4" s="132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3" t="s">
        <v>16</v>
      </c>
      <c r="L6" s="20"/>
    </row>
    <row r="7" spans="2:12" ht="16.5" customHeight="1">
      <c r="B7" s="20"/>
      <c r="E7" s="134" t="str">
        <f>'Rekapitulace stavby'!K6</f>
        <v>Zámecké náměstí 46, Frýdek-Místek - výměna oken</v>
      </c>
      <c r="F7" s="133"/>
      <c r="G7" s="133"/>
      <c r="H7" s="133"/>
      <c r="L7" s="20"/>
    </row>
    <row r="8" spans="2:12" s="1" customFormat="1" ht="12" customHeight="1">
      <c r="B8" s="43"/>
      <c r="D8" s="133" t="s">
        <v>89</v>
      </c>
      <c r="I8" s="135"/>
      <c r="L8" s="43"/>
    </row>
    <row r="9" spans="2:12" s="1" customFormat="1" ht="36.95" customHeight="1">
      <c r="B9" s="43"/>
      <c r="E9" s="136" t="s">
        <v>90</v>
      </c>
      <c r="F9" s="1"/>
      <c r="G9" s="1"/>
      <c r="H9" s="1"/>
      <c r="I9" s="135"/>
      <c r="L9" s="43"/>
    </row>
    <row r="10" spans="2:12" s="1" customFormat="1" ht="12">
      <c r="B10" s="43"/>
      <c r="I10" s="135"/>
      <c r="L10" s="43"/>
    </row>
    <row r="11" spans="2:12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pans="2: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6. 8. 2019</v>
      </c>
      <c r="L12" s="43"/>
    </row>
    <row r="13" spans="2:12" s="1" customFormat="1" ht="10.8" customHeight="1">
      <c r="B13" s="43"/>
      <c r="I13" s="135"/>
      <c r="L13" s="43"/>
    </row>
    <row r="14" spans="2:12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pans="2:12" s="1" customFormat="1" ht="18" customHeight="1">
      <c r="B15" s="43"/>
      <c r="E15" s="137" t="s">
        <v>28</v>
      </c>
      <c r="I15" s="138" t="s">
        <v>29</v>
      </c>
      <c r="J15" s="137" t="s">
        <v>30</v>
      </c>
      <c r="L15" s="43"/>
    </row>
    <row r="16" spans="2:12" s="1" customFormat="1" ht="6.95" customHeight="1">
      <c r="B16" s="43"/>
      <c r="I16" s="135"/>
      <c r="L16" s="43"/>
    </row>
    <row r="17" spans="2:12" s="1" customFormat="1" ht="12" customHeight="1">
      <c r="B17" s="43"/>
      <c r="D17" s="133" t="s">
        <v>31</v>
      </c>
      <c r="I17" s="138" t="s">
        <v>26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5"/>
      <c r="L19" s="43"/>
    </row>
    <row r="20" spans="2:12" s="1" customFormat="1" ht="12" customHeight="1">
      <c r="B20" s="43"/>
      <c r="D20" s="133" t="s">
        <v>33</v>
      </c>
      <c r="I20" s="138" t="s">
        <v>26</v>
      </c>
      <c r="J20" s="137" t="s">
        <v>34</v>
      </c>
      <c r="L20" s="43"/>
    </row>
    <row r="21" spans="2:12" s="1" customFormat="1" ht="18" customHeight="1">
      <c r="B21" s="43"/>
      <c r="E21" s="137" t="s">
        <v>35</v>
      </c>
      <c r="I21" s="138" t="s">
        <v>29</v>
      </c>
      <c r="J21" s="137" t="s">
        <v>36</v>
      </c>
      <c r="L21" s="43"/>
    </row>
    <row r="22" spans="2:12" s="1" customFormat="1" ht="6.95" customHeight="1">
      <c r="B22" s="43"/>
      <c r="I22" s="135"/>
      <c r="L22" s="43"/>
    </row>
    <row r="23" spans="2:12" s="1" customFormat="1" ht="12" customHeight="1">
      <c r="B23" s="43"/>
      <c r="D23" s="133" t="s">
        <v>38</v>
      </c>
      <c r="I23" s="138" t="s">
        <v>26</v>
      </c>
      <c r="J23" s="137" t="str">
        <f>IF('Rekapitulace stavby'!AN19="","",'Rekapitulace stavby'!AN19)</f>
        <v/>
      </c>
      <c r="L23" s="43"/>
    </row>
    <row r="24" spans="2:12" s="1" customFormat="1" ht="18" customHeight="1">
      <c r="B24" s="43"/>
      <c r="E24" s="137" t="str">
        <f>IF('Rekapitulace stavby'!E20="","",'Rekapitulace stavby'!E20)</f>
        <v xml:space="preserve"> </v>
      </c>
      <c r="I24" s="138" t="s">
        <v>29</v>
      </c>
      <c r="J24" s="137" t="str">
        <f>IF('Rekapitulace stavby'!AN20="","",'Rekapitulace stavby'!AN20)</f>
        <v/>
      </c>
      <c r="L24" s="43"/>
    </row>
    <row r="25" spans="2:12" s="1" customFormat="1" ht="6.95" customHeight="1">
      <c r="B25" s="43"/>
      <c r="I25" s="135"/>
      <c r="L25" s="43"/>
    </row>
    <row r="26" spans="2:12" s="1" customFormat="1" ht="12" customHeight="1">
      <c r="B26" s="43"/>
      <c r="D26" s="133" t="s">
        <v>39</v>
      </c>
      <c r="I26" s="135"/>
      <c r="L26" s="43"/>
    </row>
    <row r="27" spans="2:12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pans="2:12" s="1" customFormat="1" ht="6.95" customHeight="1">
      <c r="B28" s="43"/>
      <c r="I28" s="135"/>
      <c r="L28" s="43"/>
    </row>
    <row r="29" spans="2:12" s="1" customFormat="1" ht="6.95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pans="2:12" s="1" customFormat="1" ht="25.4" customHeight="1">
      <c r="B30" s="43"/>
      <c r="D30" s="144" t="s">
        <v>41</v>
      </c>
      <c r="I30" s="135"/>
      <c r="J30" s="145">
        <f>ROUND(J95,2)</f>
        <v>0</v>
      </c>
      <c r="L30" s="43"/>
    </row>
    <row r="31" spans="2:12" s="1" customFormat="1" ht="6.95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pans="2:12" s="1" customFormat="1" ht="14.4" customHeight="1">
      <c r="B32" s="43"/>
      <c r="F32" s="146" t="s">
        <v>43</v>
      </c>
      <c r="I32" s="147" t="s">
        <v>42</v>
      </c>
      <c r="J32" s="146" t="s">
        <v>44</v>
      </c>
      <c r="L32" s="43"/>
    </row>
    <row r="33" spans="2:12" s="1" customFormat="1" ht="14.4" customHeight="1">
      <c r="B33" s="43"/>
      <c r="D33" s="148" t="s">
        <v>45</v>
      </c>
      <c r="E33" s="133" t="s">
        <v>46</v>
      </c>
      <c r="F33" s="149">
        <f>ROUND((SUM(BE95:BE299)),2)</f>
        <v>0</v>
      </c>
      <c r="I33" s="150">
        <v>0.21</v>
      </c>
      <c r="J33" s="149">
        <f>ROUND(((SUM(BE95:BE299))*I33),2)</f>
        <v>0</v>
      </c>
      <c r="L33" s="43"/>
    </row>
    <row r="34" spans="2:12" s="1" customFormat="1" ht="14.4" customHeight="1">
      <c r="B34" s="43"/>
      <c r="E34" s="133" t="s">
        <v>47</v>
      </c>
      <c r="F34" s="149">
        <f>ROUND((SUM(BF95:BF299)),2)</f>
        <v>0</v>
      </c>
      <c r="I34" s="150">
        <v>0.15</v>
      </c>
      <c r="J34" s="149">
        <f>ROUND(((SUM(BF95:BF299))*I34),2)</f>
        <v>0</v>
      </c>
      <c r="L34" s="43"/>
    </row>
    <row r="35" spans="2:12" s="1" customFormat="1" ht="14.4" customHeight="1" hidden="1">
      <c r="B35" s="43"/>
      <c r="E35" s="133" t="s">
        <v>48</v>
      </c>
      <c r="F35" s="149">
        <f>ROUND((SUM(BG95:BG299)),2)</f>
        <v>0</v>
      </c>
      <c r="I35" s="150">
        <v>0.21</v>
      </c>
      <c r="J35" s="149">
        <f>0</f>
        <v>0</v>
      </c>
      <c r="L35" s="43"/>
    </row>
    <row r="36" spans="2:12" s="1" customFormat="1" ht="14.4" customHeight="1" hidden="1">
      <c r="B36" s="43"/>
      <c r="E36" s="133" t="s">
        <v>49</v>
      </c>
      <c r="F36" s="149">
        <f>ROUND((SUM(BH95:BH299)),2)</f>
        <v>0</v>
      </c>
      <c r="I36" s="150">
        <v>0.15</v>
      </c>
      <c r="J36" s="149">
        <f>0</f>
        <v>0</v>
      </c>
      <c r="L36" s="43"/>
    </row>
    <row r="37" spans="2:12" s="1" customFormat="1" ht="14.4" customHeight="1" hidden="1">
      <c r="B37" s="43"/>
      <c r="E37" s="133" t="s">
        <v>50</v>
      </c>
      <c r="F37" s="149">
        <f>ROUND((SUM(BI95:BI299)),2)</f>
        <v>0</v>
      </c>
      <c r="I37" s="150">
        <v>0</v>
      </c>
      <c r="J37" s="149">
        <f>0</f>
        <v>0</v>
      </c>
      <c r="L37" s="43"/>
    </row>
    <row r="38" spans="2:12" s="1" customFormat="1" ht="6.95" customHeight="1">
      <c r="B38" s="43"/>
      <c r="I38" s="135"/>
      <c r="L38" s="43"/>
    </row>
    <row r="39" spans="2:12" s="1" customFormat="1" ht="25.4" customHeight="1">
      <c r="B39" s="43"/>
      <c r="C39" s="151"/>
      <c r="D39" s="152" t="s">
        <v>51</v>
      </c>
      <c r="E39" s="153"/>
      <c r="F39" s="153"/>
      <c r="G39" s="154" t="s">
        <v>52</v>
      </c>
      <c r="H39" s="155" t="s">
        <v>53</v>
      </c>
      <c r="I39" s="156"/>
      <c r="J39" s="157">
        <f>SUM(J30:J37)</f>
        <v>0</v>
      </c>
      <c r="K39" s="158"/>
      <c r="L39" s="43"/>
    </row>
    <row r="40" spans="2:12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pans="2:12" s="1" customFormat="1" ht="6.95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pans="2:12" s="1" customFormat="1" ht="24.95" customHeight="1">
      <c r="B45" s="38"/>
      <c r="C45" s="23" t="s">
        <v>91</v>
      </c>
      <c r="D45" s="39"/>
      <c r="E45" s="39"/>
      <c r="F45" s="39"/>
      <c r="G45" s="39"/>
      <c r="H45" s="39"/>
      <c r="I45" s="135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pans="2:12" s="1" customFormat="1" ht="16.5" customHeight="1">
      <c r="B48" s="38"/>
      <c r="C48" s="39"/>
      <c r="D48" s="39"/>
      <c r="E48" s="165" t="str">
        <f>E7</f>
        <v>Zámecké náměstí 46, Frýdek-Místek - výměna oken</v>
      </c>
      <c r="F48" s="32"/>
      <c r="G48" s="32"/>
      <c r="H48" s="32"/>
      <c r="I48" s="135"/>
      <c r="J48" s="39"/>
      <c r="K48" s="39"/>
      <c r="L48" s="43"/>
    </row>
    <row r="49" spans="2:12" s="1" customFormat="1" ht="12" customHeight="1">
      <c r="B49" s="38"/>
      <c r="C49" s="32" t="s">
        <v>89</v>
      </c>
      <c r="D49" s="39"/>
      <c r="E49" s="39"/>
      <c r="F49" s="39"/>
      <c r="G49" s="39"/>
      <c r="H49" s="39"/>
      <c r="I49" s="135"/>
      <c r="J49" s="39"/>
      <c r="K49" s="39"/>
      <c r="L49" s="43"/>
    </row>
    <row r="50" spans="2:12" s="1" customFormat="1" ht="16.5" customHeight="1">
      <c r="B50" s="38"/>
      <c r="C50" s="39"/>
      <c r="D50" s="39"/>
      <c r="E50" s="68" t="str">
        <f>E9</f>
        <v>SO01 - Výměna oken</v>
      </c>
      <c r="F50" s="39"/>
      <c r="G50" s="39"/>
      <c r="H50" s="39"/>
      <c r="I50" s="135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pans="2:12" s="1" customFormat="1" ht="12" customHeight="1">
      <c r="B52" s="38"/>
      <c r="C52" s="32" t="s">
        <v>21</v>
      </c>
      <c r="D52" s="39"/>
      <c r="E52" s="39"/>
      <c r="F52" s="27" t="str">
        <f>F12</f>
        <v xml:space="preserve"> </v>
      </c>
      <c r="G52" s="39"/>
      <c r="H52" s="39"/>
      <c r="I52" s="138" t="s">
        <v>23</v>
      </c>
      <c r="J52" s="71" t="str">
        <f>IF(J12="","",J12)</f>
        <v>6. 8. 2019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pans="2:12" s="1" customFormat="1" ht="27.9" customHeight="1">
      <c r="B54" s="38"/>
      <c r="C54" s="32" t="s">
        <v>25</v>
      </c>
      <c r="D54" s="39"/>
      <c r="E54" s="39"/>
      <c r="F54" s="27" t="str">
        <f>E15</f>
        <v>Statutární město Frýdek-Místek</v>
      </c>
      <c r="G54" s="39"/>
      <c r="H54" s="39"/>
      <c r="I54" s="138" t="s">
        <v>33</v>
      </c>
      <c r="J54" s="36" t="str">
        <f>E21</f>
        <v>CONSTRUCTUS s.r.o.</v>
      </c>
      <c r="K54" s="39"/>
      <c r="L54" s="43"/>
    </row>
    <row r="55" spans="2:12" s="1" customFormat="1" ht="15.15" customHeight="1">
      <c r="B55" s="38"/>
      <c r="C55" s="32" t="s">
        <v>31</v>
      </c>
      <c r="D55" s="39"/>
      <c r="E55" s="39"/>
      <c r="F55" s="27" t="str">
        <f>IF(E18="","",E18)</f>
        <v>Vyplň údaj</v>
      </c>
      <c r="G55" s="39"/>
      <c r="H55" s="39"/>
      <c r="I55" s="138" t="s">
        <v>38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pans="2:12" s="1" customFormat="1" ht="29.25" customHeight="1">
      <c r="B57" s="38"/>
      <c r="C57" s="166" t="s">
        <v>92</v>
      </c>
      <c r="D57" s="167"/>
      <c r="E57" s="167"/>
      <c r="F57" s="167"/>
      <c r="G57" s="167"/>
      <c r="H57" s="167"/>
      <c r="I57" s="168"/>
      <c r="J57" s="169" t="s">
        <v>93</v>
      </c>
      <c r="K57" s="167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pans="2:47" s="1" customFormat="1" ht="22.8" customHeight="1">
      <c r="B59" s="38"/>
      <c r="C59" s="170" t="s">
        <v>73</v>
      </c>
      <c r="D59" s="39"/>
      <c r="E59" s="39"/>
      <c r="F59" s="39"/>
      <c r="G59" s="39"/>
      <c r="H59" s="39"/>
      <c r="I59" s="135"/>
      <c r="J59" s="101">
        <f>J95</f>
        <v>0</v>
      </c>
      <c r="K59" s="39"/>
      <c r="L59" s="43"/>
      <c r="AU59" s="17" t="s">
        <v>94</v>
      </c>
    </row>
    <row r="60" spans="2:12" s="8" customFormat="1" ht="24.95" customHeight="1">
      <c r="B60" s="171"/>
      <c r="C60" s="172"/>
      <c r="D60" s="173" t="s">
        <v>95</v>
      </c>
      <c r="E60" s="174"/>
      <c r="F60" s="174"/>
      <c r="G60" s="174"/>
      <c r="H60" s="174"/>
      <c r="I60" s="175"/>
      <c r="J60" s="176">
        <f>J96</f>
        <v>0</v>
      </c>
      <c r="K60" s="172"/>
      <c r="L60" s="177"/>
    </row>
    <row r="61" spans="2:12" s="9" customFormat="1" ht="19.9" customHeight="1">
      <c r="B61" s="178"/>
      <c r="C61" s="179"/>
      <c r="D61" s="180" t="s">
        <v>96</v>
      </c>
      <c r="E61" s="181"/>
      <c r="F61" s="181"/>
      <c r="G61" s="181"/>
      <c r="H61" s="181"/>
      <c r="I61" s="182"/>
      <c r="J61" s="183">
        <f>J97</f>
        <v>0</v>
      </c>
      <c r="K61" s="179"/>
      <c r="L61" s="184"/>
    </row>
    <row r="62" spans="2:12" s="9" customFormat="1" ht="19.9" customHeight="1">
      <c r="B62" s="178"/>
      <c r="C62" s="179"/>
      <c r="D62" s="180" t="s">
        <v>97</v>
      </c>
      <c r="E62" s="181"/>
      <c r="F62" s="181"/>
      <c r="G62" s="181"/>
      <c r="H62" s="181"/>
      <c r="I62" s="182"/>
      <c r="J62" s="183">
        <f>J113</f>
        <v>0</v>
      </c>
      <c r="K62" s="179"/>
      <c r="L62" s="184"/>
    </row>
    <row r="63" spans="2:12" s="9" customFormat="1" ht="19.9" customHeight="1">
      <c r="B63" s="178"/>
      <c r="C63" s="179"/>
      <c r="D63" s="180" t="s">
        <v>98</v>
      </c>
      <c r="E63" s="181"/>
      <c r="F63" s="181"/>
      <c r="G63" s="181"/>
      <c r="H63" s="181"/>
      <c r="I63" s="182"/>
      <c r="J63" s="183">
        <f>J145</f>
        <v>0</v>
      </c>
      <c r="K63" s="179"/>
      <c r="L63" s="184"/>
    </row>
    <row r="64" spans="2:12" s="9" customFormat="1" ht="19.9" customHeight="1">
      <c r="B64" s="178"/>
      <c r="C64" s="179"/>
      <c r="D64" s="180" t="s">
        <v>99</v>
      </c>
      <c r="E64" s="181"/>
      <c r="F64" s="181"/>
      <c r="G64" s="181"/>
      <c r="H64" s="181"/>
      <c r="I64" s="182"/>
      <c r="J64" s="183">
        <f>J184</f>
        <v>0</v>
      </c>
      <c r="K64" s="179"/>
      <c r="L64" s="184"/>
    </row>
    <row r="65" spans="2:12" s="9" customFormat="1" ht="19.9" customHeight="1">
      <c r="B65" s="178"/>
      <c r="C65" s="179"/>
      <c r="D65" s="180" t="s">
        <v>100</v>
      </c>
      <c r="E65" s="181"/>
      <c r="F65" s="181"/>
      <c r="G65" s="181"/>
      <c r="H65" s="181"/>
      <c r="I65" s="182"/>
      <c r="J65" s="183">
        <f>J197</f>
        <v>0</v>
      </c>
      <c r="K65" s="179"/>
      <c r="L65" s="184"/>
    </row>
    <row r="66" spans="2:12" s="8" customFormat="1" ht="24.95" customHeight="1">
      <c r="B66" s="171"/>
      <c r="C66" s="172"/>
      <c r="D66" s="173" t="s">
        <v>101</v>
      </c>
      <c r="E66" s="174"/>
      <c r="F66" s="174"/>
      <c r="G66" s="174"/>
      <c r="H66" s="174"/>
      <c r="I66" s="175"/>
      <c r="J66" s="176">
        <f>J200</f>
        <v>0</v>
      </c>
      <c r="K66" s="172"/>
      <c r="L66" s="177"/>
    </row>
    <row r="67" spans="2:12" s="8" customFormat="1" ht="24.95" customHeight="1">
      <c r="B67" s="171"/>
      <c r="C67" s="172"/>
      <c r="D67" s="173" t="s">
        <v>102</v>
      </c>
      <c r="E67" s="174"/>
      <c r="F67" s="174"/>
      <c r="G67" s="174"/>
      <c r="H67" s="174"/>
      <c r="I67" s="175"/>
      <c r="J67" s="176">
        <f>J203</f>
        <v>0</v>
      </c>
      <c r="K67" s="172"/>
      <c r="L67" s="177"/>
    </row>
    <row r="68" spans="2:12" s="9" customFormat="1" ht="19.9" customHeight="1">
      <c r="B68" s="178"/>
      <c r="C68" s="179"/>
      <c r="D68" s="180" t="s">
        <v>103</v>
      </c>
      <c r="E68" s="181"/>
      <c r="F68" s="181"/>
      <c r="G68" s="181"/>
      <c r="H68" s="181"/>
      <c r="I68" s="182"/>
      <c r="J68" s="183">
        <f>J204</f>
        <v>0</v>
      </c>
      <c r="K68" s="179"/>
      <c r="L68" s="184"/>
    </row>
    <row r="69" spans="2:12" s="9" customFormat="1" ht="19.9" customHeight="1">
      <c r="B69" s="178"/>
      <c r="C69" s="179"/>
      <c r="D69" s="180" t="s">
        <v>104</v>
      </c>
      <c r="E69" s="181"/>
      <c r="F69" s="181"/>
      <c r="G69" s="181"/>
      <c r="H69" s="181"/>
      <c r="I69" s="182"/>
      <c r="J69" s="183">
        <f>J221</f>
        <v>0</v>
      </c>
      <c r="K69" s="179"/>
      <c r="L69" s="184"/>
    </row>
    <row r="70" spans="2:12" s="9" customFormat="1" ht="19.9" customHeight="1">
      <c r="B70" s="178"/>
      <c r="C70" s="179"/>
      <c r="D70" s="180" t="s">
        <v>105</v>
      </c>
      <c r="E70" s="181"/>
      <c r="F70" s="181"/>
      <c r="G70" s="181"/>
      <c r="H70" s="181"/>
      <c r="I70" s="182"/>
      <c r="J70" s="183">
        <f>J254</f>
        <v>0</v>
      </c>
      <c r="K70" s="179"/>
      <c r="L70" s="184"/>
    </row>
    <row r="71" spans="2:12" s="9" customFormat="1" ht="19.9" customHeight="1">
      <c r="B71" s="178"/>
      <c r="C71" s="179"/>
      <c r="D71" s="180" t="s">
        <v>106</v>
      </c>
      <c r="E71" s="181"/>
      <c r="F71" s="181"/>
      <c r="G71" s="181"/>
      <c r="H71" s="181"/>
      <c r="I71" s="182"/>
      <c r="J71" s="183">
        <f>J265</f>
        <v>0</v>
      </c>
      <c r="K71" s="179"/>
      <c r="L71" s="184"/>
    </row>
    <row r="72" spans="2:12" s="9" customFormat="1" ht="19.9" customHeight="1">
      <c r="B72" s="178"/>
      <c r="C72" s="179"/>
      <c r="D72" s="180" t="s">
        <v>107</v>
      </c>
      <c r="E72" s="181"/>
      <c r="F72" s="181"/>
      <c r="G72" s="181"/>
      <c r="H72" s="181"/>
      <c r="I72" s="182"/>
      <c r="J72" s="183">
        <f>J277</f>
        <v>0</v>
      </c>
      <c r="K72" s="179"/>
      <c r="L72" s="184"/>
    </row>
    <row r="73" spans="2:12" s="8" customFormat="1" ht="24.95" customHeight="1">
      <c r="B73" s="171"/>
      <c r="C73" s="172"/>
      <c r="D73" s="173" t="s">
        <v>108</v>
      </c>
      <c r="E73" s="174"/>
      <c r="F73" s="174"/>
      <c r="G73" s="174"/>
      <c r="H73" s="174"/>
      <c r="I73" s="175"/>
      <c r="J73" s="176">
        <f>J293</f>
        <v>0</v>
      </c>
      <c r="K73" s="172"/>
      <c r="L73" s="177"/>
    </row>
    <row r="74" spans="2:12" s="9" customFormat="1" ht="19.9" customHeight="1">
      <c r="B74" s="178"/>
      <c r="C74" s="179"/>
      <c r="D74" s="180" t="s">
        <v>109</v>
      </c>
      <c r="E74" s="181"/>
      <c r="F74" s="181"/>
      <c r="G74" s="181"/>
      <c r="H74" s="181"/>
      <c r="I74" s="182"/>
      <c r="J74" s="183">
        <f>J294</f>
        <v>0</v>
      </c>
      <c r="K74" s="179"/>
      <c r="L74" s="184"/>
    </row>
    <row r="75" spans="2:12" s="9" customFormat="1" ht="19.9" customHeight="1">
      <c r="B75" s="178"/>
      <c r="C75" s="179"/>
      <c r="D75" s="180" t="s">
        <v>110</v>
      </c>
      <c r="E75" s="181"/>
      <c r="F75" s="181"/>
      <c r="G75" s="181"/>
      <c r="H75" s="181"/>
      <c r="I75" s="182"/>
      <c r="J75" s="183">
        <f>J297</f>
        <v>0</v>
      </c>
      <c r="K75" s="179"/>
      <c r="L75" s="184"/>
    </row>
    <row r="76" spans="2:12" s="1" customFormat="1" ht="21.8" customHeight="1"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43"/>
    </row>
    <row r="77" spans="2:12" s="1" customFormat="1" ht="6.95" customHeight="1">
      <c r="B77" s="58"/>
      <c r="C77" s="59"/>
      <c r="D77" s="59"/>
      <c r="E77" s="59"/>
      <c r="F77" s="59"/>
      <c r="G77" s="59"/>
      <c r="H77" s="59"/>
      <c r="I77" s="161"/>
      <c r="J77" s="59"/>
      <c r="K77" s="59"/>
      <c r="L77" s="43"/>
    </row>
    <row r="81" spans="2:12" s="1" customFormat="1" ht="6.95" customHeight="1">
      <c r="B81" s="60"/>
      <c r="C81" s="61"/>
      <c r="D81" s="61"/>
      <c r="E81" s="61"/>
      <c r="F81" s="61"/>
      <c r="G81" s="61"/>
      <c r="H81" s="61"/>
      <c r="I81" s="164"/>
      <c r="J81" s="61"/>
      <c r="K81" s="61"/>
      <c r="L81" s="43"/>
    </row>
    <row r="82" spans="2:12" s="1" customFormat="1" ht="24.95" customHeight="1">
      <c r="B82" s="38"/>
      <c r="C82" s="23" t="s">
        <v>111</v>
      </c>
      <c r="D82" s="39"/>
      <c r="E82" s="39"/>
      <c r="F82" s="39"/>
      <c r="G82" s="39"/>
      <c r="H82" s="39"/>
      <c r="I82" s="135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5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5"/>
      <c r="J84" s="39"/>
      <c r="K84" s="39"/>
      <c r="L84" s="43"/>
    </row>
    <row r="85" spans="2:12" s="1" customFormat="1" ht="16.5" customHeight="1">
      <c r="B85" s="38"/>
      <c r="C85" s="39"/>
      <c r="D85" s="39"/>
      <c r="E85" s="165" t="str">
        <f>E7</f>
        <v>Zámecké náměstí 46, Frýdek-Místek - výměna oken</v>
      </c>
      <c r="F85" s="32"/>
      <c r="G85" s="32"/>
      <c r="H85" s="32"/>
      <c r="I85" s="135"/>
      <c r="J85" s="39"/>
      <c r="K85" s="39"/>
      <c r="L85" s="43"/>
    </row>
    <row r="86" spans="2:12" s="1" customFormat="1" ht="12" customHeight="1">
      <c r="B86" s="38"/>
      <c r="C86" s="32" t="s">
        <v>89</v>
      </c>
      <c r="D86" s="39"/>
      <c r="E86" s="39"/>
      <c r="F86" s="39"/>
      <c r="G86" s="39"/>
      <c r="H86" s="39"/>
      <c r="I86" s="135"/>
      <c r="J86" s="39"/>
      <c r="K86" s="39"/>
      <c r="L86" s="43"/>
    </row>
    <row r="87" spans="2:12" s="1" customFormat="1" ht="16.5" customHeight="1">
      <c r="B87" s="38"/>
      <c r="C87" s="39"/>
      <c r="D87" s="39"/>
      <c r="E87" s="68" t="str">
        <f>E9</f>
        <v>SO01 - Výměna oken</v>
      </c>
      <c r="F87" s="39"/>
      <c r="G87" s="39"/>
      <c r="H87" s="39"/>
      <c r="I87" s="135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5"/>
      <c r="J88" s="39"/>
      <c r="K88" s="39"/>
      <c r="L88" s="43"/>
    </row>
    <row r="89" spans="2:12" s="1" customFormat="1" ht="12" customHeight="1">
      <c r="B89" s="38"/>
      <c r="C89" s="32" t="s">
        <v>21</v>
      </c>
      <c r="D89" s="39"/>
      <c r="E89" s="39"/>
      <c r="F89" s="27" t="str">
        <f>F12</f>
        <v xml:space="preserve"> </v>
      </c>
      <c r="G89" s="39"/>
      <c r="H89" s="39"/>
      <c r="I89" s="138" t="s">
        <v>23</v>
      </c>
      <c r="J89" s="71" t="str">
        <f>IF(J12="","",J12)</f>
        <v>6. 8. 2019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5"/>
      <c r="J90" s="39"/>
      <c r="K90" s="39"/>
      <c r="L90" s="43"/>
    </row>
    <row r="91" spans="2:12" s="1" customFormat="1" ht="27.9" customHeight="1">
      <c r="B91" s="38"/>
      <c r="C91" s="32" t="s">
        <v>25</v>
      </c>
      <c r="D91" s="39"/>
      <c r="E91" s="39"/>
      <c r="F91" s="27" t="str">
        <f>E15</f>
        <v>Statutární město Frýdek-Místek</v>
      </c>
      <c r="G91" s="39"/>
      <c r="H91" s="39"/>
      <c r="I91" s="138" t="s">
        <v>33</v>
      </c>
      <c r="J91" s="36" t="str">
        <f>E21</f>
        <v>CONSTRUCTUS s.r.o.</v>
      </c>
      <c r="K91" s="39"/>
      <c r="L91" s="43"/>
    </row>
    <row r="92" spans="2:12" s="1" customFormat="1" ht="15.15" customHeight="1">
      <c r="B92" s="38"/>
      <c r="C92" s="32" t="s">
        <v>31</v>
      </c>
      <c r="D92" s="39"/>
      <c r="E92" s="39"/>
      <c r="F92" s="27" t="str">
        <f>IF(E18="","",E18)</f>
        <v>Vyplň údaj</v>
      </c>
      <c r="G92" s="39"/>
      <c r="H92" s="39"/>
      <c r="I92" s="138" t="s">
        <v>38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5"/>
      <c r="J93" s="39"/>
      <c r="K93" s="39"/>
      <c r="L93" s="43"/>
    </row>
    <row r="94" spans="2:20" s="10" customFormat="1" ht="29.25" customHeight="1">
      <c r="B94" s="185"/>
      <c r="C94" s="186" t="s">
        <v>112</v>
      </c>
      <c r="D94" s="187" t="s">
        <v>60</v>
      </c>
      <c r="E94" s="187" t="s">
        <v>56</v>
      </c>
      <c r="F94" s="187" t="s">
        <v>57</v>
      </c>
      <c r="G94" s="187" t="s">
        <v>113</v>
      </c>
      <c r="H94" s="187" t="s">
        <v>114</v>
      </c>
      <c r="I94" s="188" t="s">
        <v>115</v>
      </c>
      <c r="J94" s="187" t="s">
        <v>93</v>
      </c>
      <c r="K94" s="189" t="s">
        <v>116</v>
      </c>
      <c r="L94" s="190"/>
      <c r="M94" s="91" t="s">
        <v>19</v>
      </c>
      <c r="N94" s="92" t="s">
        <v>45</v>
      </c>
      <c r="O94" s="92" t="s">
        <v>117</v>
      </c>
      <c r="P94" s="92" t="s">
        <v>118</v>
      </c>
      <c r="Q94" s="92" t="s">
        <v>119</v>
      </c>
      <c r="R94" s="92" t="s">
        <v>120</v>
      </c>
      <c r="S94" s="92" t="s">
        <v>121</v>
      </c>
      <c r="T94" s="93" t="s">
        <v>122</v>
      </c>
    </row>
    <row r="95" spans="2:63" s="1" customFormat="1" ht="22.8" customHeight="1">
      <c r="B95" s="38"/>
      <c r="C95" s="98" t="s">
        <v>123</v>
      </c>
      <c r="D95" s="39"/>
      <c r="E95" s="39"/>
      <c r="F95" s="39"/>
      <c r="G95" s="39"/>
      <c r="H95" s="39"/>
      <c r="I95" s="135"/>
      <c r="J95" s="191">
        <f>BK95</f>
        <v>0</v>
      </c>
      <c r="K95" s="39"/>
      <c r="L95" s="43"/>
      <c r="M95" s="94"/>
      <c r="N95" s="95"/>
      <c r="O95" s="95"/>
      <c r="P95" s="192">
        <f>P96+P200+P203+P293</f>
        <v>0</v>
      </c>
      <c r="Q95" s="95"/>
      <c r="R95" s="192">
        <f>R96+R200+R203+R293</f>
        <v>13.85488813</v>
      </c>
      <c r="S95" s="95"/>
      <c r="T95" s="193">
        <f>T96+T200+T203+T293</f>
        <v>4.374974</v>
      </c>
      <c r="AT95" s="17" t="s">
        <v>74</v>
      </c>
      <c r="AU95" s="17" t="s">
        <v>94</v>
      </c>
      <c r="BK95" s="194">
        <f>BK96+BK200+BK203+BK293</f>
        <v>0</v>
      </c>
    </row>
    <row r="96" spans="2:63" s="11" customFormat="1" ht="25.9" customHeight="1">
      <c r="B96" s="195"/>
      <c r="C96" s="196"/>
      <c r="D96" s="197" t="s">
        <v>74</v>
      </c>
      <c r="E96" s="198" t="s">
        <v>124</v>
      </c>
      <c r="F96" s="198" t="s">
        <v>125</v>
      </c>
      <c r="G96" s="196"/>
      <c r="H96" s="196"/>
      <c r="I96" s="199"/>
      <c r="J96" s="200">
        <f>BK96</f>
        <v>0</v>
      </c>
      <c r="K96" s="196"/>
      <c r="L96" s="201"/>
      <c r="M96" s="202"/>
      <c r="N96" s="203"/>
      <c r="O96" s="203"/>
      <c r="P96" s="204">
        <f>P97+P113+P145+P184+P197</f>
        <v>0</v>
      </c>
      <c r="Q96" s="203"/>
      <c r="R96" s="204">
        <f>R97+R113+R145+R184+R197</f>
        <v>13.636243080000002</v>
      </c>
      <c r="S96" s="203"/>
      <c r="T96" s="205">
        <f>T97+T113+T145+T184+T197</f>
        <v>4.082272</v>
      </c>
      <c r="AR96" s="206" t="s">
        <v>83</v>
      </c>
      <c r="AT96" s="207" t="s">
        <v>74</v>
      </c>
      <c r="AU96" s="207" t="s">
        <v>75</v>
      </c>
      <c r="AY96" s="206" t="s">
        <v>126</v>
      </c>
      <c r="BK96" s="208">
        <f>BK97+BK113+BK145+BK184+BK197</f>
        <v>0</v>
      </c>
    </row>
    <row r="97" spans="2:63" s="11" customFormat="1" ht="22.8" customHeight="1">
      <c r="B97" s="195"/>
      <c r="C97" s="196"/>
      <c r="D97" s="197" t="s">
        <v>74</v>
      </c>
      <c r="E97" s="209" t="s">
        <v>127</v>
      </c>
      <c r="F97" s="209" t="s">
        <v>128</v>
      </c>
      <c r="G97" s="196"/>
      <c r="H97" s="196"/>
      <c r="I97" s="199"/>
      <c r="J97" s="210">
        <f>BK97</f>
        <v>0</v>
      </c>
      <c r="K97" s="196"/>
      <c r="L97" s="201"/>
      <c r="M97" s="202"/>
      <c r="N97" s="203"/>
      <c r="O97" s="203"/>
      <c r="P97" s="204">
        <f>SUM(P98:P112)</f>
        <v>0</v>
      </c>
      <c r="Q97" s="203"/>
      <c r="R97" s="204">
        <f>SUM(R98:R112)</f>
        <v>12.870865720000001</v>
      </c>
      <c r="S97" s="203"/>
      <c r="T97" s="205">
        <f>SUM(T98:T112)</f>
        <v>0</v>
      </c>
      <c r="AR97" s="206" t="s">
        <v>83</v>
      </c>
      <c r="AT97" s="207" t="s">
        <v>74</v>
      </c>
      <c r="AU97" s="207" t="s">
        <v>83</v>
      </c>
      <c r="AY97" s="206" t="s">
        <v>126</v>
      </c>
      <c r="BK97" s="208">
        <f>SUM(BK98:BK112)</f>
        <v>0</v>
      </c>
    </row>
    <row r="98" spans="2:65" s="1" customFormat="1" ht="16.5" customHeight="1">
      <c r="B98" s="38"/>
      <c r="C98" s="211" t="s">
        <v>83</v>
      </c>
      <c r="D98" s="211" t="s">
        <v>129</v>
      </c>
      <c r="E98" s="212" t="s">
        <v>130</v>
      </c>
      <c r="F98" s="213" t="s">
        <v>131</v>
      </c>
      <c r="G98" s="214" t="s">
        <v>132</v>
      </c>
      <c r="H98" s="215">
        <v>48.164</v>
      </c>
      <c r="I98" s="216"/>
      <c r="J98" s="217">
        <f>ROUND(I98*H98,2)</f>
        <v>0</v>
      </c>
      <c r="K98" s="213" t="s">
        <v>133</v>
      </c>
      <c r="L98" s="43"/>
      <c r="M98" s="218" t="s">
        <v>19</v>
      </c>
      <c r="N98" s="219" t="s">
        <v>47</v>
      </c>
      <c r="O98" s="83"/>
      <c r="P98" s="220">
        <f>O98*H98</f>
        <v>0</v>
      </c>
      <c r="Q98" s="220">
        <v>0.26723</v>
      </c>
      <c r="R98" s="220">
        <f>Q98*H98</f>
        <v>12.870865720000001</v>
      </c>
      <c r="S98" s="220">
        <v>0</v>
      </c>
      <c r="T98" s="221">
        <f>S98*H98</f>
        <v>0</v>
      </c>
      <c r="AR98" s="222" t="s">
        <v>134</v>
      </c>
      <c r="AT98" s="222" t="s">
        <v>129</v>
      </c>
      <c r="AU98" s="222" t="s">
        <v>135</v>
      </c>
      <c r="AY98" s="17" t="s">
        <v>126</v>
      </c>
      <c r="BE98" s="223">
        <f>IF(N98="základní",J98,0)</f>
        <v>0</v>
      </c>
      <c r="BF98" s="223">
        <f>IF(N98="snížená",J98,0)</f>
        <v>0</v>
      </c>
      <c r="BG98" s="223">
        <f>IF(N98="zákl. přenesená",J98,0)</f>
        <v>0</v>
      </c>
      <c r="BH98" s="223">
        <f>IF(N98="sníž. přenesená",J98,0)</f>
        <v>0</v>
      </c>
      <c r="BI98" s="223">
        <f>IF(N98="nulová",J98,0)</f>
        <v>0</v>
      </c>
      <c r="BJ98" s="17" t="s">
        <v>135</v>
      </c>
      <c r="BK98" s="223">
        <f>ROUND(I98*H98,2)</f>
        <v>0</v>
      </c>
      <c r="BL98" s="17" t="s">
        <v>134</v>
      </c>
      <c r="BM98" s="222" t="s">
        <v>136</v>
      </c>
    </row>
    <row r="99" spans="2:47" s="1" customFormat="1" ht="12">
      <c r="B99" s="38"/>
      <c r="C99" s="39"/>
      <c r="D99" s="224" t="s">
        <v>137</v>
      </c>
      <c r="E99" s="39"/>
      <c r="F99" s="225" t="s">
        <v>138</v>
      </c>
      <c r="G99" s="39"/>
      <c r="H99" s="39"/>
      <c r="I99" s="135"/>
      <c r="J99" s="39"/>
      <c r="K99" s="39"/>
      <c r="L99" s="43"/>
      <c r="M99" s="226"/>
      <c r="N99" s="83"/>
      <c r="O99" s="83"/>
      <c r="P99" s="83"/>
      <c r="Q99" s="83"/>
      <c r="R99" s="83"/>
      <c r="S99" s="83"/>
      <c r="T99" s="84"/>
      <c r="AT99" s="17" t="s">
        <v>137</v>
      </c>
      <c r="AU99" s="17" t="s">
        <v>135</v>
      </c>
    </row>
    <row r="100" spans="2:51" s="12" customFormat="1" ht="12">
      <c r="B100" s="227"/>
      <c r="C100" s="228"/>
      <c r="D100" s="224" t="s">
        <v>139</v>
      </c>
      <c r="E100" s="229" t="s">
        <v>19</v>
      </c>
      <c r="F100" s="230" t="s">
        <v>140</v>
      </c>
      <c r="G100" s="228"/>
      <c r="H100" s="229" t="s">
        <v>19</v>
      </c>
      <c r="I100" s="231"/>
      <c r="J100" s="228"/>
      <c r="K100" s="228"/>
      <c r="L100" s="232"/>
      <c r="M100" s="233"/>
      <c r="N100" s="234"/>
      <c r="O100" s="234"/>
      <c r="P100" s="234"/>
      <c r="Q100" s="234"/>
      <c r="R100" s="234"/>
      <c r="S100" s="234"/>
      <c r="T100" s="235"/>
      <c r="AT100" s="236" t="s">
        <v>139</v>
      </c>
      <c r="AU100" s="236" t="s">
        <v>135</v>
      </c>
      <c r="AV100" s="12" t="s">
        <v>83</v>
      </c>
      <c r="AW100" s="12" t="s">
        <v>37</v>
      </c>
      <c r="AX100" s="12" t="s">
        <v>75</v>
      </c>
      <c r="AY100" s="236" t="s">
        <v>126</v>
      </c>
    </row>
    <row r="101" spans="2:51" s="13" customFormat="1" ht="12">
      <c r="B101" s="237"/>
      <c r="C101" s="238"/>
      <c r="D101" s="224" t="s">
        <v>139</v>
      </c>
      <c r="E101" s="239" t="s">
        <v>19</v>
      </c>
      <c r="F101" s="240" t="s">
        <v>141</v>
      </c>
      <c r="G101" s="238"/>
      <c r="H101" s="241">
        <v>11.8</v>
      </c>
      <c r="I101" s="242"/>
      <c r="J101" s="238"/>
      <c r="K101" s="238"/>
      <c r="L101" s="243"/>
      <c r="M101" s="244"/>
      <c r="N101" s="245"/>
      <c r="O101" s="245"/>
      <c r="P101" s="245"/>
      <c r="Q101" s="245"/>
      <c r="R101" s="245"/>
      <c r="S101" s="245"/>
      <c r="T101" s="246"/>
      <c r="AT101" s="247" t="s">
        <v>139</v>
      </c>
      <c r="AU101" s="247" t="s">
        <v>135</v>
      </c>
      <c r="AV101" s="13" t="s">
        <v>135</v>
      </c>
      <c r="AW101" s="13" t="s">
        <v>37</v>
      </c>
      <c r="AX101" s="13" t="s">
        <v>75</v>
      </c>
      <c r="AY101" s="247" t="s">
        <v>126</v>
      </c>
    </row>
    <row r="102" spans="2:51" s="12" customFormat="1" ht="12">
      <c r="B102" s="227"/>
      <c r="C102" s="228"/>
      <c r="D102" s="224" t="s">
        <v>139</v>
      </c>
      <c r="E102" s="229" t="s">
        <v>19</v>
      </c>
      <c r="F102" s="230" t="s">
        <v>142</v>
      </c>
      <c r="G102" s="228"/>
      <c r="H102" s="229" t="s">
        <v>19</v>
      </c>
      <c r="I102" s="231"/>
      <c r="J102" s="228"/>
      <c r="K102" s="228"/>
      <c r="L102" s="232"/>
      <c r="M102" s="233"/>
      <c r="N102" s="234"/>
      <c r="O102" s="234"/>
      <c r="P102" s="234"/>
      <c r="Q102" s="234"/>
      <c r="R102" s="234"/>
      <c r="S102" s="234"/>
      <c r="T102" s="235"/>
      <c r="AT102" s="236" t="s">
        <v>139</v>
      </c>
      <c r="AU102" s="236" t="s">
        <v>135</v>
      </c>
      <c r="AV102" s="12" t="s">
        <v>83</v>
      </c>
      <c r="AW102" s="12" t="s">
        <v>37</v>
      </c>
      <c r="AX102" s="12" t="s">
        <v>75</v>
      </c>
      <c r="AY102" s="236" t="s">
        <v>126</v>
      </c>
    </row>
    <row r="103" spans="2:51" s="13" customFormat="1" ht="12">
      <c r="B103" s="237"/>
      <c r="C103" s="238"/>
      <c r="D103" s="224" t="s">
        <v>139</v>
      </c>
      <c r="E103" s="239" t="s">
        <v>19</v>
      </c>
      <c r="F103" s="240" t="s">
        <v>143</v>
      </c>
      <c r="G103" s="238"/>
      <c r="H103" s="241">
        <v>7.44</v>
      </c>
      <c r="I103" s="242"/>
      <c r="J103" s="238"/>
      <c r="K103" s="238"/>
      <c r="L103" s="243"/>
      <c r="M103" s="244"/>
      <c r="N103" s="245"/>
      <c r="O103" s="245"/>
      <c r="P103" s="245"/>
      <c r="Q103" s="245"/>
      <c r="R103" s="245"/>
      <c r="S103" s="245"/>
      <c r="T103" s="246"/>
      <c r="AT103" s="247" t="s">
        <v>139</v>
      </c>
      <c r="AU103" s="247" t="s">
        <v>135</v>
      </c>
      <c r="AV103" s="13" t="s">
        <v>135</v>
      </c>
      <c r="AW103" s="13" t="s">
        <v>37</v>
      </c>
      <c r="AX103" s="13" t="s">
        <v>75</v>
      </c>
      <c r="AY103" s="247" t="s">
        <v>126</v>
      </c>
    </row>
    <row r="104" spans="2:51" s="12" customFormat="1" ht="12">
      <c r="B104" s="227"/>
      <c r="C104" s="228"/>
      <c r="D104" s="224" t="s">
        <v>139</v>
      </c>
      <c r="E104" s="229" t="s">
        <v>19</v>
      </c>
      <c r="F104" s="230" t="s">
        <v>144</v>
      </c>
      <c r="G104" s="228"/>
      <c r="H104" s="229" t="s">
        <v>19</v>
      </c>
      <c r="I104" s="231"/>
      <c r="J104" s="228"/>
      <c r="K104" s="228"/>
      <c r="L104" s="232"/>
      <c r="M104" s="233"/>
      <c r="N104" s="234"/>
      <c r="O104" s="234"/>
      <c r="P104" s="234"/>
      <c r="Q104" s="234"/>
      <c r="R104" s="234"/>
      <c r="S104" s="234"/>
      <c r="T104" s="235"/>
      <c r="AT104" s="236" t="s">
        <v>139</v>
      </c>
      <c r="AU104" s="236" t="s">
        <v>135</v>
      </c>
      <c r="AV104" s="12" t="s">
        <v>83</v>
      </c>
      <c r="AW104" s="12" t="s">
        <v>37</v>
      </c>
      <c r="AX104" s="12" t="s">
        <v>75</v>
      </c>
      <c r="AY104" s="236" t="s">
        <v>126</v>
      </c>
    </row>
    <row r="105" spans="2:51" s="13" customFormat="1" ht="12">
      <c r="B105" s="237"/>
      <c r="C105" s="238"/>
      <c r="D105" s="224" t="s">
        <v>139</v>
      </c>
      <c r="E105" s="239" t="s">
        <v>19</v>
      </c>
      <c r="F105" s="240" t="s">
        <v>145</v>
      </c>
      <c r="G105" s="238"/>
      <c r="H105" s="241">
        <v>4.896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AT105" s="247" t="s">
        <v>139</v>
      </c>
      <c r="AU105" s="247" t="s">
        <v>135</v>
      </c>
      <c r="AV105" s="13" t="s">
        <v>135</v>
      </c>
      <c r="AW105" s="13" t="s">
        <v>37</v>
      </c>
      <c r="AX105" s="13" t="s">
        <v>75</v>
      </c>
      <c r="AY105" s="247" t="s">
        <v>126</v>
      </c>
    </row>
    <row r="106" spans="2:51" s="12" customFormat="1" ht="12">
      <c r="B106" s="227"/>
      <c r="C106" s="228"/>
      <c r="D106" s="224" t="s">
        <v>139</v>
      </c>
      <c r="E106" s="229" t="s">
        <v>19</v>
      </c>
      <c r="F106" s="230" t="s">
        <v>146</v>
      </c>
      <c r="G106" s="228"/>
      <c r="H106" s="229" t="s">
        <v>19</v>
      </c>
      <c r="I106" s="231"/>
      <c r="J106" s="228"/>
      <c r="K106" s="228"/>
      <c r="L106" s="232"/>
      <c r="M106" s="233"/>
      <c r="N106" s="234"/>
      <c r="O106" s="234"/>
      <c r="P106" s="234"/>
      <c r="Q106" s="234"/>
      <c r="R106" s="234"/>
      <c r="S106" s="234"/>
      <c r="T106" s="235"/>
      <c r="AT106" s="236" t="s">
        <v>139</v>
      </c>
      <c r="AU106" s="236" t="s">
        <v>135</v>
      </c>
      <c r="AV106" s="12" t="s">
        <v>83</v>
      </c>
      <c r="AW106" s="12" t="s">
        <v>37</v>
      </c>
      <c r="AX106" s="12" t="s">
        <v>75</v>
      </c>
      <c r="AY106" s="236" t="s">
        <v>126</v>
      </c>
    </row>
    <row r="107" spans="2:51" s="13" customFormat="1" ht="12">
      <c r="B107" s="237"/>
      <c r="C107" s="238"/>
      <c r="D107" s="224" t="s">
        <v>139</v>
      </c>
      <c r="E107" s="239" t="s">
        <v>19</v>
      </c>
      <c r="F107" s="240" t="s">
        <v>147</v>
      </c>
      <c r="G107" s="238"/>
      <c r="H107" s="241">
        <v>8.12</v>
      </c>
      <c r="I107" s="242"/>
      <c r="J107" s="238"/>
      <c r="K107" s="238"/>
      <c r="L107" s="243"/>
      <c r="M107" s="244"/>
      <c r="N107" s="245"/>
      <c r="O107" s="245"/>
      <c r="P107" s="245"/>
      <c r="Q107" s="245"/>
      <c r="R107" s="245"/>
      <c r="S107" s="245"/>
      <c r="T107" s="246"/>
      <c r="AT107" s="247" t="s">
        <v>139</v>
      </c>
      <c r="AU107" s="247" t="s">
        <v>135</v>
      </c>
      <c r="AV107" s="13" t="s">
        <v>135</v>
      </c>
      <c r="AW107" s="13" t="s">
        <v>37</v>
      </c>
      <c r="AX107" s="13" t="s">
        <v>75</v>
      </c>
      <c r="AY107" s="247" t="s">
        <v>126</v>
      </c>
    </row>
    <row r="108" spans="2:51" s="12" customFormat="1" ht="12">
      <c r="B108" s="227"/>
      <c r="C108" s="228"/>
      <c r="D108" s="224" t="s">
        <v>139</v>
      </c>
      <c r="E108" s="229" t="s">
        <v>19</v>
      </c>
      <c r="F108" s="230" t="s">
        <v>148</v>
      </c>
      <c r="G108" s="228"/>
      <c r="H108" s="229" t="s">
        <v>19</v>
      </c>
      <c r="I108" s="231"/>
      <c r="J108" s="228"/>
      <c r="K108" s="228"/>
      <c r="L108" s="232"/>
      <c r="M108" s="233"/>
      <c r="N108" s="234"/>
      <c r="O108" s="234"/>
      <c r="P108" s="234"/>
      <c r="Q108" s="234"/>
      <c r="R108" s="234"/>
      <c r="S108" s="234"/>
      <c r="T108" s="235"/>
      <c r="AT108" s="236" t="s">
        <v>139</v>
      </c>
      <c r="AU108" s="236" t="s">
        <v>135</v>
      </c>
      <c r="AV108" s="12" t="s">
        <v>83</v>
      </c>
      <c r="AW108" s="12" t="s">
        <v>37</v>
      </c>
      <c r="AX108" s="12" t="s">
        <v>75</v>
      </c>
      <c r="AY108" s="236" t="s">
        <v>126</v>
      </c>
    </row>
    <row r="109" spans="2:51" s="13" customFormat="1" ht="12">
      <c r="B109" s="237"/>
      <c r="C109" s="238"/>
      <c r="D109" s="224" t="s">
        <v>139</v>
      </c>
      <c r="E109" s="239" t="s">
        <v>19</v>
      </c>
      <c r="F109" s="240" t="s">
        <v>149</v>
      </c>
      <c r="G109" s="238"/>
      <c r="H109" s="241">
        <v>6.98</v>
      </c>
      <c r="I109" s="242"/>
      <c r="J109" s="238"/>
      <c r="K109" s="238"/>
      <c r="L109" s="243"/>
      <c r="M109" s="244"/>
      <c r="N109" s="245"/>
      <c r="O109" s="245"/>
      <c r="P109" s="245"/>
      <c r="Q109" s="245"/>
      <c r="R109" s="245"/>
      <c r="S109" s="245"/>
      <c r="T109" s="246"/>
      <c r="AT109" s="247" t="s">
        <v>139</v>
      </c>
      <c r="AU109" s="247" t="s">
        <v>135</v>
      </c>
      <c r="AV109" s="13" t="s">
        <v>135</v>
      </c>
      <c r="AW109" s="13" t="s">
        <v>37</v>
      </c>
      <c r="AX109" s="13" t="s">
        <v>75</v>
      </c>
      <c r="AY109" s="247" t="s">
        <v>126</v>
      </c>
    </row>
    <row r="110" spans="2:51" s="12" customFormat="1" ht="12">
      <c r="B110" s="227"/>
      <c r="C110" s="228"/>
      <c r="D110" s="224" t="s">
        <v>139</v>
      </c>
      <c r="E110" s="229" t="s">
        <v>19</v>
      </c>
      <c r="F110" s="230" t="s">
        <v>150</v>
      </c>
      <c r="G110" s="228"/>
      <c r="H110" s="229" t="s">
        <v>19</v>
      </c>
      <c r="I110" s="231"/>
      <c r="J110" s="228"/>
      <c r="K110" s="228"/>
      <c r="L110" s="232"/>
      <c r="M110" s="233"/>
      <c r="N110" s="234"/>
      <c r="O110" s="234"/>
      <c r="P110" s="234"/>
      <c r="Q110" s="234"/>
      <c r="R110" s="234"/>
      <c r="S110" s="234"/>
      <c r="T110" s="235"/>
      <c r="AT110" s="236" t="s">
        <v>139</v>
      </c>
      <c r="AU110" s="236" t="s">
        <v>135</v>
      </c>
      <c r="AV110" s="12" t="s">
        <v>83</v>
      </c>
      <c r="AW110" s="12" t="s">
        <v>37</v>
      </c>
      <c r="AX110" s="12" t="s">
        <v>75</v>
      </c>
      <c r="AY110" s="236" t="s">
        <v>126</v>
      </c>
    </row>
    <row r="111" spans="2:51" s="13" customFormat="1" ht="12">
      <c r="B111" s="237"/>
      <c r="C111" s="238"/>
      <c r="D111" s="224" t="s">
        <v>139</v>
      </c>
      <c r="E111" s="239" t="s">
        <v>19</v>
      </c>
      <c r="F111" s="240" t="s">
        <v>151</v>
      </c>
      <c r="G111" s="238"/>
      <c r="H111" s="241">
        <v>8.928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AT111" s="247" t="s">
        <v>139</v>
      </c>
      <c r="AU111" s="247" t="s">
        <v>135</v>
      </c>
      <c r="AV111" s="13" t="s">
        <v>135</v>
      </c>
      <c r="AW111" s="13" t="s">
        <v>37</v>
      </c>
      <c r="AX111" s="13" t="s">
        <v>75</v>
      </c>
      <c r="AY111" s="247" t="s">
        <v>126</v>
      </c>
    </row>
    <row r="112" spans="2:51" s="14" customFormat="1" ht="12">
      <c r="B112" s="248"/>
      <c r="C112" s="249"/>
      <c r="D112" s="224" t="s">
        <v>139</v>
      </c>
      <c r="E112" s="250" t="s">
        <v>19</v>
      </c>
      <c r="F112" s="251" t="s">
        <v>152</v>
      </c>
      <c r="G112" s="249"/>
      <c r="H112" s="252">
        <v>48.164</v>
      </c>
      <c r="I112" s="253"/>
      <c r="J112" s="249"/>
      <c r="K112" s="249"/>
      <c r="L112" s="254"/>
      <c r="M112" s="255"/>
      <c r="N112" s="256"/>
      <c r="O112" s="256"/>
      <c r="P112" s="256"/>
      <c r="Q112" s="256"/>
      <c r="R112" s="256"/>
      <c r="S112" s="256"/>
      <c r="T112" s="257"/>
      <c r="AT112" s="258" t="s">
        <v>139</v>
      </c>
      <c r="AU112" s="258" t="s">
        <v>135</v>
      </c>
      <c r="AV112" s="14" t="s">
        <v>134</v>
      </c>
      <c r="AW112" s="14" t="s">
        <v>37</v>
      </c>
      <c r="AX112" s="14" t="s">
        <v>83</v>
      </c>
      <c r="AY112" s="258" t="s">
        <v>126</v>
      </c>
    </row>
    <row r="113" spans="2:63" s="11" customFormat="1" ht="22.8" customHeight="1">
      <c r="B113" s="195"/>
      <c r="C113" s="196"/>
      <c r="D113" s="197" t="s">
        <v>74</v>
      </c>
      <c r="E113" s="209" t="s">
        <v>153</v>
      </c>
      <c r="F113" s="209" t="s">
        <v>154</v>
      </c>
      <c r="G113" s="196"/>
      <c r="H113" s="196"/>
      <c r="I113" s="199"/>
      <c r="J113" s="210">
        <f>BK113</f>
        <v>0</v>
      </c>
      <c r="K113" s="196"/>
      <c r="L113" s="201"/>
      <c r="M113" s="202"/>
      <c r="N113" s="203"/>
      <c r="O113" s="203"/>
      <c r="P113" s="204">
        <f>SUM(P114:P144)</f>
        <v>0</v>
      </c>
      <c r="Q113" s="203"/>
      <c r="R113" s="204">
        <f>SUM(R114:R144)</f>
        <v>0.7542482400000001</v>
      </c>
      <c r="S113" s="203"/>
      <c r="T113" s="205">
        <f>SUM(T114:T144)</f>
        <v>0</v>
      </c>
      <c r="AR113" s="206" t="s">
        <v>83</v>
      </c>
      <c r="AT113" s="207" t="s">
        <v>74</v>
      </c>
      <c r="AU113" s="207" t="s">
        <v>83</v>
      </c>
      <c r="AY113" s="206" t="s">
        <v>126</v>
      </c>
      <c r="BK113" s="208">
        <f>SUM(BK114:BK144)</f>
        <v>0</v>
      </c>
    </row>
    <row r="114" spans="2:65" s="1" customFormat="1" ht="24" customHeight="1">
      <c r="B114" s="38"/>
      <c r="C114" s="211" t="s">
        <v>135</v>
      </c>
      <c r="D114" s="211" t="s">
        <v>129</v>
      </c>
      <c r="E114" s="212" t="s">
        <v>155</v>
      </c>
      <c r="F114" s="213" t="s">
        <v>156</v>
      </c>
      <c r="G114" s="214" t="s">
        <v>132</v>
      </c>
      <c r="H114" s="215">
        <v>48.164</v>
      </c>
      <c r="I114" s="216"/>
      <c r="J114" s="217">
        <f>ROUND(I114*H114,2)</f>
        <v>0</v>
      </c>
      <c r="K114" s="213" t="s">
        <v>133</v>
      </c>
      <c r="L114" s="43"/>
      <c r="M114" s="218" t="s">
        <v>19</v>
      </c>
      <c r="N114" s="219" t="s">
        <v>47</v>
      </c>
      <c r="O114" s="83"/>
      <c r="P114" s="220">
        <f>O114*H114</f>
        <v>0</v>
      </c>
      <c r="Q114" s="220">
        <v>0.00026</v>
      </c>
      <c r="R114" s="220">
        <f>Q114*H114</f>
        <v>0.01252264</v>
      </c>
      <c r="S114" s="220">
        <v>0</v>
      </c>
      <c r="T114" s="221">
        <f>S114*H114</f>
        <v>0</v>
      </c>
      <c r="AR114" s="222" t="s">
        <v>134</v>
      </c>
      <c r="AT114" s="222" t="s">
        <v>129</v>
      </c>
      <c r="AU114" s="222" t="s">
        <v>135</v>
      </c>
      <c r="AY114" s="17" t="s">
        <v>126</v>
      </c>
      <c r="BE114" s="223">
        <f>IF(N114="základní",J114,0)</f>
        <v>0</v>
      </c>
      <c r="BF114" s="223">
        <f>IF(N114="snížená",J114,0)</f>
        <v>0</v>
      </c>
      <c r="BG114" s="223">
        <f>IF(N114="zákl. přenesená",J114,0)</f>
        <v>0</v>
      </c>
      <c r="BH114" s="223">
        <f>IF(N114="sníž. přenesená",J114,0)</f>
        <v>0</v>
      </c>
      <c r="BI114" s="223">
        <f>IF(N114="nulová",J114,0)</f>
        <v>0</v>
      </c>
      <c r="BJ114" s="17" t="s">
        <v>135</v>
      </c>
      <c r="BK114" s="223">
        <f>ROUND(I114*H114,2)</f>
        <v>0</v>
      </c>
      <c r="BL114" s="17" t="s">
        <v>134</v>
      </c>
      <c r="BM114" s="222" t="s">
        <v>157</v>
      </c>
    </row>
    <row r="115" spans="2:47" s="1" customFormat="1" ht="12">
      <c r="B115" s="38"/>
      <c r="C115" s="39"/>
      <c r="D115" s="224" t="s">
        <v>137</v>
      </c>
      <c r="E115" s="39"/>
      <c r="F115" s="225" t="s">
        <v>158</v>
      </c>
      <c r="G115" s="39"/>
      <c r="H115" s="39"/>
      <c r="I115" s="135"/>
      <c r="J115" s="39"/>
      <c r="K115" s="39"/>
      <c r="L115" s="43"/>
      <c r="M115" s="226"/>
      <c r="N115" s="83"/>
      <c r="O115" s="83"/>
      <c r="P115" s="83"/>
      <c r="Q115" s="83"/>
      <c r="R115" s="83"/>
      <c r="S115" s="83"/>
      <c r="T115" s="84"/>
      <c r="AT115" s="17" t="s">
        <v>137</v>
      </c>
      <c r="AU115" s="17" t="s">
        <v>135</v>
      </c>
    </row>
    <row r="116" spans="2:51" s="12" customFormat="1" ht="12">
      <c r="B116" s="227"/>
      <c r="C116" s="228"/>
      <c r="D116" s="224" t="s">
        <v>139</v>
      </c>
      <c r="E116" s="229" t="s">
        <v>19</v>
      </c>
      <c r="F116" s="230" t="s">
        <v>140</v>
      </c>
      <c r="G116" s="228"/>
      <c r="H116" s="229" t="s">
        <v>19</v>
      </c>
      <c r="I116" s="231"/>
      <c r="J116" s="228"/>
      <c r="K116" s="228"/>
      <c r="L116" s="232"/>
      <c r="M116" s="233"/>
      <c r="N116" s="234"/>
      <c r="O116" s="234"/>
      <c r="P116" s="234"/>
      <c r="Q116" s="234"/>
      <c r="R116" s="234"/>
      <c r="S116" s="234"/>
      <c r="T116" s="235"/>
      <c r="AT116" s="236" t="s">
        <v>139</v>
      </c>
      <c r="AU116" s="236" t="s">
        <v>135</v>
      </c>
      <c r="AV116" s="12" t="s">
        <v>83</v>
      </c>
      <c r="AW116" s="12" t="s">
        <v>37</v>
      </c>
      <c r="AX116" s="12" t="s">
        <v>75</v>
      </c>
      <c r="AY116" s="236" t="s">
        <v>126</v>
      </c>
    </row>
    <row r="117" spans="2:51" s="13" customFormat="1" ht="12">
      <c r="B117" s="237"/>
      <c r="C117" s="238"/>
      <c r="D117" s="224" t="s">
        <v>139</v>
      </c>
      <c r="E117" s="239" t="s">
        <v>19</v>
      </c>
      <c r="F117" s="240" t="s">
        <v>141</v>
      </c>
      <c r="G117" s="238"/>
      <c r="H117" s="241">
        <v>11.8</v>
      </c>
      <c r="I117" s="242"/>
      <c r="J117" s="238"/>
      <c r="K117" s="238"/>
      <c r="L117" s="243"/>
      <c r="M117" s="244"/>
      <c r="N117" s="245"/>
      <c r="O117" s="245"/>
      <c r="P117" s="245"/>
      <c r="Q117" s="245"/>
      <c r="R117" s="245"/>
      <c r="S117" s="245"/>
      <c r="T117" s="246"/>
      <c r="AT117" s="247" t="s">
        <v>139</v>
      </c>
      <c r="AU117" s="247" t="s">
        <v>135</v>
      </c>
      <c r="AV117" s="13" t="s">
        <v>135</v>
      </c>
      <c r="AW117" s="13" t="s">
        <v>37</v>
      </c>
      <c r="AX117" s="13" t="s">
        <v>75</v>
      </c>
      <c r="AY117" s="247" t="s">
        <v>126</v>
      </c>
    </row>
    <row r="118" spans="2:51" s="12" customFormat="1" ht="12">
      <c r="B118" s="227"/>
      <c r="C118" s="228"/>
      <c r="D118" s="224" t="s">
        <v>139</v>
      </c>
      <c r="E118" s="229" t="s">
        <v>19</v>
      </c>
      <c r="F118" s="230" t="s">
        <v>142</v>
      </c>
      <c r="G118" s="228"/>
      <c r="H118" s="229" t="s">
        <v>19</v>
      </c>
      <c r="I118" s="231"/>
      <c r="J118" s="228"/>
      <c r="K118" s="228"/>
      <c r="L118" s="232"/>
      <c r="M118" s="233"/>
      <c r="N118" s="234"/>
      <c r="O118" s="234"/>
      <c r="P118" s="234"/>
      <c r="Q118" s="234"/>
      <c r="R118" s="234"/>
      <c r="S118" s="234"/>
      <c r="T118" s="235"/>
      <c r="AT118" s="236" t="s">
        <v>139</v>
      </c>
      <c r="AU118" s="236" t="s">
        <v>135</v>
      </c>
      <c r="AV118" s="12" t="s">
        <v>83</v>
      </c>
      <c r="AW118" s="12" t="s">
        <v>37</v>
      </c>
      <c r="AX118" s="12" t="s">
        <v>75</v>
      </c>
      <c r="AY118" s="236" t="s">
        <v>126</v>
      </c>
    </row>
    <row r="119" spans="2:51" s="13" customFormat="1" ht="12">
      <c r="B119" s="237"/>
      <c r="C119" s="238"/>
      <c r="D119" s="224" t="s">
        <v>139</v>
      </c>
      <c r="E119" s="239" t="s">
        <v>19</v>
      </c>
      <c r="F119" s="240" t="s">
        <v>143</v>
      </c>
      <c r="G119" s="238"/>
      <c r="H119" s="241">
        <v>7.44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AT119" s="247" t="s">
        <v>139</v>
      </c>
      <c r="AU119" s="247" t="s">
        <v>135</v>
      </c>
      <c r="AV119" s="13" t="s">
        <v>135</v>
      </c>
      <c r="AW119" s="13" t="s">
        <v>37</v>
      </c>
      <c r="AX119" s="13" t="s">
        <v>75</v>
      </c>
      <c r="AY119" s="247" t="s">
        <v>126</v>
      </c>
    </row>
    <row r="120" spans="2:51" s="12" customFormat="1" ht="12">
      <c r="B120" s="227"/>
      <c r="C120" s="228"/>
      <c r="D120" s="224" t="s">
        <v>139</v>
      </c>
      <c r="E120" s="229" t="s">
        <v>19</v>
      </c>
      <c r="F120" s="230" t="s">
        <v>144</v>
      </c>
      <c r="G120" s="228"/>
      <c r="H120" s="229" t="s">
        <v>19</v>
      </c>
      <c r="I120" s="231"/>
      <c r="J120" s="228"/>
      <c r="K120" s="228"/>
      <c r="L120" s="232"/>
      <c r="M120" s="233"/>
      <c r="N120" s="234"/>
      <c r="O120" s="234"/>
      <c r="P120" s="234"/>
      <c r="Q120" s="234"/>
      <c r="R120" s="234"/>
      <c r="S120" s="234"/>
      <c r="T120" s="235"/>
      <c r="AT120" s="236" t="s">
        <v>139</v>
      </c>
      <c r="AU120" s="236" t="s">
        <v>135</v>
      </c>
      <c r="AV120" s="12" t="s">
        <v>83</v>
      </c>
      <c r="AW120" s="12" t="s">
        <v>37</v>
      </c>
      <c r="AX120" s="12" t="s">
        <v>75</v>
      </c>
      <c r="AY120" s="236" t="s">
        <v>126</v>
      </c>
    </row>
    <row r="121" spans="2:51" s="13" customFormat="1" ht="12">
      <c r="B121" s="237"/>
      <c r="C121" s="238"/>
      <c r="D121" s="224" t="s">
        <v>139</v>
      </c>
      <c r="E121" s="239" t="s">
        <v>19</v>
      </c>
      <c r="F121" s="240" t="s">
        <v>145</v>
      </c>
      <c r="G121" s="238"/>
      <c r="H121" s="241">
        <v>4.896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AT121" s="247" t="s">
        <v>139</v>
      </c>
      <c r="AU121" s="247" t="s">
        <v>135</v>
      </c>
      <c r="AV121" s="13" t="s">
        <v>135</v>
      </c>
      <c r="AW121" s="13" t="s">
        <v>37</v>
      </c>
      <c r="AX121" s="13" t="s">
        <v>75</v>
      </c>
      <c r="AY121" s="247" t="s">
        <v>126</v>
      </c>
    </row>
    <row r="122" spans="2:51" s="12" customFormat="1" ht="12">
      <c r="B122" s="227"/>
      <c r="C122" s="228"/>
      <c r="D122" s="224" t="s">
        <v>139</v>
      </c>
      <c r="E122" s="229" t="s">
        <v>19</v>
      </c>
      <c r="F122" s="230" t="s">
        <v>146</v>
      </c>
      <c r="G122" s="228"/>
      <c r="H122" s="229" t="s">
        <v>19</v>
      </c>
      <c r="I122" s="231"/>
      <c r="J122" s="228"/>
      <c r="K122" s="228"/>
      <c r="L122" s="232"/>
      <c r="M122" s="233"/>
      <c r="N122" s="234"/>
      <c r="O122" s="234"/>
      <c r="P122" s="234"/>
      <c r="Q122" s="234"/>
      <c r="R122" s="234"/>
      <c r="S122" s="234"/>
      <c r="T122" s="235"/>
      <c r="AT122" s="236" t="s">
        <v>139</v>
      </c>
      <c r="AU122" s="236" t="s">
        <v>135</v>
      </c>
      <c r="AV122" s="12" t="s">
        <v>83</v>
      </c>
      <c r="AW122" s="12" t="s">
        <v>37</v>
      </c>
      <c r="AX122" s="12" t="s">
        <v>75</v>
      </c>
      <c r="AY122" s="236" t="s">
        <v>126</v>
      </c>
    </row>
    <row r="123" spans="2:51" s="13" customFormat="1" ht="12">
      <c r="B123" s="237"/>
      <c r="C123" s="238"/>
      <c r="D123" s="224" t="s">
        <v>139</v>
      </c>
      <c r="E123" s="239" t="s">
        <v>19</v>
      </c>
      <c r="F123" s="240" t="s">
        <v>147</v>
      </c>
      <c r="G123" s="238"/>
      <c r="H123" s="241">
        <v>8.12</v>
      </c>
      <c r="I123" s="242"/>
      <c r="J123" s="238"/>
      <c r="K123" s="238"/>
      <c r="L123" s="243"/>
      <c r="M123" s="244"/>
      <c r="N123" s="245"/>
      <c r="O123" s="245"/>
      <c r="P123" s="245"/>
      <c r="Q123" s="245"/>
      <c r="R123" s="245"/>
      <c r="S123" s="245"/>
      <c r="T123" s="246"/>
      <c r="AT123" s="247" t="s">
        <v>139</v>
      </c>
      <c r="AU123" s="247" t="s">
        <v>135</v>
      </c>
      <c r="AV123" s="13" t="s">
        <v>135</v>
      </c>
      <c r="AW123" s="13" t="s">
        <v>37</v>
      </c>
      <c r="AX123" s="13" t="s">
        <v>75</v>
      </c>
      <c r="AY123" s="247" t="s">
        <v>126</v>
      </c>
    </row>
    <row r="124" spans="2:51" s="12" customFormat="1" ht="12">
      <c r="B124" s="227"/>
      <c r="C124" s="228"/>
      <c r="D124" s="224" t="s">
        <v>139</v>
      </c>
      <c r="E124" s="229" t="s">
        <v>19</v>
      </c>
      <c r="F124" s="230" t="s">
        <v>148</v>
      </c>
      <c r="G124" s="228"/>
      <c r="H124" s="229" t="s">
        <v>19</v>
      </c>
      <c r="I124" s="231"/>
      <c r="J124" s="228"/>
      <c r="K124" s="228"/>
      <c r="L124" s="232"/>
      <c r="M124" s="233"/>
      <c r="N124" s="234"/>
      <c r="O124" s="234"/>
      <c r="P124" s="234"/>
      <c r="Q124" s="234"/>
      <c r="R124" s="234"/>
      <c r="S124" s="234"/>
      <c r="T124" s="235"/>
      <c r="AT124" s="236" t="s">
        <v>139</v>
      </c>
      <c r="AU124" s="236" t="s">
        <v>135</v>
      </c>
      <c r="AV124" s="12" t="s">
        <v>83</v>
      </c>
      <c r="AW124" s="12" t="s">
        <v>37</v>
      </c>
      <c r="AX124" s="12" t="s">
        <v>75</v>
      </c>
      <c r="AY124" s="236" t="s">
        <v>126</v>
      </c>
    </row>
    <row r="125" spans="2:51" s="13" customFormat="1" ht="12">
      <c r="B125" s="237"/>
      <c r="C125" s="238"/>
      <c r="D125" s="224" t="s">
        <v>139</v>
      </c>
      <c r="E125" s="239" t="s">
        <v>19</v>
      </c>
      <c r="F125" s="240" t="s">
        <v>149</v>
      </c>
      <c r="G125" s="238"/>
      <c r="H125" s="241">
        <v>6.98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AT125" s="247" t="s">
        <v>139</v>
      </c>
      <c r="AU125" s="247" t="s">
        <v>135</v>
      </c>
      <c r="AV125" s="13" t="s">
        <v>135</v>
      </c>
      <c r="AW125" s="13" t="s">
        <v>37</v>
      </c>
      <c r="AX125" s="13" t="s">
        <v>75</v>
      </c>
      <c r="AY125" s="247" t="s">
        <v>126</v>
      </c>
    </row>
    <row r="126" spans="2:51" s="12" customFormat="1" ht="12">
      <c r="B126" s="227"/>
      <c r="C126" s="228"/>
      <c r="D126" s="224" t="s">
        <v>139</v>
      </c>
      <c r="E126" s="229" t="s">
        <v>19</v>
      </c>
      <c r="F126" s="230" t="s">
        <v>150</v>
      </c>
      <c r="G126" s="228"/>
      <c r="H126" s="229" t="s">
        <v>19</v>
      </c>
      <c r="I126" s="231"/>
      <c r="J126" s="228"/>
      <c r="K126" s="228"/>
      <c r="L126" s="232"/>
      <c r="M126" s="233"/>
      <c r="N126" s="234"/>
      <c r="O126" s="234"/>
      <c r="P126" s="234"/>
      <c r="Q126" s="234"/>
      <c r="R126" s="234"/>
      <c r="S126" s="234"/>
      <c r="T126" s="235"/>
      <c r="AT126" s="236" t="s">
        <v>139</v>
      </c>
      <c r="AU126" s="236" t="s">
        <v>135</v>
      </c>
      <c r="AV126" s="12" t="s">
        <v>83</v>
      </c>
      <c r="AW126" s="12" t="s">
        <v>37</v>
      </c>
      <c r="AX126" s="12" t="s">
        <v>75</v>
      </c>
      <c r="AY126" s="236" t="s">
        <v>126</v>
      </c>
    </row>
    <row r="127" spans="2:51" s="13" customFormat="1" ht="12">
      <c r="B127" s="237"/>
      <c r="C127" s="238"/>
      <c r="D127" s="224" t="s">
        <v>139</v>
      </c>
      <c r="E127" s="239" t="s">
        <v>19</v>
      </c>
      <c r="F127" s="240" t="s">
        <v>151</v>
      </c>
      <c r="G127" s="238"/>
      <c r="H127" s="241">
        <v>8.928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AT127" s="247" t="s">
        <v>139</v>
      </c>
      <c r="AU127" s="247" t="s">
        <v>135</v>
      </c>
      <c r="AV127" s="13" t="s">
        <v>135</v>
      </c>
      <c r="AW127" s="13" t="s">
        <v>37</v>
      </c>
      <c r="AX127" s="13" t="s">
        <v>75</v>
      </c>
      <c r="AY127" s="247" t="s">
        <v>126</v>
      </c>
    </row>
    <row r="128" spans="2:51" s="14" customFormat="1" ht="12">
      <c r="B128" s="248"/>
      <c r="C128" s="249"/>
      <c r="D128" s="224" t="s">
        <v>139</v>
      </c>
      <c r="E128" s="250" t="s">
        <v>19</v>
      </c>
      <c r="F128" s="251" t="s">
        <v>152</v>
      </c>
      <c r="G128" s="249"/>
      <c r="H128" s="252">
        <v>48.164</v>
      </c>
      <c r="I128" s="253"/>
      <c r="J128" s="249"/>
      <c r="K128" s="249"/>
      <c r="L128" s="254"/>
      <c r="M128" s="255"/>
      <c r="N128" s="256"/>
      <c r="O128" s="256"/>
      <c r="P128" s="256"/>
      <c r="Q128" s="256"/>
      <c r="R128" s="256"/>
      <c r="S128" s="256"/>
      <c r="T128" s="257"/>
      <c r="AT128" s="258" t="s">
        <v>139</v>
      </c>
      <c r="AU128" s="258" t="s">
        <v>135</v>
      </c>
      <c r="AV128" s="14" t="s">
        <v>134</v>
      </c>
      <c r="AW128" s="14" t="s">
        <v>37</v>
      </c>
      <c r="AX128" s="14" t="s">
        <v>83</v>
      </c>
      <c r="AY128" s="258" t="s">
        <v>126</v>
      </c>
    </row>
    <row r="129" spans="2:65" s="1" customFormat="1" ht="24" customHeight="1">
      <c r="B129" s="38"/>
      <c r="C129" s="211" t="s">
        <v>127</v>
      </c>
      <c r="D129" s="211" t="s">
        <v>129</v>
      </c>
      <c r="E129" s="212" t="s">
        <v>159</v>
      </c>
      <c r="F129" s="213" t="s">
        <v>160</v>
      </c>
      <c r="G129" s="214" t="s">
        <v>132</v>
      </c>
      <c r="H129" s="215">
        <v>48.164</v>
      </c>
      <c r="I129" s="216"/>
      <c r="J129" s="217">
        <f>ROUND(I129*H129,2)</f>
        <v>0</v>
      </c>
      <c r="K129" s="213" t="s">
        <v>133</v>
      </c>
      <c r="L129" s="43"/>
      <c r="M129" s="218" t="s">
        <v>19</v>
      </c>
      <c r="N129" s="219" t="s">
        <v>47</v>
      </c>
      <c r="O129" s="83"/>
      <c r="P129" s="220">
        <f>O129*H129</f>
        <v>0</v>
      </c>
      <c r="Q129" s="220">
        <v>0.0154</v>
      </c>
      <c r="R129" s="220">
        <f>Q129*H129</f>
        <v>0.7417256000000001</v>
      </c>
      <c r="S129" s="220">
        <v>0</v>
      </c>
      <c r="T129" s="221">
        <f>S129*H129</f>
        <v>0</v>
      </c>
      <c r="AR129" s="222" t="s">
        <v>134</v>
      </c>
      <c r="AT129" s="222" t="s">
        <v>129</v>
      </c>
      <c r="AU129" s="222" t="s">
        <v>135</v>
      </c>
      <c r="AY129" s="17" t="s">
        <v>126</v>
      </c>
      <c r="BE129" s="223">
        <f>IF(N129="základní",J129,0)</f>
        <v>0</v>
      </c>
      <c r="BF129" s="223">
        <f>IF(N129="snížená",J129,0)</f>
        <v>0</v>
      </c>
      <c r="BG129" s="223">
        <f>IF(N129="zákl. přenesená",J129,0)</f>
        <v>0</v>
      </c>
      <c r="BH129" s="223">
        <f>IF(N129="sníž. přenesená",J129,0)</f>
        <v>0</v>
      </c>
      <c r="BI129" s="223">
        <f>IF(N129="nulová",J129,0)</f>
        <v>0</v>
      </c>
      <c r="BJ129" s="17" t="s">
        <v>135</v>
      </c>
      <c r="BK129" s="223">
        <f>ROUND(I129*H129,2)</f>
        <v>0</v>
      </c>
      <c r="BL129" s="17" t="s">
        <v>134</v>
      </c>
      <c r="BM129" s="222" t="s">
        <v>161</v>
      </c>
    </row>
    <row r="130" spans="2:47" s="1" customFormat="1" ht="12">
      <c r="B130" s="38"/>
      <c r="C130" s="39"/>
      <c r="D130" s="224" t="s">
        <v>137</v>
      </c>
      <c r="E130" s="39"/>
      <c r="F130" s="225" t="s">
        <v>162</v>
      </c>
      <c r="G130" s="39"/>
      <c r="H130" s="39"/>
      <c r="I130" s="135"/>
      <c r="J130" s="39"/>
      <c r="K130" s="39"/>
      <c r="L130" s="43"/>
      <c r="M130" s="226"/>
      <c r="N130" s="83"/>
      <c r="O130" s="83"/>
      <c r="P130" s="83"/>
      <c r="Q130" s="83"/>
      <c r="R130" s="83"/>
      <c r="S130" s="83"/>
      <c r="T130" s="84"/>
      <c r="AT130" s="17" t="s">
        <v>137</v>
      </c>
      <c r="AU130" s="17" t="s">
        <v>135</v>
      </c>
    </row>
    <row r="131" spans="2:65" s="1" customFormat="1" ht="16.5" customHeight="1">
      <c r="B131" s="38"/>
      <c r="C131" s="211" t="s">
        <v>134</v>
      </c>
      <c r="D131" s="211" t="s">
        <v>129</v>
      </c>
      <c r="E131" s="212" t="s">
        <v>163</v>
      </c>
      <c r="F131" s="213" t="s">
        <v>164</v>
      </c>
      <c r="G131" s="214" t="s">
        <v>132</v>
      </c>
      <c r="H131" s="215">
        <v>146.31</v>
      </c>
      <c r="I131" s="216"/>
      <c r="J131" s="217">
        <f>ROUND(I131*H131,2)</f>
        <v>0</v>
      </c>
      <c r="K131" s="213" t="s">
        <v>133</v>
      </c>
      <c r="L131" s="43"/>
      <c r="M131" s="218" t="s">
        <v>19</v>
      </c>
      <c r="N131" s="219" t="s">
        <v>47</v>
      </c>
      <c r="O131" s="83"/>
      <c r="P131" s="220">
        <f>O131*H131</f>
        <v>0</v>
      </c>
      <c r="Q131" s="220">
        <v>0</v>
      </c>
      <c r="R131" s="220">
        <f>Q131*H131</f>
        <v>0</v>
      </c>
      <c r="S131" s="220">
        <v>0</v>
      </c>
      <c r="T131" s="221">
        <f>S131*H131</f>
        <v>0</v>
      </c>
      <c r="AR131" s="222" t="s">
        <v>134</v>
      </c>
      <c r="AT131" s="222" t="s">
        <v>129</v>
      </c>
      <c r="AU131" s="222" t="s">
        <v>135</v>
      </c>
      <c r="AY131" s="17" t="s">
        <v>126</v>
      </c>
      <c r="BE131" s="223">
        <f>IF(N131="základní",J131,0)</f>
        <v>0</v>
      </c>
      <c r="BF131" s="223">
        <f>IF(N131="snížená",J131,0)</f>
        <v>0</v>
      </c>
      <c r="BG131" s="223">
        <f>IF(N131="zákl. přenesená",J131,0)</f>
        <v>0</v>
      </c>
      <c r="BH131" s="223">
        <f>IF(N131="sníž. přenesená",J131,0)</f>
        <v>0</v>
      </c>
      <c r="BI131" s="223">
        <f>IF(N131="nulová",J131,0)</f>
        <v>0</v>
      </c>
      <c r="BJ131" s="17" t="s">
        <v>135</v>
      </c>
      <c r="BK131" s="223">
        <f>ROUND(I131*H131,2)</f>
        <v>0</v>
      </c>
      <c r="BL131" s="17" t="s">
        <v>134</v>
      </c>
      <c r="BM131" s="222" t="s">
        <v>165</v>
      </c>
    </row>
    <row r="132" spans="2:47" s="1" customFormat="1" ht="12">
      <c r="B132" s="38"/>
      <c r="C132" s="39"/>
      <c r="D132" s="224" t="s">
        <v>137</v>
      </c>
      <c r="E132" s="39"/>
      <c r="F132" s="225" t="s">
        <v>166</v>
      </c>
      <c r="G132" s="39"/>
      <c r="H132" s="39"/>
      <c r="I132" s="135"/>
      <c r="J132" s="39"/>
      <c r="K132" s="39"/>
      <c r="L132" s="43"/>
      <c r="M132" s="226"/>
      <c r="N132" s="83"/>
      <c r="O132" s="83"/>
      <c r="P132" s="83"/>
      <c r="Q132" s="83"/>
      <c r="R132" s="83"/>
      <c r="S132" s="83"/>
      <c r="T132" s="84"/>
      <c r="AT132" s="17" t="s">
        <v>137</v>
      </c>
      <c r="AU132" s="17" t="s">
        <v>135</v>
      </c>
    </row>
    <row r="133" spans="2:51" s="13" customFormat="1" ht="12">
      <c r="B133" s="237"/>
      <c r="C133" s="238"/>
      <c r="D133" s="224" t="s">
        <v>139</v>
      </c>
      <c r="E133" s="239" t="s">
        <v>19</v>
      </c>
      <c r="F133" s="240" t="s">
        <v>167</v>
      </c>
      <c r="G133" s="238"/>
      <c r="H133" s="241">
        <v>71.01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AT133" s="247" t="s">
        <v>139</v>
      </c>
      <c r="AU133" s="247" t="s">
        <v>135</v>
      </c>
      <c r="AV133" s="13" t="s">
        <v>135</v>
      </c>
      <c r="AW133" s="13" t="s">
        <v>37</v>
      </c>
      <c r="AX133" s="13" t="s">
        <v>75</v>
      </c>
      <c r="AY133" s="247" t="s">
        <v>126</v>
      </c>
    </row>
    <row r="134" spans="2:51" s="13" customFormat="1" ht="12">
      <c r="B134" s="237"/>
      <c r="C134" s="238"/>
      <c r="D134" s="224" t="s">
        <v>139</v>
      </c>
      <c r="E134" s="239" t="s">
        <v>19</v>
      </c>
      <c r="F134" s="240" t="s">
        <v>168</v>
      </c>
      <c r="G134" s="238"/>
      <c r="H134" s="241">
        <v>75.3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AT134" s="247" t="s">
        <v>139</v>
      </c>
      <c r="AU134" s="247" t="s">
        <v>135</v>
      </c>
      <c r="AV134" s="13" t="s">
        <v>135</v>
      </c>
      <c r="AW134" s="13" t="s">
        <v>37</v>
      </c>
      <c r="AX134" s="13" t="s">
        <v>75</v>
      </c>
      <c r="AY134" s="247" t="s">
        <v>126</v>
      </c>
    </row>
    <row r="135" spans="2:51" s="14" customFormat="1" ht="12">
      <c r="B135" s="248"/>
      <c r="C135" s="249"/>
      <c r="D135" s="224" t="s">
        <v>139</v>
      </c>
      <c r="E135" s="250" t="s">
        <v>19</v>
      </c>
      <c r="F135" s="251" t="s">
        <v>152</v>
      </c>
      <c r="G135" s="249"/>
      <c r="H135" s="252">
        <v>146.31</v>
      </c>
      <c r="I135" s="253"/>
      <c r="J135" s="249"/>
      <c r="K135" s="249"/>
      <c r="L135" s="254"/>
      <c r="M135" s="255"/>
      <c r="N135" s="256"/>
      <c r="O135" s="256"/>
      <c r="P135" s="256"/>
      <c r="Q135" s="256"/>
      <c r="R135" s="256"/>
      <c r="S135" s="256"/>
      <c r="T135" s="257"/>
      <c r="AT135" s="258" t="s">
        <v>139</v>
      </c>
      <c r="AU135" s="258" t="s">
        <v>135</v>
      </c>
      <c r="AV135" s="14" t="s">
        <v>134</v>
      </c>
      <c r="AW135" s="14" t="s">
        <v>37</v>
      </c>
      <c r="AX135" s="14" t="s">
        <v>83</v>
      </c>
      <c r="AY135" s="258" t="s">
        <v>126</v>
      </c>
    </row>
    <row r="136" spans="2:65" s="1" customFormat="1" ht="24" customHeight="1">
      <c r="B136" s="38"/>
      <c r="C136" s="211" t="s">
        <v>169</v>
      </c>
      <c r="D136" s="211" t="s">
        <v>129</v>
      </c>
      <c r="E136" s="212" t="s">
        <v>170</v>
      </c>
      <c r="F136" s="213" t="s">
        <v>171</v>
      </c>
      <c r="G136" s="214" t="s">
        <v>132</v>
      </c>
      <c r="H136" s="215">
        <v>39.156</v>
      </c>
      <c r="I136" s="216"/>
      <c r="J136" s="217">
        <f>ROUND(I136*H136,2)</f>
        <v>0</v>
      </c>
      <c r="K136" s="213" t="s">
        <v>133</v>
      </c>
      <c r="L136" s="43"/>
      <c r="M136" s="218" t="s">
        <v>19</v>
      </c>
      <c r="N136" s="219" t="s">
        <v>47</v>
      </c>
      <c r="O136" s="83"/>
      <c r="P136" s="220">
        <f>O136*H136</f>
        <v>0</v>
      </c>
      <c r="Q136" s="220">
        <v>0</v>
      </c>
      <c r="R136" s="220">
        <f>Q136*H136</f>
        <v>0</v>
      </c>
      <c r="S136" s="220">
        <v>0</v>
      </c>
      <c r="T136" s="221">
        <f>S136*H136</f>
        <v>0</v>
      </c>
      <c r="AR136" s="222" t="s">
        <v>134</v>
      </c>
      <c r="AT136" s="222" t="s">
        <v>129</v>
      </c>
      <c r="AU136" s="222" t="s">
        <v>135</v>
      </c>
      <c r="AY136" s="17" t="s">
        <v>126</v>
      </c>
      <c r="BE136" s="223">
        <f>IF(N136="základní",J136,0)</f>
        <v>0</v>
      </c>
      <c r="BF136" s="223">
        <f>IF(N136="snížená",J136,0)</f>
        <v>0</v>
      </c>
      <c r="BG136" s="223">
        <f>IF(N136="zákl. přenesená",J136,0)</f>
        <v>0</v>
      </c>
      <c r="BH136" s="223">
        <f>IF(N136="sníž. přenesená",J136,0)</f>
        <v>0</v>
      </c>
      <c r="BI136" s="223">
        <f>IF(N136="nulová",J136,0)</f>
        <v>0</v>
      </c>
      <c r="BJ136" s="17" t="s">
        <v>135</v>
      </c>
      <c r="BK136" s="223">
        <f>ROUND(I136*H136,2)</f>
        <v>0</v>
      </c>
      <c r="BL136" s="17" t="s">
        <v>134</v>
      </c>
      <c r="BM136" s="222" t="s">
        <v>172</v>
      </c>
    </row>
    <row r="137" spans="2:47" s="1" customFormat="1" ht="12">
      <c r="B137" s="38"/>
      <c r="C137" s="39"/>
      <c r="D137" s="224" t="s">
        <v>137</v>
      </c>
      <c r="E137" s="39"/>
      <c r="F137" s="225" t="s">
        <v>173</v>
      </c>
      <c r="G137" s="39"/>
      <c r="H137" s="39"/>
      <c r="I137" s="135"/>
      <c r="J137" s="39"/>
      <c r="K137" s="39"/>
      <c r="L137" s="43"/>
      <c r="M137" s="226"/>
      <c r="N137" s="83"/>
      <c r="O137" s="83"/>
      <c r="P137" s="83"/>
      <c r="Q137" s="83"/>
      <c r="R137" s="83"/>
      <c r="S137" s="83"/>
      <c r="T137" s="84"/>
      <c r="AT137" s="17" t="s">
        <v>137</v>
      </c>
      <c r="AU137" s="17" t="s">
        <v>135</v>
      </c>
    </row>
    <row r="138" spans="2:51" s="13" customFormat="1" ht="12">
      <c r="B138" s="237"/>
      <c r="C138" s="238"/>
      <c r="D138" s="224" t="s">
        <v>139</v>
      </c>
      <c r="E138" s="239" t="s">
        <v>19</v>
      </c>
      <c r="F138" s="240" t="s">
        <v>174</v>
      </c>
      <c r="G138" s="238"/>
      <c r="H138" s="241">
        <v>6.782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AT138" s="247" t="s">
        <v>139</v>
      </c>
      <c r="AU138" s="247" t="s">
        <v>135</v>
      </c>
      <c r="AV138" s="13" t="s">
        <v>135</v>
      </c>
      <c r="AW138" s="13" t="s">
        <v>37</v>
      </c>
      <c r="AX138" s="13" t="s">
        <v>75</v>
      </c>
      <c r="AY138" s="247" t="s">
        <v>126</v>
      </c>
    </row>
    <row r="139" spans="2:51" s="13" customFormat="1" ht="12">
      <c r="B139" s="237"/>
      <c r="C139" s="238"/>
      <c r="D139" s="224" t="s">
        <v>139</v>
      </c>
      <c r="E139" s="239" t="s">
        <v>19</v>
      </c>
      <c r="F139" s="240" t="s">
        <v>175</v>
      </c>
      <c r="G139" s="238"/>
      <c r="H139" s="241">
        <v>7.376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AT139" s="247" t="s">
        <v>139</v>
      </c>
      <c r="AU139" s="247" t="s">
        <v>135</v>
      </c>
      <c r="AV139" s="13" t="s">
        <v>135</v>
      </c>
      <c r="AW139" s="13" t="s">
        <v>37</v>
      </c>
      <c r="AX139" s="13" t="s">
        <v>75</v>
      </c>
      <c r="AY139" s="247" t="s">
        <v>126</v>
      </c>
    </row>
    <row r="140" spans="2:51" s="13" customFormat="1" ht="12">
      <c r="B140" s="237"/>
      <c r="C140" s="238"/>
      <c r="D140" s="224" t="s">
        <v>139</v>
      </c>
      <c r="E140" s="239" t="s">
        <v>19</v>
      </c>
      <c r="F140" s="240" t="s">
        <v>176</v>
      </c>
      <c r="G140" s="238"/>
      <c r="H140" s="241">
        <v>5.429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AT140" s="247" t="s">
        <v>139</v>
      </c>
      <c r="AU140" s="247" t="s">
        <v>135</v>
      </c>
      <c r="AV140" s="13" t="s">
        <v>135</v>
      </c>
      <c r="AW140" s="13" t="s">
        <v>37</v>
      </c>
      <c r="AX140" s="13" t="s">
        <v>75</v>
      </c>
      <c r="AY140" s="247" t="s">
        <v>126</v>
      </c>
    </row>
    <row r="141" spans="2:51" s="13" customFormat="1" ht="12">
      <c r="B141" s="237"/>
      <c r="C141" s="238"/>
      <c r="D141" s="224" t="s">
        <v>139</v>
      </c>
      <c r="E141" s="239" t="s">
        <v>19</v>
      </c>
      <c r="F141" s="240" t="s">
        <v>177</v>
      </c>
      <c r="G141" s="238"/>
      <c r="H141" s="241">
        <v>7.68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AT141" s="247" t="s">
        <v>139</v>
      </c>
      <c r="AU141" s="247" t="s">
        <v>135</v>
      </c>
      <c r="AV141" s="13" t="s">
        <v>135</v>
      </c>
      <c r="AW141" s="13" t="s">
        <v>37</v>
      </c>
      <c r="AX141" s="13" t="s">
        <v>75</v>
      </c>
      <c r="AY141" s="247" t="s">
        <v>126</v>
      </c>
    </row>
    <row r="142" spans="2:51" s="13" customFormat="1" ht="12">
      <c r="B142" s="237"/>
      <c r="C142" s="238"/>
      <c r="D142" s="224" t="s">
        <v>139</v>
      </c>
      <c r="E142" s="239" t="s">
        <v>19</v>
      </c>
      <c r="F142" s="240" t="s">
        <v>178</v>
      </c>
      <c r="G142" s="238"/>
      <c r="H142" s="241">
        <v>5.989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AT142" s="247" t="s">
        <v>139</v>
      </c>
      <c r="AU142" s="247" t="s">
        <v>135</v>
      </c>
      <c r="AV142" s="13" t="s">
        <v>135</v>
      </c>
      <c r="AW142" s="13" t="s">
        <v>37</v>
      </c>
      <c r="AX142" s="13" t="s">
        <v>75</v>
      </c>
      <c r="AY142" s="247" t="s">
        <v>126</v>
      </c>
    </row>
    <row r="143" spans="2:51" s="13" customFormat="1" ht="12">
      <c r="B143" s="237"/>
      <c r="C143" s="238"/>
      <c r="D143" s="224" t="s">
        <v>139</v>
      </c>
      <c r="E143" s="239" t="s">
        <v>19</v>
      </c>
      <c r="F143" s="240" t="s">
        <v>179</v>
      </c>
      <c r="G143" s="238"/>
      <c r="H143" s="241">
        <v>5.9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AT143" s="247" t="s">
        <v>139</v>
      </c>
      <c r="AU143" s="247" t="s">
        <v>135</v>
      </c>
      <c r="AV143" s="13" t="s">
        <v>135</v>
      </c>
      <c r="AW143" s="13" t="s">
        <v>37</v>
      </c>
      <c r="AX143" s="13" t="s">
        <v>75</v>
      </c>
      <c r="AY143" s="247" t="s">
        <v>126</v>
      </c>
    </row>
    <row r="144" spans="2:51" s="14" customFormat="1" ht="12">
      <c r="B144" s="248"/>
      <c r="C144" s="249"/>
      <c r="D144" s="224" t="s">
        <v>139</v>
      </c>
      <c r="E144" s="250" t="s">
        <v>19</v>
      </c>
      <c r="F144" s="251" t="s">
        <v>152</v>
      </c>
      <c r="G144" s="249"/>
      <c r="H144" s="252">
        <v>39.156</v>
      </c>
      <c r="I144" s="253"/>
      <c r="J144" s="249"/>
      <c r="K144" s="249"/>
      <c r="L144" s="254"/>
      <c r="M144" s="255"/>
      <c r="N144" s="256"/>
      <c r="O144" s="256"/>
      <c r="P144" s="256"/>
      <c r="Q144" s="256"/>
      <c r="R144" s="256"/>
      <c r="S144" s="256"/>
      <c r="T144" s="257"/>
      <c r="AT144" s="258" t="s">
        <v>139</v>
      </c>
      <c r="AU144" s="258" t="s">
        <v>135</v>
      </c>
      <c r="AV144" s="14" t="s">
        <v>134</v>
      </c>
      <c r="AW144" s="14" t="s">
        <v>37</v>
      </c>
      <c r="AX144" s="14" t="s">
        <v>83</v>
      </c>
      <c r="AY144" s="258" t="s">
        <v>126</v>
      </c>
    </row>
    <row r="145" spans="2:63" s="11" customFormat="1" ht="22.8" customHeight="1">
      <c r="B145" s="195"/>
      <c r="C145" s="196"/>
      <c r="D145" s="197" t="s">
        <v>74</v>
      </c>
      <c r="E145" s="209" t="s">
        <v>180</v>
      </c>
      <c r="F145" s="209" t="s">
        <v>181</v>
      </c>
      <c r="G145" s="196"/>
      <c r="H145" s="196"/>
      <c r="I145" s="199"/>
      <c r="J145" s="210">
        <f>BK145</f>
        <v>0</v>
      </c>
      <c r="K145" s="196"/>
      <c r="L145" s="201"/>
      <c r="M145" s="202"/>
      <c r="N145" s="203"/>
      <c r="O145" s="203"/>
      <c r="P145" s="204">
        <f>SUM(P146:P183)</f>
        <v>0</v>
      </c>
      <c r="Q145" s="203"/>
      <c r="R145" s="204">
        <f>SUM(R146:R183)</f>
        <v>0.011129120000000001</v>
      </c>
      <c r="S145" s="203"/>
      <c r="T145" s="205">
        <f>SUM(T146:T183)</f>
        <v>4.082272</v>
      </c>
      <c r="AR145" s="206" t="s">
        <v>83</v>
      </c>
      <c r="AT145" s="207" t="s">
        <v>74</v>
      </c>
      <c r="AU145" s="207" t="s">
        <v>83</v>
      </c>
      <c r="AY145" s="206" t="s">
        <v>126</v>
      </c>
      <c r="BK145" s="208">
        <f>SUM(BK146:BK183)</f>
        <v>0</v>
      </c>
    </row>
    <row r="146" spans="2:65" s="1" customFormat="1" ht="24" customHeight="1">
      <c r="B146" s="38"/>
      <c r="C146" s="211" t="s">
        <v>153</v>
      </c>
      <c r="D146" s="211" t="s">
        <v>129</v>
      </c>
      <c r="E146" s="212" t="s">
        <v>182</v>
      </c>
      <c r="F146" s="213" t="s">
        <v>183</v>
      </c>
      <c r="G146" s="214" t="s">
        <v>132</v>
      </c>
      <c r="H146" s="215">
        <v>278.228</v>
      </c>
      <c r="I146" s="216"/>
      <c r="J146" s="217">
        <f>ROUND(I146*H146,2)</f>
        <v>0</v>
      </c>
      <c r="K146" s="213" t="s">
        <v>133</v>
      </c>
      <c r="L146" s="43"/>
      <c r="M146" s="218" t="s">
        <v>19</v>
      </c>
      <c r="N146" s="219" t="s">
        <v>47</v>
      </c>
      <c r="O146" s="83"/>
      <c r="P146" s="220">
        <f>O146*H146</f>
        <v>0</v>
      </c>
      <c r="Q146" s="220">
        <v>4E-05</v>
      </c>
      <c r="R146" s="220">
        <f>Q146*H146</f>
        <v>0.011129120000000001</v>
      </c>
      <c r="S146" s="220">
        <v>0</v>
      </c>
      <c r="T146" s="221">
        <f>S146*H146</f>
        <v>0</v>
      </c>
      <c r="AR146" s="222" t="s">
        <v>134</v>
      </c>
      <c r="AT146" s="222" t="s">
        <v>129</v>
      </c>
      <c r="AU146" s="222" t="s">
        <v>135</v>
      </c>
      <c r="AY146" s="17" t="s">
        <v>126</v>
      </c>
      <c r="BE146" s="223">
        <f>IF(N146="základní",J146,0)</f>
        <v>0</v>
      </c>
      <c r="BF146" s="223">
        <f>IF(N146="snížená",J146,0)</f>
        <v>0</v>
      </c>
      <c r="BG146" s="223">
        <f>IF(N146="zákl. přenesená",J146,0)</f>
        <v>0</v>
      </c>
      <c r="BH146" s="223">
        <f>IF(N146="sníž. přenesená",J146,0)</f>
        <v>0</v>
      </c>
      <c r="BI146" s="223">
        <f>IF(N146="nulová",J146,0)</f>
        <v>0</v>
      </c>
      <c r="BJ146" s="17" t="s">
        <v>135</v>
      </c>
      <c r="BK146" s="223">
        <f>ROUND(I146*H146,2)</f>
        <v>0</v>
      </c>
      <c r="BL146" s="17" t="s">
        <v>134</v>
      </c>
      <c r="BM146" s="222" t="s">
        <v>184</v>
      </c>
    </row>
    <row r="147" spans="2:47" s="1" customFormat="1" ht="12">
      <c r="B147" s="38"/>
      <c r="C147" s="39"/>
      <c r="D147" s="224" t="s">
        <v>137</v>
      </c>
      <c r="E147" s="39"/>
      <c r="F147" s="225" t="s">
        <v>185</v>
      </c>
      <c r="G147" s="39"/>
      <c r="H147" s="39"/>
      <c r="I147" s="135"/>
      <c r="J147" s="39"/>
      <c r="K147" s="39"/>
      <c r="L147" s="43"/>
      <c r="M147" s="226"/>
      <c r="N147" s="83"/>
      <c r="O147" s="83"/>
      <c r="P147" s="83"/>
      <c r="Q147" s="83"/>
      <c r="R147" s="83"/>
      <c r="S147" s="83"/>
      <c r="T147" s="84"/>
      <c r="AT147" s="17" t="s">
        <v>137</v>
      </c>
      <c r="AU147" s="17" t="s">
        <v>135</v>
      </c>
    </row>
    <row r="148" spans="2:51" s="13" customFormat="1" ht="12">
      <c r="B148" s="237"/>
      <c r="C148" s="238"/>
      <c r="D148" s="224" t="s">
        <v>139</v>
      </c>
      <c r="E148" s="239" t="s">
        <v>19</v>
      </c>
      <c r="F148" s="240" t="s">
        <v>186</v>
      </c>
      <c r="G148" s="238"/>
      <c r="H148" s="241">
        <v>138.074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AT148" s="247" t="s">
        <v>139</v>
      </c>
      <c r="AU148" s="247" t="s">
        <v>135</v>
      </c>
      <c r="AV148" s="13" t="s">
        <v>135</v>
      </c>
      <c r="AW148" s="13" t="s">
        <v>37</v>
      </c>
      <c r="AX148" s="13" t="s">
        <v>75</v>
      </c>
      <c r="AY148" s="247" t="s">
        <v>126</v>
      </c>
    </row>
    <row r="149" spans="2:51" s="13" customFormat="1" ht="12">
      <c r="B149" s="237"/>
      <c r="C149" s="238"/>
      <c r="D149" s="224" t="s">
        <v>139</v>
      </c>
      <c r="E149" s="239" t="s">
        <v>19</v>
      </c>
      <c r="F149" s="240" t="s">
        <v>187</v>
      </c>
      <c r="G149" s="238"/>
      <c r="H149" s="241">
        <v>140.154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AT149" s="247" t="s">
        <v>139</v>
      </c>
      <c r="AU149" s="247" t="s">
        <v>135</v>
      </c>
      <c r="AV149" s="13" t="s">
        <v>135</v>
      </c>
      <c r="AW149" s="13" t="s">
        <v>37</v>
      </c>
      <c r="AX149" s="13" t="s">
        <v>75</v>
      </c>
      <c r="AY149" s="247" t="s">
        <v>126</v>
      </c>
    </row>
    <row r="150" spans="2:51" s="14" customFormat="1" ht="12">
      <c r="B150" s="248"/>
      <c r="C150" s="249"/>
      <c r="D150" s="224" t="s">
        <v>139</v>
      </c>
      <c r="E150" s="250" t="s">
        <v>19</v>
      </c>
      <c r="F150" s="251" t="s">
        <v>152</v>
      </c>
      <c r="G150" s="249"/>
      <c r="H150" s="252">
        <v>278.228</v>
      </c>
      <c r="I150" s="253"/>
      <c r="J150" s="249"/>
      <c r="K150" s="249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139</v>
      </c>
      <c r="AU150" s="258" t="s">
        <v>135</v>
      </c>
      <c r="AV150" s="14" t="s">
        <v>134</v>
      </c>
      <c r="AW150" s="14" t="s">
        <v>37</v>
      </c>
      <c r="AX150" s="14" t="s">
        <v>83</v>
      </c>
      <c r="AY150" s="258" t="s">
        <v>126</v>
      </c>
    </row>
    <row r="151" spans="2:65" s="1" customFormat="1" ht="24" customHeight="1">
      <c r="B151" s="38"/>
      <c r="C151" s="211" t="s">
        <v>188</v>
      </c>
      <c r="D151" s="211" t="s">
        <v>129</v>
      </c>
      <c r="E151" s="212" t="s">
        <v>189</v>
      </c>
      <c r="F151" s="213" t="s">
        <v>190</v>
      </c>
      <c r="G151" s="214" t="s">
        <v>132</v>
      </c>
      <c r="H151" s="215">
        <v>48.164</v>
      </c>
      <c r="I151" s="216"/>
      <c r="J151" s="217">
        <f>ROUND(I151*H151,2)</f>
        <v>0</v>
      </c>
      <c r="K151" s="213" t="s">
        <v>133</v>
      </c>
      <c r="L151" s="43"/>
      <c r="M151" s="218" t="s">
        <v>19</v>
      </c>
      <c r="N151" s="219" t="s">
        <v>47</v>
      </c>
      <c r="O151" s="83"/>
      <c r="P151" s="220">
        <f>O151*H151</f>
        <v>0</v>
      </c>
      <c r="Q151" s="220">
        <v>0</v>
      </c>
      <c r="R151" s="220">
        <f>Q151*H151</f>
        <v>0</v>
      </c>
      <c r="S151" s="220">
        <v>0.055</v>
      </c>
      <c r="T151" s="221">
        <f>S151*H151</f>
        <v>2.64902</v>
      </c>
      <c r="AR151" s="222" t="s">
        <v>134</v>
      </c>
      <c r="AT151" s="222" t="s">
        <v>129</v>
      </c>
      <c r="AU151" s="222" t="s">
        <v>135</v>
      </c>
      <c r="AY151" s="17" t="s">
        <v>126</v>
      </c>
      <c r="BE151" s="223">
        <f>IF(N151="základní",J151,0)</f>
        <v>0</v>
      </c>
      <c r="BF151" s="223">
        <f>IF(N151="snížená",J151,0)</f>
        <v>0</v>
      </c>
      <c r="BG151" s="223">
        <f>IF(N151="zákl. přenesená",J151,0)</f>
        <v>0</v>
      </c>
      <c r="BH151" s="223">
        <f>IF(N151="sníž. přenesená",J151,0)</f>
        <v>0</v>
      </c>
      <c r="BI151" s="223">
        <f>IF(N151="nulová",J151,0)</f>
        <v>0</v>
      </c>
      <c r="BJ151" s="17" t="s">
        <v>135</v>
      </c>
      <c r="BK151" s="223">
        <f>ROUND(I151*H151,2)</f>
        <v>0</v>
      </c>
      <c r="BL151" s="17" t="s">
        <v>134</v>
      </c>
      <c r="BM151" s="222" t="s">
        <v>191</v>
      </c>
    </row>
    <row r="152" spans="2:47" s="1" customFormat="1" ht="12">
      <c r="B152" s="38"/>
      <c r="C152" s="39"/>
      <c r="D152" s="224" t="s">
        <v>137</v>
      </c>
      <c r="E152" s="39"/>
      <c r="F152" s="225" t="s">
        <v>192</v>
      </c>
      <c r="G152" s="39"/>
      <c r="H152" s="39"/>
      <c r="I152" s="135"/>
      <c r="J152" s="39"/>
      <c r="K152" s="39"/>
      <c r="L152" s="43"/>
      <c r="M152" s="226"/>
      <c r="N152" s="83"/>
      <c r="O152" s="83"/>
      <c r="P152" s="83"/>
      <c r="Q152" s="83"/>
      <c r="R152" s="83"/>
      <c r="S152" s="83"/>
      <c r="T152" s="84"/>
      <c r="AT152" s="17" t="s">
        <v>137</v>
      </c>
      <c r="AU152" s="17" t="s">
        <v>135</v>
      </c>
    </row>
    <row r="153" spans="2:51" s="12" customFormat="1" ht="12">
      <c r="B153" s="227"/>
      <c r="C153" s="228"/>
      <c r="D153" s="224" t="s">
        <v>139</v>
      </c>
      <c r="E153" s="229" t="s">
        <v>19</v>
      </c>
      <c r="F153" s="230" t="s">
        <v>140</v>
      </c>
      <c r="G153" s="228"/>
      <c r="H153" s="229" t="s">
        <v>19</v>
      </c>
      <c r="I153" s="231"/>
      <c r="J153" s="228"/>
      <c r="K153" s="228"/>
      <c r="L153" s="232"/>
      <c r="M153" s="233"/>
      <c r="N153" s="234"/>
      <c r="O153" s="234"/>
      <c r="P153" s="234"/>
      <c r="Q153" s="234"/>
      <c r="R153" s="234"/>
      <c r="S153" s="234"/>
      <c r="T153" s="235"/>
      <c r="AT153" s="236" t="s">
        <v>139</v>
      </c>
      <c r="AU153" s="236" t="s">
        <v>135</v>
      </c>
      <c r="AV153" s="12" t="s">
        <v>83</v>
      </c>
      <c r="AW153" s="12" t="s">
        <v>37</v>
      </c>
      <c r="AX153" s="12" t="s">
        <v>75</v>
      </c>
      <c r="AY153" s="236" t="s">
        <v>126</v>
      </c>
    </row>
    <row r="154" spans="2:51" s="13" customFormat="1" ht="12">
      <c r="B154" s="237"/>
      <c r="C154" s="238"/>
      <c r="D154" s="224" t="s">
        <v>139</v>
      </c>
      <c r="E154" s="239" t="s">
        <v>19</v>
      </c>
      <c r="F154" s="240" t="s">
        <v>141</v>
      </c>
      <c r="G154" s="238"/>
      <c r="H154" s="241">
        <v>11.8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AT154" s="247" t="s">
        <v>139</v>
      </c>
      <c r="AU154" s="247" t="s">
        <v>135</v>
      </c>
      <c r="AV154" s="13" t="s">
        <v>135</v>
      </c>
      <c r="AW154" s="13" t="s">
        <v>37</v>
      </c>
      <c r="AX154" s="13" t="s">
        <v>75</v>
      </c>
      <c r="AY154" s="247" t="s">
        <v>126</v>
      </c>
    </row>
    <row r="155" spans="2:51" s="12" customFormat="1" ht="12">
      <c r="B155" s="227"/>
      <c r="C155" s="228"/>
      <c r="D155" s="224" t="s">
        <v>139</v>
      </c>
      <c r="E155" s="229" t="s">
        <v>19</v>
      </c>
      <c r="F155" s="230" t="s">
        <v>142</v>
      </c>
      <c r="G155" s="228"/>
      <c r="H155" s="229" t="s">
        <v>19</v>
      </c>
      <c r="I155" s="231"/>
      <c r="J155" s="228"/>
      <c r="K155" s="228"/>
      <c r="L155" s="232"/>
      <c r="M155" s="233"/>
      <c r="N155" s="234"/>
      <c r="O155" s="234"/>
      <c r="P155" s="234"/>
      <c r="Q155" s="234"/>
      <c r="R155" s="234"/>
      <c r="S155" s="234"/>
      <c r="T155" s="235"/>
      <c r="AT155" s="236" t="s">
        <v>139</v>
      </c>
      <c r="AU155" s="236" t="s">
        <v>135</v>
      </c>
      <c r="AV155" s="12" t="s">
        <v>83</v>
      </c>
      <c r="AW155" s="12" t="s">
        <v>37</v>
      </c>
      <c r="AX155" s="12" t="s">
        <v>75</v>
      </c>
      <c r="AY155" s="236" t="s">
        <v>126</v>
      </c>
    </row>
    <row r="156" spans="2:51" s="13" customFormat="1" ht="12">
      <c r="B156" s="237"/>
      <c r="C156" s="238"/>
      <c r="D156" s="224" t="s">
        <v>139</v>
      </c>
      <c r="E156" s="239" t="s">
        <v>19</v>
      </c>
      <c r="F156" s="240" t="s">
        <v>143</v>
      </c>
      <c r="G156" s="238"/>
      <c r="H156" s="241">
        <v>7.44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AT156" s="247" t="s">
        <v>139</v>
      </c>
      <c r="AU156" s="247" t="s">
        <v>135</v>
      </c>
      <c r="AV156" s="13" t="s">
        <v>135</v>
      </c>
      <c r="AW156" s="13" t="s">
        <v>37</v>
      </c>
      <c r="AX156" s="13" t="s">
        <v>75</v>
      </c>
      <c r="AY156" s="247" t="s">
        <v>126</v>
      </c>
    </row>
    <row r="157" spans="2:51" s="12" customFormat="1" ht="12">
      <c r="B157" s="227"/>
      <c r="C157" s="228"/>
      <c r="D157" s="224" t="s">
        <v>139</v>
      </c>
      <c r="E157" s="229" t="s">
        <v>19</v>
      </c>
      <c r="F157" s="230" t="s">
        <v>144</v>
      </c>
      <c r="G157" s="228"/>
      <c r="H157" s="229" t="s">
        <v>19</v>
      </c>
      <c r="I157" s="231"/>
      <c r="J157" s="228"/>
      <c r="K157" s="228"/>
      <c r="L157" s="232"/>
      <c r="M157" s="233"/>
      <c r="N157" s="234"/>
      <c r="O157" s="234"/>
      <c r="P157" s="234"/>
      <c r="Q157" s="234"/>
      <c r="R157" s="234"/>
      <c r="S157" s="234"/>
      <c r="T157" s="235"/>
      <c r="AT157" s="236" t="s">
        <v>139</v>
      </c>
      <c r="AU157" s="236" t="s">
        <v>135</v>
      </c>
      <c r="AV157" s="12" t="s">
        <v>83</v>
      </c>
      <c r="AW157" s="12" t="s">
        <v>37</v>
      </c>
      <c r="AX157" s="12" t="s">
        <v>75</v>
      </c>
      <c r="AY157" s="236" t="s">
        <v>126</v>
      </c>
    </row>
    <row r="158" spans="2:51" s="13" customFormat="1" ht="12">
      <c r="B158" s="237"/>
      <c r="C158" s="238"/>
      <c r="D158" s="224" t="s">
        <v>139</v>
      </c>
      <c r="E158" s="239" t="s">
        <v>19</v>
      </c>
      <c r="F158" s="240" t="s">
        <v>145</v>
      </c>
      <c r="G158" s="238"/>
      <c r="H158" s="241">
        <v>4.896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AT158" s="247" t="s">
        <v>139</v>
      </c>
      <c r="AU158" s="247" t="s">
        <v>135</v>
      </c>
      <c r="AV158" s="13" t="s">
        <v>135</v>
      </c>
      <c r="AW158" s="13" t="s">
        <v>37</v>
      </c>
      <c r="AX158" s="13" t="s">
        <v>75</v>
      </c>
      <c r="AY158" s="247" t="s">
        <v>126</v>
      </c>
    </row>
    <row r="159" spans="2:51" s="12" customFormat="1" ht="12">
      <c r="B159" s="227"/>
      <c r="C159" s="228"/>
      <c r="D159" s="224" t="s">
        <v>139</v>
      </c>
      <c r="E159" s="229" t="s">
        <v>19</v>
      </c>
      <c r="F159" s="230" t="s">
        <v>146</v>
      </c>
      <c r="G159" s="228"/>
      <c r="H159" s="229" t="s">
        <v>19</v>
      </c>
      <c r="I159" s="231"/>
      <c r="J159" s="228"/>
      <c r="K159" s="228"/>
      <c r="L159" s="232"/>
      <c r="M159" s="233"/>
      <c r="N159" s="234"/>
      <c r="O159" s="234"/>
      <c r="P159" s="234"/>
      <c r="Q159" s="234"/>
      <c r="R159" s="234"/>
      <c r="S159" s="234"/>
      <c r="T159" s="235"/>
      <c r="AT159" s="236" t="s">
        <v>139</v>
      </c>
      <c r="AU159" s="236" t="s">
        <v>135</v>
      </c>
      <c r="AV159" s="12" t="s">
        <v>83</v>
      </c>
      <c r="AW159" s="12" t="s">
        <v>37</v>
      </c>
      <c r="AX159" s="12" t="s">
        <v>75</v>
      </c>
      <c r="AY159" s="236" t="s">
        <v>126</v>
      </c>
    </row>
    <row r="160" spans="2:51" s="13" customFormat="1" ht="12">
      <c r="B160" s="237"/>
      <c r="C160" s="238"/>
      <c r="D160" s="224" t="s">
        <v>139</v>
      </c>
      <c r="E160" s="239" t="s">
        <v>19</v>
      </c>
      <c r="F160" s="240" t="s">
        <v>147</v>
      </c>
      <c r="G160" s="238"/>
      <c r="H160" s="241">
        <v>8.12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AT160" s="247" t="s">
        <v>139</v>
      </c>
      <c r="AU160" s="247" t="s">
        <v>135</v>
      </c>
      <c r="AV160" s="13" t="s">
        <v>135</v>
      </c>
      <c r="AW160" s="13" t="s">
        <v>37</v>
      </c>
      <c r="AX160" s="13" t="s">
        <v>75</v>
      </c>
      <c r="AY160" s="247" t="s">
        <v>126</v>
      </c>
    </row>
    <row r="161" spans="2:51" s="12" customFormat="1" ht="12">
      <c r="B161" s="227"/>
      <c r="C161" s="228"/>
      <c r="D161" s="224" t="s">
        <v>139</v>
      </c>
      <c r="E161" s="229" t="s">
        <v>19</v>
      </c>
      <c r="F161" s="230" t="s">
        <v>148</v>
      </c>
      <c r="G161" s="228"/>
      <c r="H161" s="229" t="s">
        <v>19</v>
      </c>
      <c r="I161" s="231"/>
      <c r="J161" s="228"/>
      <c r="K161" s="228"/>
      <c r="L161" s="232"/>
      <c r="M161" s="233"/>
      <c r="N161" s="234"/>
      <c r="O161" s="234"/>
      <c r="P161" s="234"/>
      <c r="Q161" s="234"/>
      <c r="R161" s="234"/>
      <c r="S161" s="234"/>
      <c r="T161" s="235"/>
      <c r="AT161" s="236" t="s">
        <v>139</v>
      </c>
      <c r="AU161" s="236" t="s">
        <v>135</v>
      </c>
      <c r="AV161" s="12" t="s">
        <v>83</v>
      </c>
      <c r="AW161" s="12" t="s">
        <v>37</v>
      </c>
      <c r="AX161" s="12" t="s">
        <v>75</v>
      </c>
      <c r="AY161" s="236" t="s">
        <v>126</v>
      </c>
    </row>
    <row r="162" spans="2:51" s="13" customFormat="1" ht="12">
      <c r="B162" s="237"/>
      <c r="C162" s="238"/>
      <c r="D162" s="224" t="s">
        <v>139</v>
      </c>
      <c r="E162" s="239" t="s">
        <v>19</v>
      </c>
      <c r="F162" s="240" t="s">
        <v>149</v>
      </c>
      <c r="G162" s="238"/>
      <c r="H162" s="241">
        <v>6.98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AT162" s="247" t="s">
        <v>139</v>
      </c>
      <c r="AU162" s="247" t="s">
        <v>135</v>
      </c>
      <c r="AV162" s="13" t="s">
        <v>135</v>
      </c>
      <c r="AW162" s="13" t="s">
        <v>37</v>
      </c>
      <c r="AX162" s="13" t="s">
        <v>75</v>
      </c>
      <c r="AY162" s="247" t="s">
        <v>126</v>
      </c>
    </row>
    <row r="163" spans="2:51" s="12" customFormat="1" ht="12">
      <c r="B163" s="227"/>
      <c r="C163" s="228"/>
      <c r="D163" s="224" t="s">
        <v>139</v>
      </c>
      <c r="E163" s="229" t="s">
        <v>19</v>
      </c>
      <c r="F163" s="230" t="s">
        <v>150</v>
      </c>
      <c r="G163" s="228"/>
      <c r="H163" s="229" t="s">
        <v>19</v>
      </c>
      <c r="I163" s="231"/>
      <c r="J163" s="228"/>
      <c r="K163" s="228"/>
      <c r="L163" s="232"/>
      <c r="M163" s="233"/>
      <c r="N163" s="234"/>
      <c r="O163" s="234"/>
      <c r="P163" s="234"/>
      <c r="Q163" s="234"/>
      <c r="R163" s="234"/>
      <c r="S163" s="234"/>
      <c r="T163" s="235"/>
      <c r="AT163" s="236" t="s">
        <v>139</v>
      </c>
      <c r="AU163" s="236" t="s">
        <v>135</v>
      </c>
      <c r="AV163" s="12" t="s">
        <v>83</v>
      </c>
      <c r="AW163" s="12" t="s">
        <v>37</v>
      </c>
      <c r="AX163" s="12" t="s">
        <v>75</v>
      </c>
      <c r="AY163" s="236" t="s">
        <v>126</v>
      </c>
    </row>
    <row r="164" spans="2:51" s="13" customFormat="1" ht="12">
      <c r="B164" s="237"/>
      <c r="C164" s="238"/>
      <c r="D164" s="224" t="s">
        <v>139</v>
      </c>
      <c r="E164" s="239" t="s">
        <v>19</v>
      </c>
      <c r="F164" s="240" t="s">
        <v>151</v>
      </c>
      <c r="G164" s="238"/>
      <c r="H164" s="241">
        <v>8.928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AT164" s="247" t="s">
        <v>139</v>
      </c>
      <c r="AU164" s="247" t="s">
        <v>135</v>
      </c>
      <c r="AV164" s="13" t="s">
        <v>135</v>
      </c>
      <c r="AW164" s="13" t="s">
        <v>37</v>
      </c>
      <c r="AX164" s="13" t="s">
        <v>75</v>
      </c>
      <c r="AY164" s="247" t="s">
        <v>126</v>
      </c>
    </row>
    <row r="165" spans="2:51" s="14" customFormat="1" ht="12">
      <c r="B165" s="248"/>
      <c r="C165" s="249"/>
      <c r="D165" s="224" t="s">
        <v>139</v>
      </c>
      <c r="E165" s="250" t="s">
        <v>19</v>
      </c>
      <c r="F165" s="251" t="s">
        <v>152</v>
      </c>
      <c r="G165" s="249"/>
      <c r="H165" s="252">
        <v>48.164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AT165" s="258" t="s">
        <v>139</v>
      </c>
      <c r="AU165" s="258" t="s">
        <v>135</v>
      </c>
      <c r="AV165" s="14" t="s">
        <v>134</v>
      </c>
      <c r="AW165" s="14" t="s">
        <v>37</v>
      </c>
      <c r="AX165" s="14" t="s">
        <v>83</v>
      </c>
      <c r="AY165" s="258" t="s">
        <v>126</v>
      </c>
    </row>
    <row r="166" spans="2:65" s="1" customFormat="1" ht="24" customHeight="1">
      <c r="B166" s="38"/>
      <c r="C166" s="211" t="s">
        <v>193</v>
      </c>
      <c r="D166" s="211" t="s">
        <v>129</v>
      </c>
      <c r="E166" s="212" t="s">
        <v>194</v>
      </c>
      <c r="F166" s="213" t="s">
        <v>195</v>
      </c>
      <c r="G166" s="214" t="s">
        <v>132</v>
      </c>
      <c r="H166" s="215">
        <v>25.487</v>
      </c>
      <c r="I166" s="216"/>
      <c r="J166" s="217">
        <f>ROUND(I166*H166,2)</f>
        <v>0</v>
      </c>
      <c r="K166" s="213" t="s">
        <v>133</v>
      </c>
      <c r="L166" s="43"/>
      <c r="M166" s="218" t="s">
        <v>19</v>
      </c>
      <c r="N166" s="219" t="s">
        <v>47</v>
      </c>
      <c r="O166" s="83"/>
      <c r="P166" s="220">
        <f>O166*H166</f>
        <v>0</v>
      </c>
      <c r="Q166" s="220">
        <v>0</v>
      </c>
      <c r="R166" s="220">
        <f>Q166*H166</f>
        <v>0</v>
      </c>
      <c r="S166" s="220">
        <v>0.038</v>
      </c>
      <c r="T166" s="221">
        <f>S166*H166</f>
        <v>0.9685059999999999</v>
      </c>
      <c r="AR166" s="222" t="s">
        <v>134</v>
      </c>
      <c r="AT166" s="222" t="s">
        <v>129</v>
      </c>
      <c r="AU166" s="222" t="s">
        <v>135</v>
      </c>
      <c r="AY166" s="17" t="s">
        <v>126</v>
      </c>
      <c r="BE166" s="223">
        <f>IF(N166="základní",J166,0)</f>
        <v>0</v>
      </c>
      <c r="BF166" s="223">
        <f>IF(N166="snížená",J166,0)</f>
        <v>0</v>
      </c>
      <c r="BG166" s="223">
        <f>IF(N166="zákl. přenesená",J166,0)</f>
        <v>0</v>
      </c>
      <c r="BH166" s="223">
        <f>IF(N166="sníž. přenesená",J166,0)</f>
        <v>0</v>
      </c>
      <c r="BI166" s="223">
        <f>IF(N166="nulová",J166,0)</f>
        <v>0</v>
      </c>
      <c r="BJ166" s="17" t="s">
        <v>135</v>
      </c>
      <c r="BK166" s="223">
        <f>ROUND(I166*H166,2)</f>
        <v>0</v>
      </c>
      <c r="BL166" s="17" t="s">
        <v>134</v>
      </c>
      <c r="BM166" s="222" t="s">
        <v>196</v>
      </c>
    </row>
    <row r="167" spans="2:47" s="1" customFormat="1" ht="12">
      <c r="B167" s="38"/>
      <c r="C167" s="39"/>
      <c r="D167" s="224" t="s">
        <v>137</v>
      </c>
      <c r="E167" s="39"/>
      <c r="F167" s="225" t="s">
        <v>197</v>
      </c>
      <c r="G167" s="39"/>
      <c r="H167" s="39"/>
      <c r="I167" s="135"/>
      <c r="J167" s="39"/>
      <c r="K167" s="39"/>
      <c r="L167" s="43"/>
      <c r="M167" s="226"/>
      <c r="N167" s="83"/>
      <c r="O167" s="83"/>
      <c r="P167" s="83"/>
      <c r="Q167" s="83"/>
      <c r="R167" s="83"/>
      <c r="S167" s="83"/>
      <c r="T167" s="84"/>
      <c r="AT167" s="17" t="s">
        <v>137</v>
      </c>
      <c r="AU167" s="17" t="s">
        <v>135</v>
      </c>
    </row>
    <row r="168" spans="2:51" s="12" customFormat="1" ht="12">
      <c r="B168" s="227"/>
      <c r="C168" s="228"/>
      <c r="D168" s="224" t="s">
        <v>139</v>
      </c>
      <c r="E168" s="229" t="s">
        <v>19</v>
      </c>
      <c r="F168" s="230" t="s">
        <v>140</v>
      </c>
      <c r="G168" s="228"/>
      <c r="H168" s="229" t="s">
        <v>19</v>
      </c>
      <c r="I168" s="231"/>
      <c r="J168" s="228"/>
      <c r="K168" s="228"/>
      <c r="L168" s="232"/>
      <c r="M168" s="233"/>
      <c r="N168" s="234"/>
      <c r="O168" s="234"/>
      <c r="P168" s="234"/>
      <c r="Q168" s="234"/>
      <c r="R168" s="234"/>
      <c r="S168" s="234"/>
      <c r="T168" s="235"/>
      <c r="AT168" s="236" t="s">
        <v>139</v>
      </c>
      <c r="AU168" s="236" t="s">
        <v>135</v>
      </c>
      <c r="AV168" s="12" t="s">
        <v>83</v>
      </c>
      <c r="AW168" s="12" t="s">
        <v>37</v>
      </c>
      <c r="AX168" s="12" t="s">
        <v>75</v>
      </c>
      <c r="AY168" s="236" t="s">
        <v>126</v>
      </c>
    </row>
    <row r="169" spans="2:51" s="13" customFormat="1" ht="12">
      <c r="B169" s="237"/>
      <c r="C169" s="238"/>
      <c r="D169" s="224" t="s">
        <v>139</v>
      </c>
      <c r="E169" s="239" t="s">
        <v>19</v>
      </c>
      <c r="F169" s="240" t="s">
        <v>174</v>
      </c>
      <c r="G169" s="238"/>
      <c r="H169" s="241">
        <v>6.782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AT169" s="247" t="s">
        <v>139</v>
      </c>
      <c r="AU169" s="247" t="s">
        <v>135</v>
      </c>
      <c r="AV169" s="13" t="s">
        <v>135</v>
      </c>
      <c r="AW169" s="13" t="s">
        <v>37</v>
      </c>
      <c r="AX169" s="13" t="s">
        <v>75</v>
      </c>
      <c r="AY169" s="247" t="s">
        <v>126</v>
      </c>
    </row>
    <row r="170" spans="2:51" s="12" customFormat="1" ht="12">
      <c r="B170" s="227"/>
      <c r="C170" s="228"/>
      <c r="D170" s="224" t="s">
        <v>139</v>
      </c>
      <c r="E170" s="229" t="s">
        <v>19</v>
      </c>
      <c r="F170" s="230" t="s">
        <v>142</v>
      </c>
      <c r="G170" s="228"/>
      <c r="H170" s="229" t="s">
        <v>19</v>
      </c>
      <c r="I170" s="231"/>
      <c r="J170" s="228"/>
      <c r="K170" s="228"/>
      <c r="L170" s="232"/>
      <c r="M170" s="233"/>
      <c r="N170" s="234"/>
      <c r="O170" s="234"/>
      <c r="P170" s="234"/>
      <c r="Q170" s="234"/>
      <c r="R170" s="234"/>
      <c r="S170" s="234"/>
      <c r="T170" s="235"/>
      <c r="AT170" s="236" t="s">
        <v>139</v>
      </c>
      <c r="AU170" s="236" t="s">
        <v>135</v>
      </c>
      <c r="AV170" s="12" t="s">
        <v>83</v>
      </c>
      <c r="AW170" s="12" t="s">
        <v>37</v>
      </c>
      <c r="AX170" s="12" t="s">
        <v>75</v>
      </c>
      <c r="AY170" s="236" t="s">
        <v>126</v>
      </c>
    </row>
    <row r="171" spans="2:51" s="13" customFormat="1" ht="12">
      <c r="B171" s="237"/>
      <c r="C171" s="238"/>
      <c r="D171" s="224" t="s">
        <v>139</v>
      </c>
      <c r="E171" s="239" t="s">
        <v>19</v>
      </c>
      <c r="F171" s="240" t="s">
        <v>175</v>
      </c>
      <c r="G171" s="238"/>
      <c r="H171" s="241">
        <v>7.376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AT171" s="247" t="s">
        <v>139</v>
      </c>
      <c r="AU171" s="247" t="s">
        <v>135</v>
      </c>
      <c r="AV171" s="13" t="s">
        <v>135</v>
      </c>
      <c r="AW171" s="13" t="s">
        <v>37</v>
      </c>
      <c r="AX171" s="13" t="s">
        <v>75</v>
      </c>
      <c r="AY171" s="247" t="s">
        <v>126</v>
      </c>
    </row>
    <row r="172" spans="2:51" s="12" customFormat="1" ht="12">
      <c r="B172" s="227"/>
      <c r="C172" s="228"/>
      <c r="D172" s="224" t="s">
        <v>139</v>
      </c>
      <c r="E172" s="229" t="s">
        <v>19</v>
      </c>
      <c r="F172" s="230" t="s">
        <v>144</v>
      </c>
      <c r="G172" s="228"/>
      <c r="H172" s="229" t="s">
        <v>19</v>
      </c>
      <c r="I172" s="231"/>
      <c r="J172" s="228"/>
      <c r="K172" s="228"/>
      <c r="L172" s="232"/>
      <c r="M172" s="233"/>
      <c r="N172" s="234"/>
      <c r="O172" s="234"/>
      <c r="P172" s="234"/>
      <c r="Q172" s="234"/>
      <c r="R172" s="234"/>
      <c r="S172" s="234"/>
      <c r="T172" s="235"/>
      <c r="AT172" s="236" t="s">
        <v>139</v>
      </c>
      <c r="AU172" s="236" t="s">
        <v>135</v>
      </c>
      <c r="AV172" s="12" t="s">
        <v>83</v>
      </c>
      <c r="AW172" s="12" t="s">
        <v>37</v>
      </c>
      <c r="AX172" s="12" t="s">
        <v>75</v>
      </c>
      <c r="AY172" s="236" t="s">
        <v>126</v>
      </c>
    </row>
    <row r="173" spans="2:51" s="13" customFormat="1" ht="12">
      <c r="B173" s="237"/>
      <c r="C173" s="238"/>
      <c r="D173" s="224" t="s">
        <v>139</v>
      </c>
      <c r="E173" s="239" t="s">
        <v>19</v>
      </c>
      <c r="F173" s="240" t="s">
        <v>176</v>
      </c>
      <c r="G173" s="238"/>
      <c r="H173" s="241">
        <v>5.429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AT173" s="247" t="s">
        <v>139</v>
      </c>
      <c r="AU173" s="247" t="s">
        <v>135</v>
      </c>
      <c r="AV173" s="13" t="s">
        <v>135</v>
      </c>
      <c r="AW173" s="13" t="s">
        <v>37</v>
      </c>
      <c r="AX173" s="13" t="s">
        <v>75</v>
      </c>
      <c r="AY173" s="247" t="s">
        <v>126</v>
      </c>
    </row>
    <row r="174" spans="2:51" s="12" customFormat="1" ht="12">
      <c r="B174" s="227"/>
      <c r="C174" s="228"/>
      <c r="D174" s="224" t="s">
        <v>139</v>
      </c>
      <c r="E174" s="229" t="s">
        <v>19</v>
      </c>
      <c r="F174" s="230" t="s">
        <v>150</v>
      </c>
      <c r="G174" s="228"/>
      <c r="H174" s="229" t="s">
        <v>19</v>
      </c>
      <c r="I174" s="231"/>
      <c r="J174" s="228"/>
      <c r="K174" s="228"/>
      <c r="L174" s="232"/>
      <c r="M174" s="233"/>
      <c r="N174" s="234"/>
      <c r="O174" s="234"/>
      <c r="P174" s="234"/>
      <c r="Q174" s="234"/>
      <c r="R174" s="234"/>
      <c r="S174" s="234"/>
      <c r="T174" s="235"/>
      <c r="AT174" s="236" t="s">
        <v>139</v>
      </c>
      <c r="AU174" s="236" t="s">
        <v>135</v>
      </c>
      <c r="AV174" s="12" t="s">
        <v>83</v>
      </c>
      <c r="AW174" s="12" t="s">
        <v>37</v>
      </c>
      <c r="AX174" s="12" t="s">
        <v>75</v>
      </c>
      <c r="AY174" s="236" t="s">
        <v>126</v>
      </c>
    </row>
    <row r="175" spans="2:51" s="13" customFormat="1" ht="12">
      <c r="B175" s="237"/>
      <c r="C175" s="238"/>
      <c r="D175" s="224" t="s">
        <v>139</v>
      </c>
      <c r="E175" s="239" t="s">
        <v>19</v>
      </c>
      <c r="F175" s="240" t="s">
        <v>179</v>
      </c>
      <c r="G175" s="238"/>
      <c r="H175" s="241">
        <v>5.9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AT175" s="247" t="s">
        <v>139</v>
      </c>
      <c r="AU175" s="247" t="s">
        <v>135</v>
      </c>
      <c r="AV175" s="13" t="s">
        <v>135</v>
      </c>
      <c r="AW175" s="13" t="s">
        <v>37</v>
      </c>
      <c r="AX175" s="13" t="s">
        <v>75</v>
      </c>
      <c r="AY175" s="247" t="s">
        <v>126</v>
      </c>
    </row>
    <row r="176" spans="2:51" s="14" customFormat="1" ht="12">
      <c r="B176" s="248"/>
      <c r="C176" s="249"/>
      <c r="D176" s="224" t="s">
        <v>139</v>
      </c>
      <c r="E176" s="250" t="s">
        <v>19</v>
      </c>
      <c r="F176" s="251" t="s">
        <v>152</v>
      </c>
      <c r="G176" s="249"/>
      <c r="H176" s="252">
        <v>25.487</v>
      </c>
      <c r="I176" s="253"/>
      <c r="J176" s="249"/>
      <c r="K176" s="249"/>
      <c r="L176" s="254"/>
      <c r="M176" s="255"/>
      <c r="N176" s="256"/>
      <c r="O176" s="256"/>
      <c r="P176" s="256"/>
      <c r="Q176" s="256"/>
      <c r="R176" s="256"/>
      <c r="S176" s="256"/>
      <c r="T176" s="257"/>
      <c r="AT176" s="258" t="s">
        <v>139</v>
      </c>
      <c r="AU176" s="258" t="s">
        <v>135</v>
      </c>
      <c r="AV176" s="14" t="s">
        <v>134</v>
      </c>
      <c r="AW176" s="14" t="s">
        <v>37</v>
      </c>
      <c r="AX176" s="14" t="s">
        <v>83</v>
      </c>
      <c r="AY176" s="258" t="s">
        <v>126</v>
      </c>
    </row>
    <row r="177" spans="2:65" s="1" customFormat="1" ht="24" customHeight="1">
      <c r="B177" s="38"/>
      <c r="C177" s="211" t="s">
        <v>180</v>
      </c>
      <c r="D177" s="211" t="s">
        <v>129</v>
      </c>
      <c r="E177" s="212" t="s">
        <v>198</v>
      </c>
      <c r="F177" s="213" t="s">
        <v>199</v>
      </c>
      <c r="G177" s="214" t="s">
        <v>132</v>
      </c>
      <c r="H177" s="215">
        <v>13.669</v>
      </c>
      <c r="I177" s="216"/>
      <c r="J177" s="217">
        <f>ROUND(I177*H177,2)</f>
        <v>0</v>
      </c>
      <c r="K177" s="213" t="s">
        <v>133</v>
      </c>
      <c r="L177" s="43"/>
      <c r="M177" s="218" t="s">
        <v>19</v>
      </c>
      <c r="N177" s="219" t="s">
        <v>47</v>
      </c>
      <c r="O177" s="83"/>
      <c r="P177" s="220">
        <f>O177*H177</f>
        <v>0</v>
      </c>
      <c r="Q177" s="220">
        <v>0</v>
      </c>
      <c r="R177" s="220">
        <f>Q177*H177</f>
        <v>0</v>
      </c>
      <c r="S177" s="220">
        <v>0.034</v>
      </c>
      <c r="T177" s="221">
        <f>S177*H177</f>
        <v>0.46474600000000005</v>
      </c>
      <c r="AR177" s="222" t="s">
        <v>134</v>
      </c>
      <c r="AT177" s="222" t="s">
        <v>129</v>
      </c>
      <c r="AU177" s="222" t="s">
        <v>135</v>
      </c>
      <c r="AY177" s="17" t="s">
        <v>126</v>
      </c>
      <c r="BE177" s="223">
        <f>IF(N177="základní",J177,0)</f>
        <v>0</v>
      </c>
      <c r="BF177" s="223">
        <f>IF(N177="snížená",J177,0)</f>
        <v>0</v>
      </c>
      <c r="BG177" s="223">
        <f>IF(N177="zákl. přenesená",J177,0)</f>
        <v>0</v>
      </c>
      <c r="BH177" s="223">
        <f>IF(N177="sníž. přenesená",J177,0)</f>
        <v>0</v>
      </c>
      <c r="BI177" s="223">
        <f>IF(N177="nulová",J177,0)</f>
        <v>0</v>
      </c>
      <c r="BJ177" s="17" t="s">
        <v>135</v>
      </c>
      <c r="BK177" s="223">
        <f>ROUND(I177*H177,2)</f>
        <v>0</v>
      </c>
      <c r="BL177" s="17" t="s">
        <v>134</v>
      </c>
      <c r="BM177" s="222" t="s">
        <v>200</v>
      </c>
    </row>
    <row r="178" spans="2:47" s="1" customFormat="1" ht="12">
      <c r="B178" s="38"/>
      <c r="C178" s="39"/>
      <c r="D178" s="224" t="s">
        <v>137</v>
      </c>
      <c r="E178" s="39"/>
      <c r="F178" s="225" t="s">
        <v>201</v>
      </c>
      <c r="G178" s="39"/>
      <c r="H178" s="39"/>
      <c r="I178" s="135"/>
      <c r="J178" s="39"/>
      <c r="K178" s="39"/>
      <c r="L178" s="43"/>
      <c r="M178" s="226"/>
      <c r="N178" s="83"/>
      <c r="O178" s="83"/>
      <c r="P178" s="83"/>
      <c r="Q178" s="83"/>
      <c r="R178" s="83"/>
      <c r="S178" s="83"/>
      <c r="T178" s="84"/>
      <c r="AT178" s="17" t="s">
        <v>137</v>
      </c>
      <c r="AU178" s="17" t="s">
        <v>135</v>
      </c>
    </row>
    <row r="179" spans="2:51" s="12" customFormat="1" ht="12">
      <c r="B179" s="227"/>
      <c r="C179" s="228"/>
      <c r="D179" s="224" t="s">
        <v>139</v>
      </c>
      <c r="E179" s="229" t="s">
        <v>19</v>
      </c>
      <c r="F179" s="230" t="s">
        <v>146</v>
      </c>
      <c r="G179" s="228"/>
      <c r="H179" s="229" t="s">
        <v>19</v>
      </c>
      <c r="I179" s="231"/>
      <c r="J179" s="228"/>
      <c r="K179" s="228"/>
      <c r="L179" s="232"/>
      <c r="M179" s="233"/>
      <c r="N179" s="234"/>
      <c r="O179" s="234"/>
      <c r="P179" s="234"/>
      <c r="Q179" s="234"/>
      <c r="R179" s="234"/>
      <c r="S179" s="234"/>
      <c r="T179" s="235"/>
      <c r="AT179" s="236" t="s">
        <v>139</v>
      </c>
      <c r="AU179" s="236" t="s">
        <v>135</v>
      </c>
      <c r="AV179" s="12" t="s">
        <v>83</v>
      </c>
      <c r="AW179" s="12" t="s">
        <v>37</v>
      </c>
      <c r="AX179" s="12" t="s">
        <v>75</v>
      </c>
      <c r="AY179" s="236" t="s">
        <v>126</v>
      </c>
    </row>
    <row r="180" spans="2:51" s="13" customFormat="1" ht="12">
      <c r="B180" s="237"/>
      <c r="C180" s="238"/>
      <c r="D180" s="224" t="s">
        <v>139</v>
      </c>
      <c r="E180" s="239" t="s">
        <v>19</v>
      </c>
      <c r="F180" s="240" t="s">
        <v>177</v>
      </c>
      <c r="G180" s="238"/>
      <c r="H180" s="241">
        <v>7.68</v>
      </c>
      <c r="I180" s="242"/>
      <c r="J180" s="238"/>
      <c r="K180" s="238"/>
      <c r="L180" s="243"/>
      <c r="M180" s="244"/>
      <c r="N180" s="245"/>
      <c r="O180" s="245"/>
      <c r="P180" s="245"/>
      <c r="Q180" s="245"/>
      <c r="R180" s="245"/>
      <c r="S180" s="245"/>
      <c r="T180" s="246"/>
      <c r="AT180" s="247" t="s">
        <v>139</v>
      </c>
      <c r="AU180" s="247" t="s">
        <v>135</v>
      </c>
      <c r="AV180" s="13" t="s">
        <v>135</v>
      </c>
      <c r="AW180" s="13" t="s">
        <v>37</v>
      </c>
      <c r="AX180" s="13" t="s">
        <v>75</v>
      </c>
      <c r="AY180" s="247" t="s">
        <v>126</v>
      </c>
    </row>
    <row r="181" spans="2:51" s="12" customFormat="1" ht="12">
      <c r="B181" s="227"/>
      <c r="C181" s="228"/>
      <c r="D181" s="224" t="s">
        <v>139</v>
      </c>
      <c r="E181" s="229" t="s">
        <v>19</v>
      </c>
      <c r="F181" s="230" t="s">
        <v>148</v>
      </c>
      <c r="G181" s="228"/>
      <c r="H181" s="229" t="s">
        <v>19</v>
      </c>
      <c r="I181" s="231"/>
      <c r="J181" s="228"/>
      <c r="K181" s="228"/>
      <c r="L181" s="232"/>
      <c r="M181" s="233"/>
      <c r="N181" s="234"/>
      <c r="O181" s="234"/>
      <c r="P181" s="234"/>
      <c r="Q181" s="234"/>
      <c r="R181" s="234"/>
      <c r="S181" s="234"/>
      <c r="T181" s="235"/>
      <c r="AT181" s="236" t="s">
        <v>139</v>
      </c>
      <c r="AU181" s="236" t="s">
        <v>135</v>
      </c>
      <c r="AV181" s="12" t="s">
        <v>83</v>
      </c>
      <c r="AW181" s="12" t="s">
        <v>37</v>
      </c>
      <c r="AX181" s="12" t="s">
        <v>75</v>
      </c>
      <c r="AY181" s="236" t="s">
        <v>126</v>
      </c>
    </row>
    <row r="182" spans="2:51" s="13" customFormat="1" ht="12">
      <c r="B182" s="237"/>
      <c r="C182" s="238"/>
      <c r="D182" s="224" t="s">
        <v>139</v>
      </c>
      <c r="E182" s="239" t="s">
        <v>19</v>
      </c>
      <c r="F182" s="240" t="s">
        <v>178</v>
      </c>
      <c r="G182" s="238"/>
      <c r="H182" s="241">
        <v>5.989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AT182" s="247" t="s">
        <v>139</v>
      </c>
      <c r="AU182" s="247" t="s">
        <v>135</v>
      </c>
      <c r="AV182" s="13" t="s">
        <v>135</v>
      </c>
      <c r="AW182" s="13" t="s">
        <v>37</v>
      </c>
      <c r="AX182" s="13" t="s">
        <v>75</v>
      </c>
      <c r="AY182" s="247" t="s">
        <v>126</v>
      </c>
    </row>
    <row r="183" spans="2:51" s="14" customFormat="1" ht="12">
      <c r="B183" s="248"/>
      <c r="C183" s="249"/>
      <c r="D183" s="224" t="s">
        <v>139</v>
      </c>
      <c r="E183" s="250" t="s">
        <v>19</v>
      </c>
      <c r="F183" s="251" t="s">
        <v>152</v>
      </c>
      <c r="G183" s="249"/>
      <c r="H183" s="252">
        <v>13.669</v>
      </c>
      <c r="I183" s="253"/>
      <c r="J183" s="249"/>
      <c r="K183" s="249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139</v>
      </c>
      <c r="AU183" s="258" t="s">
        <v>135</v>
      </c>
      <c r="AV183" s="14" t="s">
        <v>134</v>
      </c>
      <c r="AW183" s="14" t="s">
        <v>37</v>
      </c>
      <c r="AX183" s="14" t="s">
        <v>83</v>
      </c>
      <c r="AY183" s="258" t="s">
        <v>126</v>
      </c>
    </row>
    <row r="184" spans="2:63" s="11" customFormat="1" ht="22.8" customHeight="1">
      <c r="B184" s="195"/>
      <c r="C184" s="196"/>
      <c r="D184" s="197" t="s">
        <v>74</v>
      </c>
      <c r="E184" s="209" t="s">
        <v>202</v>
      </c>
      <c r="F184" s="209" t="s">
        <v>203</v>
      </c>
      <c r="G184" s="196"/>
      <c r="H184" s="196"/>
      <c r="I184" s="199"/>
      <c r="J184" s="210">
        <f>BK184</f>
        <v>0</v>
      </c>
      <c r="K184" s="196"/>
      <c r="L184" s="201"/>
      <c r="M184" s="202"/>
      <c r="N184" s="203"/>
      <c r="O184" s="203"/>
      <c r="P184" s="204">
        <f>SUM(P185:P196)</f>
        <v>0</v>
      </c>
      <c r="Q184" s="203"/>
      <c r="R184" s="204">
        <f>SUM(R185:R196)</f>
        <v>0</v>
      </c>
      <c r="S184" s="203"/>
      <c r="T184" s="205">
        <f>SUM(T185:T196)</f>
        <v>0</v>
      </c>
      <c r="AR184" s="206" t="s">
        <v>83</v>
      </c>
      <c r="AT184" s="207" t="s">
        <v>74</v>
      </c>
      <c r="AU184" s="207" t="s">
        <v>83</v>
      </c>
      <c r="AY184" s="206" t="s">
        <v>126</v>
      </c>
      <c r="BK184" s="208">
        <f>SUM(BK185:BK196)</f>
        <v>0</v>
      </c>
    </row>
    <row r="185" spans="2:65" s="1" customFormat="1" ht="24" customHeight="1">
      <c r="B185" s="38"/>
      <c r="C185" s="211" t="s">
        <v>204</v>
      </c>
      <c r="D185" s="211" t="s">
        <v>129</v>
      </c>
      <c r="E185" s="212" t="s">
        <v>205</v>
      </c>
      <c r="F185" s="213" t="s">
        <v>206</v>
      </c>
      <c r="G185" s="214" t="s">
        <v>207</v>
      </c>
      <c r="H185" s="215">
        <v>4.375</v>
      </c>
      <c r="I185" s="216"/>
      <c r="J185" s="217">
        <f>ROUND(I185*H185,2)</f>
        <v>0</v>
      </c>
      <c r="K185" s="213" t="s">
        <v>133</v>
      </c>
      <c r="L185" s="43"/>
      <c r="M185" s="218" t="s">
        <v>19</v>
      </c>
      <c r="N185" s="219" t="s">
        <v>47</v>
      </c>
      <c r="O185" s="83"/>
      <c r="P185" s="220">
        <f>O185*H185</f>
        <v>0</v>
      </c>
      <c r="Q185" s="220">
        <v>0</v>
      </c>
      <c r="R185" s="220">
        <f>Q185*H185</f>
        <v>0</v>
      </c>
      <c r="S185" s="220">
        <v>0</v>
      </c>
      <c r="T185" s="221">
        <f>S185*H185</f>
        <v>0</v>
      </c>
      <c r="AR185" s="222" t="s">
        <v>134</v>
      </c>
      <c r="AT185" s="222" t="s">
        <v>129</v>
      </c>
      <c r="AU185" s="222" t="s">
        <v>135</v>
      </c>
      <c r="AY185" s="17" t="s">
        <v>126</v>
      </c>
      <c r="BE185" s="223">
        <f>IF(N185="základní",J185,0)</f>
        <v>0</v>
      </c>
      <c r="BF185" s="223">
        <f>IF(N185="snížená",J185,0)</f>
        <v>0</v>
      </c>
      <c r="BG185" s="223">
        <f>IF(N185="zákl. přenesená",J185,0)</f>
        <v>0</v>
      </c>
      <c r="BH185" s="223">
        <f>IF(N185="sníž. přenesená",J185,0)</f>
        <v>0</v>
      </c>
      <c r="BI185" s="223">
        <f>IF(N185="nulová",J185,0)</f>
        <v>0</v>
      </c>
      <c r="BJ185" s="17" t="s">
        <v>135</v>
      </c>
      <c r="BK185" s="223">
        <f>ROUND(I185*H185,2)</f>
        <v>0</v>
      </c>
      <c r="BL185" s="17" t="s">
        <v>134</v>
      </c>
      <c r="BM185" s="222" t="s">
        <v>208</v>
      </c>
    </row>
    <row r="186" spans="2:47" s="1" customFormat="1" ht="12">
      <c r="B186" s="38"/>
      <c r="C186" s="39"/>
      <c r="D186" s="224" t="s">
        <v>137</v>
      </c>
      <c r="E186" s="39"/>
      <c r="F186" s="225" t="s">
        <v>209</v>
      </c>
      <c r="G186" s="39"/>
      <c r="H186" s="39"/>
      <c r="I186" s="135"/>
      <c r="J186" s="39"/>
      <c r="K186" s="39"/>
      <c r="L186" s="43"/>
      <c r="M186" s="226"/>
      <c r="N186" s="83"/>
      <c r="O186" s="83"/>
      <c r="P186" s="83"/>
      <c r="Q186" s="83"/>
      <c r="R186" s="83"/>
      <c r="S186" s="83"/>
      <c r="T186" s="84"/>
      <c r="AT186" s="17" t="s">
        <v>137</v>
      </c>
      <c r="AU186" s="17" t="s">
        <v>135</v>
      </c>
    </row>
    <row r="187" spans="2:65" s="1" customFormat="1" ht="24" customHeight="1">
      <c r="B187" s="38"/>
      <c r="C187" s="211" t="s">
        <v>210</v>
      </c>
      <c r="D187" s="211" t="s">
        <v>129</v>
      </c>
      <c r="E187" s="212" t="s">
        <v>211</v>
      </c>
      <c r="F187" s="213" t="s">
        <v>212</v>
      </c>
      <c r="G187" s="214" t="s">
        <v>207</v>
      </c>
      <c r="H187" s="215">
        <v>4.375</v>
      </c>
      <c r="I187" s="216"/>
      <c r="J187" s="217">
        <f>ROUND(I187*H187,2)</f>
        <v>0</v>
      </c>
      <c r="K187" s="213" t="s">
        <v>133</v>
      </c>
      <c r="L187" s="43"/>
      <c r="M187" s="218" t="s">
        <v>19</v>
      </c>
      <c r="N187" s="219" t="s">
        <v>47</v>
      </c>
      <c r="O187" s="83"/>
      <c r="P187" s="220">
        <f>O187*H187</f>
        <v>0</v>
      </c>
      <c r="Q187" s="220">
        <v>0</v>
      </c>
      <c r="R187" s="220">
        <f>Q187*H187</f>
        <v>0</v>
      </c>
      <c r="S187" s="220">
        <v>0</v>
      </c>
      <c r="T187" s="221">
        <f>S187*H187</f>
        <v>0</v>
      </c>
      <c r="AR187" s="222" t="s">
        <v>134</v>
      </c>
      <c r="AT187" s="222" t="s">
        <v>129</v>
      </c>
      <c r="AU187" s="222" t="s">
        <v>135</v>
      </c>
      <c r="AY187" s="17" t="s">
        <v>126</v>
      </c>
      <c r="BE187" s="223">
        <f>IF(N187="základní",J187,0)</f>
        <v>0</v>
      </c>
      <c r="BF187" s="223">
        <f>IF(N187="snížená",J187,0)</f>
        <v>0</v>
      </c>
      <c r="BG187" s="223">
        <f>IF(N187="zákl. přenesená",J187,0)</f>
        <v>0</v>
      </c>
      <c r="BH187" s="223">
        <f>IF(N187="sníž. přenesená",J187,0)</f>
        <v>0</v>
      </c>
      <c r="BI187" s="223">
        <f>IF(N187="nulová",J187,0)</f>
        <v>0</v>
      </c>
      <c r="BJ187" s="17" t="s">
        <v>135</v>
      </c>
      <c r="BK187" s="223">
        <f>ROUND(I187*H187,2)</f>
        <v>0</v>
      </c>
      <c r="BL187" s="17" t="s">
        <v>134</v>
      </c>
      <c r="BM187" s="222" t="s">
        <v>213</v>
      </c>
    </row>
    <row r="188" spans="2:47" s="1" customFormat="1" ht="12">
      <c r="B188" s="38"/>
      <c r="C188" s="39"/>
      <c r="D188" s="224" t="s">
        <v>137</v>
      </c>
      <c r="E188" s="39"/>
      <c r="F188" s="225" t="s">
        <v>214</v>
      </c>
      <c r="G188" s="39"/>
      <c r="H188" s="39"/>
      <c r="I188" s="135"/>
      <c r="J188" s="39"/>
      <c r="K188" s="39"/>
      <c r="L188" s="43"/>
      <c r="M188" s="226"/>
      <c r="N188" s="83"/>
      <c r="O188" s="83"/>
      <c r="P188" s="83"/>
      <c r="Q188" s="83"/>
      <c r="R188" s="83"/>
      <c r="S188" s="83"/>
      <c r="T188" s="84"/>
      <c r="AT188" s="17" t="s">
        <v>137</v>
      </c>
      <c r="AU188" s="17" t="s">
        <v>135</v>
      </c>
    </row>
    <row r="189" spans="2:65" s="1" customFormat="1" ht="24" customHeight="1">
      <c r="B189" s="38"/>
      <c r="C189" s="211" t="s">
        <v>215</v>
      </c>
      <c r="D189" s="211" t="s">
        <v>129</v>
      </c>
      <c r="E189" s="212" t="s">
        <v>216</v>
      </c>
      <c r="F189" s="213" t="s">
        <v>217</v>
      </c>
      <c r="G189" s="214" t="s">
        <v>207</v>
      </c>
      <c r="H189" s="215">
        <v>4.375</v>
      </c>
      <c r="I189" s="216"/>
      <c r="J189" s="217">
        <f>ROUND(I189*H189,2)</f>
        <v>0</v>
      </c>
      <c r="K189" s="213" t="s">
        <v>133</v>
      </c>
      <c r="L189" s="43"/>
      <c r="M189" s="218" t="s">
        <v>19</v>
      </c>
      <c r="N189" s="219" t="s">
        <v>47</v>
      </c>
      <c r="O189" s="83"/>
      <c r="P189" s="220">
        <f>O189*H189</f>
        <v>0</v>
      </c>
      <c r="Q189" s="220">
        <v>0</v>
      </c>
      <c r="R189" s="220">
        <f>Q189*H189</f>
        <v>0</v>
      </c>
      <c r="S189" s="220">
        <v>0</v>
      </c>
      <c r="T189" s="221">
        <f>S189*H189</f>
        <v>0</v>
      </c>
      <c r="AR189" s="222" t="s">
        <v>134</v>
      </c>
      <c r="AT189" s="222" t="s">
        <v>129</v>
      </c>
      <c r="AU189" s="222" t="s">
        <v>135</v>
      </c>
      <c r="AY189" s="17" t="s">
        <v>126</v>
      </c>
      <c r="BE189" s="223">
        <f>IF(N189="základní",J189,0)</f>
        <v>0</v>
      </c>
      <c r="BF189" s="223">
        <f>IF(N189="snížená",J189,0)</f>
        <v>0</v>
      </c>
      <c r="BG189" s="223">
        <f>IF(N189="zákl. přenesená",J189,0)</f>
        <v>0</v>
      </c>
      <c r="BH189" s="223">
        <f>IF(N189="sníž. přenesená",J189,0)</f>
        <v>0</v>
      </c>
      <c r="BI189" s="223">
        <f>IF(N189="nulová",J189,0)</f>
        <v>0</v>
      </c>
      <c r="BJ189" s="17" t="s">
        <v>135</v>
      </c>
      <c r="BK189" s="223">
        <f>ROUND(I189*H189,2)</f>
        <v>0</v>
      </c>
      <c r="BL189" s="17" t="s">
        <v>134</v>
      </c>
      <c r="BM189" s="222" t="s">
        <v>218</v>
      </c>
    </row>
    <row r="190" spans="2:47" s="1" customFormat="1" ht="12">
      <c r="B190" s="38"/>
      <c r="C190" s="39"/>
      <c r="D190" s="224" t="s">
        <v>137</v>
      </c>
      <c r="E190" s="39"/>
      <c r="F190" s="225" t="s">
        <v>219</v>
      </c>
      <c r="G190" s="39"/>
      <c r="H190" s="39"/>
      <c r="I190" s="135"/>
      <c r="J190" s="39"/>
      <c r="K190" s="39"/>
      <c r="L190" s="43"/>
      <c r="M190" s="226"/>
      <c r="N190" s="83"/>
      <c r="O190" s="83"/>
      <c r="P190" s="83"/>
      <c r="Q190" s="83"/>
      <c r="R190" s="83"/>
      <c r="S190" s="83"/>
      <c r="T190" s="84"/>
      <c r="AT190" s="17" t="s">
        <v>137</v>
      </c>
      <c r="AU190" s="17" t="s">
        <v>135</v>
      </c>
    </row>
    <row r="191" spans="2:65" s="1" customFormat="1" ht="24" customHeight="1">
      <c r="B191" s="38"/>
      <c r="C191" s="211" t="s">
        <v>220</v>
      </c>
      <c r="D191" s="211" t="s">
        <v>129</v>
      </c>
      <c r="E191" s="212" t="s">
        <v>221</v>
      </c>
      <c r="F191" s="213" t="s">
        <v>222</v>
      </c>
      <c r="G191" s="214" t="s">
        <v>207</v>
      </c>
      <c r="H191" s="215">
        <v>0.215</v>
      </c>
      <c r="I191" s="216"/>
      <c r="J191" s="217">
        <f>ROUND(I191*H191,2)</f>
        <v>0</v>
      </c>
      <c r="K191" s="213" t="s">
        <v>133</v>
      </c>
      <c r="L191" s="43"/>
      <c r="M191" s="218" t="s">
        <v>19</v>
      </c>
      <c r="N191" s="219" t="s">
        <v>47</v>
      </c>
      <c r="O191" s="83"/>
      <c r="P191" s="220">
        <f>O191*H191</f>
        <v>0</v>
      </c>
      <c r="Q191" s="220">
        <v>0</v>
      </c>
      <c r="R191" s="220">
        <f>Q191*H191</f>
        <v>0</v>
      </c>
      <c r="S191" s="220">
        <v>0</v>
      </c>
      <c r="T191" s="221">
        <f>S191*H191</f>
        <v>0</v>
      </c>
      <c r="AR191" s="222" t="s">
        <v>134</v>
      </c>
      <c r="AT191" s="222" t="s">
        <v>129</v>
      </c>
      <c r="AU191" s="222" t="s">
        <v>135</v>
      </c>
      <c r="AY191" s="17" t="s">
        <v>126</v>
      </c>
      <c r="BE191" s="223">
        <f>IF(N191="základní",J191,0)</f>
        <v>0</v>
      </c>
      <c r="BF191" s="223">
        <f>IF(N191="snížená",J191,0)</f>
        <v>0</v>
      </c>
      <c r="BG191" s="223">
        <f>IF(N191="zákl. přenesená",J191,0)</f>
        <v>0</v>
      </c>
      <c r="BH191" s="223">
        <f>IF(N191="sníž. přenesená",J191,0)</f>
        <v>0</v>
      </c>
      <c r="BI191" s="223">
        <f>IF(N191="nulová",J191,0)</f>
        <v>0</v>
      </c>
      <c r="BJ191" s="17" t="s">
        <v>135</v>
      </c>
      <c r="BK191" s="223">
        <f>ROUND(I191*H191,2)</f>
        <v>0</v>
      </c>
      <c r="BL191" s="17" t="s">
        <v>134</v>
      </c>
      <c r="BM191" s="222" t="s">
        <v>223</v>
      </c>
    </row>
    <row r="192" spans="2:47" s="1" customFormat="1" ht="12">
      <c r="B192" s="38"/>
      <c r="C192" s="39"/>
      <c r="D192" s="224" t="s">
        <v>137</v>
      </c>
      <c r="E192" s="39"/>
      <c r="F192" s="225" t="s">
        <v>224</v>
      </c>
      <c r="G192" s="39"/>
      <c r="H192" s="39"/>
      <c r="I192" s="135"/>
      <c r="J192" s="39"/>
      <c r="K192" s="39"/>
      <c r="L192" s="43"/>
      <c r="M192" s="226"/>
      <c r="N192" s="83"/>
      <c r="O192" s="83"/>
      <c r="P192" s="83"/>
      <c r="Q192" s="83"/>
      <c r="R192" s="83"/>
      <c r="S192" s="83"/>
      <c r="T192" s="84"/>
      <c r="AT192" s="17" t="s">
        <v>137</v>
      </c>
      <c r="AU192" s="17" t="s">
        <v>135</v>
      </c>
    </row>
    <row r="193" spans="2:65" s="1" customFormat="1" ht="24" customHeight="1">
      <c r="B193" s="38"/>
      <c r="C193" s="211" t="s">
        <v>225</v>
      </c>
      <c r="D193" s="211" t="s">
        <v>129</v>
      </c>
      <c r="E193" s="212" t="s">
        <v>226</v>
      </c>
      <c r="F193" s="213" t="s">
        <v>227</v>
      </c>
      <c r="G193" s="214" t="s">
        <v>207</v>
      </c>
      <c r="H193" s="215">
        <v>1.433</v>
      </c>
      <c r="I193" s="216"/>
      <c r="J193" s="217">
        <f>ROUND(I193*H193,2)</f>
        <v>0</v>
      </c>
      <c r="K193" s="213" t="s">
        <v>133</v>
      </c>
      <c r="L193" s="43"/>
      <c r="M193" s="218" t="s">
        <v>19</v>
      </c>
      <c r="N193" s="219" t="s">
        <v>47</v>
      </c>
      <c r="O193" s="83"/>
      <c r="P193" s="220">
        <f>O193*H193</f>
        <v>0</v>
      </c>
      <c r="Q193" s="220">
        <v>0</v>
      </c>
      <c r="R193" s="220">
        <f>Q193*H193</f>
        <v>0</v>
      </c>
      <c r="S193" s="220">
        <v>0</v>
      </c>
      <c r="T193" s="221">
        <f>S193*H193</f>
        <v>0</v>
      </c>
      <c r="AR193" s="222" t="s">
        <v>134</v>
      </c>
      <c r="AT193" s="222" t="s">
        <v>129</v>
      </c>
      <c r="AU193" s="222" t="s">
        <v>135</v>
      </c>
      <c r="AY193" s="17" t="s">
        <v>126</v>
      </c>
      <c r="BE193" s="223">
        <f>IF(N193="základní",J193,0)</f>
        <v>0</v>
      </c>
      <c r="BF193" s="223">
        <f>IF(N193="snížená",J193,0)</f>
        <v>0</v>
      </c>
      <c r="BG193" s="223">
        <f>IF(N193="zákl. přenesená",J193,0)</f>
        <v>0</v>
      </c>
      <c r="BH193" s="223">
        <f>IF(N193="sníž. přenesená",J193,0)</f>
        <v>0</v>
      </c>
      <c r="BI193" s="223">
        <f>IF(N193="nulová",J193,0)</f>
        <v>0</v>
      </c>
      <c r="BJ193" s="17" t="s">
        <v>135</v>
      </c>
      <c r="BK193" s="223">
        <f>ROUND(I193*H193,2)</f>
        <v>0</v>
      </c>
      <c r="BL193" s="17" t="s">
        <v>134</v>
      </c>
      <c r="BM193" s="222" t="s">
        <v>228</v>
      </c>
    </row>
    <row r="194" spans="2:47" s="1" customFormat="1" ht="12">
      <c r="B194" s="38"/>
      <c r="C194" s="39"/>
      <c r="D194" s="224" t="s">
        <v>137</v>
      </c>
      <c r="E194" s="39"/>
      <c r="F194" s="225" t="s">
        <v>229</v>
      </c>
      <c r="G194" s="39"/>
      <c r="H194" s="39"/>
      <c r="I194" s="135"/>
      <c r="J194" s="39"/>
      <c r="K194" s="39"/>
      <c r="L194" s="43"/>
      <c r="M194" s="226"/>
      <c r="N194" s="83"/>
      <c r="O194" s="83"/>
      <c r="P194" s="83"/>
      <c r="Q194" s="83"/>
      <c r="R194" s="83"/>
      <c r="S194" s="83"/>
      <c r="T194" s="84"/>
      <c r="AT194" s="17" t="s">
        <v>137</v>
      </c>
      <c r="AU194" s="17" t="s">
        <v>135</v>
      </c>
    </row>
    <row r="195" spans="2:65" s="1" customFormat="1" ht="24" customHeight="1">
      <c r="B195" s="38"/>
      <c r="C195" s="211" t="s">
        <v>8</v>
      </c>
      <c r="D195" s="211" t="s">
        <v>129</v>
      </c>
      <c r="E195" s="212" t="s">
        <v>230</v>
      </c>
      <c r="F195" s="213" t="s">
        <v>231</v>
      </c>
      <c r="G195" s="214" t="s">
        <v>207</v>
      </c>
      <c r="H195" s="215">
        <v>2.727</v>
      </c>
      <c r="I195" s="216"/>
      <c r="J195" s="217">
        <f>ROUND(I195*H195,2)</f>
        <v>0</v>
      </c>
      <c r="K195" s="213" t="s">
        <v>133</v>
      </c>
      <c r="L195" s="43"/>
      <c r="M195" s="218" t="s">
        <v>19</v>
      </c>
      <c r="N195" s="219" t="s">
        <v>47</v>
      </c>
      <c r="O195" s="83"/>
      <c r="P195" s="220">
        <f>O195*H195</f>
        <v>0</v>
      </c>
      <c r="Q195" s="220">
        <v>0</v>
      </c>
      <c r="R195" s="220">
        <f>Q195*H195</f>
        <v>0</v>
      </c>
      <c r="S195" s="220">
        <v>0</v>
      </c>
      <c r="T195" s="221">
        <f>S195*H195</f>
        <v>0</v>
      </c>
      <c r="AR195" s="222" t="s">
        <v>134</v>
      </c>
      <c r="AT195" s="222" t="s">
        <v>129</v>
      </c>
      <c r="AU195" s="222" t="s">
        <v>135</v>
      </c>
      <c r="AY195" s="17" t="s">
        <v>126</v>
      </c>
      <c r="BE195" s="223">
        <f>IF(N195="základní",J195,0)</f>
        <v>0</v>
      </c>
      <c r="BF195" s="223">
        <f>IF(N195="snížená",J195,0)</f>
        <v>0</v>
      </c>
      <c r="BG195" s="223">
        <f>IF(N195="zákl. přenesená",J195,0)</f>
        <v>0</v>
      </c>
      <c r="BH195" s="223">
        <f>IF(N195="sníž. přenesená",J195,0)</f>
        <v>0</v>
      </c>
      <c r="BI195" s="223">
        <f>IF(N195="nulová",J195,0)</f>
        <v>0</v>
      </c>
      <c r="BJ195" s="17" t="s">
        <v>135</v>
      </c>
      <c r="BK195" s="223">
        <f>ROUND(I195*H195,2)</f>
        <v>0</v>
      </c>
      <c r="BL195" s="17" t="s">
        <v>134</v>
      </c>
      <c r="BM195" s="222" t="s">
        <v>232</v>
      </c>
    </row>
    <row r="196" spans="2:47" s="1" customFormat="1" ht="12">
      <c r="B196" s="38"/>
      <c r="C196" s="39"/>
      <c r="D196" s="224" t="s">
        <v>137</v>
      </c>
      <c r="E196" s="39"/>
      <c r="F196" s="225" t="s">
        <v>233</v>
      </c>
      <c r="G196" s="39"/>
      <c r="H196" s="39"/>
      <c r="I196" s="135"/>
      <c r="J196" s="39"/>
      <c r="K196" s="39"/>
      <c r="L196" s="43"/>
      <c r="M196" s="226"/>
      <c r="N196" s="83"/>
      <c r="O196" s="83"/>
      <c r="P196" s="83"/>
      <c r="Q196" s="83"/>
      <c r="R196" s="83"/>
      <c r="S196" s="83"/>
      <c r="T196" s="84"/>
      <c r="AT196" s="17" t="s">
        <v>137</v>
      </c>
      <c r="AU196" s="17" t="s">
        <v>135</v>
      </c>
    </row>
    <row r="197" spans="2:63" s="11" customFormat="1" ht="22.8" customHeight="1">
      <c r="B197" s="195"/>
      <c r="C197" s="196"/>
      <c r="D197" s="197" t="s">
        <v>74</v>
      </c>
      <c r="E197" s="209" t="s">
        <v>234</v>
      </c>
      <c r="F197" s="209" t="s">
        <v>235</v>
      </c>
      <c r="G197" s="196"/>
      <c r="H197" s="196"/>
      <c r="I197" s="199"/>
      <c r="J197" s="210">
        <f>BK197</f>
        <v>0</v>
      </c>
      <c r="K197" s="196"/>
      <c r="L197" s="201"/>
      <c r="M197" s="202"/>
      <c r="N197" s="203"/>
      <c r="O197" s="203"/>
      <c r="P197" s="204">
        <f>SUM(P198:P199)</f>
        <v>0</v>
      </c>
      <c r="Q197" s="203"/>
      <c r="R197" s="204">
        <f>SUM(R198:R199)</f>
        <v>0</v>
      </c>
      <c r="S197" s="203"/>
      <c r="T197" s="205">
        <f>SUM(T198:T199)</f>
        <v>0</v>
      </c>
      <c r="AR197" s="206" t="s">
        <v>83</v>
      </c>
      <c r="AT197" s="207" t="s">
        <v>74</v>
      </c>
      <c r="AU197" s="207" t="s">
        <v>83</v>
      </c>
      <c r="AY197" s="206" t="s">
        <v>126</v>
      </c>
      <c r="BK197" s="208">
        <f>SUM(BK198:BK199)</f>
        <v>0</v>
      </c>
    </row>
    <row r="198" spans="2:65" s="1" customFormat="1" ht="16.5" customHeight="1">
      <c r="B198" s="38"/>
      <c r="C198" s="211" t="s">
        <v>236</v>
      </c>
      <c r="D198" s="211" t="s">
        <v>129</v>
      </c>
      <c r="E198" s="212" t="s">
        <v>237</v>
      </c>
      <c r="F198" s="213" t="s">
        <v>238</v>
      </c>
      <c r="G198" s="214" t="s">
        <v>207</v>
      </c>
      <c r="H198" s="215">
        <v>13.636</v>
      </c>
      <c r="I198" s="216"/>
      <c r="J198" s="217">
        <f>ROUND(I198*H198,2)</f>
        <v>0</v>
      </c>
      <c r="K198" s="213" t="s">
        <v>133</v>
      </c>
      <c r="L198" s="43"/>
      <c r="M198" s="218" t="s">
        <v>19</v>
      </c>
      <c r="N198" s="219" t="s">
        <v>47</v>
      </c>
      <c r="O198" s="83"/>
      <c r="P198" s="220">
        <f>O198*H198</f>
        <v>0</v>
      </c>
      <c r="Q198" s="220">
        <v>0</v>
      </c>
      <c r="R198" s="220">
        <f>Q198*H198</f>
        <v>0</v>
      </c>
      <c r="S198" s="220">
        <v>0</v>
      </c>
      <c r="T198" s="221">
        <f>S198*H198</f>
        <v>0</v>
      </c>
      <c r="AR198" s="222" t="s">
        <v>134</v>
      </c>
      <c r="AT198" s="222" t="s">
        <v>129</v>
      </c>
      <c r="AU198" s="222" t="s">
        <v>135</v>
      </c>
      <c r="AY198" s="17" t="s">
        <v>126</v>
      </c>
      <c r="BE198" s="223">
        <f>IF(N198="základní",J198,0)</f>
        <v>0</v>
      </c>
      <c r="BF198" s="223">
        <f>IF(N198="snížená",J198,0)</f>
        <v>0</v>
      </c>
      <c r="BG198" s="223">
        <f>IF(N198="zákl. přenesená",J198,0)</f>
        <v>0</v>
      </c>
      <c r="BH198" s="223">
        <f>IF(N198="sníž. přenesená",J198,0)</f>
        <v>0</v>
      </c>
      <c r="BI198" s="223">
        <f>IF(N198="nulová",J198,0)</f>
        <v>0</v>
      </c>
      <c r="BJ198" s="17" t="s">
        <v>135</v>
      </c>
      <c r="BK198" s="223">
        <f>ROUND(I198*H198,2)</f>
        <v>0</v>
      </c>
      <c r="BL198" s="17" t="s">
        <v>134</v>
      </c>
      <c r="BM198" s="222" t="s">
        <v>239</v>
      </c>
    </row>
    <row r="199" spans="2:47" s="1" customFormat="1" ht="12">
      <c r="B199" s="38"/>
      <c r="C199" s="39"/>
      <c r="D199" s="224" t="s">
        <v>137</v>
      </c>
      <c r="E199" s="39"/>
      <c r="F199" s="225" t="s">
        <v>240</v>
      </c>
      <c r="G199" s="39"/>
      <c r="H199" s="39"/>
      <c r="I199" s="135"/>
      <c r="J199" s="39"/>
      <c r="K199" s="39"/>
      <c r="L199" s="43"/>
      <c r="M199" s="226"/>
      <c r="N199" s="83"/>
      <c r="O199" s="83"/>
      <c r="P199" s="83"/>
      <c r="Q199" s="83"/>
      <c r="R199" s="83"/>
      <c r="S199" s="83"/>
      <c r="T199" s="84"/>
      <c r="AT199" s="17" t="s">
        <v>137</v>
      </c>
      <c r="AU199" s="17" t="s">
        <v>135</v>
      </c>
    </row>
    <row r="200" spans="2:63" s="11" customFormat="1" ht="25.9" customHeight="1">
      <c r="B200" s="195"/>
      <c r="C200" s="196"/>
      <c r="D200" s="197" t="s">
        <v>74</v>
      </c>
      <c r="E200" s="198" t="s">
        <v>241</v>
      </c>
      <c r="F200" s="198" t="s">
        <v>242</v>
      </c>
      <c r="G200" s="196"/>
      <c r="H200" s="196"/>
      <c r="I200" s="199"/>
      <c r="J200" s="200">
        <f>BK200</f>
        <v>0</v>
      </c>
      <c r="K200" s="196"/>
      <c r="L200" s="201"/>
      <c r="M200" s="202"/>
      <c r="N200" s="203"/>
      <c r="O200" s="203"/>
      <c r="P200" s="204">
        <f>SUM(P201:P202)</f>
        <v>0</v>
      </c>
      <c r="Q200" s="203"/>
      <c r="R200" s="204">
        <f>SUM(R201:R202)</f>
        <v>0</v>
      </c>
      <c r="S200" s="203"/>
      <c r="T200" s="205">
        <f>SUM(T201:T202)</f>
        <v>0</v>
      </c>
      <c r="AR200" s="206" t="s">
        <v>135</v>
      </c>
      <c r="AT200" s="207" t="s">
        <v>74</v>
      </c>
      <c r="AU200" s="207" t="s">
        <v>75</v>
      </c>
      <c r="AY200" s="206" t="s">
        <v>126</v>
      </c>
      <c r="BK200" s="208">
        <f>SUM(BK201:BK202)</f>
        <v>0</v>
      </c>
    </row>
    <row r="201" spans="2:65" s="1" customFormat="1" ht="24" customHeight="1">
      <c r="B201" s="38"/>
      <c r="C201" s="211" t="s">
        <v>243</v>
      </c>
      <c r="D201" s="211" t="s">
        <v>129</v>
      </c>
      <c r="E201" s="212" t="s">
        <v>244</v>
      </c>
      <c r="F201" s="213" t="s">
        <v>245</v>
      </c>
      <c r="G201" s="214" t="s">
        <v>246</v>
      </c>
      <c r="H201" s="215">
        <v>1</v>
      </c>
      <c r="I201" s="216"/>
      <c r="J201" s="217">
        <f>ROUND(I201*H201,2)</f>
        <v>0</v>
      </c>
      <c r="K201" s="213" t="s">
        <v>19</v>
      </c>
      <c r="L201" s="43"/>
      <c r="M201" s="218" t="s">
        <v>19</v>
      </c>
      <c r="N201" s="219" t="s">
        <v>47</v>
      </c>
      <c r="O201" s="83"/>
      <c r="P201" s="220">
        <f>O201*H201</f>
        <v>0</v>
      </c>
      <c r="Q201" s="220">
        <v>0</v>
      </c>
      <c r="R201" s="220">
        <f>Q201*H201</f>
        <v>0</v>
      </c>
      <c r="S201" s="220">
        <v>0</v>
      </c>
      <c r="T201" s="221">
        <f>S201*H201</f>
        <v>0</v>
      </c>
      <c r="AR201" s="222" t="s">
        <v>236</v>
      </c>
      <c r="AT201" s="222" t="s">
        <v>129</v>
      </c>
      <c r="AU201" s="222" t="s">
        <v>83</v>
      </c>
      <c r="AY201" s="17" t="s">
        <v>126</v>
      </c>
      <c r="BE201" s="223">
        <f>IF(N201="základní",J201,0)</f>
        <v>0</v>
      </c>
      <c r="BF201" s="223">
        <f>IF(N201="snížená",J201,0)</f>
        <v>0</v>
      </c>
      <c r="BG201" s="223">
        <f>IF(N201="zákl. přenesená",J201,0)</f>
        <v>0</v>
      </c>
      <c r="BH201" s="223">
        <f>IF(N201="sníž. přenesená",J201,0)</f>
        <v>0</v>
      </c>
      <c r="BI201" s="223">
        <f>IF(N201="nulová",J201,0)</f>
        <v>0</v>
      </c>
      <c r="BJ201" s="17" t="s">
        <v>135</v>
      </c>
      <c r="BK201" s="223">
        <f>ROUND(I201*H201,2)</f>
        <v>0</v>
      </c>
      <c r="BL201" s="17" t="s">
        <v>236</v>
      </c>
      <c r="BM201" s="222" t="s">
        <v>247</v>
      </c>
    </row>
    <row r="202" spans="2:47" s="1" customFormat="1" ht="12">
      <c r="B202" s="38"/>
      <c r="C202" s="39"/>
      <c r="D202" s="224" t="s">
        <v>137</v>
      </c>
      <c r="E202" s="39"/>
      <c r="F202" s="225" t="s">
        <v>245</v>
      </c>
      <c r="G202" s="39"/>
      <c r="H202" s="39"/>
      <c r="I202" s="135"/>
      <c r="J202" s="39"/>
      <c r="K202" s="39"/>
      <c r="L202" s="43"/>
      <c r="M202" s="226"/>
      <c r="N202" s="83"/>
      <c r="O202" s="83"/>
      <c r="P202" s="83"/>
      <c r="Q202" s="83"/>
      <c r="R202" s="83"/>
      <c r="S202" s="83"/>
      <c r="T202" s="84"/>
      <c r="AT202" s="17" t="s">
        <v>137</v>
      </c>
      <c r="AU202" s="17" t="s">
        <v>83</v>
      </c>
    </row>
    <row r="203" spans="2:63" s="11" customFormat="1" ht="25.9" customHeight="1">
      <c r="B203" s="195"/>
      <c r="C203" s="196"/>
      <c r="D203" s="197" t="s">
        <v>74</v>
      </c>
      <c r="E203" s="198" t="s">
        <v>248</v>
      </c>
      <c r="F203" s="198" t="s">
        <v>249</v>
      </c>
      <c r="G203" s="196"/>
      <c r="H203" s="196"/>
      <c r="I203" s="199"/>
      <c r="J203" s="200">
        <f>BK203</f>
        <v>0</v>
      </c>
      <c r="K203" s="196"/>
      <c r="L203" s="201"/>
      <c r="M203" s="202"/>
      <c r="N203" s="203"/>
      <c r="O203" s="203"/>
      <c r="P203" s="204">
        <f>P204+P221+P254+P265+P277</f>
        <v>0</v>
      </c>
      <c r="Q203" s="203"/>
      <c r="R203" s="204">
        <f>R204+R221+R254+R265+R277</f>
        <v>0.21864505000000004</v>
      </c>
      <c r="S203" s="203"/>
      <c r="T203" s="205">
        <f>T204+T221+T254+T265+T277</f>
        <v>0.292702</v>
      </c>
      <c r="AR203" s="206" t="s">
        <v>135</v>
      </c>
      <c r="AT203" s="207" t="s">
        <v>74</v>
      </c>
      <c r="AU203" s="207" t="s">
        <v>75</v>
      </c>
      <c r="AY203" s="206" t="s">
        <v>126</v>
      </c>
      <c r="BK203" s="208">
        <f>BK204+BK221+BK254+BK265+BK277</f>
        <v>0</v>
      </c>
    </row>
    <row r="204" spans="2:63" s="11" customFormat="1" ht="22.8" customHeight="1">
      <c r="B204" s="195"/>
      <c r="C204" s="196"/>
      <c r="D204" s="197" t="s">
        <v>74</v>
      </c>
      <c r="E204" s="209" t="s">
        <v>250</v>
      </c>
      <c r="F204" s="209" t="s">
        <v>251</v>
      </c>
      <c r="G204" s="196"/>
      <c r="H204" s="196"/>
      <c r="I204" s="199"/>
      <c r="J204" s="210">
        <f>BK204</f>
        <v>0</v>
      </c>
      <c r="K204" s="196"/>
      <c r="L204" s="201"/>
      <c r="M204" s="202"/>
      <c r="N204" s="203"/>
      <c r="O204" s="203"/>
      <c r="P204" s="204">
        <f>SUM(P205:P220)</f>
        <v>0</v>
      </c>
      <c r="Q204" s="203"/>
      <c r="R204" s="204">
        <f>SUM(R205:R220)</f>
        <v>0.135606</v>
      </c>
      <c r="S204" s="203"/>
      <c r="T204" s="205">
        <f>SUM(T205:T220)</f>
        <v>0.077822</v>
      </c>
      <c r="AR204" s="206" t="s">
        <v>135</v>
      </c>
      <c r="AT204" s="207" t="s">
        <v>74</v>
      </c>
      <c r="AU204" s="207" t="s">
        <v>83</v>
      </c>
      <c r="AY204" s="206" t="s">
        <v>126</v>
      </c>
      <c r="BK204" s="208">
        <f>SUM(BK205:BK220)</f>
        <v>0</v>
      </c>
    </row>
    <row r="205" spans="2:65" s="1" customFormat="1" ht="16.5" customHeight="1">
      <c r="B205" s="38"/>
      <c r="C205" s="211" t="s">
        <v>252</v>
      </c>
      <c r="D205" s="211" t="s">
        <v>129</v>
      </c>
      <c r="E205" s="212" t="s">
        <v>253</v>
      </c>
      <c r="F205" s="213" t="s">
        <v>254</v>
      </c>
      <c r="G205" s="214" t="s">
        <v>255</v>
      </c>
      <c r="H205" s="215">
        <v>46.6</v>
      </c>
      <c r="I205" s="216"/>
      <c r="J205" s="217">
        <f>ROUND(I205*H205,2)</f>
        <v>0</v>
      </c>
      <c r="K205" s="213" t="s">
        <v>133</v>
      </c>
      <c r="L205" s="43"/>
      <c r="M205" s="218" t="s">
        <v>19</v>
      </c>
      <c r="N205" s="219" t="s">
        <v>47</v>
      </c>
      <c r="O205" s="83"/>
      <c r="P205" s="220">
        <f>O205*H205</f>
        <v>0</v>
      </c>
      <c r="Q205" s="220">
        <v>0</v>
      </c>
      <c r="R205" s="220">
        <f>Q205*H205</f>
        <v>0</v>
      </c>
      <c r="S205" s="220">
        <v>0.00167</v>
      </c>
      <c r="T205" s="221">
        <f>S205*H205</f>
        <v>0.077822</v>
      </c>
      <c r="AR205" s="222" t="s">
        <v>236</v>
      </c>
      <c r="AT205" s="222" t="s">
        <v>129</v>
      </c>
      <c r="AU205" s="222" t="s">
        <v>135</v>
      </c>
      <c r="AY205" s="17" t="s">
        <v>126</v>
      </c>
      <c r="BE205" s="223">
        <f>IF(N205="základní",J205,0)</f>
        <v>0</v>
      </c>
      <c r="BF205" s="223">
        <f>IF(N205="snížená",J205,0)</f>
        <v>0</v>
      </c>
      <c r="BG205" s="223">
        <f>IF(N205="zákl. přenesená",J205,0)</f>
        <v>0</v>
      </c>
      <c r="BH205" s="223">
        <f>IF(N205="sníž. přenesená",J205,0)</f>
        <v>0</v>
      </c>
      <c r="BI205" s="223">
        <f>IF(N205="nulová",J205,0)</f>
        <v>0</v>
      </c>
      <c r="BJ205" s="17" t="s">
        <v>135</v>
      </c>
      <c r="BK205" s="223">
        <f>ROUND(I205*H205,2)</f>
        <v>0</v>
      </c>
      <c r="BL205" s="17" t="s">
        <v>236</v>
      </c>
      <c r="BM205" s="222" t="s">
        <v>256</v>
      </c>
    </row>
    <row r="206" spans="2:47" s="1" customFormat="1" ht="12">
      <c r="B206" s="38"/>
      <c r="C206" s="39"/>
      <c r="D206" s="224" t="s">
        <v>137</v>
      </c>
      <c r="E206" s="39"/>
      <c r="F206" s="225" t="s">
        <v>257</v>
      </c>
      <c r="G206" s="39"/>
      <c r="H206" s="39"/>
      <c r="I206" s="135"/>
      <c r="J206" s="39"/>
      <c r="K206" s="39"/>
      <c r="L206" s="43"/>
      <c r="M206" s="226"/>
      <c r="N206" s="83"/>
      <c r="O206" s="83"/>
      <c r="P206" s="83"/>
      <c r="Q206" s="83"/>
      <c r="R206" s="83"/>
      <c r="S206" s="83"/>
      <c r="T206" s="84"/>
      <c r="AT206" s="17" t="s">
        <v>137</v>
      </c>
      <c r="AU206" s="17" t="s">
        <v>135</v>
      </c>
    </row>
    <row r="207" spans="2:51" s="12" customFormat="1" ht="12">
      <c r="B207" s="227"/>
      <c r="C207" s="228"/>
      <c r="D207" s="224" t="s">
        <v>139</v>
      </c>
      <c r="E207" s="229" t="s">
        <v>19</v>
      </c>
      <c r="F207" s="230" t="s">
        <v>258</v>
      </c>
      <c r="G207" s="228"/>
      <c r="H207" s="229" t="s">
        <v>19</v>
      </c>
      <c r="I207" s="231"/>
      <c r="J207" s="228"/>
      <c r="K207" s="228"/>
      <c r="L207" s="232"/>
      <c r="M207" s="233"/>
      <c r="N207" s="234"/>
      <c r="O207" s="234"/>
      <c r="P207" s="234"/>
      <c r="Q207" s="234"/>
      <c r="R207" s="234"/>
      <c r="S207" s="234"/>
      <c r="T207" s="235"/>
      <c r="AT207" s="236" t="s">
        <v>139</v>
      </c>
      <c r="AU207" s="236" t="s">
        <v>135</v>
      </c>
      <c r="AV207" s="12" t="s">
        <v>83</v>
      </c>
      <c r="AW207" s="12" t="s">
        <v>37</v>
      </c>
      <c r="AX207" s="12" t="s">
        <v>75</v>
      </c>
      <c r="AY207" s="236" t="s">
        <v>126</v>
      </c>
    </row>
    <row r="208" spans="2:51" s="13" customFormat="1" ht="12">
      <c r="B208" s="237"/>
      <c r="C208" s="238"/>
      <c r="D208" s="224" t="s">
        <v>139</v>
      </c>
      <c r="E208" s="239" t="s">
        <v>19</v>
      </c>
      <c r="F208" s="240" t="s">
        <v>259</v>
      </c>
      <c r="G208" s="238"/>
      <c r="H208" s="241">
        <v>25.6</v>
      </c>
      <c r="I208" s="242"/>
      <c r="J208" s="238"/>
      <c r="K208" s="238"/>
      <c r="L208" s="243"/>
      <c r="M208" s="244"/>
      <c r="N208" s="245"/>
      <c r="O208" s="245"/>
      <c r="P208" s="245"/>
      <c r="Q208" s="245"/>
      <c r="R208" s="245"/>
      <c r="S208" s="245"/>
      <c r="T208" s="246"/>
      <c r="AT208" s="247" t="s">
        <v>139</v>
      </c>
      <c r="AU208" s="247" t="s">
        <v>135</v>
      </c>
      <c r="AV208" s="13" t="s">
        <v>135</v>
      </c>
      <c r="AW208" s="13" t="s">
        <v>37</v>
      </c>
      <c r="AX208" s="13" t="s">
        <v>75</v>
      </c>
      <c r="AY208" s="247" t="s">
        <v>126</v>
      </c>
    </row>
    <row r="209" spans="2:51" s="12" customFormat="1" ht="12">
      <c r="B209" s="227"/>
      <c r="C209" s="228"/>
      <c r="D209" s="224" t="s">
        <v>139</v>
      </c>
      <c r="E209" s="229" t="s">
        <v>19</v>
      </c>
      <c r="F209" s="230" t="s">
        <v>260</v>
      </c>
      <c r="G209" s="228"/>
      <c r="H209" s="229" t="s">
        <v>19</v>
      </c>
      <c r="I209" s="231"/>
      <c r="J209" s="228"/>
      <c r="K209" s="228"/>
      <c r="L209" s="232"/>
      <c r="M209" s="233"/>
      <c r="N209" s="234"/>
      <c r="O209" s="234"/>
      <c r="P209" s="234"/>
      <c r="Q209" s="234"/>
      <c r="R209" s="234"/>
      <c r="S209" s="234"/>
      <c r="T209" s="235"/>
      <c r="AT209" s="236" t="s">
        <v>139</v>
      </c>
      <c r="AU209" s="236" t="s">
        <v>135</v>
      </c>
      <c r="AV209" s="12" t="s">
        <v>83</v>
      </c>
      <c r="AW209" s="12" t="s">
        <v>37</v>
      </c>
      <c r="AX209" s="12" t="s">
        <v>75</v>
      </c>
      <c r="AY209" s="236" t="s">
        <v>126</v>
      </c>
    </row>
    <row r="210" spans="2:51" s="13" customFormat="1" ht="12">
      <c r="B210" s="237"/>
      <c r="C210" s="238"/>
      <c r="D210" s="224" t="s">
        <v>139</v>
      </c>
      <c r="E210" s="239" t="s">
        <v>19</v>
      </c>
      <c r="F210" s="240" t="s">
        <v>261</v>
      </c>
      <c r="G210" s="238"/>
      <c r="H210" s="241">
        <v>21</v>
      </c>
      <c r="I210" s="242"/>
      <c r="J210" s="238"/>
      <c r="K210" s="238"/>
      <c r="L210" s="243"/>
      <c r="M210" s="244"/>
      <c r="N210" s="245"/>
      <c r="O210" s="245"/>
      <c r="P210" s="245"/>
      <c r="Q210" s="245"/>
      <c r="R210" s="245"/>
      <c r="S210" s="245"/>
      <c r="T210" s="246"/>
      <c r="AT210" s="247" t="s">
        <v>139</v>
      </c>
      <c r="AU210" s="247" t="s">
        <v>135</v>
      </c>
      <c r="AV210" s="13" t="s">
        <v>135</v>
      </c>
      <c r="AW210" s="13" t="s">
        <v>37</v>
      </c>
      <c r="AX210" s="13" t="s">
        <v>75</v>
      </c>
      <c r="AY210" s="247" t="s">
        <v>126</v>
      </c>
    </row>
    <row r="211" spans="2:51" s="14" customFormat="1" ht="12">
      <c r="B211" s="248"/>
      <c r="C211" s="249"/>
      <c r="D211" s="224" t="s">
        <v>139</v>
      </c>
      <c r="E211" s="250" t="s">
        <v>19</v>
      </c>
      <c r="F211" s="251" t="s">
        <v>152</v>
      </c>
      <c r="G211" s="249"/>
      <c r="H211" s="252">
        <v>46.6</v>
      </c>
      <c r="I211" s="253"/>
      <c r="J211" s="249"/>
      <c r="K211" s="249"/>
      <c r="L211" s="254"/>
      <c r="M211" s="255"/>
      <c r="N211" s="256"/>
      <c r="O211" s="256"/>
      <c r="P211" s="256"/>
      <c r="Q211" s="256"/>
      <c r="R211" s="256"/>
      <c r="S211" s="256"/>
      <c r="T211" s="257"/>
      <c r="AT211" s="258" t="s">
        <v>139</v>
      </c>
      <c r="AU211" s="258" t="s">
        <v>135</v>
      </c>
      <c r="AV211" s="14" t="s">
        <v>134</v>
      </c>
      <c r="AW211" s="14" t="s">
        <v>37</v>
      </c>
      <c r="AX211" s="14" t="s">
        <v>83</v>
      </c>
      <c r="AY211" s="258" t="s">
        <v>126</v>
      </c>
    </row>
    <row r="212" spans="2:65" s="1" customFormat="1" ht="24" customHeight="1">
      <c r="B212" s="38"/>
      <c r="C212" s="211" t="s">
        <v>262</v>
      </c>
      <c r="D212" s="211" t="s">
        <v>129</v>
      </c>
      <c r="E212" s="212" t="s">
        <v>263</v>
      </c>
      <c r="F212" s="213" t="s">
        <v>264</v>
      </c>
      <c r="G212" s="214" t="s">
        <v>255</v>
      </c>
      <c r="H212" s="215">
        <v>46.6</v>
      </c>
      <c r="I212" s="216"/>
      <c r="J212" s="217">
        <f>ROUND(I212*H212,2)</f>
        <v>0</v>
      </c>
      <c r="K212" s="213" t="s">
        <v>133</v>
      </c>
      <c r="L212" s="43"/>
      <c r="M212" s="218" t="s">
        <v>19</v>
      </c>
      <c r="N212" s="219" t="s">
        <v>47</v>
      </c>
      <c r="O212" s="83"/>
      <c r="P212" s="220">
        <f>O212*H212</f>
        <v>0</v>
      </c>
      <c r="Q212" s="220">
        <v>0.00291</v>
      </c>
      <c r="R212" s="220">
        <f>Q212*H212</f>
        <v>0.135606</v>
      </c>
      <c r="S212" s="220">
        <v>0</v>
      </c>
      <c r="T212" s="221">
        <f>S212*H212</f>
        <v>0</v>
      </c>
      <c r="AR212" s="222" t="s">
        <v>236</v>
      </c>
      <c r="AT212" s="222" t="s">
        <v>129</v>
      </c>
      <c r="AU212" s="222" t="s">
        <v>135</v>
      </c>
      <c r="AY212" s="17" t="s">
        <v>126</v>
      </c>
      <c r="BE212" s="223">
        <f>IF(N212="základní",J212,0)</f>
        <v>0</v>
      </c>
      <c r="BF212" s="223">
        <f>IF(N212="snížená",J212,0)</f>
        <v>0</v>
      </c>
      <c r="BG212" s="223">
        <f>IF(N212="zákl. přenesená",J212,0)</f>
        <v>0</v>
      </c>
      <c r="BH212" s="223">
        <f>IF(N212="sníž. přenesená",J212,0)</f>
        <v>0</v>
      </c>
      <c r="BI212" s="223">
        <f>IF(N212="nulová",J212,0)</f>
        <v>0</v>
      </c>
      <c r="BJ212" s="17" t="s">
        <v>135</v>
      </c>
      <c r="BK212" s="223">
        <f>ROUND(I212*H212,2)</f>
        <v>0</v>
      </c>
      <c r="BL212" s="17" t="s">
        <v>236</v>
      </c>
      <c r="BM212" s="222" t="s">
        <v>265</v>
      </c>
    </row>
    <row r="213" spans="2:47" s="1" customFormat="1" ht="12">
      <c r="B213" s="38"/>
      <c r="C213" s="39"/>
      <c r="D213" s="224" t="s">
        <v>137</v>
      </c>
      <c r="E213" s="39"/>
      <c r="F213" s="225" t="s">
        <v>266</v>
      </c>
      <c r="G213" s="39"/>
      <c r="H213" s="39"/>
      <c r="I213" s="135"/>
      <c r="J213" s="39"/>
      <c r="K213" s="39"/>
      <c r="L213" s="43"/>
      <c r="M213" s="226"/>
      <c r="N213" s="83"/>
      <c r="O213" s="83"/>
      <c r="P213" s="83"/>
      <c r="Q213" s="83"/>
      <c r="R213" s="83"/>
      <c r="S213" s="83"/>
      <c r="T213" s="84"/>
      <c r="AT213" s="17" t="s">
        <v>137</v>
      </c>
      <c r="AU213" s="17" t="s">
        <v>135</v>
      </c>
    </row>
    <row r="214" spans="2:51" s="12" customFormat="1" ht="12">
      <c r="B214" s="227"/>
      <c r="C214" s="228"/>
      <c r="D214" s="224" t="s">
        <v>139</v>
      </c>
      <c r="E214" s="229" t="s">
        <v>19</v>
      </c>
      <c r="F214" s="230" t="s">
        <v>258</v>
      </c>
      <c r="G214" s="228"/>
      <c r="H214" s="229" t="s">
        <v>19</v>
      </c>
      <c r="I214" s="231"/>
      <c r="J214" s="228"/>
      <c r="K214" s="228"/>
      <c r="L214" s="232"/>
      <c r="M214" s="233"/>
      <c r="N214" s="234"/>
      <c r="O214" s="234"/>
      <c r="P214" s="234"/>
      <c r="Q214" s="234"/>
      <c r="R214" s="234"/>
      <c r="S214" s="234"/>
      <c r="T214" s="235"/>
      <c r="AT214" s="236" t="s">
        <v>139</v>
      </c>
      <c r="AU214" s="236" t="s">
        <v>135</v>
      </c>
      <c r="AV214" s="12" t="s">
        <v>83</v>
      </c>
      <c r="AW214" s="12" t="s">
        <v>37</v>
      </c>
      <c r="AX214" s="12" t="s">
        <v>75</v>
      </c>
      <c r="AY214" s="236" t="s">
        <v>126</v>
      </c>
    </row>
    <row r="215" spans="2:51" s="13" customFormat="1" ht="12">
      <c r="B215" s="237"/>
      <c r="C215" s="238"/>
      <c r="D215" s="224" t="s">
        <v>139</v>
      </c>
      <c r="E215" s="239" t="s">
        <v>19</v>
      </c>
      <c r="F215" s="240" t="s">
        <v>259</v>
      </c>
      <c r="G215" s="238"/>
      <c r="H215" s="241">
        <v>25.6</v>
      </c>
      <c r="I215" s="242"/>
      <c r="J215" s="238"/>
      <c r="K215" s="238"/>
      <c r="L215" s="243"/>
      <c r="M215" s="244"/>
      <c r="N215" s="245"/>
      <c r="O215" s="245"/>
      <c r="P215" s="245"/>
      <c r="Q215" s="245"/>
      <c r="R215" s="245"/>
      <c r="S215" s="245"/>
      <c r="T215" s="246"/>
      <c r="AT215" s="247" t="s">
        <v>139</v>
      </c>
      <c r="AU215" s="247" t="s">
        <v>135</v>
      </c>
      <c r="AV215" s="13" t="s">
        <v>135</v>
      </c>
      <c r="AW215" s="13" t="s">
        <v>37</v>
      </c>
      <c r="AX215" s="13" t="s">
        <v>75</v>
      </c>
      <c r="AY215" s="247" t="s">
        <v>126</v>
      </c>
    </row>
    <row r="216" spans="2:51" s="12" customFormat="1" ht="12">
      <c r="B216" s="227"/>
      <c r="C216" s="228"/>
      <c r="D216" s="224" t="s">
        <v>139</v>
      </c>
      <c r="E216" s="229" t="s">
        <v>19</v>
      </c>
      <c r="F216" s="230" t="s">
        <v>260</v>
      </c>
      <c r="G216" s="228"/>
      <c r="H216" s="229" t="s">
        <v>19</v>
      </c>
      <c r="I216" s="231"/>
      <c r="J216" s="228"/>
      <c r="K216" s="228"/>
      <c r="L216" s="232"/>
      <c r="M216" s="233"/>
      <c r="N216" s="234"/>
      <c r="O216" s="234"/>
      <c r="P216" s="234"/>
      <c r="Q216" s="234"/>
      <c r="R216" s="234"/>
      <c r="S216" s="234"/>
      <c r="T216" s="235"/>
      <c r="AT216" s="236" t="s">
        <v>139</v>
      </c>
      <c r="AU216" s="236" t="s">
        <v>135</v>
      </c>
      <c r="AV216" s="12" t="s">
        <v>83</v>
      </c>
      <c r="AW216" s="12" t="s">
        <v>37</v>
      </c>
      <c r="AX216" s="12" t="s">
        <v>75</v>
      </c>
      <c r="AY216" s="236" t="s">
        <v>126</v>
      </c>
    </row>
    <row r="217" spans="2:51" s="13" customFormat="1" ht="12">
      <c r="B217" s="237"/>
      <c r="C217" s="238"/>
      <c r="D217" s="224" t="s">
        <v>139</v>
      </c>
      <c r="E217" s="239" t="s">
        <v>19</v>
      </c>
      <c r="F217" s="240" t="s">
        <v>261</v>
      </c>
      <c r="G217" s="238"/>
      <c r="H217" s="241">
        <v>21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AT217" s="247" t="s">
        <v>139</v>
      </c>
      <c r="AU217" s="247" t="s">
        <v>135</v>
      </c>
      <c r="AV217" s="13" t="s">
        <v>135</v>
      </c>
      <c r="AW217" s="13" t="s">
        <v>37</v>
      </c>
      <c r="AX217" s="13" t="s">
        <v>75</v>
      </c>
      <c r="AY217" s="247" t="s">
        <v>126</v>
      </c>
    </row>
    <row r="218" spans="2:51" s="14" customFormat="1" ht="12">
      <c r="B218" s="248"/>
      <c r="C218" s="249"/>
      <c r="D218" s="224" t="s">
        <v>139</v>
      </c>
      <c r="E218" s="250" t="s">
        <v>19</v>
      </c>
      <c r="F218" s="251" t="s">
        <v>152</v>
      </c>
      <c r="G218" s="249"/>
      <c r="H218" s="252">
        <v>46.6</v>
      </c>
      <c r="I218" s="253"/>
      <c r="J218" s="249"/>
      <c r="K218" s="249"/>
      <c r="L218" s="254"/>
      <c r="M218" s="255"/>
      <c r="N218" s="256"/>
      <c r="O218" s="256"/>
      <c r="P218" s="256"/>
      <c r="Q218" s="256"/>
      <c r="R218" s="256"/>
      <c r="S218" s="256"/>
      <c r="T218" s="257"/>
      <c r="AT218" s="258" t="s">
        <v>139</v>
      </c>
      <c r="AU218" s="258" t="s">
        <v>135</v>
      </c>
      <c r="AV218" s="14" t="s">
        <v>134</v>
      </c>
      <c r="AW218" s="14" t="s">
        <v>37</v>
      </c>
      <c r="AX218" s="14" t="s">
        <v>83</v>
      </c>
      <c r="AY218" s="258" t="s">
        <v>126</v>
      </c>
    </row>
    <row r="219" spans="2:65" s="1" customFormat="1" ht="24" customHeight="1">
      <c r="B219" s="38"/>
      <c r="C219" s="211" t="s">
        <v>267</v>
      </c>
      <c r="D219" s="211" t="s">
        <v>129</v>
      </c>
      <c r="E219" s="212" t="s">
        <v>268</v>
      </c>
      <c r="F219" s="213" t="s">
        <v>269</v>
      </c>
      <c r="G219" s="214" t="s">
        <v>270</v>
      </c>
      <c r="H219" s="259"/>
      <c r="I219" s="216"/>
      <c r="J219" s="217">
        <f>ROUND(I219*H219,2)</f>
        <v>0</v>
      </c>
      <c r="K219" s="213" t="s">
        <v>133</v>
      </c>
      <c r="L219" s="43"/>
      <c r="M219" s="218" t="s">
        <v>19</v>
      </c>
      <c r="N219" s="219" t="s">
        <v>47</v>
      </c>
      <c r="O219" s="83"/>
      <c r="P219" s="220">
        <f>O219*H219</f>
        <v>0</v>
      </c>
      <c r="Q219" s="220">
        <v>0</v>
      </c>
      <c r="R219" s="220">
        <f>Q219*H219</f>
        <v>0</v>
      </c>
      <c r="S219" s="220">
        <v>0</v>
      </c>
      <c r="T219" s="221">
        <f>S219*H219</f>
        <v>0</v>
      </c>
      <c r="AR219" s="222" t="s">
        <v>236</v>
      </c>
      <c r="AT219" s="222" t="s">
        <v>129</v>
      </c>
      <c r="AU219" s="222" t="s">
        <v>135</v>
      </c>
      <c r="AY219" s="17" t="s">
        <v>126</v>
      </c>
      <c r="BE219" s="223">
        <f>IF(N219="základní",J219,0)</f>
        <v>0</v>
      </c>
      <c r="BF219" s="223">
        <f>IF(N219="snížená",J219,0)</f>
        <v>0</v>
      </c>
      <c r="BG219" s="223">
        <f>IF(N219="zákl. přenesená",J219,0)</f>
        <v>0</v>
      </c>
      <c r="BH219" s="223">
        <f>IF(N219="sníž. přenesená",J219,0)</f>
        <v>0</v>
      </c>
      <c r="BI219" s="223">
        <f>IF(N219="nulová",J219,0)</f>
        <v>0</v>
      </c>
      <c r="BJ219" s="17" t="s">
        <v>135</v>
      </c>
      <c r="BK219" s="223">
        <f>ROUND(I219*H219,2)</f>
        <v>0</v>
      </c>
      <c r="BL219" s="17" t="s">
        <v>236</v>
      </c>
      <c r="BM219" s="222" t="s">
        <v>271</v>
      </c>
    </row>
    <row r="220" spans="2:47" s="1" customFormat="1" ht="12">
      <c r="B220" s="38"/>
      <c r="C220" s="39"/>
      <c r="D220" s="224" t="s">
        <v>137</v>
      </c>
      <c r="E220" s="39"/>
      <c r="F220" s="225" t="s">
        <v>272</v>
      </c>
      <c r="G220" s="39"/>
      <c r="H220" s="39"/>
      <c r="I220" s="135"/>
      <c r="J220" s="39"/>
      <c r="K220" s="39"/>
      <c r="L220" s="43"/>
      <c r="M220" s="226"/>
      <c r="N220" s="83"/>
      <c r="O220" s="83"/>
      <c r="P220" s="83"/>
      <c r="Q220" s="83"/>
      <c r="R220" s="83"/>
      <c r="S220" s="83"/>
      <c r="T220" s="84"/>
      <c r="AT220" s="17" t="s">
        <v>137</v>
      </c>
      <c r="AU220" s="17" t="s">
        <v>135</v>
      </c>
    </row>
    <row r="221" spans="2:63" s="11" customFormat="1" ht="22.8" customHeight="1">
      <c r="B221" s="195"/>
      <c r="C221" s="196"/>
      <c r="D221" s="197" t="s">
        <v>74</v>
      </c>
      <c r="E221" s="209" t="s">
        <v>273</v>
      </c>
      <c r="F221" s="209" t="s">
        <v>274</v>
      </c>
      <c r="G221" s="196"/>
      <c r="H221" s="196"/>
      <c r="I221" s="199"/>
      <c r="J221" s="210">
        <f>BK221</f>
        <v>0</v>
      </c>
      <c r="K221" s="196"/>
      <c r="L221" s="201"/>
      <c r="M221" s="202"/>
      <c r="N221" s="203"/>
      <c r="O221" s="203"/>
      <c r="P221" s="204">
        <f>SUM(P222:P253)</f>
        <v>0</v>
      </c>
      <c r="Q221" s="203"/>
      <c r="R221" s="204">
        <f>SUM(R222:R253)</f>
        <v>0.00562</v>
      </c>
      <c r="S221" s="203"/>
      <c r="T221" s="205">
        <f>SUM(T222:T253)</f>
        <v>0</v>
      </c>
      <c r="AR221" s="206" t="s">
        <v>135</v>
      </c>
      <c r="AT221" s="207" t="s">
        <v>74</v>
      </c>
      <c r="AU221" s="207" t="s">
        <v>83</v>
      </c>
      <c r="AY221" s="206" t="s">
        <v>126</v>
      </c>
      <c r="BK221" s="208">
        <f>SUM(BK222:BK253)</f>
        <v>0</v>
      </c>
    </row>
    <row r="222" spans="2:65" s="1" customFormat="1" ht="24" customHeight="1">
      <c r="B222" s="38"/>
      <c r="C222" s="211" t="s">
        <v>7</v>
      </c>
      <c r="D222" s="211" t="s">
        <v>129</v>
      </c>
      <c r="E222" s="212" t="s">
        <v>275</v>
      </c>
      <c r="F222" s="213" t="s">
        <v>276</v>
      </c>
      <c r="G222" s="214" t="s">
        <v>132</v>
      </c>
      <c r="H222" s="215">
        <v>16</v>
      </c>
      <c r="I222" s="216"/>
      <c r="J222" s="217">
        <f>ROUND(I222*H222,2)</f>
        <v>0</v>
      </c>
      <c r="K222" s="213" t="s">
        <v>133</v>
      </c>
      <c r="L222" s="43"/>
      <c r="M222" s="218" t="s">
        <v>19</v>
      </c>
      <c r="N222" s="219" t="s">
        <v>47</v>
      </c>
      <c r="O222" s="83"/>
      <c r="P222" s="220">
        <f>O222*H222</f>
        <v>0</v>
      </c>
      <c r="Q222" s="220">
        <v>0.00027</v>
      </c>
      <c r="R222" s="220">
        <f>Q222*H222</f>
        <v>0.00432</v>
      </c>
      <c r="S222" s="220">
        <v>0</v>
      </c>
      <c r="T222" s="221">
        <f>S222*H222</f>
        <v>0</v>
      </c>
      <c r="AR222" s="222" t="s">
        <v>236</v>
      </c>
      <c r="AT222" s="222" t="s">
        <v>129</v>
      </c>
      <c r="AU222" s="222" t="s">
        <v>135</v>
      </c>
      <c r="AY222" s="17" t="s">
        <v>126</v>
      </c>
      <c r="BE222" s="223">
        <f>IF(N222="základní",J222,0)</f>
        <v>0</v>
      </c>
      <c r="BF222" s="223">
        <f>IF(N222="snížená",J222,0)</f>
        <v>0</v>
      </c>
      <c r="BG222" s="223">
        <f>IF(N222="zákl. přenesená",J222,0)</f>
        <v>0</v>
      </c>
      <c r="BH222" s="223">
        <f>IF(N222="sníž. přenesená",J222,0)</f>
        <v>0</v>
      </c>
      <c r="BI222" s="223">
        <f>IF(N222="nulová",J222,0)</f>
        <v>0</v>
      </c>
      <c r="BJ222" s="17" t="s">
        <v>135</v>
      </c>
      <c r="BK222" s="223">
        <f>ROUND(I222*H222,2)</f>
        <v>0</v>
      </c>
      <c r="BL222" s="17" t="s">
        <v>236</v>
      </c>
      <c r="BM222" s="222" t="s">
        <v>277</v>
      </c>
    </row>
    <row r="223" spans="2:47" s="1" customFormat="1" ht="12">
      <c r="B223" s="38"/>
      <c r="C223" s="39"/>
      <c r="D223" s="224" t="s">
        <v>137</v>
      </c>
      <c r="E223" s="39"/>
      <c r="F223" s="225" t="s">
        <v>278</v>
      </c>
      <c r="G223" s="39"/>
      <c r="H223" s="39"/>
      <c r="I223" s="135"/>
      <c r="J223" s="39"/>
      <c r="K223" s="39"/>
      <c r="L223" s="43"/>
      <c r="M223" s="226"/>
      <c r="N223" s="83"/>
      <c r="O223" s="83"/>
      <c r="P223" s="83"/>
      <c r="Q223" s="83"/>
      <c r="R223" s="83"/>
      <c r="S223" s="83"/>
      <c r="T223" s="84"/>
      <c r="AT223" s="17" t="s">
        <v>137</v>
      </c>
      <c r="AU223" s="17" t="s">
        <v>135</v>
      </c>
    </row>
    <row r="224" spans="2:51" s="12" customFormat="1" ht="12">
      <c r="B224" s="227"/>
      <c r="C224" s="228"/>
      <c r="D224" s="224" t="s">
        <v>139</v>
      </c>
      <c r="E224" s="229" t="s">
        <v>19</v>
      </c>
      <c r="F224" s="230" t="s">
        <v>140</v>
      </c>
      <c r="G224" s="228"/>
      <c r="H224" s="229" t="s">
        <v>19</v>
      </c>
      <c r="I224" s="231"/>
      <c r="J224" s="228"/>
      <c r="K224" s="228"/>
      <c r="L224" s="232"/>
      <c r="M224" s="233"/>
      <c r="N224" s="234"/>
      <c r="O224" s="234"/>
      <c r="P224" s="234"/>
      <c r="Q224" s="234"/>
      <c r="R224" s="234"/>
      <c r="S224" s="234"/>
      <c r="T224" s="235"/>
      <c r="AT224" s="236" t="s">
        <v>139</v>
      </c>
      <c r="AU224" s="236" t="s">
        <v>135</v>
      </c>
      <c r="AV224" s="12" t="s">
        <v>83</v>
      </c>
      <c r="AW224" s="12" t="s">
        <v>37</v>
      </c>
      <c r="AX224" s="12" t="s">
        <v>75</v>
      </c>
      <c r="AY224" s="236" t="s">
        <v>126</v>
      </c>
    </row>
    <row r="225" spans="2:51" s="13" customFormat="1" ht="12">
      <c r="B225" s="237"/>
      <c r="C225" s="238"/>
      <c r="D225" s="224" t="s">
        <v>139</v>
      </c>
      <c r="E225" s="239" t="s">
        <v>19</v>
      </c>
      <c r="F225" s="240" t="s">
        <v>279</v>
      </c>
      <c r="G225" s="238"/>
      <c r="H225" s="241">
        <v>5</v>
      </c>
      <c r="I225" s="242"/>
      <c r="J225" s="238"/>
      <c r="K225" s="238"/>
      <c r="L225" s="243"/>
      <c r="M225" s="244"/>
      <c r="N225" s="245"/>
      <c r="O225" s="245"/>
      <c r="P225" s="245"/>
      <c r="Q225" s="245"/>
      <c r="R225" s="245"/>
      <c r="S225" s="245"/>
      <c r="T225" s="246"/>
      <c r="AT225" s="247" t="s">
        <v>139</v>
      </c>
      <c r="AU225" s="247" t="s">
        <v>135</v>
      </c>
      <c r="AV225" s="13" t="s">
        <v>135</v>
      </c>
      <c r="AW225" s="13" t="s">
        <v>37</v>
      </c>
      <c r="AX225" s="13" t="s">
        <v>75</v>
      </c>
      <c r="AY225" s="247" t="s">
        <v>126</v>
      </c>
    </row>
    <row r="226" spans="2:51" s="12" customFormat="1" ht="12">
      <c r="B226" s="227"/>
      <c r="C226" s="228"/>
      <c r="D226" s="224" t="s">
        <v>139</v>
      </c>
      <c r="E226" s="229" t="s">
        <v>19</v>
      </c>
      <c r="F226" s="230" t="s">
        <v>142</v>
      </c>
      <c r="G226" s="228"/>
      <c r="H226" s="229" t="s">
        <v>19</v>
      </c>
      <c r="I226" s="231"/>
      <c r="J226" s="228"/>
      <c r="K226" s="228"/>
      <c r="L226" s="232"/>
      <c r="M226" s="233"/>
      <c r="N226" s="234"/>
      <c r="O226" s="234"/>
      <c r="P226" s="234"/>
      <c r="Q226" s="234"/>
      <c r="R226" s="234"/>
      <c r="S226" s="234"/>
      <c r="T226" s="235"/>
      <c r="AT226" s="236" t="s">
        <v>139</v>
      </c>
      <c r="AU226" s="236" t="s">
        <v>135</v>
      </c>
      <c r="AV226" s="12" t="s">
        <v>83</v>
      </c>
      <c r="AW226" s="12" t="s">
        <v>37</v>
      </c>
      <c r="AX226" s="12" t="s">
        <v>75</v>
      </c>
      <c r="AY226" s="236" t="s">
        <v>126</v>
      </c>
    </row>
    <row r="227" spans="2:51" s="13" customFormat="1" ht="12">
      <c r="B227" s="237"/>
      <c r="C227" s="238"/>
      <c r="D227" s="224" t="s">
        <v>139</v>
      </c>
      <c r="E227" s="239" t="s">
        <v>19</v>
      </c>
      <c r="F227" s="240" t="s">
        <v>280</v>
      </c>
      <c r="G227" s="238"/>
      <c r="H227" s="241">
        <v>5</v>
      </c>
      <c r="I227" s="242"/>
      <c r="J227" s="238"/>
      <c r="K227" s="238"/>
      <c r="L227" s="243"/>
      <c r="M227" s="244"/>
      <c r="N227" s="245"/>
      <c r="O227" s="245"/>
      <c r="P227" s="245"/>
      <c r="Q227" s="245"/>
      <c r="R227" s="245"/>
      <c r="S227" s="245"/>
      <c r="T227" s="246"/>
      <c r="AT227" s="247" t="s">
        <v>139</v>
      </c>
      <c r="AU227" s="247" t="s">
        <v>135</v>
      </c>
      <c r="AV227" s="13" t="s">
        <v>135</v>
      </c>
      <c r="AW227" s="13" t="s">
        <v>37</v>
      </c>
      <c r="AX227" s="13" t="s">
        <v>75</v>
      </c>
      <c r="AY227" s="247" t="s">
        <v>126</v>
      </c>
    </row>
    <row r="228" spans="2:51" s="12" customFormat="1" ht="12">
      <c r="B228" s="227"/>
      <c r="C228" s="228"/>
      <c r="D228" s="224" t="s">
        <v>139</v>
      </c>
      <c r="E228" s="229" t="s">
        <v>19</v>
      </c>
      <c r="F228" s="230" t="s">
        <v>146</v>
      </c>
      <c r="G228" s="228"/>
      <c r="H228" s="229" t="s">
        <v>19</v>
      </c>
      <c r="I228" s="231"/>
      <c r="J228" s="228"/>
      <c r="K228" s="228"/>
      <c r="L228" s="232"/>
      <c r="M228" s="233"/>
      <c r="N228" s="234"/>
      <c r="O228" s="234"/>
      <c r="P228" s="234"/>
      <c r="Q228" s="234"/>
      <c r="R228" s="234"/>
      <c r="S228" s="234"/>
      <c r="T228" s="235"/>
      <c r="AT228" s="236" t="s">
        <v>139</v>
      </c>
      <c r="AU228" s="236" t="s">
        <v>135</v>
      </c>
      <c r="AV228" s="12" t="s">
        <v>83</v>
      </c>
      <c r="AW228" s="12" t="s">
        <v>37</v>
      </c>
      <c r="AX228" s="12" t="s">
        <v>75</v>
      </c>
      <c r="AY228" s="236" t="s">
        <v>126</v>
      </c>
    </row>
    <row r="229" spans="2:51" s="13" customFormat="1" ht="12">
      <c r="B229" s="237"/>
      <c r="C229" s="238"/>
      <c r="D229" s="224" t="s">
        <v>139</v>
      </c>
      <c r="E229" s="239" t="s">
        <v>19</v>
      </c>
      <c r="F229" s="240" t="s">
        <v>281</v>
      </c>
      <c r="G229" s="238"/>
      <c r="H229" s="241">
        <v>2</v>
      </c>
      <c r="I229" s="242"/>
      <c r="J229" s="238"/>
      <c r="K229" s="238"/>
      <c r="L229" s="243"/>
      <c r="M229" s="244"/>
      <c r="N229" s="245"/>
      <c r="O229" s="245"/>
      <c r="P229" s="245"/>
      <c r="Q229" s="245"/>
      <c r="R229" s="245"/>
      <c r="S229" s="245"/>
      <c r="T229" s="246"/>
      <c r="AT229" s="247" t="s">
        <v>139</v>
      </c>
      <c r="AU229" s="247" t="s">
        <v>135</v>
      </c>
      <c r="AV229" s="13" t="s">
        <v>135</v>
      </c>
      <c r="AW229" s="13" t="s">
        <v>37</v>
      </c>
      <c r="AX229" s="13" t="s">
        <v>75</v>
      </c>
      <c r="AY229" s="247" t="s">
        <v>126</v>
      </c>
    </row>
    <row r="230" spans="2:51" s="12" customFormat="1" ht="12">
      <c r="B230" s="227"/>
      <c r="C230" s="228"/>
      <c r="D230" s="224" t="s">
        <v>139</v>
      </c>
      <c r="E230" s="229" t="s">
        <v>19</v>
      </c>
      <c r="F230" s="230" t="s">
        <v>150</v>
      </c>
      <c r="G230" s="228"/>
      <c r="H230" s="229" t="s">
        <v>19</v>
      </c>
      <c r="I230" s="231"/>
      <c r="J230" s="228"/>
      <c r="K230" s="228"/>
      <c r="L230" s="232"/>
      <c r="M230" s="233"/>
      <c r="N230" s="234"/>
      <c r="O230" s="234"/>
      <c r="P230" s="234"/>
      <c r="Q230" s="234"/>
      <c r="R230" s="234"/>
      <c r="S230" s="234"/>
      <c r="T230" s="235"/>
      <c r="AT230" s="236" t="s">
        <v>139</v>
      </c>
      <c r="AU230" s="236" t="s">
        <v>135</v>
      </c>
      <c r="AV230" s="12" t="s">
        <v>83</v>
      </c>
      <c r="AW230" s="12" t="s">
        <v>37</v>
      </c>
      <c r="AX230" s="12" t="s">
        <v>75</v>
      </c>
      <c r="AY230" s="236" t="s">
        <v>126</v>
      </c>
    </row>
    <row r="231" spans="2:51" s="13" customFormat="1" ht="12">
      <c r="B231" s="237"/>
      <c r="C231" s="238"/>
      <c r="D231" s="224" t="s">
        <v>139</v>
      </c>
      <c r="E231" s="239" t="s">
        <v>19</v>
      </c>
      <c r="F231" s="240" t="s">
        <v>282</v>
      </c>
      <c r="G231" s="238"/>
      <c r="H231" s="241">
        <v>4</v>
      </c>
      <c r="I231" s="242"/>
      <c r="J231" s="238"/>
      <c r="K231" s="238"/>
      <c r="L231" s="243"/>
      <c r="M231" s="244"/>
      <c r="N231" s="245"/>
      <c r="O231" s="245"/>
      <c r="P231" s="245"/>
      <c r="Q231" s="245"/>
      <c r="R231" s="245"/>
      <c r="S231" s="245"/>
      <c r="T231" s="246"/>
      <c r="AT231" s="247" t="s">
        <v>139</v>
      </c>
      <c r="AU231" s="247" t="s">
        <v>135</v>
      </c>
      <c r="AV231" s="13" t="s">
        <v>135</v>
      </c>
      <c r="AW231" s="13" t="s">
        <v>37</v>
      </c>
      <c r="AX231" s="13" t="s">
        <v>75</v>
      </c>
      <c r="AY231" s="247" t="s">
        <v>126</v>
      </c>
    </row>
    <row r="232" spans="2:51" s="14" customFormat="1" ht="12">
      <c r="B232" s="248"/>
      <c r="C232" s="249"/>
      <c r="D232" s="224" t="s">
        <v>139</v>
      </c>
      <c r="E232" s="250" t="s">
        <v>19</v>
      </c>
      <c r="F232" s="251" t="s">
        <v>152</v>
      </c>
      <c r="G232" s="249"/>
      <c r="H232" s="252">
        <v>16</v>
      </c>
      <c r="I232" s="253"/>
      <c r="J232" s="249"/>
      <c r="K232" s="249"/>
      <c r="L232" s="254"/>
      <c r="M232" s="255"/>
      <c r="N232" s="256"/>
      <c r="O232" s="256"/>
      <c r="P232" s="256"/>
      <c r="Q232" s="256"/>
      <c r="R232" s="256"/>
      <c r="S232" s="256"/>
      <c r="T232" s="257"/>
      <c r="AT232" s="258" t="s">
        <v>139</v>
      </c>
      <c r="AU232" s="258" t="s">
        <v>135</v>
      </c>
      <c r="AV232" s="14" t="s">
        <v>134</v>
      </c>
      <c r="AW232" s="14" t="s">
        <v>37</v>
      </c>
      <c r="AX232" s="14" t="s">
        <v>83</v>
      </c>
      <c r="AY232" s="258" t="s">
        <v>126</v>
      </c>
    </row>
    <row r="233" spans="2:65" s="1" customFormat="1" ht="24" customHeight="1">
      <c r="B233" s="38"/>
      <c r="C233" s="260" t="s">
        <v>283</v>
      </c>
      <c r="D233" s="260" t="s">
        <v>284</v>
      </c>
      <c r="E233" s="261" t="s">
        <v>285</v>
      </c>
      <c r="F233" s="262" t="s">
        <v>286</v>
      </c>
      <c r="G233" s="263" t="s">
        <v>287</v>
      </c>
      <c r="H233" s="264">
        <v>5</v>
      </c>
      <c r="I233" s="265"/>
      <c r="J233" s="266">
        <f>ROUND(I233*H233,2)</f>
        <v>0</v>
      </c>
      <c r="K233" s="262" t="s">
        <v>19</v>
      </c>
      <c r="L233" s="267"/>
      <c r="M233" s="268" t="s">
        <v>19</v>
      </c>
      <c r="N233" s="269" t="s">
        <v>47</v>
      </c>
      <c r="O233" s="83"/>
      <c r="P233" s="220">
        <f>O233*H233</f>
        <v>0</v>
      </c>
      <c r="Q233" s="220">
        <v>0</v>
      </c>
      <c r="R233" s="220">
        <f>Q233*H233</f>
        <v>0</v>
      </c>
      <c r="S233" s="220">
        <v>0</v>
      </c>
      <c r="T233" s="221">
        <f>S233*H233</f>
        <v>0</v>
      </c>
      <c r="AR233" s="222" t="s">
        <v>288</v>
      </c>
      <c r="AT233" s="222" t="s">
        <v>284</v>
      </c>
      <c r="AU233" s="222" t="s">
        <v>135</v>
      </c>
      <c r="AY233" s="17" t="s">
        <v>126</v>
      </c>
      <c r="BE233" s="223">
        <f>IF(N233="základní",J233,0)</f>
        <v>0</v>
      </c>
      <c r="BF233" s="223">
        <f>IF(N233="snížená",J233,0)</f>
        <v>0</v>
      </c>
      <c r="BG233" s="223">
        <f>IF(N233="zákl. přenesená",J233,0)</f>
        <v>0</v>
      </c>
      <c r="BH233" s="223">
        <f>IF(N233="sníž. přenesená",J233,0)</f>
        <v>0</v>
      </c>
      <c r="BI233" s="223">
        <f>IF(N233="nulová",J233,0)</f>
        <v>0</v>
      </c>
      <c r="BJ233" s="17" t="s">
        <v>135</v>
      </c>
      <c r="BK233" s="223">
        <f>ROUND(I233*H233,2)</f>
        <v>0</v>
      </c>
      <c r="BL233" s="17" t="s">
        <v>236</v>
      </c>
      <c r="BM233" s="222" t="s">
        <v>289</v>
      </c>
    </row>
    <row r="234" spans="2:47" s="1" customFormat="1" ht="12">
      <c r="B234" s="38"/>
      <c r="C234" s="39"/>
      <c r="D234" s="224" t="s">
        <v>137</v>
      </c>
      <c r="E234" s="39"/>
      <c r="F234" s="225" t="s">
        <v>286</v>
      </c>
      <c r="G234" s="39"/>
      <c r="H234" s="39"/>
      <c r="I234" s="135"/>
      <c r="J234" s="39"/>
      <c r="K234" s="39"/>
      <c r="L234" s="43"/>
      <c r="M234" s="226"/>
      <c r="N234" s="83"/>
      <c r="O234" s="83"/>
      <c r="P234" s="83"/>
      <c r="Q234" s="83"/>
      <c r="R234" s="83"/>
      <c r="S234" s="83"/>
      <c r="T234" s="84"/>
      <c r="AT234" s="17" t="s">
        <v>137</v>
      </c>
      <c r="AU234" s="17" t="s">
        <v>135</v>
      </c>
    </row>
    <row r="235" spans="2:65" s="1" customFormat="1" ht="24" customHeight="1">
      <c r="B235" s="38"/>
      <c r="C235" s="260" t="s">
        <v>290</v>
      </c>
      <c r="D235" s="260" t="s">
        <v>284</v>
      </c>
      <c r="E235" s="261" t="s">
        <v>291</v>
      </c>
      <c r="F235" s="262" t="s">
        <v>292</v>
      </c>
      <c r="G235" s="263" t="s">
        <v>287</v>
      </c>
      <c r="H235" s="264">
        <v>5</v>
      </c>
      <c r="I235" s="265"/>
      <c r="J235" s="266">
        <f>ROUND(I235*H235,2)</f>
        <v>0</v>
      </c>
      <c r="K235" s="262" t="s">
        <v>19</v>
      </c>
      <c r="L235" s="267"/>
      <c r="M235" s="268" t="s">
        <v>19</v>
      </c>
      <c r="N235" s="269" t="s">
        <v>47</v>
      </c>
      <c r="O235" s="83"/>
      <c r="P235" s="220">
        <f>O235*H235</f>
        <v>0</v>
      </c>
      <c r="Q235" s="220">
        <v>0</v>
      </c>
      <c r="R235" s="220">
        <f>Q235*H235</f>
        <v>0</v>
      </c>
      <c r="S235" s="220">
        <v>0</v>
      </c>
      <c r="T235" s="221">
        <f>S235*H235</f>
        <v>0</v>
      </c>
      <c r="AR235" s="222" t="s">
        <v>288</v>
      </c>
      <c r="AT235" s="222" t="s">
        <v>284</v>
      </c>
      <c r="AU235" s="222" t="s">
        <v>135</v>
      </c>
      <c r="AY235" s="17" t="s">
        <v>126</v>
      </c>
      <c r="BE235" s="223">
        <f>IF(N235="základní",J235,0)</f>
        <v>0</v>
      </c>
      <c r="BF235" s="223">
        <f>IF(N235="snížená",J235,0)</f>
        <v>0</v>
      </c>
      <c r="BG235" s="223">
        <f>IF(N235="zákl. přenesená",J235,0)</f>
        <v>0</v>
      </c>
      <c r="BH235" s="223">
        <f>IF(N235="sníž. přenesená",J235,0)</f>
        <v>0</v>
      </c>
      <c r="BI235" s="223">
        <f>IF(N235="nulová",J235,0)</f>
        <v>0</v>
      </c>
      <c r="BJ235" s="17" t="s">
        <v>135</v>
      </c>
      <c r="BK235" s="223">
        <f>ROUND(I235*H235,2)</f>
        <v>0</v>
      </c>
      <c r="BL235" s="17" t="s">
        <v>236</v>
      </c>
      <c r="BM235" s="222" t="s">
        <v>293</v>
      </c>
    </row>
    <row r="236" spans="2:47" s="1" customFormat="1" ht="12">
      <c r="B236" s="38"/>
      <c r="C236" s="39"/>
      <c r="D236" s="224" t="s">
        <v>137</v>
      </c>
      <c r="E236" s="39"/>
      <c r="F236" s="225" t="s">
        <v>292</v>
      </c>
      <c r="G236" s="39"/>
      <c r="H236" s="39"/>
      <c r="I236" s="135"/>
      <c r="J236" s="39"/>
      <c r="K236" s="39"/>
      <c r="L236" s="43"/>
      <c r="M236" s="226"/>
      <c r="N236" s="83"/>
      <c r="O236" s="83"/>
      <c r="P236" s="83"/>
      <c r="Q236" s="83"/>
      <c r="R236" s="83"/>
      <c r="S236" s="83"/>
      <c r="T236" s="84"/>
      <c r="AT236" s="17" t="s">
        <v>137</v>
      </c>
      <c r="AU236" s="17" t="s">
        <v>135</v>
      </c>
    </row>
    <row r="237" spans="2:65" s="1" customFormat="1" ht="24" customHeight="1">
      <c r="B237" s="38"/>
      <c r="C237" s="260" t="s">
        <v>294</v>
      </c>
      <c r="D237" s="260" t="s">
        <v>284</v>
      </c>
      <c r="E237" s="261" t="s">
        <v>295</v>
      </c>
      <c r="F237" s="262" t="s">
        <v>296</v>
      </c>
      <c r="G237" s="263" t="s">
        <v>287</v>
      </c>
      <c r="H237" s="264">
        <v>2</v>
      </c>
      <c r="I237" s="265"/>
      <c r="J237" s="266">
        <f>ROUND(I237*H237,2)</f>
        <v>0</v>
      </c>
      <c r="K237" s="262" t="s">
        <v>19</v>
      </c>
      <c r="L237" s="267"/>
      <c r="M237" s="268" t="s">
        <v>19</v>
      </c>
      <c r="N237" s="269" t="s">
        <v>47</v>
      </c>
      <c r="O237" s="83"/>
      <c r="P237" s="220">
        <f>O237*H237</f>
        <v>0</v>
      </c>
      <c r="Q237" s="220">
        <v>0</v>
      </c>
      <c r="R237" s="220">
        <f>Q237*H237</f>
        <v>0</v>
      </c>
      <c r="S237" s="220">
        <v>0</v>
      </c>
      <c r="T237" s="221">
        <f>S237*H237</f>
        <v>0</v>
      </c>
      <c r="AR237" s="222" t="s">
        <v>288</v>
      </c>
      <c r="AT237" s="222" t="s">
        <v>284</v>
      </c>
      <c r="AU237" s="222" t="s">
        <v>135</v>
      </c>
      <c r="AY237" s="17" t="s">
        <v>126</v>
      </c>
      <c r="BE237" s="223">
        <f>IF(N237="základní",J237,0)</f>
        <v>0</v>
      </c>
      <c r="BF237" s="223">
        <f>IF(N237="snížená",J237,0)</f>
        <v>0</v>
      </c>
      <c r="BG237" s="223">
        <f>IF(N237="zákl. přenesená",J237,0)</f>
        <v>0</v>
      </c>
      <c r="BH237" s="223">
        <f>IF(N237="sníž. přenesená",J237,0)</f>
        <v>0</v>
      </c>
      <c r="BI237" s="223">
        <f>IF(N237="nulová",J237,0)</f>
        <v>0</v>
      </c>
      <c r="BJ237" s="17" t="s">
        <v>135</v>
      </c>
      <c r="BK237" s="223">
        <f>ROUND(I237*H237,2)</f>
        <v>0</v>
      </c>
      <c r="BL237" s="17" t="s">
        <v>236</v>
      </c>
      <c r="BM237" s="222" t="s">
        <v>297</v>
      </c>
    </row>
    <row r="238" spans="2:47" s="1" customFormat="1" ht="12">
      <c r="B238" s="38"/>
      <c r="C238" s="39"/>
      <c r="D238" s="224" t="s">
        <v>137</v>
      </c>
      <c r="E238" s="39"/>
      <c r="F238" s="225" t="s">
        <v>298</v>
      </c>
      <c r="G238" s="39"/>
      <c r="H238" s="39"/>
      <c r="I238" s="135"/>
      <c r="J238" s="39"/>
      <c r="K238" s="39"/>
      <c r="L238" s="43"/>
      <c r="M238" s="226"/>
      <c r="N238" s="83"/>
      <c r="O238" s="83"/>
      <c r="P238" s="83"/>
      <c r="Q238" s="83"/>
      <c r="R238" s="83"/>
      <c r="S238" s="83"/>
      <c r="T238" s="84"/>
      <c r="AT238" s="17" t="s">
        <v>137</v>
      </c>
      <c r="AU238" s="17" t="s">
        <v>135</v>
      </c>
    </row>
    <row r="239" spans="2:65" s="1" customFormat="1" ht="24" customHeight="1">
      <c r="B239" s="38"/>
      <c r="C239" s="260" t="s">
        <v>299</v>
      </c>
      <c r="D239" s="260" t="s">
        <v>284</v>
      </c>
      <c r="E239" s="261" t="s">
        <v>300</v>
      </c>
      <c r="F239" s="262" t="s">
        <v>301</v>
      </c>
      <c r="G239" s="263" t="s">
        <v>287</v>
      </c>
      <c r="H239" s="264">
        <v>4</v>
      </c>
      <c r="I239" s="265"/>
      <c r="J239" s="266">
        <f>ROUND(I239*H239,2)</f>
        <v>0</v>
      </c>
      <c r="K239" s="262" t="s">
        <v>19</v>
      </c>
      <c r="L239" s="267"/>
      <c r="M239" s="268" t="s">
        <v>19</v>
      </c>
      <c r="N239" s="269" t="s">
        <v>47</v>
      </c>
      <c r="O239" s="83"/>
      <c r="P239" s="220">
        <f>O239*H239</f>
        <v>0</v>
      </c>
      <c r="Q239" s="220">
        <v>0</v>
      </c>
      <c r="R239" s="220">
        <f>Q239*H239</f>
        <v>0</v>
      </c>
      <c r="S239" s="220">
        <v>0</v>
      </c>
      <c r="T239" s="221">
        <f>S239*H239</f>
        <v>0</v>
      </c>
      <c r="AR239" s="222" t="s">
        <v>288</v>
      </c>
      <c r="AT239" s="222" t="s">
        <v>284</v>
      </c>
      <c r="AU239" s="222" t="s">
        <v>135</v>
      </c>
      <c r="AY239" s="17" t="s">
        <v>126</v>
      </c>
      <c r="BE239" s="223">
        <f>IF(N239="základní",J239,0)</f>
        <v>0</v>
      </c>
      <c r="BF239" s="223">
        <f>IF(N239="snížená",J239,0)</f>
        <v>0</v>
      </c>
      <c r="BG239" s="223">
        <f>IF(N239="zákl. přenesená",J239,0)</f>
        <v>0</v>
      </c>
      <c r="BH239" s="223">
        <f>IF(N239="sníž. přenesená",J239,0)</f>
        <v>0</v>
      </c>
      <c r="BI239" s="223">
        <f>IF(N239="nulová",J239,0)</f>
        <v>0</v>
      </c>
      <c r="BJ239" s="17" t="s">
        <v>135</v>
      </c>
      <c r="BK239" s="223">
        <f>ROUND(I239*H239,2)</f>
        <v>0</v>
      </c>
      <c r="BL239" s="17" t="s">
        <v>236</v>
      </c>
      <c r="BM239" s="222" t="s">
        <v>302</v>
      </c>
    </row>
    <row r="240" spans="2:47" s="1" customFormat="1" ht="12">
      <c r="B240" s="38"/>
      <c r="C240" s="39"/>
      <c r="D240" s="224" t="s">
        <v>137</v>
      </c>
      <c r="E240" s="39"/>
      <c r="F240" s="225" t="s">
        <v>301</v>
      </c>
      <c r="G240" s="39"/>
      <c r="H240" s="39"/>
      <c r="I240" s="135"/>
      <c r="J240" s="39"/>
      <c r="K240" s="39"/>
      <c r="L240" s="43"/>
      <c r="M240" s="226"/>
      <c r="N240" s="83"/>
      <c r="O240" s="83"/>
      <c r="P240" s="83"/>
      <c r="Q240" s="83"/>
      <c r="R240" s="83"/>
      <c r="S240" s="83"/>
      <c r="T240" s="84"/>
      <c r="AT240" s="17" t="s">
        <v>137</v>
      </c>
      <c r="AU240" s="17" t="s">
        <v>135</v>
      </c>
    </row>
    <row r="241" spans="2:65" s="1" customFormat="1" ht="24" customHeight="1">
      <c r="B241" s="38"/>
      <c r="C241" s="211" t="s">
        <v>303</v>
      </c>
      <c r="D241" s="211" t="s">
        <v>129</v>
      </c>
      <c r="E241" s="212" t="s">
        <v>304</v>
      </c>
      <c r="F241" s="213" t="s">
        <v>305</v>
      </c>
      <c r="G241" s="214" t="s">
        <v>132</v>
      </c>
      <c r="H241" s="215">
        <v>5</v>
      </c>
      <c r="I241" s="216"/>
      <c r="J241" s="217">
        <f>ROUND(I241*H241,2)</f>
        <v>0</v>
      </c>
      <c r="K241" s="213" t="s">
        <v>133</v>
      </c>
      <c r="L241" s="43"/>
      <c r="M241" s="218" t="s">
        <v>19</v>
      </c>
      <c r="N241" s="219" t="s">
        <v>47</v>
      </c>
      <c r="O241" s="83"/>
      <c r="P241" s="220">
        <f>O241*H241</f>
        <v>0</v>
      </c>
      <c r="Q241" s="220">
        <v>0.00026</v>
      </c>
      <c r="R241" s="220">
        <f>Q241*H241</f>
        <v>0.0013</v>
      </c>
      <c r="S241" s="220">
        <v>0</v>
      </c>
      <c r="T241" s="221">
        <f>S241*H241</f>
        <v>0</v>
      </c>
      <c r="AR241" s="222" t="s">
        <v>236</v>
      </c>
      <c r="AT241" s="222" t="s">
        <v>129</v>
      </c>
      <c r="AU241" s="222" t="s">
        <v>135</v>
      </c>
      <c r="AY241" s="17" t="s">
        <v>126</v>
      </c>
      <c r="BE241" s="223">
        <f>IF(N241="základní",J241,0)</f>
        <v>0</v>
      </c>
      <c r="BF241" s="223">
        <f>IF(N241="snížená",J241,0)</f>
        <v>0</v>
      </c>
      <c r="BG241" s="223">
        <f>IF(N241="zákl. přenesená",J241,0)</f>
        <v>0</v>
      </c>
      <c r="BH241" s="223">
        <f>IF(N241="sníž. přenesená",J241,0)</f>
        <v>0</v>
      </c>
      <c r="BI241" s="223">
        <f>IF(N241="nulová",J241,0)</f>
        <v>0</v>
      </c>
      <c r="BJ241" s="17" t="s">
        <v>135</v>
      </c>
      <c r="BK241" s="223">
        <f>ROUND(I241*H241,2)</f>
        <v>0</v>
      </c>
      <c r="BL241" s="17" t="s">
        <v>236</v>
      </c>
      <c r="BM241" s="222" t="s">
        <v>306</v>
      </c>
    </row>
    <row r="242" spans="2:47" s="1" customFormat="1" ht="12">
      <c r="B242" s="38"/>
      <c r="C242" s="39"/>
      <c r="D242" s="224" t="s">
        <v>137</v>
      </c>
      <c r="E242" s="39"/>
      <c r="F242" s="225" t="s">
        <v>307</v>
      </c>
      <c r="G242" s="39"/>
      <c r="H242" s="39"/>
      <c r="I242" s="135"/>
      <c r="J242" s="39"/>
      <c r="K242" s="39"/>
      <c r="L242" s="43"/>
      <c r="M242" s="226"/>
      <c r="N242" s="83"/>
      <c r="O242" s="83"/>
      <c r="P242" s="83"/>
      <c r="Q242" s="83"/>
      <c r="R242" s="83"/>
      <c r="S242" s="83"/>
      <c r="T242" s="84"/>
      <c r="AT242" s="17" t="s">
        <v>137</v>
      </c>
      <c r="AU242" s="17" t="s">
        <v>135</v>
      </c>
    </row>
    <row r="243" spans="2:51" s="12" customFormat="1" ht="12">
      <c r="B243" s="227"/>
      <c r="C243" s="228"/>
      <c r="D243" s="224" t="s">
        <v>139</v>
      </c>
      <c r="E243" s="229" t="s">
        <v>19</v>
      </c>
      <c r="F243" s="230" t="s">
        <v>144</v>
      </c>
      <c r="G243" s="228"/>
      <c r="H243" s="229" t="s">
        <v>19</v>
      </c>
      <c r="I243" s="231"/>
      <c r="J243" s="228"/>
      <c r="K243" s="228"/>
      <c r="L243" s="232"/>
      <c r="M243" s="233"/>
      <c r="N243" s="234"/>
      <c r="O243" s="234"/>
      <c r="P243" s="234"/>
      <c r="Q243" s="234"/>
      <c r="R243" s="234"/>
      <c r="S243" s="234"/>
      <c r="T243" s="235"/>
      <c r="AT243" s="236" t="s">
        <v>139</v>
      </c>
      <c r="AU243" s="236" t="s">
        <v>135</v>
      </c>
      <c r="AV243" s="12" t="s">
        <v>83</v>
      </c>
      <c r="AW243" s="12" t="s">
        <v>37</v>
      </c>
      <c r="AX243" s="12" t="s">
        <v>75</v>
      </c>
      <c r="AY243" s="236" t="s">
        <v>126</v>
      </c>
    </row>
    <row r="244" spans="2:51" s="13" customFormat="1" ht="12">
      <c r="B244" s="237"/>
      <c r="C244" s="238"/>
      <c r="D244" s="224" t="s">
        <v>139</v>
      </c>
      <c r="E244" s="239" t="s">
        <v>19</v>
      </c>
      <c r="F244" s="240" t="s">
        <v>308</v>
      </c>
      <c r="G244" s="238"/>
      <c r="H244" s="241">
        <v>3</v>
      </c>
      <c r="I244" s="242"/>
      <c r="J244" s="238"/>
      <c r="K244" s="238"/>
      <c r="L244" s="243"/>
      <c r="M244" s="244"/>
      <c r="N244" s="245"/>
      <c r="O244" s="245"/>
      <c r="P244" s="245"/>
      <c r="Q244" s="245"/>
      <c r="R244" s="245"/>
      <c r="S244" s="245"/>
      <c r="T244" s="246"/>
      <c r="AT244" s="247" t="s">
        <v>139</v>
      </c>
      <c r="AU244" s="247" t="s">
        <v>135</v>
      </c>
      <c r="AV244" s="13" t="s">
        <v>135</v>
      </c>
      <c r="AW244" s="13" t="s">
        <v>37</v>
      </c>
      <c r="AX244" s="13" t="s">
        <v>75</v>
      </c>
      <c r="AY244" s="247" t="s">
        <v>126</v>
      </c>
    </row>
    <row r="245" spans="2:51" s="12" customFormat="1" ht="12">
      <c r="B245" s="227"/>
      <c r="C245" s="228"/>
      <c r="D245" s="224" t="s">
        <v>139</v>
      </c>
      <c r="E245" s="229" t="s">
        <v>19</v>
      </c>
      <c r="F245" s="230" t="s">
        <v>148</v>
      </c>
      <c r="G245" s="228"/>
      <c r="H245" s="229" t="s">
        <v>19</v>
      </c>
      <c r="I245" s="231"/>
      <c r="J245" s="228"/>
      <c r="K245" s="228"/>
      <c r="L245" s="232"/>
      <c r="M245" s="233"/>
      <c r="N245" s="234"/>
      <c r="O245" s="234"/>
      <c r="P245" s="234"/>
      <c r="Q245" s="234"/>
      <c r="R245" s="234"/>
      <c r="S245" s="234"/>
      <c r="T245" s="235"/>
      <c r="AT245" s="236" t="s">
        <v>139</v>
      </c>
      <c r="AU245" s="236" t="s">
        <v>135</v>
      </c>
      <c r="AV245" s="12" t="s">
        <v>83</v>
      </c>
      <c r="AW245" s="12" t="s">
        <v>37</v>
      </c>
      <c r="AX245" s="12" t="s">
        <v>75</v>
      </c>
      <c r="AY245" s="236" t="s">
        <v>126</v>
      </c>
    </row>
    <row r="246" spans="2:51" s="13" customFormat="1" ht="12">
      <c r="B246" s="237"/>
      <c r="C246" s="238"/>
      <c r="D246" s="224" t="s">
        <v>139</v>
      </c>
      <c r="E246" s="239" t="s">
        <v>19</v>
      </c>
      <c r="F246" s="240" t="s">
        <v>309</v>
      </c>
      <c r="G246" s="238"/>
      <c r="H246" s="241">
        <v>2</v>
      </c>
      <c r="I246" s="242"/>
      <c r="J246" s="238"/>
      <c r="K246" s="238"/>
      <c r="L246" s="243"/>
      <c r="M246" s="244"/>
      <c r="N246" s="245"/>
      <c r="O246" s="245"/>
      <c r="P246" s="245"/>
      <c r="Q246" s="245"/>
      <c r="R246" s="245"/>
      <c r="S246" s="245"/>
      <c r="T246" s="246"/>
      <c r="AT246" s="247" t="s">
        <v>139</v>
      </c>
      <c r="AU246" s="247" t="s">
        <v>135</v>
      </c>
      <c r="AV246" s="13" t="s">
        <v>135</v>
      </c>
      <c r="AW246" s="13" t="s">
        <v>37</v>
      </c>
      <c r="AX246" s="13" t="s">
        <v>75</v>
      </c>
      <c r="AY246" s="247" t="s">
        <v>126</v>
      </c>
    </row>
    <row r="247" spans="2:51" s="14" customFormat="1" ht="12">
      <c r="B247" s="248"/>
      <c r="C247" s="249"/>
      <c r="D247" s="224" t="s">
        <v>139</v>
      </c>
      <c r="E247" s="250" t="s">
        <v>19</v>
      </c>
      <c r="F247" s="251" t="s">
        <v>152</v>
      </c>
      <c r="G247" s="249"/>
      <c r="H247" s="252">
        <v>5</v>
      </c>
      <c r="I247" s="253"/>
      <c r="J247" s="249"/>
      <c r="K247" s="249"/>
      <c r="L247" s="254"/>
      <c r="M247" s="255"/>
      <c r="N247" s="256"/>
      <c r="O247" s="256"/>
      <c r="P247" s="256"/>
      <c r="Q247" s="256"/>
      <c r="R247" s="256"/>
      <c r="S247" s="256"/>
      <c r="T247" s="257"/>
      <c r="AT247" s="258" t="s">
        <v>139</v>
      </c>
      <c r="AU247" s="258" t="s">
        <v>135</v>
      </c>
      <c r="AV247" s="14" t="s">
        <v>134</v>
      </c>
      <c r="AW247" s="14" t="s">
        <v>37</v>
      </c>
      <c r="AX247" s="14" t="s">
        <v>83</v>
      </c>
      <c r="AY247" s="258" t="s">
        <v>126</v>
      </c>
    </row>
    <row r="248" spans="2:65" s="1" customFormat="1" ht="24" customHeight="1">
      <c r="B248" s="38"/>
      <c r="C248" s="260" t="s">
        <v>310</v>
      </c>
      <c r="D248" s="260" t="s">
        <v>284</v>
      </c>
      <c r="E248" s="261" t="s">
        <v>311</v>
      </c>
      <c r="F248" s="262" t="s">
        <v>312</v>
      </c>
      <c r="G248" s="263" t="s">
        <v>287</v>
      </c>
      <c r="H248" s="264">
        <v>3</v>
      </c>
      <c r="I248" s="265"/>
      <c r="J248" s="266">
        <f>ROUND(I248*H248,2)</f>
        <v>0</v>
      </c>
      <c r="K248" s="262" t="s">
        <v>19</v>
      </c>
      <c r="L248" s="267"/>
      <c r="M248" s="268" t="s">
        <v>19</v>
      </c>
      <c r="N248" s="269" t="s">
        <v>47</v>
      </c>
      <c r="O248" s="83"/>
      <c r="P248" s="220">
        <f>O248*H248</f>
        <v>0</v>
      </c>
      <c r="Q248" s="220">
        <v>0</v>
      </c>
      <c r="R248" s="220">
        <f>Q248*H248</f>
        <v>0</v>
      </c>
      <c r="S248" s="220">
        <v>0</v>
      </c>
      <c r="T248" s="221">
        <f>S248*H248</f>
        <v>0</v>
      </c>
      <c r="AR248" s="222" t="s">
        <v>288</v>
      </c>
      <c r="AT248" s="222" t="s">
        <v>284</v>
      </c>
      <c r="AU248" s="222" t="s">
        <v>135</v>
      </c>
      <c r="AY248" s="17" t="s">
        <v>126</v>
      </c>
      <c r="BE248" s="223">
        <f>IF(N248="základní",J248,0)</f>
        <v>0</v>
      </c>
      <c r="BF248" s="223">
        <f>IF(N248="snížená",J248,0)</f>
        <v>0</v>
      </c>
      <c r="BG248" s="223">
        <f>IF(N248="zákl. přenesená",J248,0)</f>
        <v>0</v>
      </c>
      <c r="BH248" s="223">
        <f>IF(N248="sníž. přenesená",J248,0)</f>
        <v>0</v>
      </c>
      <c r="BI248" s="223">
        <f>IF(N248="nulová",J248,0)</f>
        <v>0</v>
      </c>
      <c r="BJ248" s="17" t="s">
        <v>135</v>
      </c>
      <c r="BK248" s="223">
        <f>ROUND(I248*H248,2)</f>
        <v>0</v>
      </c>
      <c r="BL248" s="17" t="s">
        <v>236</v>
      </c>
      <c r="BM248" s="222" t="s">
        <v>313</v>
      </c>
    </row>
    <row r="249" spans="2:47" s="1" customFormat="1" ht="12">
      <c r="B249" s="38"/>
      <c r="C249" s="39"/>
      <c r="D249" s="224" t="s">
        <v>137</v>
      </c>
      <c r="E249" s="39"/>
      <c r="F249" s="225" t="s">
        <v>314</v>
      </c>
      <c r="G249" s="39"/>
      <c r="H249" s="39"/>
      <c r="I249" s="135"/>
      <c r="J249" s="39"/>
      <c r="K249" s="39"/>
      <c r="L249" s="43"/>
      <c r="M249" s="226"/>
      <c r="N249" s="83"/>
      <c r="O249" s="83"/>
      <c r="P249" s="83"/>
      <c r="Q249" s="83"/>
      <c r="R249" s="83"/>
      <c r="S249" s="83"/>
      <c r="T249" s="84"/>
      <c r="AT249" s="17" t="s">
        <v>137</v>
      </c>
      <c r="AU249" s="17" t="s">
        <v>135</v>
      </c>
    </row>
    <row r="250" spans="2:65" s="1" customFormat="1" ht="24" customHeight="1">
      <c r="B250" s="38"/>
      <c r="C250" s="260" t="s">
        <v>315</v>
      </c>
      <c r="D250" s="260" t="s">
        <v>284</v>
      </c>
      <c r="E250" s="261" t="s">
        <v>316</v>
      </c>
      <c r="F250" s="262" t="s">
        <v>317</v>
      </c>
      <c r="G250" s="263" t="s">
        <v>287</v>
      </c>
      <c r="H250" s="264">
        <v>2</v>
      </c>
      <c r="I250" s="265"/>
      <c r="J250" s="266">
        <f>ROUND(I250*H250,2)</f>
        <v>0</v>
      </c>
      <c r="K250" s="262" t="s">
        <v>19</v>
      </c>
      <c r="L250" s="267"/>
      <c r="M250" s="268" t="s">
        <v>19</v>
      </c>
      <c r="N250" s="269" t="s">
        <v>47</v>
      </c>
      <c r="O250" s="83"/>
      <c r="P250" s="220">
        <f>O250*H250</f>
        <v>0</v>
      </c>
      <c r="Q250" s="220">
        <v>0</v>
      </c>
      <c r="R250" s="220">
        <f>Q250*H250</f>
        <v>0</v>
      </c>
      <c r="S250" s="220">
        <v>0</v>
      </c>
      <c r="T250" s="221">
        <f>S250*H250</f>
        <v>0</v>
      </c>
      <c r="AR250" s="222" t="s">
        <v>288</v>
      </c>
      <c r="AT250" s="222" t="s">
        <v>284</v>
      </c>
      <c r="AU250" s="222" t="s">
        <v>135</v>
      </c>
      <c r="AY250" s="17" t="s">
        <v>126</v>
      </c>
      <c r="BE250" s="223">
        <f>IF(N250="základní",J250,0)</f>
        <v>0</v>
      </c>
      <c r="BF250" s="223">
        <f>IF(N250="snížená",J250,0)</f>
        <v>0</v>
      </c>
      <c r="BG250" s="223">
        <f>IF(N250="zákl. přenesená",J250,0)</f>
        <v>0</v>
      </c>
      <c r="BH250" s="223">
        <f>IF(N250="sníž. přenesená",J250,0)</f>
        <v>0</v>
      </c>
      <c r="BI250" s="223">
        <f>IF(N250="nulová",J250,0)</f>
        <v>0</v>
      </c>
      <c r="BJ250" s="17" t="s">
        <v>135</v>
      </c>
      <c r="BK250" s="223">
        <f>ROUND(I250*H250,2)</f>
        <v>0</v>
      </c>
      <c r="BL250" s="17" t="s">
        <v>236</v>
      </c>
      <c r="BM250" s="222" t="s">
        <v>318</v>
      </c>
    </row>
    <row r="251" spans="2:47" s="1" customFormat="1" ht="12">
      <c r="B251" s="38"/>
      <c r="C251" s="39"/>
      <c r="D251" s="224" t="s">
        <v>137</v>
      </c>
      <c r="E251" s="39"/>
      <c r="F251" s="225" t="s">
        <v>319</v>
      </c>
      <c r="G251" s="39"/>
      <c r="H251" s="39"/>
      <c r="I251" s="135"/>
      <c r="J251" s="39"/>
      <c r="K251" s="39"/>
      <c r="L251" s="43"/>
      <c r="M251" s="226"/>
      <c r="N251" s="83"/>
      <c r="O251" s="83"/>
      <c r="P251" s="83"/>
      <c r="Q251" s="83"/>
      <c r="R251" s="83"/>
      <c r="S251" s="83"/>
      <c r="T251" s="84"/>
      <c r="AT251" s="17" t="s">
        <v>137</v>
      </c>
      <c r="AU251" s="17" t="s">
        <v>135</v>
      </c>
    </row>
    <row r="252" spans="2:65" s="1" customFormat="1" ht="24" customHeight="1">
      <c r="B252" s="38"/>
      <c r="C252" s="211" t="s">
        <v>320</v>
      </c>
      <c r="D252" s="211" t="s">
        <v>129</v>
      </c>
      <c r="E252" s="212" t="s">
        <v>321</v>
      </c>
      <c r="F252" s="213" t="s">
        <v>322</v>
      </c>
      <c r="G252" s="214" t="s">
        <v>270</v>
      </c>
      <c r="H252" s="259"/>
      <c r="I252" s="216"/>
      <c r="J252" s="217">
        <f>ROUND(I252*H252,2)</f>
        <v>0</v>
      </c>
      <c r="K252" s="213" t="s">
        <v>133</v>
      </c>
      <c r="L252" s="43"/>
      <c r="M252" s="218" t="s">
        <v>19</v>
      </c>
      <c r="N252" s="219" t="s">
        <v>47</v>
      </c>
      <c r="O252" s="83"/>
      <c r="P252" s="220">
        <f>O252*H252</f>
        <v>0</v>
      </c>
      <c r="Q252" s="220">
        <v>0</v>
      </c>
      <c r="R252" s="220">
        <f>Q252*H252</f>
        <v>0</v>
      </c>
      <c r="S252" s="220">
        <v>0</v>
      </c>
      <c r="T252" s="221">
        <f>S252*H252</f>
        <v>0</v>
      </c>
      <c r="AR252" s="222" t="s">
        <v>236</v>
      </c>
      <c r="AT252" s="222" t="s">
        <v>129</v>
      </c>
      <c r="AU252" s="222" t="s">
        <v>135</v>
      </c>
      <c r="AY252" s="17" t="s">
        <v>126</v>
      </c>
      <c r="BE252" s="223">
        <f>IF(N252="základní",J252,0)</f>
        <v>0</v>
      </c>
      <c r="BF252" s="223">
        <f>IF(N252="snížená",J252,0)</f>
        <v>0</v>
      </c>
      <c r="BG252" s="223">
        <f>IF(N252="zákl. přenesená",J252,0)</f>
        <v>0</v>
      </c>
      <c r="BH252" s="223">
        <f>IF(N252="sníž. přenesená",J252,0)</f>
        <v>0</v>
      </c>
      <c r="BI252" s="223">
        <f>IF(N252="nulová",J252,0)</f>
        <v>0</v>
      </c>
      <c r="BJ252" s="17" t="s">
        <v>135</v>
      </c>
      <c r="BK252" s="223">
        <f>ROUND(I252*H252,2)</f>
        <v>0</v>
      </c>
      <c r="BL252" s="17" t="s">
        <v>236</v>
      </c>
      <c r="BM252" s="222" t="s">
        <v>323</v>
      </c>
    </row>
    <row r="253" spans="2:47" s="1" customFormat="1" ht="12">
      <c r="B253" s="38"/>
      <c r="C253" s="39"/>
      <c r="D253" s="224" t="s">
        <v>137</v>
      </c>
      <c r="E253" s="39"/>
      <c r="F253" s="225" t="s">
        <v>324</v>
      </c>
      <c r="G253" s="39"/>
      <c r="H253" s="39"/>
      <c r="I253" s="135"/>
      <c r="J253" s="39"/>
      <c r="K253" s="39"/>
      <c r="L253" s="43"/>
      <c r="M253" s="226"/>
      <c r="N253" s="83"/>
      <c r="O253" s="83"/>
      <c r="P253" s="83"/>
      <c r="Q253" s="83"/>
      <c r="R253" s="83"/>
      <c r="S253" s="83"/>
      <c r="T253" s="84"/>
      <c r="AT253" s="17" t="s">
        <v>137</v>
      </c>
      <c r="AU253" s="17" t="s">
        <v>135</v>
      </c>
    </row>
    <row r="254" spans="2:63" s="11" customFormat="1" ht="22.8" customHeight="1">
      <c r="B254" s="195"/>
      <c r="C254" s="196"/>
      <c r="D254" s="197" t="s">
        <v>74</v>
      </c>
      <c r="E254" s="209" t="s">
        <v>325</v>
      </c>
      <c r="F254" s="209" t="s">
        <v>326</v>
      </c>
      <c r="G254" s="196"/>
      <c r="H254" s="196"/>
      <c r="I254" s="199"/>
      <c r="J254" s="210">
        <f>BK254</f>
        <v>0</v>
      </c>
      <c r="K254" s="196"/>
      <c r="L254" s="201"/>
      <c r="M254" s="202"/>
      <c r="N254" s="203"/>
      <c r="O254" s="203"/>
      <c r="P254" s="204">
        <f>SUM(P255:P264)</f>
        <v>0</v>
      </c>
      <c r="Q254" s="203"/>
      <c r="R254" s="204">
        <f>SUM(R255:R264)</f>
        <v>0.01177865</v>
      </c>
      <c r="S254" s="203"/>
      <c r="T254" s="205">
        <f>SUM(T255:T264)</f>
        <v>0</v>
      </c>
      <c r="AR254" s="206" t="s">
        <v>135</v>
      </c>
      <c r="AT254" s="207" t="s">
        <v>74</v>
      </c>
      <c r="AU254" s="207" t="s">
        <v>83</v>
      </c>
      <c r="AY254" s="206" t="s">
        <v>126</v>
      </c>
      <c r="BK254" s="208">
        <f>SUM(BK255:BK264)</f>
        <v>0</v>
      </c>
    </row>
    <row r="255" spans="2:65" s="1" customFormat="1" ht="24" customHeight="1">
      <c r="B255" s="38"/>
      <c r="C255" s="211" t="s">
        <v>327</v>
      </c>
      <c r="D255" s="211" t="s">
        <v>129</v>
      </c>
      <c r="E255" s="212" t="s">
        <v>328</v>
      </c>
      <c r="F255" s="213" t="s">
        <v>329</v>
      </c>
      <c r="G255" s="214" t="s">
        <v>132</v>
      </c>
      <c r="H255" s="215">
        <v>18.121</v>
      </c>
      <c r="I255" s="216"/>
      <c r="J255" s="217">
        <f>ROUND(I255*H255,2)</f>
        <v>0</v>
      </c>
      <c r="K255" s="213" t="s">
        <v>133</v>
      </c>
      <c r="L255" s="43"/>
      <c r="M255" s="218" t="s">
        <v>19</v>
      </c>
      <c r="N255" s="219" t="s">
        <v>47</v>
      </c>
      <c r="O255" s="83"/>
      <c r="P255" s="220">
        <f>O255*H255</f>
        <v>0</v>
      </c>
      <c r="Q255" s="220">
        <v>0.00011</v>
      </c>
      <c r="R255" s="220">
        <f>Q255*H255</f>
        <v>0.00199331</v>
      </c>
      <c r="S255" s="220">
        <v>0</v>
      </c>
      <c r="T255" s="221">
        <f>S255*H255</f>
        <v>0</v>
      </c>
      <c r="AR255" s="222" t="s">
        <v>236</v>
      </c>
      <c r="AT255" s="222" t="s">
        <v>129</v>
      </c>
      <c r="AU255" s="222" t="s">
        <v>135</v>
      </c>
      <c r="AY255" s="17" t="s">
        <v>126</v>
      </c>
      <c r="BE255" s="223">
        <f>IF(N255="základní",J255,0)</f>
        <v>0</v>
      </c>
      <c r="BF255" s="223">
        <f>IF(N255="snížená",J255,0)</f>
        <v>0</v>
      </c>
      <c r="BG255" s="223">
        <f>IF(N255="zákl. přenesená",J255,0)</f>
        <v>0</v>
      </c>
      <c r="BH255" s="223">
        <f>IF(N255="sníž. přenesená",J255,0)</f>
        <v>0</v>
      </c>
      <c r="BI255" s="223">
        <f>IF(N255="nulová",J255,0)</f>
        <v>0</v>
      </c>
      <c r="BJ255" s="17" t="s">
        <v>135</v>
      </c>
      <c r="BK255" s="223">
        <f>ROUND(I255*H255,2)</f>
        <v>0</v>
      </c>
      <c r="BL255" s="17" t="s">
        <v>236</v>
      </c>
      <c r="BM255" s="222" t="s">
        <v>330</v>
      </c>
    </row>
    <row r="256" spans="2:47" s="1" customFormat="1" ht="12">
      <c r="B256" s="38"/>
      <c r="C256" s="39"/>
      <c r="D256" s="224" t="s">
        <v>137</v>
      </c>
      <c r="E256" s="39"/>
      <c r="F256" s="225" t="s">
        <v>331</v>
      </c>
      <c r="G256" s="39"/>
      <c r="H256" s="39"/>
      <c r="I256" s="135"/>
      <c r="J256" s="39"/>
      <c r="K256" s="39"/>
      <c r="L256" s="43"/>
      <c r="M256" s="226"/>
      <c r="N256" s="83"/>
      <c r="O256" s="83"/>
      <c r="P256" s="83"/>
      <c r="Q256" s="83"/>
      <c r="R256" s="83"/>
      <c r="S256" s="83"/>
      <c r="T256" s="84"/>
      <c r="AT256" s="17" t="s">
        <v>137</v>
      </c>
      <c r="AU256" s="17" t="s">
        <v>135</v>
      </c>
    </row>
    <row r="257" spans="2:51" s="13" customFormat="1" ht="12">
      <c r="B257" s="237"/>
      <c r="C257" s="238"/>
      <c r="D257" s="224" t="s">
        <v>139</v>
      </c>
      <c r="E257" s="239" t="s">
        <v>19</v>
      </c>
      <c r="F257" s="240" t="s">
        <v>332</v>
      </c>
      <c r="G257" s="238"/>
      <c r="H257" s="241">
        <v>3.21</v>
      </c>
      <c r="I257" s="242"/>
      <c r="J257" s="238"/>
      <c r="K257" s="238"/>
      <c r="L257" s="243"/>
      <c r="M257" s="244"/>
      <c r="N257" s="245"/>
      <c r="O257" s="245"/>
      <c r="P257" s="245"/>
      <c r="Q257" s="245"/>
      <c r="R257" s="245"/>
      <c r="S257" s="245"/>
      <c r="T257" s="246"/>
      <c r="AT257" s="247" t="s">
        <v>139</v>
      </c>
      <c r="AU257" s="247" t="s">
        <v>135</v>
      </c>
      <c r="AV257" s="13" t="s">
        <v>135</v>
      </c>
      <c r="AW257" s="13" t="s">
        <v>37</v>
      </c>
      <c r="AX257" s="13" t="s">
        <v>75</v>
      </c>
      <c r="AY257" s="247" t="s">
        <v>126</v>
      </c>
    </row>
    <row r="258" spans="2:51" s="13" customFormat="1" ht="12">
      <c r="B258" s="237"/>
      <c r="C258" s="238"/>
      <c r="D258" s="224" t="s">
        <v>139</v>
      </c>
      <c r="E258" s="239" t="s">
        <v>19</v>
      </c>
      <c r="F258" s="240" t="s">
        <v>333</v>
      </c>
      <c r="G258" s="238"/>
      <c r="H258" s="241">
        <v>4.663</v>
      </c>
      <c r="I258" s="242"/>
      <c r="J258" s="238"/>
      <c r="K258" s="238"/>
      <c r="L258" s="243"/>
      <c r="M258" s="244"/>
      <c r="N258" s="245"/>
      <c r="O258" s="245"/>
      <c r="P258" s="245"/>
      <c r="Q258" s="245"/>
      <c r="R258" s="245"/>
      <c r="S258" s="245"/>
      <c r="T258" s="246"/>
      <c r="AT258" s="247" t="s">
        <v>139</v>
      </c>
      <c r="AU258" s="247" t="s">
        <v>135</v>
      </c>
      <c r="AV258" s="13" t="s">
        <v>135</v>
      </c>
      <c r="AW258" s="13" t="s">
        <v>37</v>
      </c>
      <c r="AX258" s="13" t="s">
        <v>75</v>
      </c>
      <c r="AY258" s="247" t="s">
        <v>126</v>
      </c>
    </row>
    <row r="259" spans="2:51" s="13" customFormat="1" ht="12">
      <c r="B259" s="237"/>
      <c r="C259" s="238"/>
      <c r="D259" s="224" t="s">
        <v>139</v>
      </c>
      <c r="E259" s="239" t="s">
        <v>19</v>
      </c>
      <c r="F259" s="240" t="s">
        <v>334</v>
      </c>
      <c r="G259" s="238"/>
      <c r="H259" s="241">
        <v>2.78</v>
      </c>
      <c r="I259" s="242"/>
      <c r="J259" s="238"/>
      <c r="K259" s="238"/>
      <c r="L259" s="243"/>
      <c r="M259" s="244"/>
      <c r="N259" s="245"/>
      <c r="O259" s="245"/>
      <c r="P259" s="245"/>
      <c r="Q259" s="245"/>
      <c r="R259" s="245"/>
      <c r="S259" s="245"/>
      <c r="T259" s="246"/>
      <c r="AT259" s="247" t="s">
        <v>139</v>
      </c>
      <c r="AU259" s="247" t="s">
        <v>135</v>
      </c>
      <c r="AV259" s="13" t="s">
        <v>135</v>
      </c>
      <c r="AW259" s="13" t="s">
        <v>37</v>
      </c>
      <c r="AX259" s="13" t="s">
        <v>75</v>
      </c>
      <c r="AY259" s="247" t="s">
        <v>126</v>
      </c>
    </row>
    <row r="260" spans="2:51" s="13" customFormat="1" ht="12">
      <c r="B260" s="237"/>
      <c r="C260" s="238"/>
      <c r="D260" s="224" t="s">
        <v>139</v>
      </c>
      <c r="E260" s="239" t="s">
        <v>19</v>
      </c>
      <c r="F260" s="240" t="s">
        <v>335</v>
      </c>
      <c r="G260" s="238"/>
      <c r="H260" s="241">
        <v>2.505</v>
      </c>
      <c r="I260" s="242"/>
      <c r="J260" s="238"/>
      <c r="K260" s="238"/>
      <c r="L260" s="243"/>
      <c r="M260" s="244"/>
      <c r="N260" s="245"/>
      <c r="O260" s="245"/>
      <c r="P260" s="245"/>
      <c r="Q260" s="245"/>
      <c r="R260" s="245"/>
      <c r="S260" s="245"/>
      <c r="T260" s="246"/>
      <c r="AT260" s="247" t="s">
        <v>139</v>
      </c>
      <c r="AU260" s="247" t="s">
        <v>135</v>
      </c>
      <c r="AV260" s="13" t="s">
        <v>135</v>
      </c>
      <c r="AW260" s="13" t="s">
        <v>37</v>
      </c>
      <c r="AX260" s="13" t="s">
        <v>75</v>
      </c>
      <c r="AY260" s="247" t="s">
        <v>126</v>
      </c>
    </row>
    <row r="261" spans="2:51" s="13" customFormat="1" ht="12">
      <c r="B261" s="237"/>
      <c r="C261" s="238"/>
      <c r="D261" s="224" t="s">
        <v>139</v>
      </c>
      <c r="E261" s="239" t="s">
        <v>19</v>
      </c>
      <c r="F261" s="240" t="s">
        <v>336</v>
      </c>
      <c r="G261" s="238"/>
      <c r="H261" s="241">
        <v>4.963</v>
      </c>
      <c r="I261" s="242"/>
      <c r="J261" s="238"/>
      <c r="K261" s="238"/>
      <c r="L261" s="243"/>
      <c r="M261" s="244"/>
      <c r="N261" s="245"/>
      <c r="O261" s="245"/>
      <c r="P261" s="245"/>
      <c r="Q261" s="245"/>
      <c r="R261" s="245"/>
      <c r="S261" s="245"/>
      <c r="T261" s="246"/>
      <c r="AT261" s="247" t="s">
        <v>139</v>
      </c>
      <c r="AU261" s="247" t="s">
        <v>135</v>
      </c>
      <c r="AV261" s="13" t="s">
        <v>135</v>
      </c>
      <c r="AW261" s="13" t="s">
        <v>37</v>
      </c>
      <c r="AX261" s="13" t="s">
        <v>75</v>
      </c>
      <c r="AY261" s="247" t="s">
        <v>126</v>
      </c>
    </row>
    <row r="262" spans="2:51" s="14" customFormat="1" ht="12">
      <c r="B262" s="248"/>
      <c r="C262" s="249"/>
      <c r="D262" s="224" t="s">
        <v>139</v>
      </c>
      <c r="E262" s="250" t="s">
        <v>19</v>
      </c>
      <c r="F262" s="251" t="s">
        <v>152</v>
      </c>
      <c r="G262" s="249"/>
      <c r="H262" s="252">
        <v>18.121000000000002</v>
      </c>
      <c r="I262" s="253"/>
      <c r="J262" s="249"/>
      <c r="K262" s="249"/>
      <c r="L262" s="254"/>
      <c r="M262" s="255"/>
      <c r="N262" s="256"/>
      <c r="O262" s="256"/>
      <c r="P262" s="256"/>
      <c r="Q262" s="256"/>
      <c r="R262" s="256"/>
      <c r="S262" s="256"/>
      <c r="T262" s="257"/>
      <c r="AT262" s="258" t="s">
        <v>139</v>
      </c>
      <c r="AU262" s="258" t="s">
        <v>135</v>
      </c>
      <c r="AV262" s="14" t="s">
        <v>134</v>
      </c>
      <c r="AW262" s="14" t="s">
        <v>37</v>
      </c>
      <c r="AX262" s="14" t="s">
        <v>83</v>
      </c>
      <c r="AY262" s="258" t="s">
        <v>126</v>
      </c>
    </row>
    <row r="263" spans="2:65" s="1" customFormat="1" ht="24" customHeight="1">
      <c r="B263" s="38"/>
      <c r="C263" s="211" t="s">
        <v>337</v>
      </c>
      <c r="D263" s="211" t="s">
        <v>129</v>
      </c>
      <c r="E263" s="212" t="s">
        <v>338</v>
      </c>
      <c r="F263" s="213" t="s">
        <v>339</v>
      </c>
      <c r="G263" s="214" t="s">
        <v>132</v>
      </c>
      <c r="H263" s="215">
        <v>18.121</v>
      </c>
      <c r="I263" s="216"/>
      <c r="J263" s="217">
        <f>ROUND(I263*H263,2)</f>
        <v>0</v>
      </c>
      <c r="K263" s="213" t="s">
        <v>133</v>
      </c>
      <c r="L263" s="43"/>
      <c r="M263" s="218" t="s">
        <v>19</v>
      </c>
      <c r="N263" s="219" t="s">
        <v>47</v>
      </c>
      <c r="O263" s="83"/>
      <c r="P263" s="220">
        <f>O263*H263</f>
        <v>0</v>
      </c>
      <c r="Q263" s="220">
        <v>0.00054</v>
      </c>
      <c r="R263" s="220">
        <f>Q263*H263</f>
        <v>0.00978534</v>
      </c>
      <c r="S263" s="220">
        <v>0</v>
      </c>
      <c r="T263" s="221">
        <f>S263*H263</f>
        <v>0</v>
      </c>
      <c r="AR263" s="222" t="s">
        <v>236</v>
      </c>
      <c r="AT263" s="222" t="s">
        <v>129</v>
      </c>
      <c r="AU263" s="222" t="s">
        <v>135</v>
      </c>
      <c r="AY263" s="17" t="s">
        <v>126</v>
      </c>
      <c r="BE263" s="223">
        <f>IF(N263="základní",J263,0)</f>
        <v>0</v>
      </c>
      <c r="BF263" s="223">
        <f>IF(N263="snížená",J263,0)</f>
        <v>0</v>
      </c>
      <c r="BG263" s="223">
        <f>IF(N263="zákl. přenesená",J263,0)</f>
        <v>0</v>
      </c>
      <c r="BH263" s="223">
        <f>IF(N263="sníž. přenesená",J263,0)</f>
        <v>0</v>
      </c>
      <c r="BI263" s="223">
        <f>IF(N263="nulová",J263,0)</f>
        <v>0</v>
      </c>
      <c r="BJ263" s="17" t="s">
        <v>135</v>
      </c>
      <c r="BK263" s="223">
        <f>ROUND(I263*H263,2)</f>
        <v>0</v>
      </c>
      <c r="BL263" s="17" t="s">
        <v>236</v>
      </c>
      <c r="BM263" s="222" t="s">
        <v>340</v>
      </c>
    </row>
    <row r="264" spans="2:47" s="1" customFormat="1" ht="12">
      <c r="B264" s="38"/>
      <c r="C264" s="39"/>
      <c r="D264" s="224" t="s">
        <v>137</v>
      </c>
      <c r="E264" s="39"/>
      <c r="F264" s="225" t="s">
        <v>341</v>
      </c>
      <c r="G264" s="39"/>
      <c r="H264" s="39"/>
      <c r="I264" s="135"/>
      <c r="J264" s="39"/>
      <c r="K264" s="39"/>
      <c r="L264" s="43"/>
      <c r="M264" s="226"/>
      <c r="N264" s="83"/>
      <c r="O264" s="83"/>
      <c r="P264" s="83"/>
      <c r="Q264" s="83"/>
      <c r="R264" s="83"/>
      <c r="S264" s="83"/>
      <c r="T264" s="84"/>
      <c r="AT264" s="17" t="s">
        <v>137</v>
      </c>
      <c r="AU264" s="17" t="s">
        <v>135</v>
      </c>
    </row>
    <row r="265" spans="2:63" s="11" customFormat="1" ht="22.8" customHeight="1">
      <c r="B265" s="195"/>
      <c r="C265" s="196"/>
      <c r="D265" s="197" t="s">
        <v>74</v>
      </c>
      <c r="E265" s="209" t="s">
        <v>342</v>
      </c>
      <c r="F265" s="209" t="s">
        <v>343</v>
      </c>
      <c r="G265" s="196"/>
      <c r="H265" s="196"/>
      <c r="I265" s="199"/>
      <c r="J265" s="210">
        <f>BK265</f>
        <v>0</v>
      </c>
      <c r="K265" s="196"/>
      <c r="L265" s="201"/>
      <c r="M265" s="202"/>
      <c r="N265" s="203"/>
      <c r="O265" s="203"/>
      <c r="P265" s="204">
        <f>SUM(P266:P276)</f>
        <v>0</v>
      </c>
      <c r="Q265" s="203"/>
      <c r="R265" s="204">
        <f>SUM(R266:R276)</f>
        <v>0.06564040000000002</v>
      </c>
      <c r="S265" s="203"/>
      <c r="T265" s="205">
        <f>SUM(T266:T276)</f>
        <v>0</v>
      </c>
      <c r="AR265" s="206" t="s">
        <v>135</v>
      </c>
      <c r="AT265" s="207" t="s">
        <v>74</v>
      </c>
      <c r="AU265" s="207" t="s">
        <v>83</v>
      </c>
      <c r="AY265" s="206" t="s">
        <v>126</v>
      </c>
      <c r="BK265" s="208">
        <f>SUM(BK266:BK276)</f>
        <v>0</v>
      </c>
    </row>
    <row r="266" spans="2:65" s="1" customFormat="1" ht="24" customHeight="1">
      <c r="B266" s="38"/>
      <c r="C266" s="211" t="s">
        <v>288</v>
      </c>
      <c r="D266" s="211" t="s">
        <v>129</v>
      </c>
      <c r="E266" s="212" t="s">
        <v>344</v>
      </c>
      <c r="F266" s="213" t="s">
        <v>345</v>
      </c>
      <c r="G266" s="214" t="s">
        <v>132</v>
      </c>
      <c r="H266" s="215">
        <v>133.96</v>
      </c>
      <c r="I266" s="216"/>
      <c r="J266" s="217">
        <f>ROUND(I266*H266,2)</f>
        <v>0</v>
      </c>
      <c r="K266" s="213" t="s">
        <v>133</v>
      </c>
      <c r="L266" s="43"/>
      <c r="M266" s="218" t="s">
        <v>19</v>
      </c>
      <c r="N266" s="219" t="s">
        <v>47</v>
      </c>
      <c r="O266" s="83"/>
      <c r="P266" s="220">
        <f>O266*H266</f>
        <v>0</v>
      </c>
      <c r="Q266" s="220">
        <v>0.0002</v>
      </c>
      <c r="R266" s="220">
        <f>Q266*H266</f>
        <v>0.026792000000000003</v>
      </c>
      <c r="S266" s="220">
        <v>0</v>
      </c>
      <c r="T266" s="221">
        <f>S266*H266</f>
        <v>0</v>
      </c>
      <c r="AR266" s="222" t="s">
        <v>236</v>
      </c>
      <c r="AT266" s="222" t="s">
        <v>129</v>
      </c>
      <c r="AU266" s="222" t="s">
        <v>135</v>
      </c>
      <c r="AY266" s="17" t="s">
        <v>126</v>
      </c>
      <c r="BE266" s="223">
        <f>IF(N266="základní",J266,0)</f>
        <v>0</v>
      </c>
      <c r="BF266" s="223">
        <f>IF(N266="snížená",J266,0)</f>
        <v>0</v>
      </c>
      <c r="BG266" s="223">
        <f>IF(N266="zákl. přenesená",J266,0)</f>
        <v>0</v>
      </c>
      <c r="BH266" s="223">
        <f>IF(N266="sníž. přenesená",J266,0)</f>
        <v>0</v>
      </c>
      <c r="BI266" s="223">
        <f>IF(N266="nulová",J266,0)</f>
        <v>0</v>
      </c>
      <c r="BJ266" s="17" t="s">
        <v>135</v>
      </c>
      <c r="BK266" s="223">
        <f>ROUND(I266*H266,2)</f>
        <v>0</v>
      </c>
      <c r="BL266" s="17" t="s">
        <v>236</v>
      </c>
      <c r="BM266" s="222" t="s">
        <v>346</v>
      </c>
    </row>
    <row r="267" spans="2:47" s="1" customFormat="1" ht="12">
      <c r="B267" s="38"/>
      <c r="C267" s="39"/>
      <c r="D267" s="224" t="s">
        <v>137</v>
      </c>
      <c r="E267" s="39"/>
      <c r="F267" s="225" t="s">
        <v>347</v>
      </c>
      <c r="G267" s="39"/>
      <c r="H267" s="39"/>
      <c r="I267" s="135"/>
      <c r="J267" s="39"/>
      <c r="K267" s="39"/>
      <c r="L267" s="43"/>
      <c r="M267" s="226"/>
      <c r="N267" s="83"/>
      <c r="O267" s="83"/>
      <c r="P267" s="83"/>
      <c r="Q267" s="83"/>
      <c r="R267" s="83"/>
      <c r="S267" s="83"/>
      <c r="T267" s="84"/>
      <c r="AT267" s="17" t="s">
        <v>137</v>
      </c>
      <c r="AU267" s="17" t="s">
        <v>135</v>
      </c>
    </row>
    <row r="268" spans="2:51" s="13" customFormat="1" ht="12">
      <c r="B268" s="237"/>
      <c r="C268" s="238"/>
      <c r="D268" s="224" t="s">
        <v>139</v>
      </c>
      <c r="E268" s="239" t="s">
        <v>19</v>
      </c>
      <c r="F268" s="240" t="s">
        <v>348</v>
      </c>
      <c r="G268" s="238"/>
      <c r="H268" s="241">
        <v>23.6</v>
      </c>
      <c r="I268" s="242"/>
      <c r="J268" s="238"/>
      <c r="K268" s="238"/>
      <c r="L268" s="243"/>
      <c r="M268" s="244"/>
      <c r="N268" s="245"/>
      <c r="O268" s="245"/>
      <c r="P268" s="245"/>
      <c r="Q268" s="245"/>
      <c r="R268" s="245"/>
      <c r="S268" s="245"/>
      <c r="T268" s="246"/>
      <c r="AT268" s="247" t="s">
        <v>139</v>
      </c>
      <c r="AU268" s="247" t="s">
        <v>135</v>
      </c>
      <c r="AV268" s="13" t="s">
        <v>135</v>
      </c>
      <c r="AW268" s="13" t="s">
        <v>37</v>
      </c>
      <c r="AX268" s="13" t="s">
        <v>75</v>
      </c>
      <c r="AY268" s="247" t="s">
        <v>126</v>
      </c>
    </row>
    <row r="269" spans="2:51" s="13" customFormat="1" ht="12">
      <c r="B269" s="237"/>
      <c r="C269" s="238"/>
      <c r="D269" s="224" t="s">
        <v>139</v>
      </c>
      <c r="E269" s="239" t="s">
        <v>19</v>
      </c>
      <c r="F269" s="240" t="s">
        <v>349</v>
      </c>
      <c r="G269" s="238"/>
      <c r="H269" s="241">
        <v>24.8</v>
      </c>
      <c r="I269" s="242"/>
      <c r="J269" s="238"/>
      <c r="K269" s="238"/>
      <c r="L269" s="243"/>
      <c r="M269" s="244"/>
      <c r="N269" s="245"/>
      <c r="O269" s="245"/>
      <c r="P269" s="245"/>
      <c r="Q269" s="245"/>
      <c r="R269" s="245"/>
      <c r="S269" s="245"/>
      <c r="T269" s="246"/>
      <c r="AT269" s="247" t="s">
        <v>139</v>
      </c>
      <c r="AU269" s="247" t="s">
        <v>135</v>
      </c>
      <c r="AV269" s="13" t="s">
        <v>135</v>
      </c>
      <c r="AW269" s="13" t="s">
        <v>37</v>
      </c>
      <c r="AX269" s="13" t="s">
        <v>75</v>
      </c>
      <c r="AY269" s="247" t="s">
        <v>126</v>
      </c>
    </row>
    <row r="270" spans="2:51" s="13" customFormat="1" ht="12">
      <c r="B270" s="237"/>
      <c r="C270" s="238"/>
      <c r="D270" s="224" t="s">
        <v>139</v>
      </c>
      <c r="E270" s="239" t="s">
        <v>19</v>
      </c>
      <c r="F270" s="240" t="s">
        <v>350</v>
      </c>
      <c r="G270" s="238"/>
      <c r="H270" s="241">
        <v>16.32</v>
      </c>
      <c r="I270" s="242"/>
      <c r="J270" s="238"/>
      <c r="K270" s="238"/>
      <c r="L270" s="243"/>
      <c r="M270" s="244"/>
      <c r="N270" s="245"/>
      <c r="O270" s="245"/>
      <c r="P270" s="245"/>
      <c r="Q270" s="245"/>
      <c r="R270" s="245"/>
      <c r="S270" s="245"/>
      <c r="T270" s="246"/>
      <c r="AT270" s="247" t="s">
        <v>139</v>
      </c>
      <c r="AU270" s="247" t="s">
        <v>135</v>
      </c>
      <c r="AV270" s="13" t="s">
        <v>135</v>
      </c>
      <c r="AW270" s="13" t="s">
        <v>37</v>
      </c>
      <c r="AX270" s="13" t="s">
        <v>75</v>
      </c>
      <c r="AY270" s="247" t="s">
        <v>126</v>
      </c>
    </row>
    <row r="271" spans="2:51" s="13" customFormat="1" ht="12">
      <c r="B271" s="237"/>
      <c r="C271" s="238"/>
      <c r="D271" s="224" t="s">
        <v>139</v>
      </c>
      <c r="E271" s="239" t="s">
        <v>19</v>
      </c>
      <c r="F271" s="240" t="s">
        <v>351</v>
      </c>
      <c r="G271" s="238"/>
      <c r="H271" s="241">
        <v>16.24</v>
      </c>
      <c r="I271" s="242"/>
      <c r="J271" s="238"/>
      <c r="K271" s="238"/>
      <c r="L271" s="243"/>
      <c r="M271" s="244"/>
      <c r="N271" s="245"/>
      <c r="O271" s="245"/>
      <c r="P271" s="245"/>
      <c r="Q271" s="245"/>
      <c r="R271" s="245"/>
      <c r="S271" s="245"/>
      <c r="T271" s="246"/>
      <c r="AT271" s="247" t="s">
        <v>139</v>
      </c>
      <c r="AU271" s="247" t="s">
        <v>135</v>
      </c>
      <c r="AV271" s="13" t="s">
        <v>135</v>
      </c>
      <c r="AW271" s="13" t="s">
        <v>37</v>
      </c>
      <c r="AX271" s="13" t="s">
        <v>75</v>
      </c>
      <c r="AY271" s="247" t="s">
        <v>126</v>
      </c>
    </row>
    <row r="272" spans="2:51" s="13" customFormat="1" ht="12">
      <c r="B272" s="237"/>
      <c r="C272" s="238"/>
      <c r="D272" s="224" t="s">
        <v>139</v>
      </c>
      <c r="E272" s="239" t="s">
        <v>19</v>
      </c>
      <c r="F272" s="240" t="s">
        <v>352</v>
      </c>
      <c r="G272" s="238"/>
      <c r="H272" s="241">
        <v>13.96</v>
      </c>
      <c r="I272" s="242"/>
      <c r="J272" s="238"/>
      <c r="K272" s="238"/>
      <c r="L272" s="243"/>
      <c r="M272" s="244"/>
      <c r="N272" s="245"/>
      <c r="O272" s="245"/>
      <c r="P272" s="245"/>
      <c r="Q272" s="245"/>
      <c r="R272" s="245"/>
      <c r="S272" s="245"/>
      <c r="T272" s="246"/>
      <c r="AT272" s="247" t="s">
        <v>139</v>
      </c>
      <c r="AU272" s="247" t="s">
        <v>135</v>
      </c>
      <c r="AV272" s="13" t="s">
        <v>135</v>
      </c>
      <c r="AW272" s="13" t="s">
        <v>37</v>
      </c>
      <c r="AX272" s="13" t="s">
        <v>75</v>
      </c>
      <c r="AY272" s="247" t="s">
        <v>126</v>
      </c>
    </row>
    <row r="273" spans="2:51" s="13" customFormat="1" ht="12">
      <c r="B273" s="237"/>
      <c r="C273" s="238"/>
      <c r="D273" s="224" t="s">
        <v>139</v>
      </c>
      <c r="E273" s="239" t="s">
        <v>19</v>
      </c>
      <c r="F273" s="240" t="s">
        <v>353</v>
      </c>
      <c r="G273" s="238"/>
      <c r="H273" s="241">
        <v>39.04</v>
      </c>
      <c r="I273" s="242"/>
      <c r="J273" s="238"/>
      <c r="K273" s="238"/>
      <c r="L273" s="243"/>
      <c r="M273" s="244"/>
      <c r="N273" s="245"/>
      <c r="O273" s="245"/>
      <c r="P273" s="245"/>
      <c r="Q273" s="245"/>
      <c r="R273" s="245"/>
      <c r="S273" s="245"/>
      <c r="T273" s="246"/>
      <c r="AT273" s="247" t="s">
        <v>139</v>
      </c>
      <c r="AU273" s="247" t="s">
        <v>135</v>
      </c>
      <c r="AV273" s="13" t="s">
        <v>135</v>
      </c>
      <c r="AW273" s="13" t="s">
        <v>37</v>
      </c>
      <c r="AX273" s="13" t="s">
        <v>75</v>
      </c>
      <c r="AY273" s="247" t="s">
        <v>126</v>
      </c>
    </row>
    <row r="274" spans="2:51" s="14" customFormat="1" ht="12">
      <c r="B274" s="248"/>
      <c r="C274" s="249"/>
      <c r="D274" s="224" t="s">
        <v>139</v>
      </c>
      <c r="E274" s="250" t="s">
        <v>19</v>
      </c>
      <c r="F274" s="251" t="s">
        <v>152</v>
      </c>
      <c r="G274" s="249"/>
      <c r="H274" s="252">
        <v>133.95999999999998</v>
      </c>
      <c r="I274" s="253"/>
      <c r="J274" s="249"/>
      <c r="K274" s="249"/>
      <c r="L274" s="254"/>
      <c r="M274" s="255"/>
      <c r="N274" s="256"/>
      <c r="O274" s="256"/>
      <c r="P274" s="256"/>
      <c r="Q274" s="256"/>
      <c r="R274" s="256"/>
      <c r="S274" s="256"/>
      <c r="T274" s="257"/>
      <c r="AT274" s="258" t="s">
        <v>139</v>
      </c>
      <c r="AU274" s="258" t="s">
        <v>135</v>
      </c>
      <c r="AV274" s="14" t="s">
        <v>134</v>
      </c>
      <c r="AW274" s="14" t="s">
        <v>37</v>
      </c>
      <c r="AX274" s="14" t="s">
        <v>83</v>
      </c>
      <c r="AY274" s="258" t="s">
        <v>126</v>
      </c>
    </row>
    <row r="275" spans="2:65" s="1" customFormat="1" ht="24" customHeight="1">
      <c r="B275" s="38"/>
      <c r="C275" s="211" t="s">
        <v>354</v>
      </c>
      <c r="D275" s="211" t="s">
        <v>129</v>
      </c>
      <c r="E275" s="212" t="s">
        <v>355</v>
      </c>
      <c r="F275" s="213" t="s">
        <v>356</v>
      </c>
      <c r="G275" s="214" t="s">
        <v>132</v>
      </c>
      <c r="H275" s="215">
        <v>133.96</v>
      </c>
      <c r="I275" s="216"/>
      <c r="J275" s="217">
        <f>ROUND(I275*H275,2)</f>
        <v>0</v>
      </c>
      <c r="K275" s="213" t="s">
        <v>133</v>
      </c>
      <c r="L275" s="43"/>
      <c r="M275" s="218" t="s">
        <v>19</v>
      </c>
      <c r="N275" s="219" t="s">
        <v>47</v>
      </c>
      <c r="O275" s="83"/>
      <c r="P275" s="220">
        <f>O275*H275</f>
        <v>0</v>
      </c>
      <c r="Q275" s="220">
        <v>0.00029</v>
      </c>
      <c r="R275" s="220">
        <f>Q275*H275</f>
        <v>0.038848400000000005</v>
      </c>
      <c r="S275" s="220">
        <v>0</v>
      </c>
      <c r="T275" s="221">
        <f>S275*H275</f>
        <v>0</v>
      </c>
      <c r="AR275" s="222" t="s">
        <v>236</v>
      </c>
      <c r="AT275" s="222" t="s">
        <v>129</v>
      </c>
      <c r="AU275" s="222" t="s">
        <v>135</v>
      </c>
      <c r="AY275" s="17" t="s">
        <v>126</v>
      </c>
      <c r="BE275" s="223">
        <f>IF(N275="základní",J275,0)</f>
        <v>0</v>
      </c>
      <c r="BF275" s="223">
        <f>IF(N275="snížená",J275,0)</f>
        <v>0</v>
      </c>
      <c r="BG275" s="223">
        <f>IF(N275="zákl. přenesená",J275,0)</f>
        <v>0</v>
      </c>
      <c r="BH275" s="223">
        <f>IF(N275="sníž. přenesená",J275,0)</f>
        <v>0</v>
      </c>
      <c r="BI275" s="223">
        <f>IF(N275="nulová",J275,0)</f>
        <v>0</v>
      </c>
      <c r="BJ275" s="17" t="s">
        <v>135</v>
      </c>
      <c r="BK275" s="223">
        <f>ROUND(I275*H275,2)</f>
        <v>0</v>
      </c>
      <c r="BL275" s="17" t="s">
        <v>236</v>
      </c>
      <c r="BM275" s="222" t="s">
        <v>357</v>
      </c>
    </row>
    <row r="276" spans="2:47" s="1" customFormat="1" ht="12">
      <c r="B276" s="38"/>
      <c r="C276" s="39"/>
      <c r="D276" s="224" t="s">
        <v>137</v>
      </c>
      <c r="E276" s="39"/>
      <c r="F276" s="225" t="s">
        <v>358</v>
      </c>
      <c r="G276" s="39"/>
      <c r="H276" s="39"/>
      <c r="I276" s="135"/>
      <c r="J276" s="39"/>
      <c r="K276" s="39"/>
      <c r="L276" s="43"/>
      <c r="M276" s="226"/>
      <c r="N276" s="83"/>
      <c r="O276" s="83"/>
      <c r="P276" s="83"/>
      <c r="Q276" s="83"/>
      <c r="R276" s="83"/>
      <c r="S276" s="83"/>
      <c r="T276" s="84"/>
      <c r="AT276" s="17" t="s">
        <v>137</v>
      </c>
      <c r="AU276" s="17" t="s">
        <v>135</v>
      </c>
    </row>
    <row r="277" spans="2:63" s="11" customFormat="1" ht="22.8" customHeight="1">
      <c r="B277" s="195"/>
      <c r="C277" s="196"/>
      <c r="D277" s="197" t="s">
        <v>74</v>
      </c>
      <c r="E277" s="209" t="s">
        <v>359</v>
      </c>
      <c r="F277" s="209" t="s">
        <v>360</v>
      </c>
      <c r="G277" s="196"/>
      <c r="H277" s="196"/>
      <c r="I277" s="199"/>
      <c r="J277" s="210">
        <f>BK277</f>
        <v>0</v>
      </c>
      <c r="K277" s="196"/>
      <c r="L277" s="201"/>
      <c r="M277" s="202"/>
      <c r="N277" s="203"/>
      <c r="O277" s="203"/>
      <c r="P277" s="204">
        <f>SUM(P278:P292)</f>
        <v>0</v>
      </c>
      <c r="Q277" s="203"/>
      <c r="R277" s="204">
        <f>SUM(R278:R292)</f>
        <v>0</v>
      </c>
      <c r="S277" s="203"/>
      <c r="T277" s="205">
        <f>SUM(T278:T292)</f>
        <v>0.21488</v>
      </c>
      <c r="AR277" s="206" t="s">
        <v>135</v>
      </c>
      <c r="AT277" s="207" t="s">
        <v>74</v>
      </c>
      <c r="AU277" s="207" t="s">
        <v>83</v>
      </c>
      <c r="AY277" s="206" t="s">
        <v>126</v>
      </c>
      <c r="BK277" s="208">
        <f>SUM(BK278:BK292)</f>
        <v>0</v>
      </c>
    </row>
    <row r="278" spans="2:65" s="1" customFormat="1" ht="16.5" customHeight="1">
      <c r="B278" s="38"/>
      <c r="C278" s="211" t="s">
        <v>361</v>
      </c>
      <c r="D278" s="211" t="s">
        <v>129</v>
      </c>
      <c r="E278" s="212" t="s">
        <v>362</v>
      </c>
      <c r="F278" s="213" t="s">
        <v>363</v>
      </c>
      <c r="G278" s="214" t="s">
        <v>132</v>
      </c>
      <c r="H278" s="215">
        <v>21.488</v>
      </c>
      <c r="I278" s="216"/>
      <c r="J278" s="217">
        <f>ROUND(I278*H278,2)</f>
        <v>0</v>
      </c>
      <c r="K278" s="213" t="s">
        <v>133</v>
      </c>
      <c r="L278" s="43"/>
      <c r="M278" s="218" t="s">
        <v>19</v>
      </c>
      <c r="N278" s="219" t="s">
        <v>47</v>
      </c>
      <c r="O278" s="83"/>
      <c r="P278" s="220">
        <f>O278*H278</f>
        <v>0</v>
      </c>
      <c r="Q278" s="220">
        <v>0</v>
      </c>
      <c r="R278" s="220">
        <f>Q278*H278</f>
        <v>0</v>
      </c>
      <c r="S278" s="220">
        <v>0.01</v>
      </c>
      <c r="T278" s="221">
        <f>S278*H278</f>
        <v>0.21488</v>
      </c>
      <c r="AR278" s="222" t="s">
        <v>236</v>
      </c>
      <c r="AT278" s="222" t="s">
        <v>129</v>
      </c>
      <c r="AU278" s="222" t="s">
        <v>135</v>
      </c>
      <c r="AY278" s="17" t="s">
        <v>126</v>
      </c>
      <c r="BE278" s="223">
        <f>IF(N278="základní",J278,0)</f>
        <v>0</v>
      </c>
      <c r="BF278" s="223">
        <f>IF(N278="snížená",J278,0)</f>
        <v>0</v>
      </c>
      <c r="BG278" s="223">
        <f>IF(N278="zákl. přenesená",J278,0)</f>
        <v>0</v>
      </c>
      <c r="BH278" s="223">
        <f>IF(N278="sníž. přenesená",J278,0)</f>
        <v>0</v>
      </c>
      <c r="BI278" s="223">
        <f>IF(N278="nulová",J278,0)</f>
        <v>0</v>
      </c>
      <c r="BJ278" s="17" t="s">
        <v>135</v>
      </c>
      <c r="BK278" s="223">
        <f>ROUND(I278*H278,2)</f>
        <v>0</v>
      </c>
      <c r="BL278" s="17" t="s">
        <v>236</v>
      </c>
      <c r="BM278" s="222" t="s">
        <v>364</v>
      </c>
    </row>
    <row r="279" spans="2:47" s="1" customFormat="1" ht="12">
      <c r="B279" s="38"/>
      <c r="C279" s="39"/>
      <c r="D279" s="224" t="s">
        <v>137</v>
      </c>
      <c r="E279" s="39"/>
      <c r="F279" s="225" t="s">
        <v>365</v>
      </c>
      <c r="G279" s="39"/>
      <c r="H279" s="39"/>
      <c r="I279" s="135"/>
      <c r="J279" s="39"/>
      <c r="K279" s="39"/>
      <c r="L279" s="43"/>
      <c r="M279" s="226"/>
      <c r="N279" s="83"/>
      <c r="O279" s="83"/>
      <c r="P279" s="83"/>
      <c r="Q279" s="83"/>
      <c r="R279" s="83"/>
      <c r="S279" s="83"/>
      <c r="T279" s="84"/>
      <c r="AT279" s="17" t="s">
        <v>137</v>
      </c>
      <c r="AU279" s="17" t="s">
        <v>135</v>
      </c>
    </row>
    <row r="280" spans="2:51" s="12" customFormat="1" ht="12">
      <c r="B280" s="227"/>
      <c r="C280" s="228"/>
      <c r="D280" s="224" t="s">
        <v>139</v>
      </c>
      <c r="E280" s="229" t="s">
        <v>19</v>
      </c>
      <c r="F280" s="230" t="s">
        <v>366</v>
      </c>
      <c r="G280" s="228"/>
      <c r="H280" s="229" t="s">
        <v>19</v>
      </c>
      <c r="I280" s="231"/>
      <c r="J280" s="228"/>
      <c r="K280" s="228"/>
      <c r="L280" s="232"/>
      <c r="M280" s="233"/>
      <c r="N280" s="234"/>
      <c r="O280" s="234"/>
      <c r="P280" s="234"/>
      <c r="Q280" s="234"/>
      <c r="R280" s="234"/>
      <c r="S280" s="234"/>
      <c r="T280" s="235"/>
      <c r="AT280" s="236" t="s">
        <v>139</v>
      </c>
      <c r="AU280" s="236" t="s">
        <v>135</v>
      </c>
      <c r="AV280" s="12" t="s">
        <v>83</v>
      </c>
      <c r="AW280" s="12" t="s">
        <v>37</v>
      </c>
      <c r="AX280" s="12" t="s">
        <v>75</v>
      </c>
      <c r="AY280" s="236" t="s">
        <v>126</v>
      </c>
    </row>
    <row r="281" spans="2:51" s="13" customFormat="1" ht="12">
      <c r="B281" s="237"/>
      <c r="C281" s="238"/>
      <c r="D281" s="224" t="s">
        <v>139</v>
      </c>
      <c r="E281" s="239" t="s">
        <v>19</v>
      </c>
      <c r="F281" s="240" t="s">
        <v>367</v>
      </c>
      <c r="G281" s="238"/>
      <c r="H281" s="241">
        <v>4.96</v>
      </c>
      <c r="I281" s="242"/>
      <c r="J281" s="238"/>
      <c r="K281" s="238"/>
      <c r="L281" s="243"/>
      <c r="M281" s="244"/>
      <c r="N281" s="245"/>
      <c r="O281" s="245"/>
      <c r="P281" s="245"/>
      <c r="Q281" s="245"/>
      <c r="R281" s="245"/>
      <c r="S281" s="245"/>
      <c r="T281" s="246"/>
      <c r="AT281" s="247" t="s">
        <v>139</v>
      </c>
      <c r="AU281" s="247" t="s">
        <v>135</v>
      </c>
      <c r="AV281" s="13" t="s">
        <v>135</v>
      </c>
      <c r="AW281" s="13" t="s">
        <v>37</v>
      </c>
      <c r="AX281" s="13" t="s">
        <v>75</v>
      </c>
      <c r="AY281" s="247" t="s">
        <v>126</v>
      </c>
    </row>
    <row r="282" spans="2:51" s="12" customFormat="1" ht="12">
      <c r="B282" s="227"/>
      <c r="C282" s="228"/>
      <c r="D282" s="224" t="s">
        <v>139</v>
      </c>
      <c r="E282" s="229" t="s">
        <v>19</v>
      </c>
      <c r="F282" s="230" t="s">
        <v>368</v>
      </c>
      <c r="G282" s="228"/>
      <c r="H282" s="229" t="s">
        <v>19</v>
      </c>
      <c r="I282" s="231"/>
      <c r="J282" s="228"/>
      <c r="K282" s="228"/>
      <c r="L282" s="232"/>
      <c r="M282" s="233"/>
      <c r="N282" s="234"/>
      <c r="O282" s="234"/>
      <c r="P282" s="234"/>
      <c r="Q282" s="234"/>
      <c r="R282" s="234"/>
      <c r="S282" s="234"/>
      <c r="T282" s="235"/>
      <c r="AT282" s="236" t="s">
        <v>139</v>
      </c>
      <c r="AU282" s="236" t="s">
        <v>135</v>
      </c>
      <c r="AV282" s="12" t="s">
        <v>83</v>
      </c>
      <c r="AW282" s="12" t="s">
        <v>37</v>
      </c>
      <c r="AX282" s="12" t="s">
        <v>75</v>
      </c>
      <c r="AY282" s="236" t="s">
        <v>126</v>
      </c>
    </row>
    <row r="283" spans="2:51" s="13" customFormat="1" ht="12">
      <c r="B283" s="237"/>
      <c r="C283" s="238"/>
      <c r="D283" s="224" t="s">
        <v>139</v>
      </c>
      <c r="E283" s="239" t="s">
        <v>19</v>
      </c>
      <c r="F283" s="240" t="s">
        <v>369</v>
      </c>
      <c r="G283" s="238"/>
      <c r="H283" s="241">
        <v>3.85</v>
      </c>
      <c r="I283" s="242"/>
      <c r="J283" s="238"/>
      <c r="K283" s="238"/>
      <c r="L283" s="243"/>
      <c r="M283" s="244"/>
      <c r="N283" s="245"/>
      <c r="O283" s="245"/>
      <c r="P283" s="245"/>
      <c r="Q283" s="245"/>
      <c r="R283" s="245"/>
      <c r="S283" s="245"/>
      <c r="T283" s="246"/>
      <c r="AT283" s="247" t="s">
        <v>139</v>
      </c>
      <c r="AU283" s="247" t="s">
        <v>135</v>
      </c>
      <c r="AV283" s="13" t="s">
        <v>135</v>
      </c>
      <c r="AW283" s="13" t="s">
        <v>37</v>
      </c>
      <c r="AX283" s="13" t="s">
        <v>75</v>
      </c>
      <c r="AY283" s="247" t="s">
        <v>126</v>
      </c>
    </row>
    <row r="284" spans="2:51" s="12" customFormat="1" ht="12">
      <c r="B284" s="227"/>
      <c r="C284" s="228"/>
      <c r="D284" s="224" t="s">
        <v>139</v>
      </c>
      <c r="E284" s="229" t="s">
        <v>19</v>
      </c>
      <c r="F284" s="230" t="s">
        <v>370</v>
      </c>
      <c r="G284" s="228"/>
      <c r="H284" s="229" t="s">
        <v>19</v>
      </c>
      <c r="I284" s="231"/>
      <c r="J284" s="228"/>
      <c r="K284" s="228"/>
      <c r="L284" s="232"/>
      <c r="M284" s="233"/>
      <c r="N284" s="234"/>
      <c r="O284" s="234"/>
      <c r="P284" s="234"/>
      <c r="Q284" s="234"/>
      <c r="R284" s="234"/>
      <c r="S284" s="234"/>
      <c r="T284" s="235"/>
      <c r="AT284" s="236" t="s">
        <v>139</v>
      </c>
      <c r="AU284" s="236" t="s">
        <v>135</v>
      </c>
      <c r="AV284" s="12" t="s">
        <v>83</v>
      </c>
      <c r="AW284" s="12" t="s">
        <v>37</v>
      </c>
      <c r="AX284" s="12" t="s">
        <v>75</v>
      </c>
      <c r="AY284" s="236" t="s">
        <v>126</v>
      </c>
    </row>
    <row r="285" spans="2:51" s="13" customFormat="1" ht="12">
      <c r="B285" s="237"/>
      <c r="C285" s="238"/>
      <c r="D285" s="224" t="s">
        <v>139</v>
      </c>
      <c r="E285" s="239" t="s">
        <v>19</v>
      </c>
      <c r="F285" s="240" t="s">
        <v>371</v>
      </c>
      <c r="G285" s="238"/>
      <c r="H285" s="241">
        <v>2.31</v>
      </c>
      <c r="I285" s="242"/>
      <c r="J285" s="238"/>
      <c r="K285" s="238"/>
      <c r="L285" s="243"/>
      <c r="M285" s="244"/>
      <c r="N285" s="245"/>
      <c r="O285" s="245"/>
      <c r="P285" s="245"/>
      <c r="Q285" s="245"/>
      <c r="R285" s="245"/>
      <c r="S285" s="245"/>
      <c r="T285" s="246"/>
      <c r="AT285" s="247" t="s">
        <v>139</v>
      </c>
      <c r="AU285" s="247" t="s">
        <v>135</v>
      </c>
      <c r="AV285" s="13" t="s">
        <v>135</v>
      </c>
      <c r="AW285" s="13" t="s">
        <v>37</v>
      </c>
      <c r="AX285" s="13" t="s">
        <v>75</v>
      </c>
      <c r="AY285" s="247" t="s">
        <v>126</v>
      </c>
    </row>
    <row r="286" spans="2:51" s="12" customFormat="1" ht="12">
      <c r="B286" s="227"/>
      <c r="C286" s="228"/>
      <c r="D286" s="224" t="s">
        <v>139</v>
      </c>
      <c r="E286" s="229" t="s">
        <v>19</v>
      </c>
      <c r="F286" s="230" t="s">
        <v>372</v>
      </c>
      <c r="G286" s="228"/>
      <c r="H286" s="229" t="s">
        <v>19</v>
      </c>
      <c r="I286" s="231"/>
      <c r="J286" s="228"/>
      <c r="K286" s="228"/>
      <c r="L286" s="232"/>
      <c r="M286" s="233"/>
      <c r="N286" s="234"/>
      <c r="O286" s="234"/>
      <c r="P286" s="234"/>
      <c r="Q286" s="234"/>
      <c r="R286" s="234"/>
      <c r="S286" s="234"/>
      <c r="T286" s="235"/>
      <c r="AT286" s="236" t="s">
        <v>139</v>
      </c>
      <c r="AU286" s="236" t="s">
        <v>135</v>
      </c>
      <c r="AV286" s="12" t="s">
        <v>83</v>
      </c>
      <c r="AW286" s="12" t="s">
        <v>37</v>
      </c>
      <c r="AX286" s="12" t="s">
        <v>75</v>
      </c>
      <c r="AY286" s="236" t="s">
        <v>126</v>
      </c>
    </row>
    <row r="287" spans="2:51" s="13" customFormat="1" ht="12">
      <c r="B287" s="237"/>
      <c r="C287" s="238"/>
      <c r="D287" s="224" t="s">
        <v>139</v>
      </c>
      <c r="E287" s="239" t="s">
        <v>19</v>
      </c>
      <c r="F287" s="240" t="s">
        <v>373</v>
      </c>
      <c r="G287" s="238"/>
      <c r="H287" s="241">
        <v>3.808</v>
      </c>
      <c r="I287" s="242"/>
      <c r="J287" s="238"/>
      <c r="K287" s="238"/>
      <c r="L287" s="243"/>
      <c r="M287" s="244"/>
      <c r="N287" s="245"/>
      <c r="O287" s="245"/>
      <c r="P287" s="245"/>
      <c r="Q287" s="245"/>
      <c r="R287" s="245"/>
      <c r="S287" s="245"/>
      <c r="T287" s="246"/>
      <c r="AT287" s="247" t="s">
        <v>139</v>
      </c>
      <c r="AU287" s="247" t="s">
        <v>135</v>
      </c>
      <c r="AV287" s="13" t="s">
        <v>135</v>
      </c>
      <c r="AW287" s="13" t="s">
        <v>37</v>
      </c>
      <c r="AX287" s="13" t="s">
        <v>75</v>
      </c>
      <c r="AY287" s="247" t="s">
        <v>126</v>
      </c>
    </row>
    <row r="288" spans="2:51" s="12" customFormat="1" ht="12">
      <c r="B288" s="227"/>
      <c r="C288" s="228"/>
      <c r="D288" s="224" t="s">
        <v>139</v>
      </c>
      <c r="E288" s="229" t="s">
        <v>19</v>
      </c>
      <c r="F288" s="230" t="s">
        <v>374</v>
      </c>
      <c r="G288" s="228"/>
      <c r="H288" s="229" t="s">
        <v>19</v>
      </c>
      <c r="I288" s="231"/>
      <c r="J288" s="228"/>
      <c r="K288" s="228"/>
      <c r="L288" s="232"/>
      <c r="M288" s="233"/>
      <c r="N288" s="234"/>
      <c r="O288" s="234"/>
      <c r="P288" s="234"/>
      <c r="Q288" s="234"/>
      <c r="R288" s="234"/>
      <c r="S288" s="234"/>
      <c r="T288" s="235"/>
      <c r="AT288" s="236" t="s">
        <v>139</v>
      </c>
      <c r="AU288" s="236" t="s">
        <v>135</v>
      </c>
      <c r="AV288" s="12" t="s">
        <v>83</v>
      </c>
      <c r="AW288" s="12" t="s">
        <v>37</v>
      </c>
      <c r="AX288" s="12" t="s">
        <v>75</v>
      </c>
      <c r="AY288" s="236" t="s">
        <v>126</v>
      </c>
    </row>
    <row r="289" spans="2:51" s="13" customFormat="1" ht="12">
      <c r="B289" s="237"/>
      <c r="C289" s="238"/>
      <c r="D289" s="224" t="s">
        <v>139</v>
      </c>
      <c r="E289" s="239" t="s">
        <v>19</v>
      </c>
      <c r="F289" s="240" t="s">
        <v>375</v>
      </c>
      <c r="G289" s="238"/>
      <c r="H289" s="241">
        <v>2.688</v>
      </c>
      <c r="I289" s="242"/>
      <c r="J289" s="238"/>
      <c r="K289" s="238"/>
      <c r="L289" s="243"/>
      <c r="M289" s="244"/>
      <c r="N289" s="245"/>
      <c r="O289" s="245"/>
      <c r="P289" s="245"/>
      <c r="Q289" s="245"/>
      <c r="R289" s="245"/>
      <c r="S289" s="245"/>
      <c r="T289" s="246"/>
      <c r="AT289" s="247" t="s">
        <v>139</v>
      </c>
      <c r="AU289" s="247" t="s">
        <v>135</v>
      </c>
      <c r="AV289" s="13" t="s">
        <v>135</v>
      </c>
      <c r="AW289" s="13" t="s">
        <v>37</v>
      </c>
      <c r="AX289" s="13" t="s">
        <v>75</v>
      </c>
      <c r="AY289" s="247" t="s">
        <v>126</v>
      </c>
    </row>
    <row r="290" spans="2:51" s="12" customFormat="1" ht="12">
      <c r="B290" s="227"/>
      <c r="C290" s="228"/>
      <c r="D290" s="224" t="s">
        <v>139</v>
      </c>
      <c r="E290" s="229" t="s">
        <v>19</v>
      </c>
      <c r="F290" s="230" t="s">
        <v>376</v>
      </c>
      <c r="G290" s="228"/>
      <c r="H290" s="229" t="s">
        <v>19</v>
      </c>
      <c r="I290" s="231"/>
      <c r="J290" s="228"/>
      <c r="K290" s="228"/>
      <c r="L290" s="232"/>
      <c r="M290" s="233"/>
      <c r="N290" s="234"/>
      <c r="O290" s="234"/>
      <c r="P290" s="234"/>
      <c r="Q290" s="234"/>
      <c r="R290" s="234"/>
      <c r="S290" s="234"/>
      <c r="T290" s="235"/>
      <c r="AT290" s="236" t="s">
        <v>139</v>
      </c>
      <c r="AU290" s="236" t="s">
        <v>135</v>
      </c>
      <c r="AV290" s="12" t="s">
        <v>83</v>
      </c>
      <c r="AW290" s="12" t="s">
        <v>37</v>
      </c>
      <c r="AX290" s="12" t="s">
        <v>75</v>
      </c>
      <c r="AY290" s="236" t="s">
        <v>126</v>
      </c>
    </row>
    <row r="291" spans="2:51" s="13" customFormat="1" ht="12">
      <c r="B291" s="237"/>
      <c r="C291" s="238"/>
      <c r="D291" s="224" t="s">
        <v>139</v>
      </c>
      <c r="E291" s="239" t="s">
        <v>19</v>
      </c>
      <c r="F291" s="240" t="s">
        <v>377</v>
      </c>
      <c r="G291" s="238"/>
      <c r="H291" s="241">
        <v>3.872</v>
      </c>
      <c r="I291" s="242"/>
      <c r="J291" s="238"/>
      <c r="K291" s="238"/>
      <c r="L291" s="243"/>
      <c r="M291" s="244"/>
      <c r="N291" s="245"/>
      <c r="O291" s="245"/>
      <c r="P291" s="245"/>
      <c r="Q291" s="245"/>
      <c r="R291" s="245"/>
      <c r="S291" s="245"/>
      <c r="T291" s="246"/>
      <c r="AT291" s="247" t="s">
        <v>139</v>
      </c>
      <c r="AU291" s="247" t="s">
        <v>135</v>
      </c>
      <c r="AV291" s="13" t="s">
        <v>135</v>
      </c>
      <c r="AW291" s="13" t="s">
        <v>37</v>
      </c>
      <c r="AX291" s="13" t="s">
        <v>75</v>
      </c>
      <c r="AY291" s="247" t="s">
        <v>126</v>
      </c>
    </row>
    <row r="292" spans="2:51" s="14" customFormat="1" ht="12">
      <c r="B292" s="248"/>
      <c r="C292" s="249"/>
      <c r="D292" s="224" t="s">
        <v>139</v>
      </c>
      <c r="E292" s="250" t="s">
        <v>19</v>
      </c>
      <c r="F292" s="251" t="s">
        <v>152</v>
      </c>
      <c r="G292" s="249"/>
      <c r="H292" s="252">
        <v>21.488</v>
      </c>
      <c r="I292" s="253"/>
      <c r="J292" s="249"/>
      <c r="K292" s="249"/>
      <c r="L292" s="254"/>
      <c r="M292" s="255"/>
      <c r="N292" s="256"/>
      <c r="O292" s="256"/>
      <c r="P292" s="256"/>
      <c r="Q292" s="256"/>
      <c r="R292" s="256"/>
      <c r="S292" s="256"/>
      <c r="T292" s="257"/>
      <c r="AT292" s="258" t="s">
        <v>139</v>
      </c>
      <c r="AU292" s="258" t="s">
        <v>135</v>
      </c>
      <c r="AV292" s="14" t="s">
        <v>134</v>
      </c>
      <c r="AW292" s="14" t="s">
        <v>37</v>
      </c>
      <c r="AX292" s="14" t="s">
        <v>83</v>
      </c>
      <c r="AY292" s="258" t="s">
        <v>126</v>
      </c>
    </row>
    <row r="293" spans="2:63" s="11" customFormat="1" ht="25.9" customHeight="1">
      <c r="B293" s="195"/>
      <c r="C293" s="196"/>
      <c r="D293" s="197" t="s">
        <v>74</v>
      </c>
      <c r="E293" s="198" t="s">
        <v>378</v>
      </c>
      <c r="F293" s="198" t="s">
        <v>379</v>
      </c>
      <c r="G293" s="196"/>
      <c r="H293" s="196"/>
      <c r="I293" s="199"/>
      <c r="J293" s="200">
        <f>BK293</f>
        <v>0</v>
      </c>
      <c r="K293" s="196"/>
      <c r="L293" s="201"/>
      <c r="M293" s="202"/>
      <c r="N293" s="203"/>
      <c r="O293" s="203"/>
      <c r="P293" s="204">
        <f>P294+P297</f>
        <v>0</v>
      </c>
      <c r="Q293" s="203"/>
      <c r="R293" s="204">
        <f>R294+R297</f>
        <v>0</v>
      </c>
      <c r="S293" s="203"/>
      <c r="T293" s="205">
        <f>T294+T297</f>
        <v>0</v>
      </c>
      <c r="AR293" s="206" t="s">
        <v>169</v>
      </c>
      <c r="AT293" s="207" t="s">
        <v>74</v>
      </c>
      <c r="AU293" s="207" t="s">
        <v>75</v>
      </c>
      <c r="AY293" s="206" t="s">
        <v>126</v>
      </c>
      <c r="BK293" s="208">
        <f>BK294+BK297</f>
        <v>0</v>
      </c>
    </row>
    <row r="294" spans="2:63" s="11" customFormat="1" ht="22.8" customHeight="1">
      <c r="B294" s="195"/>
      <c r="C294" s="196"/>
      <c r="D294" s="197" t="s">
        <v>74</v>
      </c>
      <c r="E294" s="209" t="s">
        <v>380</v>
      </c>
      <c r="F294" s="209" t="s">
        <v>381</v>
      </c>
      <c r="G294" s="196"/>
      <c r="H294" s="196"/>
      <c r="I294" s="199"/>
      <c r="J294" s="210">
        <f>BK294</f>
        <v>0</v>
      </c>
      <c r="K294" s="196"/>
      <c r="L294" s="201"/>
      <c r="M294" s="202"/>
      <c r="N294" s="203"/>
      <c r="O294" s="203"/>
      <c r="P294" s="204">
        <f>SUM(P295:P296)</f>
        <v>0</v>
      </c>
      <c r="Q294" s="203"/>
      <c r="R294" s="204">
        <f>SUM(R295:R296)</f>
        <v>0</v>
      </c>
      <c r="S294" s="203"/>
      <c r="T294" s="205">
        <f>SUM(T295:T296)</f>
        <v>0</v>
      </c>
      <c r="AR294" s="206" t="s">
        <v>169</v>
      </c>
      <c r="AT294" s="207" t="s">
        <v>74</v>
      </c>
      <c r="AU294" s="207" t="s">
        <v>83</v>
      </c>
      <c r="AY294" s="206" t="s">
        <v>126</v>
      </c>
      <c r="BK294" s="208">
        <f>SUM(BK295:BK296)</f>
        <v>0</v>
      </c>
    </row>
    <row r="295" spans="2:65" s="1" customFormat="1" ht="16.5" customHeight="1">
      <c r="B295" s="38"/>
      <c r="C295" s="211" t="s">
        <v>382</v>
      </c>
      <c r="D295" s="211" t="s">
        <v>129</v>
      </c>
      <c r="E295" s="212" t="s">
        <v>383</v>
      </c>
      <c r="F295" s="213" t="s">
        <v>381</v>
      </c>
      <c r="G295" s="214" t="s">
        <v>270</v>
      </c>
      <c r="H295" s="259"/>
      <c r="I295" s="216"/>
      <c r="J295" s="217">
        <f>ROUND(I295*H295,2)</f>
        <v>0</v>
      </c>
      <c r="K295" s="213" t="s">
        <v>133</v>
      </c>
      <c r="L295" s="43"/>
      <c r="M295" s="218" t="s">
        <v>19</v>
      </c>
      <c r="N295" s="219" t="s">
        <v>47</v>
      </c>
      <c r="O295" s="83"/>
      <c r="P295" s="220">
        <f>O295*H295</f>
        <v>0</v>
      </c>
      <c r="Q295" s="220">
        <v>0</v>
      </c>
      <c r="R295" s="220">
        <f>Q295*H295</f>
        <v>0</v>
      </c>
      <c r="S295" s="220">
        <v>0</v>
      </c>
      <c r="T295" s="221">
        <f>S295*H295</f>
        <v>0</v>
      </c>
      <c r="AR295" s="222" t="s">
        <v>384</v>
      </c>
      <c r="AT295" s="222" t="s">
        <v>129</v>
      </c>
      <c r="AU295" s="222" t="s">
        <v>135</v>
      </c>
      <c r="AY295" s="17" t="s">
        <v>126</v>
      </c>
      <c r="BE295" s="223">
        <f>IF(N295="základní",J295,0)</f>
        <v>0</v>
      </c>
      <c r="BF295" s="223">
        <f>IF(N295="snížená",J295,0)</f>
        <v>0</v>
      </c>
      <c r="BG295" s="223">
        <f>IF(N295="zákl. přenesená",J295,0)</f>
        <v>0</v>
      </c>
      <c r="BH295" s="223">
        <f>IF(N295="sníž. přenesená",J295,0)</f>
        <v>0</v>
      </c>
      <c r="BI295" s="223">
        <f>IF(N295="nulová",J295,0)</f>
        <v>0</v>
      </c>
      <c r="BJ295" s="17" t="s">
        <v>135</v>
      </c>
      <c r="BK295" s="223">
        <f>ROUND(I295*H295,2)</f>
        <v>0</v>
      </c>
      <c r="BL295" s="17" t="s">
        <v>384</v>
      </c>
      <c r="BM295" s="222" t="s">
        <v>385</v>
      </c>
    </row>
    <row r="296" spans="2:47" s="1" customFormat="1" ht="12">
      <c r="B296" s="38"/>
      <c r="C296" s="39"/>
      <c r="D296" s="224" t="s">
        <v>137</v>
      </c>
      <c r="E296" s="39"/>
      <c r="F296" s="225" t="s">
        <v>381</v>
      </c>
      <c r="G296" s="39"/>
      <c r="H296" s="39"/>
      <c r="I296" s="135"/>
      <c r="J296" s="39"/>
      <c r="K296" s="39"/>
      <c r="L296" s="43"/>
      <c r="M296" s="226"/>
      <c r="N296" s="83"/>
      <c r="O296" s="83"/>
      <c r="P296" s="83"/>
      <c r="Q296" s="83"/>
      <c r="R296" s="83"/>
      <c r="S296" s="83"/>
      <c r="T296" s="84"/>
      <c r="AT296" s="17" t="s">
        <v>137</v>
      </c>
      <c r="AU296" s="17" t="s">
        <v>135</v>
      </c>
    </row>
    <row r="297" spans="2:63" s="11" customFormat="1" ht="22.8" customHeight="1">
      <c r="B297" s="195"/>
      <c r="C297" s="196"/>
      <c r="D297" s="197" t="s">
        <v>74</v>
      </c>
      <c r="E297" s="209" t="s">
        <v>386</v>
      </c>
      <c r="F297" s="209" t="s">
        <v>387</v>
      </c>
      <c r="G297" s="196"/>
      <c r="H297" s="196"/>
      <c r="I297" s="199"/>
      <c r="J297" s="210">
        <f>BK297</f>
        <v>0</v>
      </c>
      <c r="K297" s="196"/>
      <c r="L297" s="201"/>
      <c r="M297" s="202"/>
      <c r="N297" s="203"/>
      <c r="O297" s="203"/>
      <c r="P297" s="204">
        <f>SUM(P298:P299)</f>
        <v>0</v>
      </c>
      <c r="Q297" s="203"/>
      <c r="R297" s="204">
        <f>SUM(R298:R299)</f>
        <v>0</v>
      </c>
      <c r="S297" s="203"/>
      <c r="T297" s="205">
        <f>SUM(T298:T299)</f>
        <v>0</v>
      </c>
      <c r="AR297" s="206" t="s">
        <v>169</v>
      </c>
      <c r="AT297" s="207" t="s">
        <v>74</v>
      </c>
      <c r="AU297" s="207" t="s">
        <v>83</v>
      </c>
      <c r="AY297" s="206" t="s">
        <v>126</v>
      </c>
      <c r="BK297" s="208">
        <f>SUM(BK298:BK299)</f>
        <v>0</v>
      </c>
    </row>
    <row r="298" spans="2:65" s="1" customFormat="1" ht="16.5" customHeight="1">
      <c r="B298" s="38"/>
      <c r="C298" s="211" t="s">
        <v>388</v>
      </c>
      <c r="D298" s="211" t="s">
        <v>129</v>
      </c>
      <c r="E298" s="212" t="s">
        <v>389</v>
      </c>
      <c r="F298" s="213" t="s">
        <v>390</v>
      </c>
      <c r="G298" s="214" t="s">
        <v>246</v>
      </c>
      <c r="H298" s="215">
        <v>1</v>
      </c>
      <c r="I298" s="216"/>
      <c r="J298" s="217">
        <f>ROUND(I298*H298,2)</f>
        <v>0</v>
      </c>
      <c r="K298" s="213" t="s">
        <v>133</v>
      </c>
      <c r="L298" s="43"/>
      <c r="M298" s="218" t="s">
        <v>19</v>
      </c>
      <c r="N298" s="219" t="s">
        <v>47</v>
      </c>
      <c r="O298" s="83"/>
      <c r="P298" s="220">
        <f>O298*H298</f>
        <v>0</v>
      </c>
      <c r="Q298" s="220">
        <v>0</v>
      </c>
      <c r="R298" s="220">
        <f>Q298*H298</f>
        <v>0</v>
      </c>
      <c r="S298" s="220">
        <v>0</v>
      </c>
      <c r="T298" s="221">
        <f>S298*H298</f>
        <v>0</v>
      </c>
      <c r="AR298" s="222" t="s">
        <v>384</v>
      </c>
      <c r="AT298" s="222" t="s">
        <v>129</v>
      </c>
      <c r="AU298" s="222" t="s">
        <v>135</v>
      </c>
      <c r="AY298" s="17" t="s">
        <v>126</v>
      </c>
      <c r="BE298" s="223">
        <f>IF(N298="základní",J298,0)</f>
        <v>0</v>
      </c>
      <c r="BF298" s="223">
        <f>IF(N298="snížená",J298,0)</f>
        <v>0</v>
      </c>
      <c r="BG298" s="223">
        <f>IF(N298="zákl. přenesená",J298,0)</f>
        <v>0</v>
      </c>
      <c r="BH298" s="223">
        <f>IF(N298="sníž. přenesená",J298,0)</f>
        <v>0</v>
      </c>
      <c r="BI298" s="223">
        <f>IF(N298="nulová",J298,0)</f>
        <v>0</v>
      </c>
      <c r="BJ298" s="17" t="s">
        <v>135</v>
      </c>
      <c r="BK298" s="223">
        <f>ROUND(I298*H298,2)</f>
        <v>0</v>
      </c>
      <c r="BL298" s="17" t="s">
        <v>384</v>
      </c>
      <c r="BM298" s="222" t="s">
        <v>391</v>
      </c>
    </row>
    <row r="299" spans="2:47" s="1" customFormat="1" ht="12">
      <c r="B299" s="38"/>
      <c r="C299" s="39"/>
      <c r="D299" s="224" t="s">
        <v>137</v>
      </c>
      <c r="E299" s="39"/>
      <c r="F299" s="225" t="s">
        <v>390</v>
      </c>
      <c r="G299" s="39"/>
      <c r="H299" s="39"/>
      <c r="I299" s="135"/>
      <c r="J299" s="39"/>
      <c r="K299" s="39"/>
      <c r="L299" s="43"/>
      <c r="M299" s="270"/>
      <c r="N299" s="271"/>
      <c r="O299" s="271"/>
      <c r="P299" s="271"/>
      <c r="Q299" s="271"/>
      <c r="R299" s="271"/>
      <c r="S299" s="271"/>
      <c r="T299" s="272"/>
      <c r="AT299" s="17" t="s">
        <v>137</v>
      </c>
      <c r="AU299" s="17" t="s">
        <v>135</v>
      </c>
    </row>
    <row r="300" spans="2:12" s="1" customFormat="1" ht="6.95" customHeight="1">
      <c r="B300" s="58"/>
      <c r="C300" s="59"/>
      <c r="D300" s="59"/>
      <c r="E300" s="59"/>
      <c r="F300" s="59"/>
      <c r="G300" s="59"/>
      <c r="H300" s="59"/>
      <c r="I300" s="161"/>
      <c r="J300" s="59"/>
      <c r="K300" s="59"/>
      <c r="L300" s="43"/>
    </row>
  </sheetData>
  <sheetProtection password="CC35" sheet="1" objects="1" scenarios="1" formatColumns="0" formatRows="0" autoFilter="0"/>
  <autoFilter ref="C94:K299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7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87</v>
      </c>
    </row>
    <row r="3" spans="2:46" ht="6.95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spans="2:46" ht="24.95" customHeight="1">
      <c r="B4" s="20"/>
      <c r="D4" s="131" t="s">
        <v>88</v>
      </c>
      <c r="L4" s="20"/>
      <c r="M4" s="132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3" t="s">
        <v>16</v>
      </c>
      <c r="L6" s="20"/>
    </row>
    <row r="7" spans="2:12" ht="16.5" customHeight="1">
      <c r="B7" s="20"/>
      <c r="E7" s="134" t="str">
        <f>'Rekapitulace stavby'!K6</f>
        <v>Zámecké náměstí 46, Frýdek-Místek - výměna oken</v>
      </c>
      <c r="F7" s="133"/>
      <c r="G7" s="133"/>
      <c r="H7" s="133"/>
      <c r="L7" s="20"/>
    </row>
    <row r="8" spans="2:12" s="1" customFormat="1" ht="12" customHeight="1">
      <c r="B8" s="43"/>
      <c r="D8" s="133" t="s">
        <v>89</v>
      </c>
      <c r="I8" s="135"/>
      <c r="L8" s="43"/>
    </row>
    <row r="9" spans="2:12" s="1" customFormat="1" ht="36.95" customHeight="1">
      <c r="B9" s="43"/>
      <c r="E9" s="136" t="s">
        <v>392</v>
      </c>
      <c r="F9" s="1"/>
      <c r="G9" s="1"/>
      <c r="H9" s="1"/>
      <c r="I9" s="135"/>
      <c r="L9" s="43"/>
    </row>
    <row r="10" spans="2:12" s="1" customFormat="1" ht="12">
      <c r="B10" s="43"/>
      <c r="I10" s="135"/>
      <c r="L10" s="43"/>
    </row>
    <row r="11" spans="2:12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pans="2: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6. 8. 2019</v>
      </c>
      <c r="L12" s="43"/>
    </row>
    <row r="13" spans="2:12" s="1" customFormat="1" ht="10.8" customHeight="1">
      <c r="B13" s="43"/>
      <c r="I13" s="135"/>
      <c r="L13" s="43"/>
    </row>
    <row r="14" spans="2:12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pans="2:12" s="1" customFormat="1" ht="18" customHeight="1">
      <c r="B15" s="43"/>
      <c r="E15" s="137" t="s">
        <v>28</v>
      </c>
      <c r="I15" s="138" t="s">
        <v>29</v>
      </c>
      <c r="J15" s="137" t="s">
        <v>30</v>
      </c>
      <c r="L15" s="43"/>
    </row>
    <row r="16" spans="2:12" s="1" customFormat="1" ht="6.95" customHeight="1">
      <c r="B16" s="43"/>
      <c r="I16" s="135"/>
      <c r="L16" s="43"/>
    </row>
    <row r="17" spans="2:12" s="1" customFormat="1" ht="12" customHeight="1">
      <c r="B17" s="43"/>
      <c r="D17" s="133" t="s">
        <v>31</v>
      </c>
      <c r="I17" s="138" t="s">
        <v>26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5"/>
      <c r="L19" s="43"/>
    </row>
    <row r="20" spans="2:12" s="1" customFormat="1" ht="12" customHeight="1">
      <c r="B20" s="43"/>
      <c r="D20" s="133" t="s">
        <v>33</v>
      </c>
      <c r="I20" s="138" t="s">
        <v>26</v>
      </c>
      <c r="J20" s="137" t="s">
        <v>34</v>
      </c>
      <c r="L20" s="43"/>
    </row>
    <row r="21" spans="2:12" s="1" customFormat="1" ht="18" customHeight="1">
      <c r="B21" s="43"/>
      <c r="E21" s="137" t="s">
        <v>35</v>
      </c>
      <c r="I21" s="138" t="s">
        <v>29</v>
      </c>
      <c r="J21" s="137" t="s">
        <v>36</v>
      </c>
      <c r="L21" s="43"/>
    </row>
    <row r="22" spans="2:12" s="1" customFormat="1" ht="6.95" customHeight="1">
      <c r="B22" s="43"/>
      <c r="I22" s="135"/>
      <c r="L22" s="43"/>
    </row>
    <row r="23" spans="2:12" s="1" customFormat="1" ht="12" customHeight="1">
      <c r="B23" s="43"/>
      <c r="D23" s="133" t="s">
        <v>38</v>
      </c>
      <c r="I23" s="138" t="s">
        <v>26</v>
      </c>
      <c r="J23" s="137" t="str">
        <f>IF('Rekapitulace stavby'!AN19="","",'Rekapitulace stavby'!AN19)</f>
        <v/>
      </c>
      <c r="L23" s="43"/>
    </row>
    <row r="24" spans="2:12" s="1" customFormat="1" ht="18" customHeight="1">
      <c r="B24" s="43"/>
      <c r="E24" s="137" t="str">
        <f>IF('Rekapitulace stavby'!E20="","",'Rekapitulace stavby'!E20)</f>
        <v xml:space="preserve"> </v>
      </c>
      <c r="I24" s="138" t="s">
        <v>29</v>
      </c>
      <c r="J24" s="137" t="str">
        <f>IF('Rekapitulace stavby'!AN20="","",'Rekapitulace stavby'!AN20)</f>
        <v/>
      </c>
      <c r="L24" s="43"/>
    </row>
    <row r="25" spans="2:12" s="1" customFormat="1" ht="6.95" customHeight="1">
      <c r="B25" s="43"/>
      <c r="I25" s="135"/>
      <c r="L25" s="43"/>
    </row>
    <row r="26" spans="2:12" s="1" customFormat="1" ht="12" customHeight="1">
      <c r="B26" s="43"/>
      <c r="D26" s="133" t="s">
        <v>39</v>
      </c>
      <c r="I26" s="135"/>
      <c r="L26" s="43"/>
    </row>
    <row r="27" spans="2:12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pans="2:12" s="1" customFormat="1" ht="6.95" customHeight="1">
      <c r="B28" s="43"/>
      <c r="I28" s="135"/>
      <c r="L28" s="43"/>
    </row>
    <row r="29" spans="2:12" s="1" customFormat="1" ht="6.95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pans="2:12" s="1" customFormat="1" ht="25.4" customHeight="1">
      <c r="B30" s="43"/>
      <c r="D30" s="144" t="s">
        <v>41</v>
      </c>
      <c r="I30" s="135"/>
      <c r="J30" s="145">
        <f>ROUND(J93,2)</f>
        <v>0</v>
      </c>
      <c r="L30" s="43"/>
    </row>
    <row r="31" spans="2:12" s="1" customFormat="1" ht="6.95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pans="2:12" s="1" customFormat="1" ht="14.4" customHeight="1">
      <c r="B32" s="43"/>
      <c r="F32" s="146" t="s">
        <v>43</v>
      </c>
      <c r="I32" s="147" t="s">
        <v>42</v>
      </c>
      <c r="J32" s="146" t="s">
        <v>44</v>
      </c>
      <c r="L32" s="43"/>
    </row>
    <row r="33" spans="2:12" s="1" customFormat="1" ht="14.4" customHeight="1">
      <c r="B33" s="43"/>
      <c r="D33" s="148" t="s">
        <v>45</v>
      </c>
      <c r="E33" s="133" t="s">
        <v>46</v>
      </c>
      <c r="F33" s="149">
        <f>ROUND((SUM(BE93:BE185)),2)</f>
        <v>0</v>
      </c>
      <c r="I33" s="150">
        <v>0.21</v>
      </c>
      <c r="J33" s="149">
        <f>ROUND(((SUM(BE93:BE185))*I33),2)</f>
        <v>0</v>
      </c>
      <c r="L33" s="43"/>
    </row>
    <row r="34" spans="2:12" s="1" customFormat="1" ht="14.4" customHeight="1">
      <c r="B34" s="43"/>
      <c r="E34" s="133" t="s">
        <v>47</v>
      </c>
      <c r="F34" s="149">
        <f>ROUND((SUM(BF93:BF185)),2)</f>
        <v>0</v>
      </c>
      <c r="I34" s="150">
        <v>0.15</v>
      </c>
      <c r="J34" s="149">
        <f>ROUND(((SUM(BF93:BF185))*I34),2)</f>
        <v>0</v>
      </c>
      <c r="L34" s="43"/>
    </row>
    <row r="35" spans="2:12" s="1" customFormat="1" ht="14.4" customHeight="1" hidden="1">
      <c r="B35" s="43"/>
      <c r="E35" s="133" t="s">
        <v>48</v>
      </c>
      <c r="F35" s="149">
        <f>ROUND((SUM(BG93:BG185)),2)</f>
        <v>0</v>
      </c>
      <c r="I35" s="150">
        <v>0.21</v>
      </c>
      <c r="J35" s="149">
        <f>0</f>
        <v>0</v>
      </c>
      <c r="L35" s="43"/>
    </row>
    <row r="36" spans="2:12" s="1" customFormat="1" ht="14.4" customHeight="1" hidden="1">
      <c r="B36" s="43"/>
      <c r="E36" s="133" t="s">
        <v>49</v>
      </c>
      <c r="F36" s="149">
        <f>ROUND((SUM(BH93:BH185)),2)</f>
        <v>0</v>
      </c>
      <c r="I36" s="150">
        <v>0.15</v>
      </c>
      <c r="J36" s="149">
        <f>0</f>
        <v>0</v>
      </c>
      <c r="L36" s="43"/>
    </row>
    <row r="37" spans="2:12" s="1" customFormat="1" ht="14.4" customHeight="1" hidden="1">
      <c r="B37" s="43"/>
      <c r="E37" s="133" t="s">
        <v>50</v>
      </c>
      <c r="F37" s="149">
        <f>ROUND((SUM(BI93:BI185)),2)</f>
        <v>0</v>
      </c>
      <c r="I37" s="150">
        <v>0</v>
      </c>
      <c r="J37" s="149">
        <f>0</f>
        <v>0</v>
      </c>
      <c r="L37" s="43"/>
    </row>
    <row r="38" spans="2:12" s="1" customFormat="1" ht="6.95" customHeight="1">
      <c r="B38" s="43"/>
      <c r="I38" s="135"/>
      <c r="L38" s="43"/>
    </row>
    <row r="39" spans="2:12" s="1" customFormat="1" ht="25.4" customHeight="1">
      <c r="B39" s="43"/>
      <c r="C39" s="151"/>
      <c r="D39" s="152" t="s">
        <v>51</v>
      </c>
      <c r="E39" s="153"/>
      <c r="F39" s="153"/>
      <c r="G39" s="154" t="s">
        <v>52</v>
      </c>
      <c r="H39" s="155" t="s">
        <v>53</v>
      </c>
      <c r="I39" s="156"/>
      <c r="J39" s="157">
        <f>SUM(J30:J37)</f>
        <v>0</v>
      </c>
      <c r="K39" s="158"/>
      <c r="L39" s="43"/>
    </row>
    <row r="40" spans="2:12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pans="2:12" s="1" customFormat="1" ht="6.95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pans="2:12" s="1" customFormat="1" ht="24.95" customHeight="1">
      <c r="B45" s="38"/>
      <c r="C45" s="23" t="s">
        <v>91</v>
      </c>
      <c r="D45" s="39"/>
      <c r="E45" s="39"/>
      <c r="F45" s="39"/>
      <c r="G45" s="39"/>
      <c r="H45" s="39"/>
      <c r="I45" s="135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pans="2:12" s="1" customFormat="1" ht="16.5" customHeight="1">
      <c r="B48" s="38"/>
      <c r="C48" s="39"/>
      <c r="D48" s="39"/>
      <c r="E48" s="165" t="str">
        <f>E7</f>
        <v>Zámecké náměstí 46, Frýdek-Místek - výměna oken</v>
      </c>
      <c r="F48" s="32"/>
      <c r="G48" s="32"/>
      <c r="H48" s="32"/>
      <c r="I48" s="135"/>
      <c r="J48" s="39"/>
      <c r="K48" s="39"/>
      <c r="L48" s="43"/>
    </row>
    <row r="49" spans="2:12" s="1" customFormat="1" ht="12" customHeight="1">
      <c r="B49" s="38"/>
      <c r="C49" s="32" t="s">
        <v>89</v>
      </c>
      <c r="D49" s="39"/>
      <c r="E49" s="39"/>
      <c r="F49" s="39"/>
      <c r="G49" s="39"/>
      <c r="H49" s="39"/>
      <c r="I49" s="135"/>
      <c r="J49" s="39"/>
      <c r="K49" s="39"/>
      <c r="L49" s="43"/>
    </row>
    <row r="50" spans="2:12" s="1" customFormat="1" ht="16.5" customHeight="1">
      <c r="B50" s="38"/>
      <c r="C50" s="39"/>
      <c r="D50" s="39"/>
      <c r="E50" s="68" t="str">
        <f>E9</f>
        <v>SO02 - Výměna výkladce</v>
      </c>
      <c r="F50" s="39"/>
      <c r="G50" s="39"/>
      <c r="H50" s="39"/>
      <c r="I50" s="135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pans="2:12" s="1" customFormat="1" ht="12" customHeight="1">
      <c r="B52" s="38"/>
      <c r="C52" s="32" t="s">
        <v>21</v>
      </c>
      <c r="D52" s="39"/>
      <c r="E52" s="39"/>
      <c r="F52" s="27" t="str">
        <f>F12</f>
        <v xml:space="preserve"> </v>
      </c>
      <c r="G52" s="39"/>
      <c r="H52" s="39"/>
      <c r="I52" s="138" t="s">
        <v>23</v>
      </c>
      <c r="J52" s="71" t="str">
        <f>IF(J12="","",J12)</f>
        <v>6. 8. 2019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pans="2:12" s="1" customFormat="1" ht="27.9" customHeight="1">
      <c r="B54" s="38"/>
      <c r="C54" s="32" t="s">
        <v>25</v>
      </c>
      <c r="D54" s="39"/>
      <c r="E54" s="39"/>
      <c r="F54" s="27" t="str">
        <f>E15</f>
        <v>Statutární město Frýdek-Místek</v>
      </c>
      <c r="G54" s="39"/>
      <c r="H54" s="39"/>
      <c r="I54" s="138" t="s">
        <v>33</v>
      </c>
      <c r="J54" s="36" t="str">
        <f>E21</f>
        <v>CONSTRUCTUS s.r.o.</v>
      </c>
      <c r="K54" s="39"/>
      <c r="L54" s="43"/>
    </row>
    <row r="55" spans="2:12" s="1" customFormat="1" ht="15.15" customHeight="1">
      <c r="B55" s="38"/>
      <c r="C55" s="32" t="s">
        <v>31</v>
      </c>
      <c r="D55" s="39"/>
      <c r="E55" s="39"/>
      <c r="F55" s="27" t="str">
        <f>IF(E18="","",E18)</f>
        <v>Vyplň údaj</v>
      </c>
      <c r="G55" s="39"/>
      <c r="H55" s="39"/>
      <c r="I55" s="138" t="s">
        <v>38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pans="2:12" s="1" customFormat="1" ht="29.25" customHeight="1">
      <c r="B57" s="38"/>
      <c r="C57" s="166" t="s">
        <v>92</v>
      </c>
      <c r="D57" s="167"/>
      <c r="E57" s="167"/>
      <c r="F57" s="167"/>
      <c r="G57" s="167"/>
      <c r="H57" s="167"/>
      <c r="I57" s="168"/>
      <c r="J57" s="169" t="s">
        <v>93</v>
      </c>
      <c r="K57" s="167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pans="2:47" s="1" customFormat="1" ht="22.8" customHeight="1">
      <c r="B59" s="38"/>
      <c r="C59" s="170" t="s">
        <v>73</v>
      </c>
      <c r="D59" s="39"/>
      <c r="E59" s="39"/>
      <c r="F59" s="39"/>
      <c r="G59" s="39"/>
      <c r="H59" s="39"/>
      <c r="I59" s="135"/>
      <c r="J59" s="101">
        <f>J93</f>
        <v>0</v>
      </c>
      <c r="K59" s="39"/>
      <c r="L59" s="43"/>
      <c r="AU59" s="17" t="s">
        <v>94</v>
      </c>
    </row>
    <row r="60" spans="2:12" s="8" customFormat="1" ht="24.95" customHeight="1">
      <c r="B60" s="171"/>
      <c r="C60" s="172"/>
      <c r="D60" s="173" t="s">
        <v>95</v>
      </c>
      <c r="E60" s="174"/>
      <c r="F60" s="174"/>
      <c r="G60" s="174"/>
      <c r="H60" s="174"/>
      <c r="I60" s="175"/>
      <c r="J60" s="176">
        <f>J94</f>
        <v>0</v>
      </c>
      <c r="K60" s="172"/>
      <c r="L60" s="177"/>
    </row>
    <row r="61" spans="2:12" s="9" customFormat="1" ht="19.9" customHeight="1">
      <c r="B61" s="178"/>
      <c r="C61" s="179"/>
      <c r="D61" s="180" t="s">
        <v>96</v>
      </c>
      <c r="E61" s="181"/>
      <c r="F61" s="181"/>
      <c r="G61" s="181"/>
      <c r="H61" s="181"/>
      <c r="I61" s="182"/>
      <c r="J61" s="183">
        <f>J95</f>
        <v>0</v>
      </c>
      <c r="K61" s="179"/>
      <c r="L61" s="184"/>
    </row>
    <row r="62" spans="2:12" s="9" customFormat="1" ht="19.9" customHeight="1">
      <c r="B62" s="178"/>
      <c r="C62" s="179"/>
      <c r="D62" s="180" t="s">
        <v>97</v>
      </c>
      <c r="E62" s="181"/>
      <c r="F62" s="181"/>
      <c r="G62" s="181"/>
      <c r="H62" s="181"/>
      <c r="I62" s="182"/>
      <c r="J62" s="183">
        <f>J101</f>
        <v>0</v>
      </c>
      <c r="K62" s="179"/>
      <c r="L62" s="184"/>
    </row>
    <row r="63" spans="2:12" s="9" customFormat="1" ht="19.9" customHeight="1">
      <c r="B63" s="178"/>
      <c r="C63" s="179"/>
      <c r="D63" s="180" t="s">
        <v>98</v>
      </c>
      <c r="E63" s="181"/>
      <c r="F63" s="181"/>
      <c r="G63" s="181"/>
      <c r="H63" s="181"/>
      <c r="I63" s="182"/>
      <c r="J63" s="183">
        <f>J117</f>
        <v>0</v>
      </c>
      <c r="K63" s="179"/>
      <c r="L63" s="184"/>
    </row>
    <row r="64" spans="2:12" s="9" customFormat="1" ht="19.9" customHeight="1">
      <c r="B64" s="178"/>
      <c r="C64" s="179"/>
      <c r="D64" s="180" t="s">
        <v>99</v>
      </c>
      <c r="E64" s="181"/>
      <c r="F64" s="181"/>
      <c r="G64" s="181"/>
      <c r="H64" s="181"/>
      <c r="I64" s="182"/>
      <c r="J64" s="183">
        <f>J131</f>
        <v>0</v>
      </c>
      <c r="K64" s="179"/>
      <c r="L64" s="184"/>
    </row>
    <row r="65" spans="2:12" s="9" customFormat="1" ht="19.9" customHeight="1">
      <c r="B65" s="178"/>
      <c r="C65" s="179"/>
      <c r="D65" s="180" t="s">
        <v>100</v>
      </c>
      <c r="E65" s="181"/>
      <c r="F65" s="181"/>
      <c r="G65" s="181"/>
      <c r="H65" s="181"/>
      <c r="I65" s="182"/>
      <c r="J65" s="183">
        <f>J144</f>
        <v>0</v>
      </c>
      <c r="K65" s="179"/>
      <c r="L65" s="184"/>
    </row>
    <row r="66" spans="2:12" s="8" customFormat="1" ht="24.95" customHeight="1">
      <c r="B66" s="171"/>
      <c r="C66" s="172"/>
      <c r="D66" s="173" t="s">
        <v>102</v>
      </c>
      <c r="E66" s="174"/>
      <c r="F66" s="174"/>
      <c r="G66" s="174"/>
      <c r="H66" s="174"/>
      <c r="I66" s="175"/>
      <c r="J66" s="176">
        <f>J147</f>
        <v>0</v>
      </c>
      <c r="K66" s="172"/>
      <c r="L66" s="177"/>
    </row>
    <row r="67" spans="2:12" s="9" customFormat="1" ht="19.9" customHeight="1">
      <c r="B67" s="178"/>
      <c r="C67" s="179"/>
      <c r="D67" s="180" t="s">
        <v>104</v>
      </c>
      <c r="E67" s="181"/>
      <c r="F67" s="181"/>
      <c r="G67" s="181"/>
      <c r="H67" s="181"/>
      <c r="I67" s="182"/>
      <c r="J67" s="183">
        <f>J148</f>
        <v>0</v>
      </c>
      <c r="K67" s="179"/>
      <c r="L67" s="184"/>
    </row>
    <row r="68" spans="2:12" s="9" customFormat="1" ht="19.9" customHeight="1">
      <c r="B68" s="178"/>
      <c r="C68" s="179"/>
      <c r="D68" s="180" t="s">
        <v>105</v>
      </c>
      <c r="E68" s="181"/>
      <c r="F68" s="181"/>
      <c r="G68" s="181"/>
      <c r="H68" s="181"/>
      <c r="I68" s="182"/>
      <c r="J68" s="183">
        <f>J155</f>
        <v>0</v>
      </c>
      <c r="K68" s="179"/>
      <c r="L68" s="184"/>
    </row>
    <row r="69" spans="2:12" s="9" customFormat="1" ht="19.9" customHeight="1">
      <c r="B69" s="178"/>
      <c r="C69" s="179"/>
      <c r="D69" s="180" t="s">
        <v>106</v>
      </c>
      <c r="E69" s="181"/>
      <c r="F69" s="181"/>
      <c r="G69" s="181"/>
      <c r="H69" s="181"/>
      <c r="I69" s="182"/>
      <c r="J69" s="183">
        <f>J162</f>
        <v>0</v>
      </c>
      <c r="K69" s="179"/>
      <c r="L69" s="184"/>
    </row>
    <row r="70" spans="2:12" s="9" customFormat="1" ht="19.9" customHeight="1">
      <c r="B70" s="178"/>
      <c r="C70" s="179"/>
      <c r="D70" s="180" t="s">
        <v>107</v>
      </c>
      <c r="E70" s="181"/>
      <c r="F70" s="181"/>
      <c r="G70" s="181"/>
      <c r="H70" s="181"/>
      <c r="I70" s="182"/>
      <c r="J70" s="183">
        <f>J169</f>
        <v>0</v>
      </c>
      <c r="K70" s="179"/>
      <c r="L70" s="184"/>
    </row>
    <row r="71" spans="2:12" s="8" customFormat="1" ht="24.95" customHeight="1">
      <c r="B71" s="171"/>
      <c r="C71" s="172"/>
      <c r="D71" s="173" t="s">
        <v>108</v>
      </c>
      <c r="E71" s="174"/>
      <c r="F71" s="174"/>
      <c r="G71" s="174"/>
      <c r="H71" s="174"/>
      <c r="I71" s="175"/>
      <c r="J71" s="176">
        <f>J179</f>
        <v>0</v>
      </c>
      <c r="K71" s="172"/>
      <c r="L71" s="177"/>
    </row>
    <row r="72" spans="2:12" s="9" customFormat="1" ht="19.9" customHeight="1">
      <c r="B72" s="178"/>
      <c r="C72" s="179"/>
      <c r="D72" s="180" t="s">
        <v>109</v>
      </c>
      <c r="E72" s="181"/>
      <c r="F72" s="181"/>
      <c r="G72" s="181"/>
      <c r="H72" s="181"/>
      <c r="I72" s="182"/>
      <c r="J72" s="183">
        <f>J180</f>
        <v>0</v>
      </c>
      <c r="K72" s="179"/>
      <c r="L72" s="184"/>
    </row>
    <row r="73" spans="2:12" s="9" customFormat="1" ht="19.9" customHeight="1">
      <c r="B73" s="178"/>
      <c r="C73" s="179"/>
      <c r="D73" s="180" t="s">
        <v>110</v>
      </c>
      <c r="E73" s="181"/>
      <c r="F73" s="181"/>
      <c r="G73" s="181"/>
      <c r="H73" s="181"/>
      <c r="I73" s="182"/>
      <c r="J73" s="183">
        <f>J183</f>
        <v>0</v>
      </c>
      <c r="K73" s="179"/>
      <c r="L73" s="184"/>
    </row>
    <row r="74" spans="2:12" s="1" customFormat="1" ht="21.8" customHeight="1">
      <c r="B74" s="38"/>
      <c r="C74" s="39"/>
      <c r="D74" s="39"/>
      <c r="E74" s="39"/>
      <c r="F74" s="39"/>
      <c r="G74" s="39"/>
      <c r="H74" s="39"/>
      <c r="I74" s="135"/>
      <c r="J74" s="39"/>
      <c r="K74" s="39"/>
      <c r="L74" s="43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61"/>
      <c r="J75" s="59"/>
      <c r="K75" s="59"/>
      <c r="L75" s="43"/>
    </row>
    <row r="79" spans="2:12" s="1" customFormat="1" ht="6.95" customHeight="1">
      <c r="B79" s="60"/>
      <c r="C79" s="61"/>
      <c r="D79" s="61"/>
      <c r="E79" s="61"/>
      <c r="F79" s="61"/>
      <c r="G79" s="61"/>
      <c r="H79" s="61"/>
      <c r="I79" s="164"/>
      <c r="J79" s="61"/>
      <c r="K79" s="61"/>
      <c r="L79" s="43"/>
    </row>
    <row r="80" spans="2:12" s="1" customFormat="1" ht="24.95" customHeight="1">
      <c r="B80" s="38"/>
      <c r="C80" s="23" t="s">
        <v>111</v>
      </c>
      <c r="D80" s="39"/>
      <c r="E80" s="39"/>
      <c r="F80" s="39"/>
      <c r="G80" s="39"/>
      <c r="H80" s="39"/>
      <c r="I80" s="135"/>
      <c r="J80" s="39"/>
      <c r="K80" s="39"/>
      <c r="L80" s="43"/>
    </row>
    <row r="81" spans="2:12" s="1" customFormat="1" ht="6.95" customHeight="1">
      <c r="B81" s="38"/>
      <c r="C81" s="39"/>
      <c r="D81" s="39"/>
      <c r="E81" s="39"/>
      <c r="F81" s="39"/>
      <c r="G81" s="39"/>
      <c r="H81" s="39"/>
      <c r="I81" s="135"/>
      <c r="J81" s="39"/>
      <c r="K81" s="39"/>
      <c r="L81" s="43"/>
    </row>
    <row r="82" spans="2:12" s="1" customFormat="1" ht="12" customHeight="1">
      <c r="B82" s="38"/>
      <c r="C82" s="32" t="s">
        <v>16</v>
      </c>
      <c r="D82" s="39"/>
      <c r="E82" s="39"/>
      <c r="F82" s="39"/>
      <c r="G82" s="39"/>
      <c r="H82" s="39"/>
      <c r="I82" s="135"/>
      <c r="J82" s="39"/>
      <c r="K82" s="39"/>
      <c r="L82" s="43"/>
    </row>
    <row r="83" spans="2:12" s="1" customFormat="1" ht="16.5" customHeight="1">
      <c r="B83" s="38"/>
      <c r="C83" s="39"/>
      <c r="D83" s="39"/>
      <c r="E83" s="165" t="str">
        <f>E7</f>
        <v>Zámecké náměstí 46, Frýdek-Místek - výměna oken</v>
      </c>
      <c r="F83" s="32"/>
      <c r="G83" s="32"/>
      <c r="H83" s="32"/>
      <c r="I83" s="135"/>
      <c r="J83" s="39"/>
      <c r="K83" s="39"/>
      <c r="L83" s="43"/>
    </row>
    <row r="84" spans="2:12" s="1" customFormat="1" ht="12" customHeight="1">
      <c r="B84" s="38"/>
      <c r="C84" s="32" t="s">
        <v>89</v>
      </c>
      <c r="D84" s="39"/>
      <c r="E84" s="39"/>
      <c r="F84" s="39"/>
      <c r="G84" s="39"/>
      <c r="H84" s="39"/>
      <c r="I84" s="135"/>
      <c r="J84" s="39"/>
      <c r="K84" s="39"/>
      <c r="L84" s="43"/>
    </row>
    <row r="85" spans="2:12" s="1" customFormat="1" ht="16.5" customHeight="1">
      <c r="B85" s="38"/>
      <c r="C85" s="39"/>
      <c r="D85" s="39"/>
      <c r="E85" s="68" t="str">
        <f>E9</f>
        <v>SO02 - Výměna výkladce</v>
      </c>
      <c r="F85" s="39"/>
      <c r="G85" s="39"/>
      <c r="H85" s="39"/>
      <c r="I85" s="135"/>
      <c r="J85" s="39"/>
      <c r="K85" s="39"/>
      <c r="L85" s="43"/>
    </row>
    <row r="86" spans="2:12" s="1" customFormat="1" ht="6.95" customHeight="1">
      <c r="B86" s="38"/>
      <c r="C86" s="39"/>
      <c r="D86" s="39"/>
      <c r="E86" s="39"/>
      <c r="F86" s="39"/>
      <c r="G86" s="39"/>
      <c r="H86" s="39"/>
      <c r="I86" s="135"/>
      <c r="J86" s="39"/>
      <c r="K86" s="39"/>
      <c r="L86" s="43"/>
    </row>
    <row r="87" spans="2:12" s="1" customFormat="1" ht="12" customHeight="1">
      <c r="B87" s="38"/>
      <c r="C87" s="32" t="s">
        <v>21</v>
      </c>
      <c r="D87" s="39"/>
      <c r="E87" s="39"/>
      <c r="F87" s="27" t="str">
        <f>F12</f>
        <v xml:space="preserve"> </v>
      </c>
      <c r="G87" s="39"/>
      <c r="H87" s="39"/>
      <c r="I87" s="138" t="s">
        <v>23</v>
      </c>
      <c r="J87" s="71" t="str">
        <f>IF(J12="","",J12)</f>
        <v>6. 8. 2019</v>
      </c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5"/>
      <c r="J88" s="39"/>
      <c r="K88" s="39"/>
      <c r="L88" s="43"/>
    </row>
    <row r="89" spans="2:12" s="1" customFormat="1" ht="27.9" customHeight="1">
      <c r="B89" s="38"/>
      <c r="C89" s="32" t="s">
        <v>25</v>
      </c>
      <c r="D89" s="39"/>
      <c r="E89" s="39"/>
      <c r="F89" s="27" t="str">
        <f>E15</f>
        <v>Statutární město Frýdek-Místek</v>
      </c>
      <c r="G89" s="39"/>
      <c r="H89" s="39"/>
      <c r="I89" s="138" t="s">
        <v>33</v>
      </c>
      <c r="J89" s="36" t="str">
        <f>E21</f>
        <v>CONSTRUCTUS s.r.o.</v>
      </c>
      <c r="K89" s="39"/>
      <c r="L89" s="43"/>
    </row>
    <row r="90" spans="2:12" s="1" customFormat="1" ht="15.15" customHeight="1">
      <c r="B90" s="38"/>
      <c r="C90" s="32" t="s">
        <v>31</v>
      </c>
      <c r="D90" s="39"/>
      <c r="E90" s="39"/>
      <c r="F90" s="27" t="str">
        <f>IF(E18="","",E18)</f>
        <v>Vyplň údaj</v>
      </c>
      <c r="G90" s="39"/>
      <c r="H90" s="39"/>
      <c r="I90" s="138" t="s">
        <v>38</v>
      </c>
      <c r="J90" s="36" t="str">
        <f>E24</f>
        <v xml:space="preserve"> </v>
      </c>
      <c r="K90" s="39"/>
      <c r="L90" s="43"/>
    </row>
    <row r="91" spans="2:12" s="1" customFormat="1" ht="10.3" customHeight="1">
      <c r="B91" s="38"/>
      <c r="C91" s="39"/>
      <c r="D91" s="39"/>
      <c r="E91" s="39"/>
      <c r="F91" s="39"/>
      <c r="G91" s="39"/>
      <c r="H91" s="39"/>
      <c r="I91" s="135"/>
      <c r="J91" s="39"/>
      <c r="K91" s="39"/>
      <c r="L91" s="43"/>
    </row>
    <row r="92" spans="2:20" s="10" customFormat="1" ht="29.25" customHeight="1">
      <c r="B92" s="185"/>
      <c r="C92" s="186" t="s">
        <v>112</v>
      </c>
      <c r="D92" s="187" t="s">
        <v>60</v>
      </c>
      <c r="E92" s="187" t="s">
        <v>56</v>
      </c>
      <c r="F92" s="187" t="s">
        <v>57</v>
      </c>
      <c r="G92" s="187" t="s">
        <v>113</v>
      </c>
      <c r="H92" s="187" t="s">
        <v>114</v>
      </c>
      <c r="I92" s="188" t="s">
        <v>115</v>
      </c>
      <c r="J92" s="187" t="s">
        <v>93</v>
      </c>
      <c r="K92" s="189" t="s">
        <v>116</v>
      </c>
      <c r="L92" s="190"/>
      <c r="M92" s="91" t="s">
        <v>19</v>
      </c>
      <c r="N92" s="92" t="s">
        <v>45</v>
      </c>
      <c r="O92" s="92" t="s">
        <v>117</v>
      </c>
      <c r="P92" s="92" t="s">
        <v>118</v>
      </c>
      <c r="Q92" s="92" t="s">
        <v>119</v>
      </c>
      <c r="R92" s="92" t="s">
        <v>120</v>
      </c>
      <c r="S92" s="92" t="s">
        <v>121</v>
      </c>
      <c r="T92" s="93" t="s">
        <v>122</v>
      </c>
    </row>
    <row r="93" spans="2:63" s="1" customFormat="1" ht="22.8" customHeight="1">
      <c r="B93" s="38"/>
      <c r="C93" s="98" t="s">
        <v>123</v>
      </c>
      <c r="D93" s="39"/>
      <c r="E93" s="39"/>
      <c r="F93" s="39"/>
      <c r="G93" s="39"/>
      <c r="H93" s="39"/>
      <c r="I93" s="135"/>
      <c r="J93" s="191">
        <f>BK93</f>
        <v>0</v>
      </c>
      <c r="K93" s="39"/>
      <c r="L93" s="43"/>
      <c r="M93" s="94"/>
      <c r="N93" s="95"/>
      <c r="O93" s="95"/>
      <c r="P93" s="192">
        <f>P94+P147+P179</f>
        <v>0</v>
      </c>
      <c r="Q93" s="95"/>
      <c r="R93" s="192">
        <f>R94+R147+R179</f>
        <v>2.9556069900000006</v>
      </c>
      <c r="S93" s="95"/>
      <c r="T93" s="193">
        <f>T94+T147+T179</f>
        <v>0.9462</v>
      </c>
      <c r="AT93" s="17" t="s">
        <v>74</v>
      </c>
      <c r="AU93" s="17" t="s">
        <v>94</v>
      </c>
      <c r="BK93" s="194">
        <f>BK94+BK147+BK179</f>
        <v>0</v>
      </c>
    </row>
    <row r="94" spans="2:63" s="11" customFormat="1" ht="25.9" customHeight="1">
      <c r="B94" s="195"/>
      <c r="C94" s="196"/>
      <c r="D94" s="197" t="s">
        <v>74</v>
      </c>
      <c r="E94" s="198" t="s">
        <v>124</v>
      </c>
      <c r="F94" s="198" t="s">
        <v>125</v>
      </c>
      <c r="G94" s="196"/>
      <c r="H94" s="196"/>
      <c r="I94" s="199"/>
      <c r="J94" s="200">
        <f>BK94</f>
        <v>0</v>
      </c>
      <c r="K94" s="196"/>
      <c r="L94" s="201"/>
      <c r="M94" s="202"/>
      <c r="N94" s="203"/>
      <c r="O94" s="203"/>
      <c r="P94" s="204">
        <f>P95+P101+P117+P131+P144</f>
        <v>0</v>
      </c>
      <c r="Q94" s="203"/>
      <c r="R94" s="204">
        <f>R95+R101+R117+R131+R144</f>
        <v>2.9402752400000005</v>
      </c>
      <c r="S94" s="203"/>
      <c r="T94" s="205">
        <f>T95+T101+T117+T131+T144</f>
        <v>0.8341500000000001</v>
      </c>
      <c r="AR94" s="206" t="s">
        <v>83</v>
      </c>
      <c r="AT94" s="207" t="s">
        <v>74</v>
      </c>
      <c r="AU94" s="207" t="s">
        <v>75</v>
      </c>
      <c r="AY94" s="206" t="s">
        <v>126</v>
      </c>
      <c r="BK94" s="208">
        <f>BK95+BK101+BK117+BK131+BK144</f>
        <v>0</v>
      </c>
    </row>
    <row r="95" spans="2:63" s="11" customFormat="1" ht="22.8" customHeight="1">
      <c r="B95" s="195"/>
      <c r="C95" s="196"/>
      <c r="D95" s="197" t="s">
        <v>74</v>
      </c>
      <c r="E95" s="209" t="s">
        <v>127</v>
      </c>
      <c r="F95" s="209" t="s">
        <v>128</v>
      </c>
      <c r="G95" s="196"/>
      <c r="H95" s="196"/>
      <c r="I95" s="199"/>
      <c r="J95" s="210">
        <f>BK95</f>
        <v>0</v>
      </c>
      <c r="K95" s="196"/>
      <c r="L95" s="201"/>
      <c r="M95" s="202"/>
      <c r="N95" s="203"/>
      <c r="O95" s="203"/>
      <c r="P95" s="204">
        <f>SUM(P96:P100)</f>
        <v>0</v>
      </c>
      <c r="Q95" s="203"/>
      <c r="R95" s="204">
        <f>SUM(R96:R100)</f>
        <v>2.7738474000000006</v>
      </c>
      <c r="S95" s="203"/>
      <c r="T95" s="205">
        <f>SUM(T96:T100)</f>
        <v>0</v>
      </c>
      <c r="AR95" s="206" t="s">
        <v>83</v>
      </c>
      <c r="AT95" s="207" t="s">
        <v>74</v>
      </c>
      <c r="AU95" s="207" t="s">
        <v>83</v>
      </c>
      <c r="AY95" s="206" t="s">
        <v>126</v>
      </c>
      <c r="BK95" s="208">
        <f>SUM(BK96:BK100)</f>
        <v>0</v>
      </c>
    </row>
    <row r="96" spans="2:65" s="1" customFormat="1" ht="16.5" customHeight="1">
      <c r="B96" s="38"/>
      <c r="C96" s="211" t="s">
        <v>83</v>
      </c>
      <c r="D96" s="211" t="s">
        <v>129</v>
      </c>
      <c r="E96" s="212" t="s">
        <v>130</v>
      </c>
      <c r="F96" s="213" t="s">
        <v>131</v>
      </c>
      <c r="G96" s="214" t="s">
        <v>132</v>
      </c>
      <c r="H96" s="215">
        <v>10.38</v>
      </c>
      <c r="I96" s="216"/>
      <c r="J96" s="217">
        <f>ROUND(I96*H96,2)</f>
        <v>0</v>
      </c>
      <c r="K96" s="213" t="s">
        <v>133</v>
      </c>
      <c r="L96" s="43"/>
      <c r="M96" s="218" t="s">
        <v>19</v>
      </c>
      <c r="N96" s="219" t="s">
        <v>47</v>
      </c>
      <c r="O96" s="83"/>
      <c r="P96" s="220">
        <f>O96*H96</f>
        <v>0</v>
      </c>
      <c r="Q96" s="220">
        <v>0.26723</v>
      </c>
      <c r="R96" s="220">
        <f>Q96*H96</f>
        <v>2.7738474000000006</v>
      </c>
      <c r="S96" s="220">
        <v>0</v>
      </c>
      <c r="T96" s="221">
        <f>S96*H96</f>
        <v>0</v>
      </c>
      <c r="AR96" s="222" t="s">
        <v>134</v>
      </c>
      <c r="AT96" s="222" t="s">
        <v>129</v>
      </c>
      <c r="AU96" s="222" t="s">
        <v>135</v>
      </c>
      <c r="AY96" s="17" t="s">
        <v>126</v>
      </c>
      <c r="BE96" s="223">
        <f>IF(N96="základní",J96,0)</f>
        <v>0</v>
      </c>
      <c r="BF96" s="223">
        <f>IF(N96="snížená",J96,0)</f>
        <v>0</v>
      </c>
      <c r="BG96" s="223">
        <f>IF(N96="zákl. přenesená",J96,0)</f>
        <v>0</v>
      </c>
      <c r="BH96" s="223">
        <f>IF(N96="sníž. přenesená",J96,0)</f>
        <v>0</v>
      </c>
      <c r="BI96" s="223">
        <f>IF(N96="nulová",J96,0)</f>
        <v>0</v>
      </c>
      <c r="BJ96" s="17" t="s">
        <v>135</v>
      </c>
      <c r="BK96" s="223">
        <f>ROUND(I96*H96,2)</f>
        <v>0</v>
      </c>
      <c r="BL96" s="17" t="s">
        <v>134</v>
      </c>
      <c r="BM96" s="222" t="s">
        <v>393</v>
      </c>
    </row>
    <row r="97" spans="2:47" s="1" customFormat="1" ht="12">
      <c r="B97" s="38"/>
      <c r="C97" s="39"/>
      <c r="D97" s="224" t="s">
        <v>137</v>
      </c>
      <c r="E97" s="39"/>
      <c r="F97" s="225" t="s">
        <v>138</v>
      </c>
      <c r="G97" s="39"/>
      <c r="H97" s="39"/>
      <c r="I97" s="135"/>
      <c r="J97" s="39"/>
      <c r="K97" s="39"/>
      <c r="L97" s="43"/>
      <c r="M97" s="226"/>
      <c r="N97" s="83"/>
      <c r="O97" s="83"/>
      <c r="P97" s="83"/>
      <c r="Q97" s="83"/>
      <c r="R97" s="83"/>
      <c r="S97" s="83"/>
      <c r="T97" s="84"/>
      <c r="AT97" s="17" t="s">
        <v>137</v>
      </c>
      <c r="AU97" s="17" t="s">
        <v>135</v>
      </c>
    </row>
    <row r="98" spans="2:51" s="12" customFormat="1" ht="12">
      <c r="B98" s="227"/>
      <c r="C98" s="228"/>
      <c r="D98" s="224" t="s">
        <v>139</v>
      </c>
      <c r="E98" s="229" t="s">
        <v>19</v>
      </c>
      <c r="F98" s="230" t="s">
        <v>394</v>
      </c>
      <c r="G98" s="228"/>
      <c r="H98" s="229" t="s">
        <v>19</v>
      </c>
      <c r="I98" s="231"/>
      <c r="J98" s="228"/>
      <c r="K98" s="228"/>
      <c r="L98" s="232"/>
      <c r="M98" s="233"/>
      <c r="N98" s="234"/>
      <c r="O98" s="234"/>
      <c r="P98" s="234"/>
      <c r="Q98" s="234"/>
      <c r="R98" s="234"/>
      <c r="S98" s="234"/>
      <c r="T98" s="235"/>
      <c r="AT98" s="236" t="s">
        <v>139</v>
      </c>
      <c r="AU98" s="236" t="s">
        <v>135</v>
      </c>
      <c r="AV98" s="12" t="s">
        <v>83</v>
      </c>
      <c r="AW98" s="12" t="s">
        <v>37</v>
      </c>
      <c r="AX98" s="12" t="s">
        <v>75</v>
      </c>
      <c r="AY98" s="236" t="s">
        <v>126</v>
      </c>
    </row>
    <row r="99" spans="2:51" s="13" customFormat="1" ht="12">
      <c r="B99" s="237"/>
      <c r="C99" s="238"/>
      <c r="D99" s="224" t="s">
        <v>139</v>
      </c>
      <c r="E99" s="239" t="s">
        <v>19</v>
      </c>
      <c r="F99" s="240" t="s">
        <v>395</v>
      </c>
      <c r="G99" s="238"/>
      <c r="H99" s="241">
        <v>10.38</v>
      </c>
      <c r="I99" s="242"/>
      <c r="J99" s="238"/>
      <c r="K99" s="238"/>
      <c r="L99" s="243"/>
      <c r="M99" s="244"/>
      <c r="N99" s="245"/>
      <c r="O99" s="245"/>
      <c r="P99" s="245"/>
      <c r="Q99" s="245"/>
      <c r="R99" s="245"/>
      <c r="S99" s="245"/>
      <c r="T99" s="246"/>
      <c r="AT99" s="247" t="s">
        <v>139</v>
      </c>
      <c r="AU99" s="247" t="s">
        <v>135</v>
      </c>
      <c r="AV99" s="13" t="s">
        <v>135</v>
      </c>
      <c r="AW99" s="13" t="s">
        <v>37</v>
      </c>
      <c r="AX99" s="13" t="s">
        <v>75</v>
      </c>
      <c r="AY99" s="247" t="s">
        <v>126</v>
      </c>
    </row>
    <row r="100" spans="2:51" s="14" customFormat="1" ht="12">
      <c r="B100" s="248"/>
      <c r="C100" s="249"/>
      <c r="D100" s="224" t="s">
        <v>139</v>
      </c>
      <c r="E100" s="250" t="s">
        <v>19</v>
      </c>
      <c r="F100" s="251" t="s">
        <v>152</v>
      </c>
      <c r="G100" s="249"/>
      <c r="H100" s="252">
        <v>10.38</v>
      </c>
      <c r="I100" s="253"/>
      <c r="J100" s="249"/>
      <c r="K100" s="249"/>
      <c r="L100" s="254"/>
      <c r="M100" s="255"/>
      <c r="N100" s="256"/>
      <c r="O100" s="256"/>
      <c r="P100" s="256"/>
      <c r="Q100" s="256"/>
      <c r="R100" s="256"/>
      <c r="S100" s="256"/>
      <c r="T100" s="257"/>
      <c r="AT100" s="258" t="s">
        <v>139</v>
      </c>
      <c r="AU100" s="258" t="s">
        <v>135</v>
      </c>
      <c r="AV100" s="14" t="s">
        <v>134</v>
      </c>
      <c r="AW100" s="14" t="s">
        <v>37</v>
      </c>
      <c r="AX100" s="14" t="s">
        <v>83</v>
      </c>
      <c r="AY100" s="258" t="s">
        <v>126</v>
      </c>
    </row>
    <row r="101" spans="2:63" s="11" customFormat="1" ht="22.8" customHeight="1">
      <c r="B101" s="195"/>
      <c r="C101" s="196"/>
      <c r="D101" s="197" t="s">
        <v>74</v>
      </c>
      <c r="E101" s="209" t="s">
        <v>153</v>
      </c>
      <c r="F101" s="209" t="s">
        <v>154</v>
      </c>
      <c r="G101" s="196"/>
      <c r="H101" s="196"/>
      <c r="I101" s="199"/>
      <c r="J101" s="210">
        <f>BK101</f>
        <v>0</v>
      </c>
      <c r="K101" s="196"/>
      <c r="L101" s="201"/>
      <c r="M101" s="202"/>
      <c r="N101" s="203"/>
      <c r="O101" s="203"/>
      <c r="P101" s="204">
        <f>SUM(P102:P116)</f>
        <v>0</v>
      </c>
      <c r="Q101" s="203"/>
      <c r="R101" s="204">
        <f>SUM(R102:R116)</f>
        <v>0.16255080000000002</v>
      </c>
      <c r="S101" s="203"/>
      <c r="T101" s="205">
        <f>SUM(T102:T116)</f>
        <v>0</v>
      </c>
      <c r="AR101" s="206" t="s">
        <v>83</v>
      </c>
      <c r="AT101" s="207" t="s">
        <v>74</v>
      </c>
      <c r="AU101" s="207" t="s">
        <v>83</v>
      </c>
      <c r="AY101" s="206" t="s">
        <v>126</v>
      </c>
      <c r="BK101" s="208">
        <f>SUM(BK102:BK116)</f>
        <v>0</v>
      </c>
    </row>
    <row r="102" spans="2:65" s="1" customFormat="1" ht="24" customHeight="1">
      <c r="B102" s="38"/>
      <c r="C102" s="211" t="s">
        <v>135</v>
      </c>
      <c r="D102" s="211" t="s">
        <v>129</v>
      </c>
      <c r="E102" s="212" t="s">
        <v>155</v>
      </c>
      <c r="F102" s="213" t="s">
        <v>156</v>
      </c>
      <c r="G102" s="214" t="s">
        <v>132</v>
      </c>
      <c r="H102" s="215">
        <v>10.38</v>
      </c>
      <c r="I102" s="216"/>
      <c r="J102" s="217">
        <f>ROUND(I102*H102,2)</f>
        <v>0</v>
      </c>
      <c r="K102" s="213" t="s">
        <v>133</v>
      </c>
      <c r="L102" s="43"/>
      <c r="M102" s="218" t="s">
        <v>19</v>
      </c>
      <c r="N102" s="219" t="s">
        <v>47</v>
      </c>
      <c r="O102" s="83"/>
      <c r="P102" s="220">
        <f>O102*H102</f>
        <v>0</v>
      </c>
      <c r="Q102" s="220">
        <v>0.00026</v>
      </c>
      <c r="R102" s="220">
        <f>Q102*H102</f>
        <v>0.0026988</v>
      </c>
      <c r="S102" s="220">
        <v>0</v>
      </c>
      <c r="T102" s="221">
        <f>S102*H102</f>
        <v>0</v>
      </c>
      <c r="AR102" s="222" t="s">
        <v>134</v>
      </c>
      <c r="AT102" s="222" t="s">
        <v>129</v>
      </c>
      <c r="AU102" s="222" t="s">
        <v>135</v>
      </c>
      <c r="AY102" s="17" t="s">
        <v>126</v>
      </c>
      <c r="BE102" s="223">
        <f>IF(N102="základní",J102,0)</f>
        <v>0</v>
      </c>
      <c r="BF102" s="223">
        <f>IF(N102="snížená",J102,0)</f>
        <v>0</v>
      </c>
      <c r="BG102" s="223">
        <f>IF(N102="zákl. přenesená",J102,0)</f>
        <v>0</v>
      </c>
      <c r="BH102" s="223">
        <f>IF(N102="sníž. přenesená",J102,0)</f>
        <v>0</v>
      </c>
      <c r="BI102" s="223">
        <f>IF(N102="nulová",J102,0)</f>
        <v>0</v>
      </c>
      <c r="BJ102" s="17" t="s">
        <v>135</v>
      </c>
      <c r="BK102" s="223">
        <f>ROUND(I102*H102,2)</f>
        <v>0</v>
      </c>
      <c r="BL102" s="17" t="s">
        <v>134</v>
      </c>
      <c r="BM102" s="222" t="s">
        <v>396</v>
      </c>
    </row>
    <row r="103" spans="2:47" s="1" customFormat="1" ht="12">
      <c r="B103" s="38"/>
      <c r="C103" s="39"/>
      <c r="D103" s="224" t="s">
        <v>137</v>
      </c>
      <c r="E103" s="39"/>
      <c r="F103" s="225" t="s">
        <v>158</v>
      </c>
      <c r="G103" s="39"/>
      <c r="H103" s="39"/>
      <c r="I103" s="135"/>
      <c r="J103" s="39"/>
      <c r="K103" s="39"/>
      <c r="L103" s="43"/>
      <c r="M103" s="226"/>
      <c r="N103" s="83"/>
      <c r="O103" s="83"/>
      <c r="P103" s="83"/>
      <c r="Q103" s="83"/>
      <c r="R103" s="83"/>
      <c r="S103" s="83"/>
      <c r="T103" s="84"/>
      <c r="AT103" s="17" t="s">
        <v>137</v>
      </c>
      <c r="AU103" s="17" t="s">
        <v>135</v>
      </c>
    </row>
    <row r="104" spans="2:51" s="12" customFormat="1" ht="12">
      <c r="B104" s="227"/>
      <c r="C104" s="228"/>
      <c r="D104" s="224" t="s">
        <v>139</v>
      </c>
      <c r="E104" s="229" t="s">
        <v>19</v>
      </c>
      <c r="F104" s="230" t="s">
        <v>394</v>
      </c>
      <c r="G104" s="228"/>
      <c r="H104" s="229" t="s">
        <v>19</v>
      </c>
      <c r="I104" s="231"/>
      <c r="J104" s="228"/>
      <c r="K104" s="228"/>
      <c r="L104" s="232"/>
      <c r="M104" s="233"/>
      <c r="N104" s="234"/>
      <c r="O104" s="234"/>
      <c r="P104" s="234"/>
      <c r="Q104" s="234"/>
      <c r="R104" s="234"/>
      <c r="S104" s="234"/>
      <c r="T104" s="235"/>
      <c r="AT104" s="236" t="s">
        <v>139</v>
      </c>
      <c r="AU104" s="236" t="s">
        <v>135</v>
      </c>
      <c r="AV104" s="12" t="s">
        <v>83</v>
      </c>
      <c r="AW104" s="12" t="s">
        <v>37</v>
      </c>
      <c r="AX104" s="12" t="s">
        <v>75</v>
      </c>
      <c r="AY104" s="236" t="s">
        <v>126</v>
      </c>
    </row>
    <row r="105" spans="2:51" s="13" customFormat="1" ht="12">
      <c r="B105" s="237"/>
      <c r="C105" s="238"/>
      <c r="D105" s="224" t="s">
        <v>139</v>
      </c>
      <c r="E105" s="239" t="s">
        <v>19</v>
      </c>
      <c r="F105" s="240" t="s">
        <v>395</v>
      </c>
      <c r="G105" s="238"/>
      <c r="H105" s="241">
        <v>10.38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AT105" s="247" t="s">
        <v>139</v>
      </c>
      <c r="AU105" s="247" t="s">
        <v>135</v>
      </c>
      <c r="AV105" s="13" t="s">
        <v>135</v>
      </c>
      <c r="AW105" s="13" t="s">
        <v>37</v>
      </c>
      <c r="AX105" s="13" t="s">
        <v>75</v>
      </c>
      <c r="AY105" s="247" t="s">
        <v>126</v>
      </c>
    </row>
    <row r="106" spans="2:51" s="14" customFormat="1" ht="12">
      <c r="B106" s="248"/>
      <c r="C106" s="249"/>
      <c r="D106" s="224" t="s">
        <v>139</v>
      </c>
      <c r="E106" s="250" t="s">
        <v>19</v>
      </c>
      <c r="F106" s="251" t="s">
        <v>152</v>
      </c>
      <c r="G106" s="249"/>
      <c r="H106" s="252">
        <v>10.38</v>
      </c>
      <c r="I106" s="253"/>
      <c r="J106" s="249"/>
      <c r="K106" s="249"/>
      <c r="L106" s="254"/>
      <c r="M106" s="255"/>
      <c r="N106" s="256"/>
      <c r="O106" s="256"/>
      <c r="P106" s="256"/>
      <c r="Q106" s="256"/>
      <c r="R106" s="256"/>
      <c r="S106" s="256"/>
      <c r="T106" s="257"/>
      <c r="AT106" s="258" t="s">
        <v>139</v>
      </c>
      <c r="AU106" s="258" t="s">
        <v>135</v>
      </c>
      <c r="AV106" s="14" t="s">
        <v>134</v>
      </c>
      <c r="AW106" s="14" t="s">
        <v>37</v>
      </c>
      <c r="AX106" s="14" t="s">
        <v>83</v>
      </c>
      <c r="AY106" s="258" t="s">
        <v>126</v>
      </c>
    </row>
    <row r="107" spans="2:65" s="1" customFormat="1" ht="24" customHeight="1">
      <c r="B107" s="38"/>
      <c r="C107" s="211" t="s">
        <v>127</v>
      </c>
      <c r="D107" s="211" t="s">
        <v>129</v>
      </c>
      <c r="E107" s="212" t="s">
        <v>159</v>
      </c>
      <c r="F107" s="213" t="s">
        <v>160</v>
      </c>
      <c r="G107" s="214" t="s">
        <v>132</v>
      </c>
      <c r="H107" s="215">
        <v>10.38</v>
      </c>
      <c r="I107" s="216"/>
      <c r="J107" s="217">
        <f>ROUND(I107*H107,2)</f>
        <v>0</v>
      </c>
      <c r="K107" s="213" t="s">
        <v>133</v>
      </c>
      <c r="L107" s="43"/>
      <c r="M107" s="218" t="s">
        <v>19</v>
      </c>
      <c r="N107" s="219" t="s">
        <v>47</v>
      </c>
      <c r="O107" s="83"/>
      <c r="P107" s="220">
        <f>O107*H107</f>
        <v>0</v>
      </c>
      <c r="Q107" s="220">
        <v>0.0154</v>
      </c>
      <c r="R107" s="220">
        <f>Q107*H107</f>
        <v>0.15985200000000002</v>
      </c>
      <c r="S107" s="220">
        <v>0</v>
      </c>
      <c r="T107" s="221">
        <f>S107*H107</f>
        <v>0</v>
      </c>
      <c r="AR107" s="222" t="s">
        <v>134</v>
      </c>
      <c r="AT107" s="222" t="s">
        <v>129</v>
      </c>
      <c r="AU107" s="222" t="s">
        <v>135</v>
      </c>
      <c r="AY107" s="17" t="s">
        <v>126</v>
      </c>
      <c r="BE107" s="223">
        <f>IF(N107="základní",J107,0)</f>
        <v>0</v>
      </c>
      <c r="BF107" s="223">
        <f>IF(N107="snížená",J107,0)</f>
        <v>0</v>
      </c>
      <c r="BG107" s="223">
        <f>IF(N107="zákl. přenesená",J107,0)</f>
        <v>0</v>
      </c>
      <c r="BH107" s="223">
        <f>IF(N107="sníž. přenesená",J107,0)</f>
        <v>0</v>
      </c>
      <c r="BI107" s="223">
        <f>IF(N107="nulová",J107,0)</f>
        <v>0</v>
      </c>
      <c r="BJ107" s="17" t="s">
        <v>135</v>
      </c>
      <c r="BK107" s="223">
        <f>ROUND(I107*H107,2)</f>
        <v>0</v>
      </c>
      <c r="BL107" s="17" t="s">
        <v>134</v>
      </c>
      <c r="BM107" s="222" t="s">
        <v>397</v>
      </c>
    </row>
    <row r="108" spans="2:47" s="1" customFormat="1" ht="12">
      <c r="B108" s="38"/>
      <c r="C108" s="39"/>
      <c r="D108" s="224" t="s">
        <v>137</v>
      </c>
      <c r="E108" s="39"/>
      <c r="F108" s="225" t="s">
        <v>162</v>
      </c>
      <c r="G108" s="39"/>
      <c r="H108" s="39"/>
      <c r="I108" s="135"/>
      <c r="J108" s="39"/>
      <c r="K108" s="39"/>
      <c r="L108" s="43"/>
      <c r="M108" s="226"/>
      <c r="N108" s="83"/>
      <c r="O108" s="83"/>
      <c r="P108" s="83"/>
      <c r="Q108" s="83"/>
      <c r="R108" s="83"/>
      <c r="S108" s="83"/>
      <c r="T108" s="84"/>
      <c r="AT108" s="17" t="s">
        <v>137</v>
      </c>
      <c r="AU108" s="17" t="s">
        <v>135</v>
      </c>
    </row>
    <row r="109" spans="2:65" s="1" customFormat="1" ht="16.5" customHeight="1">
      <c r="B109" s="38"/>
      <c r="C109" s="211" t="s">
        <v>134</v>
      </c>
      <c r="D109" s="211" t="s">
        <v>129</v>
      </c>
      <c r="E109" s="212" t="s">
        <v>163</v>
      </c>
      <c r="F109" s="213" t="s">
        <v>164</v>
      </c>
      <c r="G109" s="214" t="s">
        <v>132</v>
      </c>
      <c r="H109" s="215">
        <v>41.82</v>
      </c>
      <c r="I109" s="216"/>
      <c r="J109" s="217">
        <f>ROUND(I109*H109,2)</f>
        <v>0</v>
      </c>
      <c r="K109" s="213" t="s">
        <v>133</v>
      </c>
      <c r="L109" s="43"/>
      <c r="M109" s="218" t="s">
        <v>19</v>
      </c>
      <c r="N109" s="219" t="s">
        <v>47</v>
      </c>
      <c r="O109" s="83"/>
      <c r="P109" s="220">
        <f>O109*H109</f>
        <v>0</v>
      </c>
      <c r="Q109" s="220">
        <v>0</v>
      </c>
      <c r="R109" s="220">
        <f>Q109*H109</f>
        <v>0</v>
      </c>
      <c r="S109" s="220">
        <v>0</v>
      </c>
      <c r="T109" s="221">
        <f>S109*H109</f>
        <v>0</v>
      </c>
      <c r="AR109" s="222" t="s">
        <v>134</v>
      </c>
      <c r="AT109" s="222" t="s">
        <v>129</v>
      </c>
      <c r="AU109" s="222" t="s">
        <v>135</v>
      </c>
      <c r="AY109" s="17" t="s">
        <v>126</v>
      </c>
      <c r="BE109" s="223">
        <f>IF(N109="základní",J109,0)</f>
        <v>0</v>
      </c>
      <c r="BF109" s="223">
        <f>IF(N109="snížená",J109,0)</f>
        <v>0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17" t="s">
        <v>135</v>
      </c>
      <c r="BK109" s="223">
        <f>ROUND(I109*H109,2)</f>
        <v>0</v>
      </c>
      <c r="BL109" s="17" t="s">
        <v>134</v>
      </c>
      <c r="BM109" s="222" t="s">
        <v>398</v>
      </c>
    </row>
    <row r="110" spans="2:47" s="1" customFormat="1" ht="12">
      <c r="B110" s="38"/>
      <c r="C110" s="39"/>
      <c r="D110" s="224" t="s">
        <v>137</v>
      </c>
      <c r="E110" s="39"/>
      <c r="F110" s="225" t="s">
        <v>166</v>
      </c>
      <c r="G110" s="39"/>
      <c r="H110" s="39"/>
      <c r="I110" s="135"/>
      <c r="J110" s="39"/>
      <c r="K110" s="39"/>
      <c r="L110" s="43"/>
      <c r="M110" s="226"/>
      <c r="N110" s="83"/>
      <c r="O110" s="83"/>
      <c r="P110" s="83"/>
      <c r="Q110" s="83"/>
      <c r="R110" s="83"/>
      <c r="S110" s="83"/>
      <c r="T110" s="84"/>
      <c r="AT110" s="17" t="s">
        <v>137</v>
      </c>
      <c r="AU110" s="17" t="s">
        <v>135</v>
      </c>
    </row>
    <row r="111" spans="2:51" s="13" customFormat="1" ht="12">
      <c r="B111" s="237"/>
      <c r="C111" s="238"/>
      <c r="D111" s="224" t="s">
        <v>139</v>
      </c>
      <c r="E111" s="239" t="s">
        <v>19</v>
      </c>
      <c r="F111" s="240" t="s">
        <v>399</v>
      </c>
      <c r="G111" s="238"/>
      <c r="H111" s="241">
        <v>41.82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AT111" s="247" t="s">
        <v>139</v>
      </c>
      <c r="AU111" s="247" t="s">
        <v>135</v>
      </c>
      <c r="AV111" s="13" t="s">
        <v>135</v>
      </c>
      <c r="AW111" s="13" t="s">
        <v>37</v>
      </c>
      <c r="AX111" s="13" t="s">
        <v>75</v>
      </c>
      <c r="AY111" s="247" t="s">
        <v>126</v>
      </c>
    </row>
    <row r="112" spans="2:51" s="14" customFormat="1" ht="12">
      <c r="B112" s="248"/>
      <c r="C112" s="249"/>
      <c r="D112" s="224" t="s">
        <v>139</v>
      </c>
      <c r="E112" s="250" t="s">
        <v>19</v>
      </c>
      <c r="F112" s="251" t="s">
        <v>152</v>
      </c>
      <c r="G112" s="249"/>
      <c r="H112" s="252">
        <v>41.82</v>
      </c>
      <c r="I112" s="253"/>
      <c r="J112" s="249"/>
      <c r="K112" s="249"/>
      <c r="L112" s="254"/>
      <c r="M112" s="255"/>
      <c r="N112" s="256"/>
      <c r="O112" s="256"/>
      <c r="P112" s="256"/>
      <c r="Q112" s="256"/>
      <c r="R112" s="256"/>
      <c r="S112" s="256"/>
      <c r="T112" s="257"/>
      <c r="AT112" s="258" t="s">
        <v>139</v>
      </c>
      <c r="AU112" s="258" t="s">
        <v>135</v>
      </c>
      <c r="AV112" s="14" t="s">
        <v>134</v>
      </c>
      <c r="AW112" s="14" t="s">
        <v>37</v>
      </c>
      <c r="AX112" s="14" t="s">
        <v>83</v>
      </c>
      <c r="AY112" s="258" t="s">
        <v>126</v>
      </c>
    </row>
    <row r="113" spans="2:65" s="1" customFormat="1" ht="24" customHeight="1">
      <c r="B113" s="38"/>
      <c r="C113" s="211" t="s">
        <v>169</v>
      </c>
      <c r="D113" s="211" t="s">
        <v>129</v>
      </c>
      <c r="E113" s="212" t="s">
        <v>170</v>
      </c>
      <c r="F113" s="213" t="s">
        <v>171</v>
      </c>
      <c r="G113" s="214" t="s">
        <v>132</v>
      </c>
      <c r="H113" s="215">
        <v>17.55</v>
      </c>
      <c r="I113" s="216"/>
      <c r="J113" s="217">
        <f>ROUND(I113*H113,2)</f>
        <v>0</v>
      </c>
      <c r="K113" s="213" t="s">
        <v>133</v>
      </c>
      <c r="L113" s="43"/>
      <c r="M113" s="218" t="s">
        <v>19</v>
      </c>
      <c r="N113" s="219" t="s">
        <v>47</v>
      </c>
      <c r="O113" s="83"/>
      <c r="P113" s="220">
        <f>O113*H113</f>
        <v>0</v>
      </c>
      <c r="Q113" s="220">
        <v>0</v>
      </c>
      <c r="R113" s="220">
        <f>Q113*H113</f>
        <v>0</v>
      </c>
      <c r="S113" s="220">
        <v>0</v>
      </c>
      <c r="T113" s="221">
        <f>S113*H113</f>
        <v>0</v>
      </c>
      <c r="AR113" s="222" t="s">
        <v>134</v>
      </c>
      <c r="AT113" s="222" t="s">
        <v>129</v>
      </c>
      <c r="AU113" s="222" t="s">
        <v>135</v>
      </c>
      <c r="AY113" s="17" t="s">
        <v>126</v>
      </c>
      <c r="BE113" s="223">
        <f>IF(N113="základní",J113,0)</f>
        <v>0</v>
      </c>
      <c r="BF113" s="223">
        <f>IF(N113="snížená",J113,0)</f>
        <v>0</v>
      </c>
      <c r="BG113" s="223">
        <f>IF(N113="zákl. přenesená",J113,0)</f>
        <v>0</v>
      </c>
      <c r="BH113" s="223">
        <f>IF(N113="sníž. přenesená",J113,0)</f>
        <v>0</v>
      </c>
      <c r="BI113" s="223">
        <f>IF(N113="nulová",J113,0)</f>
        <v>0</v>
      </c>
      <c r="BJ113" s="17" t="s">
        <v>135</v>
      </c>
      <c r="BK113" s="223">
        <f>ROUND(I113*H113,2)</f>
        <v>0</v>
      </c>
      <c r="BL113" s="17" t="s">
        <v>134</v>
      </c>
      <c r="BM113" s="222" t="s">
        <v>400</v>
      </c>
    </row>
    <row r="114" spans="2:47" s="1" customFormat="1" ht="12">
      <c r="B114" s="38"/>
      <c r="C114" s="39"/>
      <c r="D114" s="224" t="s">
        <v>137</v>
      </c>
      <c r="E114" s="39"/>
      <c r="F114" s="225" t="s">
        <v>173</v>
      </c>
      <c r="G114" s="39"/>
      <c r="H114" s="39"/>
      <c r="I114" s="135"/>
      <c r="J114" s="39"/>
      <c r="K114" s="39"/>
      <c r="L114" s="43"/>
      <c r="M114" s="226"/>
      <c r="N114" s="83"/>
      <c r="O114" s="83"/>
      <c r="P114" s="83"/>
      <c r="Q114" s="83"/>
      <c r="R114" s="83"/>
      <c r="S114" s="83"/>
      <c r="T114" s="84"/>
      <c r="AT114" s="17" t="s">
        <v>137</v>
      </c>
      <c r="AU114" s="17" t="s">
        <v>135</v>
      </c>
    </row>
    <row r="115" spans="2:51" s="13" customFormat="1" ht="12">
      <c r="B115" s="237"/>
      <c r="C115" s="238"/>
      <c r="D115" s="224" t="s">
        <v>139</v>
      </c>
      <c r="E115" s="239" t="s">
        <v>19</v>
      </c>
      <c r="F115" s="240" t="s">
        <v>401</v>
      </c>
      <c r="G115" s="238"/>
      <c r="H115" s="241">
        <v>17.55</v>
      </c>
      <c r="I115" s="242"/>
      <c r="J115" s="238"/>
      <c r="K115" s="238"/>
      <c r="L115" s="243"/>
      <c r="M115" s="244"/>
      <c r="N115" s="245"/>
      <c r="O115" s="245"/>
      <c r="P115" s="245"/>
      <c r="Q115" s="245"/>
      <c r="R115" s="245"/>
      <c r="S115" s="245"/>
      <c r="T115" s="246"/>
      <c r="AT115" s="247" t="s">
        <v>139</v>
      </c>
      <c r="AU115" s="247" t="s">
        <v>135</v>
      </c>
      <c r="AV115" s="13" t="s">
        <v>135</v>
      </c>
      <c r="AW115" s="13" t="s">
        <v>37</v>
      </c>
      <c r="AX115" s="13" t="s">
        <v>75</v>
      </c>
      <c r="AY115" s="247" t="s">
        <v>126</v>
      </c>
    </row>
    <row r="116" spans="2:51" s="14" customFormat="1" ht="12">
      <c r="B116" s="248"/>
      <c r="C116" s="249"/>
      <c r="D116" s="224" t="s">
        <v>139</v>
      </c>
      <c r="E116" s="250" t="s">
        <v>19</v>
      </c>
      <c r="F116" s="251" t="s">
        <v>152</v>
      </c>
      <c r="G116" s="249"/>
      <c r="H116" s="252">
        <v>17.55</v>
      </c>
      <c r="I116" s="253"/>
      <c r="J116" s="249"/>
      <c r="K116" s="249"/>
      <c r="L116" s="254"/>
      <c r="M116" s="255"/>
      <c r="N116" s="256"/>
      <c r="O116" s="256"/>
      <c r="P116" s="256"/>
      <c r="Q116" s="256"/>
      <c r="R116" s="256"/>
      <c r="S116" s="256"/>
      <c r="T116" s="257"/>
      <c r="AT116" s="258" t="s">
        <v>139</v>
      </c>
      <c r="AU116" s="258" t="s">
        <v>135</v>
      </c>
      <c r="AV116" s="14" t="s">
        <v>134</v>
      </c>
      <c r="AW116" s="14" t="s">
        <v>37</v>
      </c>
      <c r="AX116" s="14" t="s">
        <v>83</v>
      </c>
      <c r="AY116" s="258" t="s">
        <v>126</v>
      </c>
    </row>
    <row r="117" spans="2:63" s="11" customFormat="1" ht="22.8" customHeight="1">
      <c r="B117" s="195"/>
      <c r="C117" s="196"/>
      <c r="D117" s="197" t="s">
        <v>74</v>
      </c>
      <c r="E117" s="209" t="s">
        <v>180</v>
      </c>
      <c r="F117" s="209" t="s">
        <v>181</v>
      </c>
      <c r="G117" s="196"/>
      <c r="H117" s="196"/>
      <c r="I117" s="199"/>
      <c r="J117" s="210">
        <f>BK117</f>
        <v>0</v>
      </c>
      <c r="K117" s="196"/>
      <c r="L117" s="201"/>
      <c r="M117" s="202"/>
      <c r="N117" s="203"/>
      <c r="O117" s="203"/>
      <c r="P117" s="204">
        <f>SUM(P118:P130)</f>
        <v>0</v>
      </c>
      <c r="Q117" s="203"/>
      <c r="R117" s="204">
        <f>SUM(R118:R130)</f>
        <v>0.0038770400000000004</v>
      </c>
      <c r="S117" s="203"/>
      <c r="T117" s="205">
        <f>SUM(T118:T130)</f>
        <v>0.8341500000000001</v>
      </c>
      <c r="AR117" s="206" t="s">
        <v>83</v>
      </c>
      <c r="AT117" s="207" t="s">
        <v>74</v>
      </c>
      <c r="AU117" s="207" t="s">
        <v>83</v>
      </c>
      <c r="AY117" s="206" t="s">
        <v>126</v>
      </c>
      <c r="BK117" s="208">
        <f>SUM(BK118:BK130)</f>
        <v>0</v>
      </c>
    </row>
    <row r="118" spans="2:65" s="1" customFormat="1" ht="24" customHeight="1">
      <c r="B118" s="38"/>
      <c r="C118" s="211" t="s">
        <v>153</v>
      </c>
      <c r="D118" s="211" t="s">
        <v>129</v>
      </c>
      <c r="E118" s="212" t="s">
        <v>182</v>
      </c>
      <c r="F118" s="213" t="s">
        <v>183</v>
      </c>
      <c r="G118" s="214" t="s">
        <v>132</v>
      </c>
      <c r="H118" s="215">
        <v>96.926</v>
      </c>
      <c r="I118" s="216"/>
      <c r="J118" s="217">
        <f>ROUND(I118*H118,2)</f>
        <v>0</v>
      </c>
      <c r="K118" s="213" t="s">
        <v>133</v>
      </c>
      <c r="L118" s="43"/>
      <c r="M118" s="218" t="s">
        <v>19</v>
      </c>
      <c r="N118" s="219" t="s">
        <v>47</v>
      </c>
      <c r="O118" s="83"/>
      <c r="P118" s="220">
        <f>O118*H118</f>
        <v>0</v>
      </c>
      <c r="Q118" s="220">
        <v>4E-05</v>
      </c>
      <c r="R118" s="220">
        <f>Q118*H118</f>
        <v>0.0038770400000000004</v>
      </c>
      <c r="S118" s="220">
        <v>0</v>
      </c>
      <c r="T118" s="221">
        <f>S118*H118</f>
        <v>0</v>
      </c>
      <c r="AR118" s="222" t="s">
        <v>134</v>
      </c>
      <c r="AT118" s="222" t="s">
        <v>129</v>
      </c>
      <c r="AU118" s="222" t="s">
        <v>135</v>
      </c>
      <c r="AY118" s="17" t="s">
        <v>126</v>
      </c>
      <c r="BE118" s="223">
        <f>IF(N118="základní",J118,0)</f>
        <v>0</v>
      </c>
      <c r="BF118" s="223">
        <f>IF(N118="snížená",J118,0)</f>
        <v>0</v>
      </c>
      <c r="BG118" s="223">
        <f>IF(N118="zákl. přenesená",J118,0)</f>
        <v>0</v>
      </c>
      <c r="BH118" s="223">
        <f>IF(N118="sníž. přenesená",J118,0)</f>
        <v>0</v>
      </c>
      <c r="BI118" s="223">
        <f>IF(N118="nulová",J118,0)</f>
        <v>0</v>
      </c>
      <c r="BJ118" s="17" t="s">
        <v>135</v>
      </c>
      <c r="BK118" s="223">
        <f>ROUND(I118*H118,2)</f>
        <v>0</v>
      </c>
      <c r="BL118" s="17" t="s">
        <v>134</v>
      </c>
      <c r="BM118" s="222" t="s">
        <v>402</v>
      </c>
    </row>
    <row r="119" spans="2:47" s="1" customFormat="1" ht="12">
      <c r="B119" s="38"/>
      <c r="C119" s="39"/>
      <c r="D119" s="224" t="s">
        <v>137</v>
      </c>
      <c r="E119" s="39"/>
      <c r="F119" s="225" t="s">
        <v>185</v>
      </c>
      <c r="G119" s="39"/>
      <c r="H119" s="39"/>
      <c r="I119" s="135"/>
      <c r="J119" s="39"/>
      <c r="K119" s="39"/>
      <c r="L119" s="43"/>
      <c r="M119" s="226"/>
      <c r="N119" s="83"/>
      <c r="O119" s="83"/>
      <c r="P119" s="83"/>
      <c r="Q119" s="83"/>
      <c r="R119" s="83"/>
      <c r="S119" s="83"/>
      <c r="T119" s="84"/>
      <c r="AT119" s="17" t="s">
        <v>137</v>
      </c>
      <c r="AU119" s="17" t="s">
        <v>135</v>
      </c>
    </row>
    <row r="120" spans="2:51" s="13" customFormat="1" ht="12">
      <c r="B120" s="237"/>
      <c r="C120" s="238"/>
      <c r="D120" s="224" t="s">
        <v>139</v>
      </c>
      <c r="E120" s="239" t="s">
        <v>19</v>
      </c>
      <c r="F120" s="240" t="s">
        <v>403</v>
      </c>
      <c r="G120" s="238"/>
      <c r="H120" s="241">
        <v>96.926</v>
      </c>
      <c r="I120" s="242"/>
      <c r="J120" s="238"/>
      <c r="K120" s="238"/>
      <c r="L120" s="243"/>
      <c r="M120" s="244"/>
      <c r="N120" s="245"/>
      <c r="O120" s="245"/>
      <c r="P120" s="245"/>
      <c r="Q120" s="245"/>
      <c r="R120" s="245"/>
      <c r="S120" s="245"/>
      <c r="T120" s="246"/>
      <c r="AT120" s="247" t="s">
        <v>139</v>
      </c>
      <c r="AU120" s="247" t="s">
        <v>135</v>
      </c>
      <c r="AV120" s="13" t="s">
        <v>135</v>
      </c>
      <c r="AW120" s="13" t="s">
        <v>37</v>
      </c>
      <c r="AX120" s="13" t="s">
        <v>75</v>
      </c>
      <c r="AY120" s="247" t="s">
        <v>126</v>
      </c>
    </row>
    <row r="121" spans="2:51" s="14" customFormat="1" ht="12">
      <c r="B121" s="248"/>
      <c r="C121" s="249"/>
      <c r="D121" s="224" t="s">
        <v>139</v>
      </c>
      <c r="E121" s="250" t="s">
        <v>19</v>
      </c>
      <c r="F121" s="251" t="s">
        <v>152</v>
      </c>
      <c r="G121" s="249"/>
      <c r="H121" s="252">
        <v>96.926</v>
      </c>
      <c r="I121" s="253"/>
      <c r="J121" s="249"/>
      <c r="K121" s="249"/>
      <c r="L121" s="254"/>
      <c r="M121" s="255"/>
      <c r="N121" s="256"/>
      <c r="O121" s="256"/>
      <c r="P121" s="256"/>
      <c r="Q121" s="256"/>
      <c r="R121" s="256"/>
      <c r="S121" s="256"/>
      <c r="T121" s="257"/>
      <c r="AT121" s="258" t="s">
        <v>139</v>
      </c>
      <c r="AU121" s="258" t="s">
        <v>135</v>
      </c>
      <c r="AV121" s="14" t="s">
        <v>134</v>
      </c>
      <c r="AW121" s="14" t="s">
        <v>37</v>
      </c>
      <c r="AX121" s="14" t="s">
        <v>83</v>
      </c>
      <c r="AY121" s="258" t="s">
        <v>126</v>
      </c>
    </row>
    <row r="122" spans="2:65" s="1" customFormat="1" ht="24" customHeight="1">
      <c r="B122" s="38"/>
      <c r="C122" s="211" t="s">
        <v>188</v>
      </c>
      <c r="D122" s="211" t="s">
        <v>129</v>
      </c>
      <c r="E122" s="212" t="s">
        <v>189</v>
      </c>
      <c r="F122" s="213" t="s">
        <v>190</v>
      </c>
      <c r="G122" s="214" t="s">
        <v>132</v>
      </c>
      <c r="H122" s="215">
        <v>10.38</v>
      </c>
      <c r="I122" s="216"/>
      <c r="J122" s="217">
        <f>ROUND(I122*H122,2)</f>
        <v>0</v>
      </c>
      <c r="K122" s="213" t="s">
        <v>133</v>
      </c>
      <c r="L122" s="43"/>
      <c r="M122" s="218" t="s">
        <v>19</v>
      </c>
      <c r="N122" s="219" t="s">
        <v>47</v>
      </c>
      <c r="O122" s="83"/>
      <c r="P122" s="220">
        <f>O122*H122</f>
        <v>0</v>
      </c>
      <c r="Q122" s="220">
        <v>0</v>
      </c>
      <c r="R122" s="220">
        <f>Q122*H122</f>
        <v>0</v>
      </c>
      <c r="S122" s="220">
        <v>0.055</v>
      </c>
      <c r="T122" s="221">
        <f>S122*H122</f>
        <v>0.5709000000000001</v>
      </c>
      <c r="AR122" s="222" t="s">
        <v>134</v>
      </c>
      <c r="AT122" s="222" t="s">
        <v>129</v>
      </c>
      <c r="AU122" s="222" t="s">
        <v>135</v>
      </c>
      <c r="AY122" s="17" t="s">
        <v>126</v>
      </c>
      <c r="BE122" s="223">
        <f>IF(N122="základní",J122,0)</f>
        <v>0</v>
      </c>
      <c r="BF122" s="223">
        <f>IF(N122="snížená",J122,0)</f>
        <v>0</v>
      </c>
      <c r="BG122" s="223">
        <f>IF(N122="zákl. přenesená",J122,0)</f>
        <v>0</v>
      </c>
      <c r="BH122" s="223">
        <f>IF(N122="sníž. přenesená",J122,0)</f>
        <v>0</v>
      </c>
      <c r="BI122" s="223">
        <f>IF(N122="nulová",J122,0)</f>
        <v>0</v>
      </c>
      <c r="BJ122" s="17" t="s">
        <v>135</v>
      </c>
      <c r="BK122" s="223">
        <f>ROUND(I122*H122,2)</f>
        <v>0</v>
      </c>
      <c r="BL122" s="17" t="s">
        <v>134</v>
      </c>
      <c r="BM122" s="222" t="s">
        <v>404</v>
      </c>
    </row>
    <row r="123" spans="2:47" s="1" customFormat="1" ht="12">
      <c r="B123" s="38"/>
      <c r="C123" s="39"/>
      <c r="D123" s="224" t="s">
        <v>137</v>
      </c>
      <c r="E123" s="39"/>
      <c r="F123" s="225" t="s">
        <v>192</v>
      </c>
      <c r="G123" s="39"/>
      <c r="H123" s="39"/>
      <c r="I123" s="135"/>
      <c r="J123" s="39"/>
      <c r="K123" s="39"/>
      <c r="L123" s="43"/>
      <c r="M123" s="226"/>
      <c r="N123" s="83"/>
      <c r="O123" s="83"/>
      <c r="P123" s="83"/>
      <c r="Q123" s="83"/>
      <c r="R123" s="83"/>
      <c r="S123" s="83"/>
      <c r="T123" s="84"/>
      <c r="AT123" s="17" t="s">
        <v>137</v>
      </c>
      <c r="AU123" s="17" t="s">
        <v>135</v>
      </c>
    </row>
    <row r="124" spans="2:51" s="12" customFormat="1" ht="12">
      <c r="B124" s="227"/>
      <c r="C124" s="228"/>
      <c r="D124" s="224" t="s">
        <v>139</v>
      </c>
      <c r="E124" s="229" t="s">
        <v>19</v>
      </c>
      <c r="F124" s="230" t="s">
        <v>394</v>
      </c>
      <c r="G124" s="228"/>
      <c r="H124" s="229" t="s">
        <v>19</v>
      </c>
      <c r="I124" s="231"/>
      <c r="J124" s="228"/>
      <c r="K124" s="228"/>
      <c r="L124" s="232"/>
      <c r="M124" s="233"/>
      <c r="N124" s="234"/>
      <c r="O124" s="234"/>
      <c r="P124" s="234"/>
      <c r="Q124" s="234"/>
      <c r="R124" s="234"/>
      <c r="S124" s="234"/>
      <c r="T124" s="235"/>
      <c r="AT124" s="236" t="s">
        <v>139</v>
      </c>
      <c r="AU124" s="236" t="s">
        <v>135</v>
      </c>
      <c r="AV124" s="12" t="s">
        <v>83</v>
      </c>
      <c r="AW124" s="12" t="s">
        <v>37</v>
      </c>
      <c r="AX124" s="12" t="s">
        <v>75</v>
      </c>
      <c r="AY124" s="236" t="s">
        <v>126</v>
      </c>
    </row>
    <row r="125" spans="2:51" s="13" customFormat="1" ht="12">
      <c r="B125" s="237"/>
      <c r="C125" s="238"/>
      <c r="D125" s="224" t="s">
        <v>139</v>
      </c>
      <c r="E125" s="239" t="s">
        <v>19</v>
      </c>
      <c r="F125" s="240" t="s">
        <v>395</v>
      </c>
      <c r="G125" s="238"/>
      <c r="H125" s="241">
        <v>10.38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AT125" s="247" t="s">
        <v>139</v>
      </c>
      <c r="AU125" s="247" t="s">
        <v>135</v>
      </c>
      <c r="AV125" s="13" t="s">
        <v>135</v>
      </c>
      <c r="AW125" s="13" t="s">
        <v>37</v>
      </c>
      <c r="AX125" s="13" t="s">
        <v>75</v>
      </c>
      <c r="AY125" s="247" t="s">
        <v>126</v>
      </c>
    </row>
    <row r="126" spans="2:51" s="14" customFormat="1" ht="12">
      <c r="B126" s="248"/>
      <c r="C126" s="249"/>
      <c r="D126" s="224" t="s">
        <v>139</v>
      </c>
      <c r="E126" s="250" t="s">
        <v>19</v>
      </c>
      <c r="F126" s="251" t="s">
        <v>152</v>
      </c>
      <c r="G126" s="249"/>
      <c r="H126" s="252">
        <v>10.38</v>
      </c>
      <c r="I126" s="253"/>
      <c r="J126" s="249"/>
      <c r="K126" s="249"/>
      <c r="L126" s="254"/>
      <c r="M126" s="255"/>
      <c r="N126" s="256"/>
      <c r="O126" s="256"/>
      <c r="P126" s="256"/>
      <c r="Q126" s="256"/>
      <c r="R126" s="256"/>
      <c r="S126" s="256"/>
      <c r="T126" s="257"/>
      <c r="AT126" s="258" t="s">
        <v>139</v>
      </c>
      <c r="AU126" s="258" t="s">
        <v>135</v>
      </c>
      <c r="AV126" s="14" t="s">
        <v>134</v>
      </c>
      <c r="AW126" s="14" t="s">
        <v>37</v>
      </c>
      <c r="AX126" s="14" t="s">
        <v>83</v>
      </c>
      <c r="AY126" s="258" t="s">
        <v>126</v>
      </c>
    </row>
    <row r="127" spans="2:65" s="1" customFormat="1" ht="24" customHeight="1">
      <c r="B127" s="38"/>
      <c r="C127" s="211" t="s">
        <v>193</v>
      </c>
      <c r="D127" s="211" t="s">
        <v>129</v>
      </c>
      <c r="E127" s="212" t="s">
        <v>405</v>
      </c>
      <c r="F127" s="213" t="s">
        <v>406</v>
      </c>
      <c r="G127" s="214" t="s">
        <v>132</v>
      </c>
      <c r="H127" s="215">
        <v>17.55</v>
      </c>
      <c r="I127" s="216"/>
      <c r="J127" s="217">
        <f>ROUND(I127*H127,2)</f>
        <v>0</v>
      </c>
      <c r="K127" s="213" t="s">
        <v>133</v>
      </c>
      <c r="L127" s="43"/>
      <c r="M127" s="218" t="s">
        <v>19</v>
      </c>
      <c r="N127" s="219" t="s">
        <v>47</v>
      </c>
      <c r="O127" s="83"/>
      <c r="P127" s="220">
        <f>O127*H127</f>
        <v>0</v>
      </c>
      <c r="Q127" s="220">
        <v>0</v>
      </c>
      <c r="R127" s="220">
        <f>Q127*H127</f>
        <v>0</v>
      </c>
      <c r="S127" s="220">
        <v>0.015</v>
      </c>
      <c r="T127" s="221">
        <f>S127*H127</f>
        <v>0.26325</v>
      </c>
      <c r="AR127" s="222" t="s">
        <v>134</v>
      </c>
      <c r="AT127" s="222" t="s">
        <v>129</v>
      </c>
      <c r="AU127" s="222" t="s">
        <v>135</v>
      </c>
      <c r="AY127" s="17" t="s">
        <v>126</v>
      </c>
      <c r="BE127" s="223">
        <f>IF(N127="základní",J127,0)</f>
        <v>0</v>
      </c>
      <c r="BF127" s="223">
        <f>IF(N127="snížená",J127,0)</f>
        <v>0</v>
      </c>
      <c r="BG127" s="223">
        <f>IF(N127="zákl. přenesená",J127,0)</f>
        <v>0</v>
      </c>
      <c r="BH127" s="223">
        <f>IF(N127="sníž. přenesená",J127,0)</f>
        <v>0</v>
      </c>
      <c r="BI127" s="223">
        <f>IF(N127="nulová",J127,0)</f>
        <v>0</v>
      </c>
      <c r="BJ127" s="17" t="s">
        <v>135</v>
      </c>
      <c r="BK127" s="223">
        <f>ROUND(I127*H127,2)</f>
        <v>0</v>
      </c>
      <c r="BL127" s="17" t="s">
        <v>134</v>
      </c>
      <c r="BM127" s="222" t="s">
        <v>407</v>
      </c>
    </row>
    <row r="128" spans="2:47" s="1" customFormat="1" ht="12">
      <c r="B128" s="38"/>
      <c r="C128" s="39"/>
      <c r="D128" s="224" t="s">
        <v>137</v>
      </c>
      <c r="E128" s="39"/>
      <c r="F128" s="225" t="s">
        <v>408</v>
      </c>
      <c r="G128" s="39"/>
      <c r="H128" s="39"/>
      <c r="I128" s="135"/>
      <c r="J128" s="39"/>
      <c r="K128" s="39"/>
      <c r="L128" s="43"/>
      <c r="M128" s="226"/>
      <c r="N128" s="83"/>
      <c r="O128" s="83"/>
      <c r="P128" s="83"/>
      <c r="Q128" s="83"/>
      <c r="R128" s="83"/>
      <c r="S128" s="83"/>
      <c r="T128" s="84"/>
      <c r="AT128" s="17" t="s">
        <v>137</v>
      </c>
      <c r="AU128" s="17" t="s">
        <v>135</v>
      </c>
    </row>
    <row r="129" spans="2:51" s="12" customFormat="1" ht="12">
      <c r="B129" s="227"/>
      <c r="C129" s="228"/>
      <c r="D129" s="224" t="s">
        <v>139</v>
      </c>
      <c r="E129" s="229" t="s">
        <v>19</v>
      </c>
      <c r="F129" s="230" t="s">
        <v>394</v>
      </c>
      <c r="G129" s="228"/>
      <c r="H129" s="229" t="s">
        <v>19</v>
      </c>
      <c r="I129" s="231"/>
      <c r="J129" s="228"/>
      <c r="K129" s="228"/>
      <c r="L129" s="232"/>
      <c r="M129" s="233"/>
      <c r="N129" s="234"/>
      <c r="O129" s="234"/>
      <c r="P129" s="234"/>
      <c r="Q129" s="234"/>
      <c r="R129" s="234"/>
      <c r="S129" s="234"/>
      <c r="T129" s="235"/>
      <c r="AT129" s="236" t="s">
        <v>139</v>
      </c>
      <c r="AU129" s="236" t="s">
        <v>135</v>
      </c>
      <c r="AV129" s="12" t="s">
        <v>83</v>
      </c>
      <c r="AW129" s="12" t="s">
        <v>37</v>
      </c>
      <c r="AX129" s="12" t="s">
        <v>75</v>
      </c>
      <c r="AY129" s="236" t="s">
        <v>126</v>
      </c>
    </row>
    <row r="130" spans="2:51" s="13" customFormat="1" ht="12">
      <c r="B130" s="237"/>
      <c r="C130" s="238"/>
      <c r="D130" s="224" t="s">
        <v>139</v>
      </c>
      <c r="E130" s="239" t="s">
        <v>19</v>
      </c>
      <c r="F130" s="240" t="s">
        <v>409</v>
      </c>
      <c r="G130" s="238"/>
      <c r="H130" s="241">
        <v>17.55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AT130" s="247" t="s">
        <v>139</v>
      </c>
      <c r="AU130" s="247" t="s">
        <v>135</v>
      </c>
      <c r="AV130" s="13" t="s">
        <v>135</v>
      </c>
      <c r="AW130" s="13" t="s">
        <v>37</v>
      </c>
      <c r="AX130" s="13" t="s">
        <v>83</v>
      </c>
      <c r="AY130" s="247" t="s">
        <v>126</v>
      </c>
    </row>
    <row r="131" spans="2:63" s="11" customFormat="1" ht="22.8" customHeight="1">
      <c r="B131" s="195"/>
      <c r="C131" s="196"/>
      <c r="D131" s="197" t="s">
        <v>74</v>
      </c>
      <c r="E131" s="209" t="s">
        <v>202</v>
      </c>
      <c r="F131" s="209" t="s">
        <v>203</v>
      </c>
      <c r="G131" s="196"/>
      <c r="H131" s="196"/>
      <c r="I131" s="199"/>
      <c r="J131" s="210">
        <f>BK131</f>
        <v>0</v>
      </c>
      <c r="K131" s="196"/>
      <c r="L131" s="201"/>
      <c r="M131" s="202"/>
      <c r="N131" s="203"/>
      <c r="O131" s="203"/>
      <c r="P131" s="204">
        <f>SUM(P132:P143)</f>
        <v>0</v>
      </c>
      <c r="Q131" s="203"/>
      <c r="R131" s="204">
        <f>SUM(R132:R143)</f>
        <v>0</v>
      </c>
      <c r="S131" s="203"/>
      <c r="T131" s="205">
        <f>SUM(T132:T143)</f>
        <v>0</v>
      </c>
      <c r="AR131" s="206" t="s">
        <v>83</v>
      </c>
      <c r="AT131" s="207" t="s">
        <v>74</v>
      </c>
      <c r="AU131" s="207" t="s">
        <v>83</v>
      </c>
      <c r="AY131" s="206" t="s">
        <v>126</v>
      </c>
      <c r="BK131" s="208">
        <f>SUM(BK132:BK143)</f>
        <v>0</v>
      </c>
    </row>
    <row r="132" spans="2:65" s="1" customFormat="1" ht="24" customHeight="1">
      <c r="B132" s="38"/>
      <c r="C132" s="211" t="s">
        <v>180</v>
      </c>
      <c r="D132" s="211" t="s">
        <v>129</v>
      </c>
      <c r="E132" s="212" t="s">
        <v>410</v>
      </c>
      <c r="F132" s="213" t="s">
        <v>411</v>
      </c>
      <c r="G132" s="214" t="s">
        <v>207</v>
      </c>
      <c r="H132" s="215">
        <v>0.946</v>
      </c>
      <c r="I132" s="216"/>
      <c r="J132" s="217">
        <f>ROUND(I132*H132,2)</f>
        <v>0</v>
      </c>
      <c r="K132" s="213" t="s">
        <v>133</v>
      </c>
      <c r="L132" s="43"/>
      <c r="M132" s="218" t="s">
        <v>19</v>
      </c>
      <c r="N132" s="219" t="s">
        <v>47</v>
      </c>
      <c r="O132" s="83"/>
      <c r="P132" s="220">
        <f>O132*H132</f>
        <v>0</v>
      </c>
      <c r="Q132" s="220">
        <v>0</v>
      </c>
      <c r="R132" s="220">
        <f>Q132*H132</f>
        <v>0</v>
      </c>
      <c r="S132" s="220">
        <v>0</v>
      </c>
      <c r="T132" s="221">
        <f>S132*H132</f>
        <v>0</v>
      </c>
      <c r="AR132" s="222" t="s">
        <v>134</v>
      </c>
      <c r="AT132" s="222" t="s">
        <v>129</v>
      </c>
      <c r="AU132" s="222" t="s">
        <v>135</v>
      </c>
      <c r="AY132" s="17" t="s">
        <v>126</v>
      </c>
      <c r="BE132" s="223">
        <f>IF(N132="základní",J132,0)</f>
        <v>0</v>
      </c>
      <c r="BF132" s="223">
        <f>IF(N132="snížená",J132,0)</f>
        <v>0</v>
      </c>
      <c r="BG132" s="223">
        <f>IF(N132="zákl. přenesená",J132,0)</f>
        <v>0</v>
      </c>
      <c r="BH132" s="223">
        <f>IF(N132="sníž. přenesená",J132,0)</f>
        <v>0</v>
      </c>
      <c r="BI132" s="223">
        <f>IF(N132="nulová",J132,0)</f>
        <v>0</v>
      </c>
      <c r="BJ132" s="17" t="s">
        <v>135</v>
      </c>
      <c r="BK132" s="223">
        <f>ROUND(I132*H132,2)</f>
        <v>0</v>
      </c>
      <c r="BL132" s="17" t="s">
        <v>134</v>
      </c>
      <c r="BM132" s="222" t="s">
        <v>412</v>
      </c>
    </row>
    <row r="133" spans="2:47" s="1" customFormat="1" ht="12">
      <c r="B133" s="38"/>
      <c r="C133" s="39"/>
      <c r="D133" s="224" t="s">
        <v>137</v>
      </c>
      <c r="E133" s="39"/>
      <c r="F133" s="225" t="s">
        <v>413</v>
      </c>
      <c r="G133" s="39"/>
      <c r="H133" s="39"/>
      <c r="I133" s="135"/>
      <c r="J133" s="39"/>
      <c r="K133" s="39"/>
      <c r="L133" s="43"/>
      <c r="M133" s="226"/>
      <c r="N133" s="83"/>
      <c r="O133" s="83"/>
      <c r="P133" s="83"/>
      <c r="Q133" s="83"/>
      <c r="R133" s="83"/>
      <c r="S133" s="83"/>
      <c r="T133" s="84"/>
      <c r="AT133" s="17" t="s">
        <v>137</v>
      </c>
      <c r="AU133" s="17" t="s">
        <v>135</v>
      </c>
    </row>
    <row r="134" spans="2:65" s="1" customFormat="1" ht="24" customHeight="1">
      <c r="B134" s="38"/>
      <c r="C134" s="211" t="s">
        <v>204</v>
      </c>
      <c r="D134" s="211" t="s">
        <v>129</v>
      </c>
      <c r="E134" s="212" t="s">
        <v>211</v>
      </c>
      <c r="F134" s="213" t="s">
        <v>212</v>
      </c>
      <c r="G134" s="214" t="s">
        <v>207</v>
      </c>
      <c r="H134" s="215">
        <v>0.946</v>
      </c>
      <c r="I134" s="216"/>
      <c r="J134" s="217">
        <f>ROUND(I134*H134,2)</f>
        <v>0</v>
      </c>
      <c r="K134" s="213" t="s">
        <v>133</v>
      </c>
      <c r="L134" s="43"/>
      <c r="M134" s="218" t="s">
        <v>19</v>
      </c>
      <c r="N134" s="219" t="s">
        <v>47</v>
      </c>
      <c r="O134" s="83"/>
      <c r="P134" s="220">
        <f>O134*H134</f>
        <v>0</v>
      </c>
      <c r="Q134" s="220">
        <v>0</v>
      </c>
      <c r="R134" s="220">
        <f>Q134*H134</f>
        <v>0</v>
      </c>
      <c r="S134" s="220">
        <v>0</v>
      </c>
      <c r="T134" s="221">
        <f>S134*H134</f>
        <v>0</v>
      </c>
      <c r="AR134" s="222" t="s">
        <v>134</v>
      </c>
      <c r="AT134" s="222" t="s">
        <v>129</v>
      </c>
      <c r="AU134" s="222" t="s">
        <v>135</v>
      </c>
      <c r="AY134" s="17" t="s">
        <v>126</v>
      </c>
      <c r="BE134" s="223">
        <f>IF(N134="základní",J134,0)</f>
        <v>0</v>
      </c>
      <c r="BF134" s="223">
        <f>IF(N134="snížená",J134,0)</f>
        <v>0</v>
      </c>
      <c r="BG134" s="223">
        <f>IF(N134="zákl. přenesená",J134,0)</f>
        <v>0</v>
      </c>
      <c r="BH134" s="223">
        <f>IF(N134="sníž. přenesená",J134,0)</f>
        <v>0</v>
      </c>
      <c r="BI134" s="223">
        <f>IF(N134="nulová",J134,0)</f>
        <v>0</v>
      </c>
      <c r="BJ134" s="17" t="s">
        <v>135</v>
      </c>
      <c r="BK134" s="223">
        <f>ROUND(I134*H134,2)</f>
        <v>0</v>
      </c>
      <c r="BL134" s="17" t="s">
        <v>134</v>
      </c>
      <c r="BM134" s="222" t="s">
        <v>414</v>
      </c>
    </row>
    <row r="135" spans="2:47" s="1" customFormat="1" ht="12">
      <c r="B135" s="38"/>
      <c r="C135" s="39"/>
      <c r="D135" s="224" t="s">
        <v>137</v>
      </c>
      <c r="E135" s="39"/>
      <c r="F135" s="225" t="s">
        <v>214</v>
      </c>
      <c r="G135" s="39"/>
      <c r="H135" s="39"/>
      <c r="I135" s="135"/>
      <c r="J135" s="39"/>
      <c r="K135" s="39"/>
      <c r="L135" s="43"/>
      <c r="M135" s="226"/>
      <c r="N135" s="83"/>
      <c r="O135" s="83"/>
      <c r="P135" s="83"/>
      <c r="Q135" s="83"/>
      <c r="R135" s="83"/>
      <c r="S135" s="83"/>
      <c r="T135" s="84"/>
      <c r="AT135" s="17" t="s">
        <v>137</v>
      </c>
      <c r="AU135" s="17" t="s">
        <v>135</v>
      </c>
    </row>
    <row r="136" spans="2:65" s="1" customFormat="1" ht="24" customHeight="1">
      <c r="B136" s="38"/>
      <c r="C136" s="211" t="s">
        <v>210</v>
      </c>
      <c r="D136" s="211" t="s">
        <v>129</v>
      </c>
      <c r="E136" s="212" t="s">
        <v>216</v>
      </c>
      <c r="F136" s="213" t="s">
        <v>217</v>
      </c>
      <c r="G136" s="214" t="s">
        <v>207</v>
      </c>
      <c r="H136" s="215">
        <v>0.946</v>
      </c>
      <c r="I136" s="216"/>
      <c r="J136" s="217">
        <f>ROUND(I136*H136,2)</f>
        <v>0</v>
      </c>
      <c r="K136" s="213" t="s">
        <v>133</v>
      </c>
      <c r="L136" s="43"/>
      <c r="M136" s="218" t="s">
        <v>19</v>
      </c>
      <c r="N136" s="219" t="s">
        <v>47</v>
      </c>
      <c r="O136" s="83"/>
      <c r="P136" s="220">
        <f>O136*H136</f>
        <v>0</v>
      </c>
      <c r="Q136" s="220">
        <v>0</v>
      </c>
      <c r="R136" s="220">
        <f>Q136*H136</f>
        <v>0</v>
      </c>
      <c r="S136" s="220">
        <v>0</v>
      </c>
      <c r="T136" s="221">
        <f>S136*H136</f>
        <v>0</v>
      </c>
      <c r="AR136" s="222" t="s">
        <v>134</v>
      </c>
      <c r="AT136" s="222" t="s">
        <v>129</v>
      </c>
      <c r="AU136" s="222" t="s">
        <v>135</v>
      </c>
      <c r="AY136" s="17" t="s">
        <v>126</v>
      </c>
      <c r="BE136" s="223">
        <f>IF(N136="základní",J136,0)</f>
        <v>0</v>
      </c>
      <c r="BF136" s="223">
        <f>IF(N136="snížená",J136,0)</f>
        <v>0</v>
      </c>
      <c r="BG136" s="223">
        <f>IF(N136="zákl. přenesená",J136,0)</f>
        <v>0</v>
      </c>
      <c r="BH136" s="223">
        <f>IF(N136="sníž. přenesená",J136,0)</f>
        <v>0</v>
      </c>
      <c r="BI136" s="223">
        <f>IF(N136="nulová",J136,0)</f>
        <v>0</v>
      </c>
      <c r="BJ136" s="17" t="s">
        <v>135</v>
      </c>
      <c r="BK136" s="223">
        <f>ROUND(I136*H136,2)</f>
        <v>0</v>
      </c>
      <c r="BL136" s="17" t="s">
        <v>134</v>
      </c>
      <c r="BM136" s="222" t="s">
        <v>415</v>
      </c>
    </row>
    <row r="137" spans="2:47" s="1" customFormat="1" ht="12">
      <c r="B137" s="38"/>
      <c r="C137" s="39"/>
      <c r="D137" s="224" t="s">
        <v>137</v>
      </c>
      <c r="E137" s="39"/>
      <c r="F137" s="225" t="s">
        <v>219</v>
      </c>
      <c r="G137" s="39"/>
      <c r="H137" s="39"/>
      <c r="I137" s="135"/>
      <c r="J137" s="39"/>
      <c r="K137" s="39"/>
      <c r="L137" s="43"/>
      <c r="M137" s="226"/>
      <c r="N137" s="83"/>
      <c r="O137" s="83"/>
      <c r="P137" s="83"/>
      <c r="Q137" s="83"/>
      <c r="R137" s="83"/>
      <c r="S137" s="83"/>
      <c r="T137" s="84"/>
      <c r="AT137" s="17" t="s">
        <v>137</v>
      </c>
      <c r="AU137" s="17" t="s">
        <v>135</v>
      </c>
    </row>
    <row r="138" spans="2:65" s="1" customFormat="1" ht="24" customHeight="1">
      <c r="B138" s="38"/>
      <c r="C138" s="211" t="s">
        <v>215</v>
      </c>
      <c r="D138" s="211" t="s">
        <v>129</v>
      </c>
      <c r="E138" s="212" t="s">
        <v>221</v>
      </c>
      <c r="F138" s="213" t="s">
        <v>222</v>
      </c>
      <c r="G138" s="214" t="s">
        <v>207</v>
      </c>
      <c r="H138" s="215">
        <v>0.112</v>
      </c>
      <c r="I138" s="216"/>
      <c r="J138" s="217">
        <f>ROUND(I138*H138,2)</f>
        <v>0</v>
      </c>
      <c r="K138" s="213" t="s">
        <v>133</v>
      </c>
      <c r="L138" s="43"/>
      <c r="M138" s="218" t="s">
        <v>19</v>
      </c>
      <c r="N138" s="219" t="s">
        <v>47</v>
      </c>
      <c r="O138" s="83"/>
      <c r="P138" s="220">
        <f>O138*H138</f>
        <v>0</v>
      </c>
      <c r="Q138" s="220">
        <v>0</v>
      </c>
      <c r="R138" s="220">
        <f>Q138*H138</f>
        <v>0</v>
      </c>
      <c r="S138" s="220">
        <v>0</v>
      </c>
      <c r="T138" s="221">
        <f>S138*H138</f>
        <v>0</v>
      </c>
      <c r="AR138" s="222" t="s">
        <v>134</v>
      </c>
      <c r="AT138" s="222" t="s">
        <v>129</v>
      </c>
      <c r="AU138" s="222" t="s">
        <v>135</v>
      </c>
      <c r="AY138" s="17" t="s">
        <v>126</v>
      </c>
      <c r="BE138" s="223">
        <f>IF(N138="základní",J138,0)</f>
        <v>0</v>
      </c>
      <c r="BF138" s="223">
        <f>IF(N138="snížená",J138,0)</f>
        <v>0</v>
      </c>
      <c r="BG138" s="223">
        <f>IF(N138="zákl. přenesená",J138,0)</f>
        <v>0</v>
      </c>
      <c r="BH138" s="223">
        <f>IF(N138="sníž. přenesená",J138,0)</f>
        <v>0</v>
      </c>
      <c r="BI138" s="223">
        <f>IF(N138="nulová",J138,0)</f>
        <v>0</v>
      </c>
      <c r="BJ138" s="17" t="s">
        <v>135</v>
      </c>
      <c r="BK138" s="223">
        <f>ROUND(I138*H138,2)</f>
        <v>0</v>
      </c>
      <c r="BL138" s="17" t="s">
        <v>134</v>
      </c>
      <c r="BM138" s="222" t="s">
        <v>416</v>
      </c>
    </row>
    <row r="139" spans="2:47" s="1" customFormat="1" ht="12">
      <c r="B139" s="38"/>
      <c r="C139" s="39"/>
      <c r="D139" s="224" t="s">
        <v>137</v>
      </c>
      <c r="E139" s="39"/>
      <c r="F139" s="225" t="s">
        <v>224</v>
      </c>
      <c r="G139" s="39"/>
      <c r="H139" s="39"/>
      <c r="I139" s="135"/>
      <c r="J139" s="39"/>
      <c r="K139" s="39"/>
      <c r="L139" s="43"/>
      <c r="M139" s="226"/>
      <c r="N139" s="83"/>
      <c r="O139" s="83"/>
      <c r="P139" s="83"/>
      <c r="Q139" s="83"/>
      <c r="R139" s="83"/>
      <c r="S139" s="83"/>
      <c r="T139" s="84"/>
      <c r="AT139" s="17" t="s">
        <v>137</v>
      </c>
      <c r="AU139" s="17" t="s">
        <v>135</v>
      </c>
    </row>
    <row r="140" spans="2:65" s="1" customFormat="1" ht="24" customHeight="1">
      <c r="B140" s="38"/>
      <c r="C140" s="211" t="s">
        <v>220</v>
      </c>
      <c r="D140" s="211" t="s">
        <v>129</v>
      </c>
      <c r="E140" s="212" t="s">
        <v>226</v>
      </c>
      <c r="F140" s="213" t="s">
        <v>227</v>
      </c>
      <c r="G140" s="214" t="s">
        <v>207</v>
      </c>
      <c r="H140" s="215">
        <v>0.263</v>
      </c>
      <c r="I140" s="216"/>
      <c r="J140" s="217">
        <f>ROUND(I140*H140,2)</f>
        <v>0</v>
      </c>
      <c r="K140" s="213" t="s">
        <v>133</v>
      </c>
      <c r="L140" s="43"/>
      <c r="M140" s="218" t="s">
        <v>19</v>
      </c>
      <c r="N140" s="219" t="s">
        <v>47</v>
      </c>
      <c r="O140" s="83"/>
      <c r="P140" s="220">
        <f>O140*H140</f>
        <v>0</v>
      </c>
      <c r="Q140" s="220">
        <v>0</v>
      </c>
      <c r="R140" s="220">
        <f>Q140*H140</f>
        <v>0</v>
      </c>
      <c r="S140" s="220">
        <v>0</v>
      </c>
      <c r="T140" s="221">
        <f>S140*H140</f>
        <v>0</v>
      </c>
      <c r="AR140" s="222" t="s">
        <v>134</v>
      </c>
      <c r="AT140" s="222" t="s">
        <v>129</v>
      </c>
      <c r="AU140" s="222" t="s">
        <v>135</v>
      </c>
      <c r="AY140" s="17" t="s">
        <v>126</v>
      </c>
      <c r="BE140" s="223">
        <f>IF(N140="základní",J140,0)</f>
        <v>0</v>
      </c>
      <c r="BF140" s="223">
        <f>IF(N140="snížená",J140,0)</f>
        <v>0</v>
      </c>
      <c r="BG140" s="223">
        <f>IF(N140="zákl. přenesená",J140,0)</f>
        <v>0</v>
      </c>
      <c r="BH140" s="223">
        <f>IF(N140="sníž. přenesená",J140,0)</f>
        <v>0</v>
      </c>
      <c r="BI140" s="223">
        <f>IF(N140="nulová",J140,0)</f>
        <v>0</v>
      </c>
      <c r="BJ140" s="17" t="s">
        <v>135</v>
      </c>
      <c r="BK140" s="223">
        <f>ROUND(I140*H140,2)</f>
        <v>0</v>
      </c>
      <c r="BL140" s="17" t="s">
        <v>134</v>
      </c>
      <c r="BM140" s="222" t="s">
        <v>417</v>
      </c>
    </row>
    <row r="141" spans="2:47" s="1" customFormat="1" ht="12">
      <c r="B141" s="38"/>
      <c r="C141" s="39"/>
      <c r="D141" s="224" t="s">
        <v>137</v>
      </c>
      <c r="E141" s="39"/>
      <c r="F141" s="225" t="s">
        <v>229</v>
      </c>
      <c r="G141" s="39"/>
      <c r="H141" s="39"/>
      <c r="I141" s="135"/>
      <c r="J141" s="39"/>
      <c r="K141" s="39"/>
      <c r="L141" s="43"/>
      <c r="M141" s="226"/>
      <c r="N141" s="83"/>
      <c r="O141" s="83"/>
      <c r="P141" s="83"/>
      <c r="Q141" s="83"/>
      <c r="R141" s="83"/>
      <c r="S141" s="83"/>
      <c r="T141" s="84"/>
      <c r="AT141" s="17" t="s">
        <v>137</v>
      </c>
      <c r="AU141" s="17" t="s">
        <v>135</v>
      </c>
    </row>
    <row r="142" spans="2:65" s="1" customFormat="1" ht="24" customHeight="1">
      <c r="B142" s="38"/>
      <c r="C142" s="211" t="s">
        <v>225</v>
      </c>
      <c r="D142" s="211" t="s">
        <v>129</v>
      </c>
      <c r="E142" s="212" t="s">
        <v>230</v>
      </c>
      <c r="F142" s="213" t="s">
        <v>231</v>
      </c>
      <c r="G142" s="214" t="s">
        <v>207</v>
      </c>
      <c r="H142" s="215">
        <v>0.571</v>
      </c>
      <c r="I142" s="216"/>
      <c r="J142" s="217">
        <f>ROUND(I142*H142,2)</f>
        <v>0</v>
      </c>
      <c r="K142" s="213" t="s">
        <v>133</v>
      </c>
      <c r="L142" s="43"/>
      <c r="M142" s="218" t="s">
        <v>19</v>
      </c>
      <c r="N142" s="219" t="s">
        <v>47</v>
      </c>
      <c r="O142" s="83"/>
      <c r="P142" s="220">
        <f>O142*H142</f>
        <v>0</v>
      </c>
      <c r="Q142" s="220">
        <v>0</v>
      </c>
      <c r="R142" s="220">
        <f>Q142*H142</f>
        <v>0</v>
      </c>
      <c r="S142" s="220">
        <v>0</v>
      </c>
      <c r="T142" s="221">
        <f>S142*H142</f>
        <v>0</v>
      </c>
      <c r="AR142" s="222" t="s">
        <v>134</v>
      </c>
      <c r="AT142" s="222" t="s">
        <v>129</v>
      </c>
      <c r="AU142" s="222" t="s">
        <v>135</v>
      </c>
      <c r="AY142" s="17" t="s">
        <v>126</v>
      </c>
      <c r="BE142" s="223">
        <f>IF(N142="základní",J142,0)</f>
        <v>0</v>
      </c>
      <c r="BF142" s="223">
        <f>IF(N142="snížená",J142,0)</f>
        <v>0</v>
      </c>
      <c r="BG142" s="223">
        <f>IF(N142="zákl. přenesená",J142,0)</f>
        <v>0</v>
      </c>
      <c r="BH142" s="223">
        <f>IF(N142="sníž. přenesená",J142,0)</f>
        <v>0</v>
      </c>
      <c r="BI142" s="223">
        <f>IF(N142="nulová",J142,0)</f>
        <v>0</v>
      </c>
      <c r="BJ142" s="17" t="s">
        <v>135</v>
      </c>
      <c r="BK142" s="223">
        <f>ROUND(I142*H142,2)</f>
        <v>0</v>
      </c>
      <c r="BL142" s="17" t="s">
        <v>134</v>
      </c>
      <c r="BM142" s="222" t="s">
        <v>418</v>
      </c>
    </row>
    <row r="143" spans="2:47" s="1" customFormat="1" ht="12">
      <c r="B143" s="38"/>
      <c r="C143" s="39"/>
      <c r="D143" s="224" t="s">
        <v>137</v>
      </c>
      <c r="E143" s="39"/>
      <c r="F143" s="225" t="s">
        <v>233</v>
      </c>
      <c r="G143" s="39"/>
      <c r="H143" s="39"/>
      <c r="I143" s="135"/>
      <c r="J143" s="39"/>
      <c r="K143" s="39"/>
      <c r="L143" s="43"/>
      <c r="M143" s="226"/>
      <c r="N143" s="83"/>
      <c r="O143" s="83"/>
      <c r="P143" s="83"/>
      <c r="Q143" s="83"/>
      <c r="R143" s="83"/>
      <c r="S143" s="83"/>
      <c r="T143" s="84"/>
      <c r="AT143" s="17" t="s">
        <v>137</v>
      </c>
      <c r="AU143" s="17" t="s">
        <v>135</v>
      </c>
    </row>
    <row r="144" spans="2:63" s="11" customFormat="1" ht="22.8" customHeight="1">
      <c r="B144" s="195"/>
      <c r="C144" s="196"/>
      <c r="D144" s="197" t="s">
        <v>74</v>
      </c>
      <c r="E144" s="209" t="s">
        <v>234</v>
      </c>
      <c r="F144" s="209" t="s">
        <v>235</v>
      </c>
      <c r="G144" s="196"/>
      <c r="H144" s="196"/>
      <c r="I144" s="199"/>
      <c r="J144" s="210">
        <f>BK144</f>
        <v>0</v>
      </c>
      <c r="K144" s="196"/>
      <c r="L144" s="201"/>
      <c r="M144" s="202"/>
      <c r="N144" s="203"/>
      <c r="O144" s="203"/>
      <c r="P144" s="204">
        <f>SUM(P145:P146)</f>
        <v>0</v>
      </c>
      <c r="Q144" s="203"/>
      <c r="R144" s="204">
        <f>SUM(R145:R146)</f>
        <v>0</v>
      </c>
      <c r="S144" s="203"/>
      <c r="T144" s="205">
        <f>SUM(T145:T146)</f>
        <v>0</v>
      </c>
      <c r="AR144" s="206" t="s">
        <v>83</v>
      </c>
      <c r="AT144" s="207" t="s">
        <v>74</v>
      </c>
      <c r="AU144" s="207" t="s">
        <v>83</v>
      </c>
      <c r="AY144" s="206" t="s">
        <v>126</v>
      </c>
      <c r="BK144" s="208">
        <f>SUM(BK145:BK146)</f>
        <v>0</v>
      </c>
    </row>
    <row r="145" spans="2:65" s="1" customFormat="1" ht="16.5" customHeight="1">
      <c r="B145" s="38"/>
      <c r="C145" s="211" t="s">
        <v>8</v>
      </c>
      <c r="D145" s="211" t="s">
        <v>129</v>
      </c>
      <c r="E145" s="212" t="s">
        <v>237</v>
      </c>
      <c r="F145" s="213" t="s">
        <v>238</v>
      </c>
      <c r="G145" s="214" t="s">
        <v>207</v>
      </c>
      <c r="H145" s="215">
        <v>2.94</v>
      </c>
      <c r="I145" s="216"/>
      <c r="J145" s="217">
        <f>ROUND(I145*H145,2)</f>
        <v>0</v>
      </c>
      <c r="K145" s="213" t="s">
        <v>133</v>
      </c>
      <c r="L145" s="43"/>
      <c r="M145" s="218" t="s">
        <v>19</v>
      </c>
      <c r="N145" s="219" t="s">
        <v>47</v>
      </c>
      <c r="O145" s="83"/>
      <c r="P145" s="220">
        <f>O145*H145</f>
        <v>0</v>
      </c>
      <c r="Q145" s="220">
        <v>0</v>
      </c>
      <c r="R145" s="220">
        <f>Q145*H145</f>
        <v>0</v>
      </c>
      <c r="S145" s="220">
        <v>0</v>
      </c>
      <c r="T145" s="221">
        <f>S145*H145</f>
        <v>0</v>
      </c>
      <c r="AR145" s="222" t="s">
        <v>134</v>
      </c>
      <c r="AT145" s="222" t="s">
        <v>129</v>
      </c>
      <c r="AU145" s="222" t="s">
        <v>135</v>
      </c>
      <c r="AY145" s="17" t="s">
        <v>126</v>
      </c>
      <c r="BE145" s="223">
        <f>IF(N145="základní",J145,0)</f>
        <v>0</v>
      </c>
      <c r="BF145" s="223">
        <f>IF(N145="snížená",J145,0)</f>
        <v>0</v>
      </c>
      <c r="BG145" s="223">
        <f>IF(N145="zákl. přenesená",J145,0)</f>
        <v>0</v>
      </c>
      <c r="BH145" s="223">
        <f>IF(N145="sníž. přenesená",J145,0)</f>
        <v>0</v>
      </c>
      <c r="BI145" s="223">
        <f>IF(N145="nulová",J145,0)</f>
        <v>0</v>
      </c>
      <c r="BJ145" s="17" t="s">
        <v>135</v>
      </c>
      <c r="BK145" s="223">
        <f>ROUND(I145*H145,2)</f>
        <v>0</v>
      </c>
      <c r="BL145" s="17" t="s">
        <v>134</v>
      </c>
      <c r="BM145" s="222" t="s">
        <v>419</v>
      </c>
    </row>
    <row r="146" spans="2:47" s="1" customFormat="1" ht="12">
      <c r="B146" s="38"/>
      <c r="C146" s="39"/>
      <c r="D146" s="224" t="s">
        <v>137</v>
      </c>
      <c r="E146" s="39"/>
      <c r="F146" s="225" t="s">
        <v>240</v>
      </c>
      <c r="G146" s="39"/>
      <c r="H146" s="39"/>
      <c r="I146" s="135"/>
      <c r="J146" s="39"/>
      <c r="K146" s="39"/>
      <c r="L146" s="43"/>
      <c r="M146" s="226"/>
      <c r="N146" s="83"/>
      <c r="O146" s="83"/>
      <c r="P146" s="83"/>
      <c r="Q146" s="83"/>
      <c r="R146" s="83"/>
      <c r="S146" s="83"/>
      <c r="T146" s="84"/>
      <c r="AT146" s="17" t="s">
        <v>137</v>
      </c>
      <c r="AU146" s="17" t="s">
        <v>135</v>
      </c>
    </row>
    <row r="147" spans="2:63" s="11" customFormat="1" ht="25.9" customHeight="1">
      <c r="B147" s="195"/>
      <c r="C147" s="196"/>
      <c r="D147" s="197" t="s">
        <v>74</v>
      </c>
      <c r="E147" s="198" t="s">
        <v>248</v>
      </c>
      <c r="F147" s="198" t="s">
        <v>249</v>
      </c>
      <c r="G147" s="196"/>
      <c r="H147" s="196"/>
      <c r="I147" s="199"/>
      <c r="J147" s="200">
        <f>BK147</f>
        <v>0</v>
      </c>
      <c r="K147" s="196"/>
      <c r="L147" s="201"/>
      <c r="M147" s="202"/>
      <c r="N147" s="203"/>
      <c r="O147" s="203"/>
      <c r="P147" s="204">
        <f>P148+P155+P162+P169</f>
        <v>0</v>
      </c>
      <c r="Q147" s="203"/>
      <c r="R147" s="204">
        <f>R148+R155+R162+R169</f>
        <v>0.015331749999999998</v>
      </c>
      <c r="S147" s="203"/>
      <c r="T147" s="205">
        <f>T148+T155+T162+T169</f>
        <v>0.11205000000000001</v>
      </c>
      <c r="AR147" s="206" t="s">
        <v>135</v>
      </c>
      <c r="AT147" s="207" t="s">
        <v>74</v>
      </c>
      <c r="AU147" s="207" t="s">
        <v>75</v>
      </c>
      <c r="AY147" s="206" t="s">
        <v>126</v>
      </c>
      <c r="BK147" s="208">
        <f>BK148+BK155+BK162+BK169</f>
        <v>0</v>
      </c>
    </row>
    <row r="148" spans="2:63" s="11" customFormat="1" ht="22.8" customHeight="1">
      <c r="B148" s="195"/>
      <c r="C148" s="196"/>
      <c r="D148" s="197" t="s">
        <v>74</v>
      </c>
      <c r="E148" s="209" t="s">
        <v>273</v>
      </c>
      <c r="F148" s="209" t="s">
        <v>274</v>
      </c>
      <c r="G148" s="196"/>
      <c r="H148" s="196"/>
      <c r="I148" s="199"/>
      <c r="J148" s="210">
        <f>BK148</f>
        <v>0</v>
      </c>
      <c r="K148" s="196"/>
      <c r="L148" s="201"/>
      <c r="M148" s="202"/>
      <c r="N148" s="203"/>
      <c r="O148" s="203"/>
      <c r="P148" s="204">
        <f>SUM(P149:P154)</f>
        <v>0</v>
      </c>
      <c r="Q148" s="203"/>
      <c r="R148" s="204">
        <f>SUM(R149:R154)</f>
        <v>0.00052</v>
      </c>
      <c r="S148" s="203"/>
      <c r="T148" s="205">
        <f>SUM(T149:T154)</f>
        <v>0</v>
      </c>
      <c r="AR148" s="206" t="s">
        <v>135</v>
      </c>
      <c r="AT148" s="207" t="s">
        <v>74</v>
      </c>
      <c r="AU148" s="207" t="s">
        <v>83</v>
      </c>
      <c r="AY148" s="206" t="s">
        <v>126</v>
      </c>
      <c r="BK148" s="208">
        <f>SUM(BK149:BK154)</f>
        <v>0</v>
      </c>
    </row>
    <row r="149" spans="2:65" s="1" customFormat="1" ht="36" customHeight="1">
      <c r="B149" s="38"/>
      <c r="C149" s="211" t="s">
        <v>236</v>
      </c>
      <c r="D149" s="211" t="s">
        <v>129</v>
      </c>
      <c r="E149" s="212" t="s">
        <v>420</v>
      </c>
      <c r="F149" s="213" t="s">
        <v>421</v>
      </c>
      <c r="G149" s="214" t="s">
        <v>246</v>
      </c>
      <c r="H149" s="215">
        <v>1</v>
      </c>
      <c r="I149" s="216"/>
      <c r="J149" s="217">
        <f>ROUND(I149*H149,2)</f>
        <v>0</v>
      </c>
      <c r="K149" s="213" t="s">
        <v>19</v>
      </c>
      <c r="L149" s="43"/>
      <c r="M149" s="218" t="s">
        <v>19</v>
      </c>
      <c r="N149" s="219" t="s">
        <v>47</v>
      </c>
      <c r="O149" s="83"/>
      <c r="P149" s="220">
        <f>O149*H149</f>
        <v>0</v>
      </c>
      <c r="Q149" s="220">
        <v>0.00026</v>
      </c>
      <c r="R149" s="220">
        <f>Q149*H149</f>
        <v>0.00026</v>
      </c>
      <c r="S149" s="220">
        <v>0</v>
      </c>
      <c r="T149" s="221">
        <f>S149*H149</f>
        <v>0</v>
      </c>
      <c r="AR149" s="222" t="s">
        <v>236</v>
      </c>
      <c r="AT149" s="222" t="s">
        <v>129</v>
      </c>
      <c r="AU149" s="222" t="s">
        <v>135</v>
      </c>
      <c r="AY149" s="17" t="s">
        <v>126</v>
      </c>
      <c r="BE149" s="223">
        <f>IF(N149="základní",J149,0)</f>
        <v>0</v>
      </c>
      <c r="BF149" s="223">
        <f>IF(N149="snížená",J149,0)</f>
        <v>0</v>
      </c>
      <c r="BG149" s="223">
        <f>IF(N149="zákl. přenesená",J149,0)</f>
        <v>0</v>
      </c>
      <c r="BH149" s="223">
        <f>IF(N149="sníž. přenesená",J149,0)</f>
        <v>0</v>
      </c>
      <c r="BI149" s="223">
        <f>IF(N149="nulová",J149,0)</f>
        <v>0</v>
      </c>
      <c r="BJ149" s="17" t="s">
        <v>135</v>
      </c>
      <c r="BK149" s="223">
        <f>ROUND(I149*H149,2)</f>
        <v>0</v>
      </c>
      <c r="BL149" s="17" t="s">
        <v>236</v>
      </c>
      <c r="BM149" s="222" t="s">
        <v>422</v>
      </c>
    </row>
    <row r="150" spans="2:47" s="1" customFormat="1" ht="12">
      <c r="B150" s="38"/>
      <c r="C150" s="39"/>
      <c r="D150" s="224" t="s">
        <v>137</v>
      </c>
      <c r="E150" s="39"/>
      <c r="F150" s="225" t="s">
        <v>423</v>
      </c>
      <c r="G150" s="39"/>
      <c r="H150" s="39"/>
      <c r="I150" s="135"/>
      <c r="J150" s="39"/>
      <c r="K150" s="39"/>
      <c r="L150" s="43"/>
      <c r="M150" s="226"/>
      <c r="N150" s="83"/>
      <c r="O150" s="83"/>
      <c r="P150" s="83"/>
      <c r="Q150" s="83"/>
      <c r="R150" s="83"/>
      <c r="S150" s="83"/>
      <c r="T150" s="84"/>
      <c r="AT150" s="17" t="s">
        <v>137</v>
      </c>
      <c r="AU150" s="17" t="s">
        <v>135</v>
      </c>
    </row>
    <row r="151" spans="2:65" s="1" customFormat="1" ht="36" customHeight="1">
      <c r="B151" s="38"/>
      <c r="C151" s="211" t="s">
        <v>243</v>
      </c>
      <c r="D151" s="211" t="s">
        <v>129</v>
      </c>
      <c r="E151" s="212" t="s">
        <v>424</v>
      </c>
      <c r="F151" s="213" t="s">
        <v>425</v>
      </c>
      <c r="G151" s="214" t="s">
        <v>246</v>
      </c>
      <c r="H151" s="215">
        <v>1</v>
      </c>
      <c r="I151" s="216"/>
      <c r="J151" s="217">
        <f>ROUND(I151*H151,2)</f>
        <v>0</v>
      </c>
      <c r="K151" s="213" t="s">
        <v>19</v>
      </c>
      <c r="L151" s="43"/>
      <c r="M151" s="218" t="s">
        <v>19</v>
      </c>
      <c r="N151" s="219" t="s">
        <v>47</v>
      </c>
      <c r="O151" s="83"/>
      <c r="P151" s="220">
        <f>O151*H151</f>
        <v>0</v>
      </c>
      <c r="Q151" s="220">
        <v>0.00026</v>
      </c>
      <c r="R151" s="220">
        <f>Q151*H151</f>
        <v>0.00026</v>
      </c>
      <c r="S151" s="220">
        <v>0</v>
      </c>
      <c r="T151" s="221">
        <f>S151*H151</f>
        <v>0</v>
      </c>
      <c r="AR151" s="222" t="s">
        <v>236</v>
      </c>
      <c r="AT151" s="222" t="s">
        <v>129</v>
      </c>
      <c r="AU151" s="222" t="s">
        <v>135</v>
      </c>
      <c r="AY151" s="17" t="s">
        <v>126</v>
      </c>
      <c r="BE151" s="223">
        <f>IF(N151="základní",J151,0)</f>
        <v>0</v>
      </c>
      <c r="BF151" s="223">
        <f>IF(N151="snížená",J151,0)</f>
        <v>0</v>
      </c>
      <c r="BG151" s="223">
        <f>IF(N151="zákl. přenesená",J151,0)</f>
        <v>0</v>
      </c>
      <c r="BH151" s="223">
        <f>IF(N151="sníž. přenesená",J151,0)</f>
        <v>0</v>
      </c>
      <c r="BI151" s="223">
        <f>IF(N151="nulová",J151,0)</f>
        <v>0</v>
      </c>
      <c r="BJ151" s="17" t="s">
        <v>135</v>
      </c>
      <c r="BK151" s="223">
        <f>ROUND(I151*H151,2)</f>
        <v>0</v>
      </c>
      <c r="BL151" s="17" t="s">
        <v>236</v>
      </c>
      <c r="BM151" s="222" t="s">
        <v>426</v>
      </c>
    </row>
    <row r="152" spans="2:47" s="1" customFormat="1" ht="12">
      <c r="B152" s="38"/>
      <c r="C152" s="39"/>
      <c r="D152" s="224" t="s">
        <v>137</v>
      </c>
      <c r="E152" s="39"/>
      <c r="F152" s="225" t="s">
        <v>425</v>
      </c>
      <c r="G152" s="39"/>
      <c r="H152" s="39"/>
      <c r="I152" s="135"/>
      <c r="J152" s="39"/>
      <c r="K152" s="39"/>
      <c r="L152" s="43"/>
      <c r="M152" s="226"/>
      <c r="N152" s="83"/>
      <c r="O152" s="83"/>
      <c r="P152" s="83"/>
      <c r="Q152" s="83"/>
      <c r="R152" s="83"/>
      <c r="S152" s="83"/>
      <c r="T152" s="84"/>
      <c r="AT152" s="17" t="s">
        <v>137</v>
      </c>
      <c r="AU152" s="17" t="s">
        <v>135</v>
      </c>
    </row>
    <row r="153" spans="2:65" s="1" customFormat="1" ht="24" customHeight="1">
      <c r="B153" s="38"/>
      <c r="C153" s="211" t="s">
        <v>252</v>
      </c>
      <c r="D153" s="211" t="s">
        <v>129</v>
      </c>
      <c r="E153" s="212" t="s">
        <v>321</v>
      </c>
      <c r="F153" s="213" t="s">
        <v>322</v>
      </c>
      <c r="G153" s="214" t="s">
        <v>270</v>
      </c>
      <c r="H153" s="259"/>
      <c r="I153" s="216"/>
      <c r="J153" s="217">
        <f>ROUND(I153*H153,2)</f>
        <v>0</v>
      </c>
      <c r="K153" s="213" t="s">
        <v>133</v>
      </c>
      <c r="L153" s="43"/>
      <c r="M153" s="218" t="s">
        <v>19</v>
      </c>
      <c r="N153" s="219" t="s">
        <v>47</v>
      </c>
      <c r="O153" s="83"/>
      <c r="P153" s="220">
        <f>O153*H153</f>
        <v>0</v>
      </c>
      <c r="Q153" s="220">
        <v>0</v>
      </c>
      <c r="R153" s="220">
        <f>Q153*H153</f>
        <v>0</v>
      </c>
      <c r="S153" s="220">
        <v>0</v>
      </c>
      <c r="T153" s="221">
        <f>S153*H153</f>
        <v>0</v>
      </c>
      <c r="AR153" s="222" t="s">
        <v>236</v>
      </c>
      <c r="AT153" s="222" t="s">
        <v>129</v>
      </c>
      <c r="AU153" s="222" t="s">
        <v>135</v>
      </c>
      <c r="AY153" s="17" t="s">
        <v>126</v>
      </c>
      <c r="BE153" s="223">
        <f>IF(N153="základní",J153,0)</f>
        <v>0</v>
      </c>
      <c r="BF153" s="223">
        <f>IF(N153="snížená",J153,0)</f>
        <v>0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17" t="s">
        <v>135</v>
      </c>
      <c r="BK153" s="223">
        <f>ROUND(I153*H153,2)</f>
        <v>0</v>
      </c>
      <c r="BL153" s="17" t="s">
        <v>236</v>
      </c>
      <c r="BM153" s="222" t="s">
        <v>427</v>
      </c>
    </row>
    <row r="154" spans="2:47" s="1" customFormat="1" ht="12">
      <c r="B154" s="38"/>
      <c r="C154" s="39"/>
      <c r="D154" s="224" t="s">
        <v>137</v>
      </c>
      <c r="E154" s="39"/>
      <c r="F154" s="225" t="s">
        <v>324</v>
      </c>
      <c r="G154" s="39"/>
      <c r="H154" s="39"/>
      <c r="I154" s="135"/>
      <c r="J154" s="39"/>
      <c r="K154" s="39"/>
      <c r="L154" s="43"/>
      <c r="M154" s="226"/>
      <c r="N154" s="83"/>
      <c r="O154" s="83"/>
      <c r="P154" s="83"/>
      <c r="Q154" s="83"/>
      <c r="R154" s="83"/>
      <c r="S154" s="83"/>
      <c r="T154" s="84"/>
      <c r="AT154" s="17" t="s">
        <v>137</v>
      </c>
      <c r="AU154" s="17" t="s">
        <v>135</v>
      </c>
    </row>
    <row r="155" spans="2:63" s="11" customFormat="1" ht="22.8" customHeight="1">
      <c r="B155" s="195"/>
      <c r="C155" s="196"/>
      <c r="D155" s="197" t="s">
        <v>74</v>
      </c>
      <c r="E155" s="209" t="s">
        <v>325</v>
      </c>
      <c r="F155" s="209" t="s">
        <v>326</v>
      </c>
      <c r="G155" s="196"/>
      <c r="H155" s="196"/>
      <c r="I155" s="199"/>
      <c r="J155" s="210">
        <f>BK155</f>
        <v>0</v>
      </c>
      <c r="K155" s="196"/>
      <c r="L155" s="201"/>
      <c r="M155" s="202"/>
      <c r="N155" s="203"/>
      <c r="O155" s="203"/>
      <c r="P155" s="204">
        <f>SUM(P156:P161)</f>
        <v>0</v>
      </c>
      <c r="Q155" s="203"/>
      <c r="R155" s="204">
        <f>SUM(R156:R161)</f>
        <v>0.00368875</v>
      </c>
      <c r="S155" s="203"/>
      <c r="T155" s="205">
        <f>SUM(T156:T161)</f>
        <v>0</v>
      </c>
      <c r="AR155" s="206" t="s">
        <v>135</v>
      </c>
      <c r="AT155" s="207" t="s">
        <v>74</v>
      </c>
      <c r="AU155" s="207" t="s">
        <v>83</v>
      </c>
      <c r="AY155" s="206" t="s">
        <v>126</v>
      </c>
      <c r="BK155" s="208">
        <f>SUM(BK156:BK161)</f>
        <v>0</v>
      </c>
    </row>
    <row r="156" spans="2:65" s="1" customFormat="1" ht="24" customHeight="1">
      <c r="B156" s="38"/>
      <c r="C156" s="211" t="s">
        <v>262</v>
      </c>
      <c r="D156" s="211" t="s">
        <v>129</v>
      </c>
      <c r="E156" s="212" t="s">
        <v>328</v>
      </c>
      <c r="F156" s="213" t="s">
        <v>329</v>
      </c>
      <c r="G156" s="214" t="s">
        <v>132</v>
      </c>
      <c r="H156" s="215">
        <v>5.675</v>
      </c>
      <c r="I156" s="216"/>
      <c r="J156" s="217">
        <f>ROUND(I156*H156,2)</f>
        <v>0</v>
      </c>
      <c r="K156" s="213" t="s">
        <v>133</v>
      </c>
      <c r="L156" s="43"/>
      <c r="M156" s="218" t="s">
        <v>19</v>
      </c>
      <c r="N156" s="219" t="s">
        <v>47</v>
      </c>
      <c r="O156" s="83"/>
      <c r="P156" s="220">
        <f>O156*H156</f>
        <v>0</v>
      </c>
      <c r="Q156" s="220">
        <v>0.00011</v>
      </c>
      <c r="R156" s="220">
        <f>Q156*H156</f>
        <v>0.00062425</v>
      </c>
      <c r="S156" s="220">
        <v>0</v>
      </c>
      <c r="T156" s="221">
        <f>S156*H156</f>
        <v>0</v>
      </c>
      <c r="AR156" s="222" t="s">
        <v>236</v>
      </c>
      <c r="AT156" s="222" t="s">
        <v>129</v>
      </c>
      <c r="AU156" s="222" t="s">
        <v>135</v>
      </c>
      <c r="AY156" s="17" t="s">
        <v>126</v>
      </c>
      <c r="BE156" s="223">
        <f>IF(N156="základní",J156,0)</f>
        <v>0</v>
      </c>
      <c r="BF156" s="223">
        <f>IF(N156="snížená",J156,0)</f>
        <v>0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17" t="s">
        <v>135</v>
      </c>
      <c r="BK156" s="223">
        <f>ROUND(I156*H156,2)</f>
        <v>0</v>
      </c>
      <c r="BL156" s="17" t="s">
        <v>236</v>
      </c>
      <c r="BM156" s="222" t="s">
        <v>428</v>
      </c>
    </row>
    <row r="157" spans="2:47" s="1" customFormat="1" ht="12">
      <c r="B157" s="38"/>
      <c r="C157" s="39"/>
      <c r="D157" s="224" t="s">
        <v>137</v>
      </c>
      <c r="E157" s="39"/>
      <c r="F157" s="225" t="s">
        <v>331</v>
      </c>
      <c r="G157" s="39"/>
      <c r="H157" s="39"/>
      <c r="I157" s="135"/>
      <c r="J157" s="39"/>
      <c r="K157" s="39"/>
      <c r="L157" s="43"/>
      <c r="M157" s="226"/>
      <c r="N157" s="83"/>
      <c r="O157" s="83"/>
      <c r="P157" s="83"/>
      <c r="Q157" s="83"/>
      <c r="R157" s="83"/>
      <c r="S157" s="83"/>
      <c r="T157" s="84"/>
      <c r="AT157" s="17" t="s">
        <v>137</v>
      </c>
      <c r="AU157" s="17" t="s">
        <v>135</v>
      </c>
    </row>
    <row r="158" spans="2:51" s="13" customFormat="1" ht="12">
      <c r="B158" s="237"/>
      <c r="C158" s="238"/>
      <c r="D158" s="224" t="s">
        <v>139</v>
      </c>
      <c r="E158" s="239" t="s">
        <v>19</v>
      </c>
      <c r="F158" s="240" t="s">
        <v>429</v>
      </c>
      <c r="G158" s="238"/>
      <c r="H158" s="241">
        <v>5.675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AT158" s="247" t="s">
        <v>139</v>
      </c>
      <c r="AU158" s="247" t="s">
        <v>135</v>
      </c>
      <c r="AV158" s="13" t="s">
        <v>135</v>
      </c>
      <c r="AW158" s="13" t="s">
        <v>37</v>
      </c>
      <c r="AX158" s="13" t="s">
        <v>75</v>
      </c>
      <c r="AY158" s="247" t="s">
        <v>126</v>
      </c>
    </row>
    <row r="159" spans="2:51" s="14" customFormat="1" ht="12">
      <c r="B159" s="248"/>
      <c r="C159" s="249"/>
      <c r="D159" s="224" t="s">
        <v>139</v>
      </c>
      <c r="E159" s="250" t="s">
        <v>19</v>
      </c>
      <c r="F159" s="251" t="s">
        <v>152</v>
      </c>
      <c r="G159" s="249"/>
      <c r="H159" s="252">
        <v>5.675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AT159" s="258" t="s">
        <v>139</v>
      </c>
      <c r="AU159" s="258" t="s">
        <v>135</v>
      </c>
      <c r="AV159" s="14" t="s">
        <v>134</v>
      </c>
      <c r="AW159" s="14" t="s">
        <v>37</v>
      </c>
      <c r="AX159" s="14" t="s">
        <v>83</v>
      </c>
      <c r="AY159" s="258" t="s">
        <v>126</v>
      </c>
    </row>
    <row r="160" spans="2:65" s="1" customFormat="1" ht="24" customHeight="1">
      <c r="B160" s="38"/>
      <c r="C160" s="211" t="s">
        <v>267</v>
      </c>
      <c r="D160" s="211" t="s">
        <v>129</v>
      </c>
      <c r="E160" s="212" t="s">
        <v>338</v>
      </c>
      <c r="F160" s="213" t="s">
        <v>339</v>
      </c>
      <c r="G160" s="214" t="s">
        <v>132</v>
      </c>
      <c r="H160" s="215">
        <v>5.675</v>
      </c>
      <c r="I160" s="216"/>
      <c r="J160" s="217">
        <f>ROUND(I160*H160,2)</f>
        <v>0</v>
      </c>
      <c r="K160" s="213" t="s">
        <v>133</v>
      </c>
      <c r="L160" s="43"/>
      <c r="M160" s="218" t="s">
        <v>19</v>
      </c>
      <c r="N160" s="219" t="s">
        <v>47</v>
      </c>
      <c r="O160" s="83"/>
      <c r="P160" s="220">
        <f>O160*H160</f>
        <v>0</v>
      </c>
      <c r="Q160" s="220">
        <v>0.00054</v>
      </c>
      <c r="R160" s="220">
        <f>Q160*H160</f>
        <v>0.0030645</v>
      </c>
      <c r="S160" s="220">
        <v>0</v>
      </c>
      <c r="T160" s="221">
        <f>S160*H160</f>
        <v>0</v>
      </c>
      <c r="AR160" s="222" t="s">
        <v>236</v>
      </c>
      <c r="AT160" s="222" t="s">
        <v>129</v>
      </c>
      <c r="AU160" s="222" t="s">
        <v>135</v>
      </c>
      <c r="AY160" s="17" t="s">
        <v>126</v>
      </c>
      <c r="BE160" s="223">
        <f>IF(N160="základní",J160,0)</f>
        <v>0</v>
      </c>
      <c r="BF160" s="223">
        <f>IF(N160="snížená",J160,0)</f>
        <v>0</v>
      </c>
      <c r="BG160" s="223">
        <f>IF(N160="zákl. přenesená",J160,0)</f>
        <v>0</v>
      </c>
      <c r="BH160" s="223">
        <f>IF(N160="sníž. přenesená",J160,0)</f>
        <v>0</v>
      </c>
      <c r="BI160" s="223">
        <f>IF(N160="nulová",J160,0)</f>
        <v>0</v>
      </c>
      <c r="BJ160" s="17" t="s">
        <v>135</v>
      </c>
      <c r="BK160" s="223">
        <f>ROUND(I160*H160,2)</f>
        <v>0</v>
      </c>
      <c r="BL160" s="17" t="s">
        <v>236</v>
      </c>
      <c r="BM160" s="222" t="s">
        <v>430</v>
      </c>
    </row>
    <row r="161" spans="2:47" s="1" customFormat="1" ht="12">
      <c r="B161" s="38"/>
      <c r="C161" s="39"/>
      <c r="D161" s="224" t="s">
        <v>137</v>
      </c>
      <c r="E161" s="39"/>
      <c r="F161" s="225" t="s">
        <v>341</v>
      </c>
      <c r="G161" s="39"/>
      <c r="H161" s="39"/>
      <c r="I161" s="135"/>
      <c r="J161" s="39"/>
      <c r="K161" s="39"/>
      <c r="L161" s="43"/>
      <c r="M161" s="226"/>
      <c r="N161" s="83"/>
      <c r="O161" s="83"/>
      <c r="P161" s="83"/>
      <c r="Q161" s="83"/>
      <c r="R161" s="83"/>
      <c r="S161" s="83"/>
      <c r="T161" s="84"/>
      <c r="AT161" s="17" t="s">
        <v>137</v>
      </c>
      <c r="AU161" s="17" t="s">
        <v>135</v>
      </c>
    </row>
    <row r="162" spans="2:63" s="11" customFormat="1" ht="22.8" customHeight="1">
      <c r="B162" s="195"/>
      <c r="C162" s="196"/>
      <c r="D162" s="197" t="s">
        <v>74</v>
      </c>
      <c r="E162" s="209" t="s">
        <v>342</v>
      </c>
      <c r="F162" s="209" t="s">
        <v>343</v>
      </c>
      <c r="G162" s="196"/>
      <c r="H162" s="196"/>
      <c r="I162" s="199"/>
      <c r="J162" s="210">
        <f>BK162</f>
        <v>0</v>
      </c>
      <c r="K162" s="196"/>
      <c r="L162" s="201"/>
      <c r="M162" s="202"/>
      <c r="N162" s="203"/>
      <c r="O162" s="203"/>
      <c r="P162" s="204">
        <f>SUM(P163:P168)</f>
        <v>0</v>
      </c>
      <c r="Q162" s="203"/>
      <c r="R162" s="204">
        <f>SUM(R163:R168)</f>
        <v>0.011123</v>
      </c>
      <c r="S162" s="203"/>
      <c r="T162" s="205">
        <f>SUM(T163:T168)</f>
        <v>0</v>
      </c>
      <c r="AR162" s="206" t="s">
        <v>135</v>
      </c>
      <c r="AT162" s="207" t="s">
        <v>74</v>
      </c>
      <c r="AU162" s="207" t="s">
        <v>83</v>
      </c>
      <c r="AY162" s="206" t="s">
        <v>126</v>
      </c>
      <c r="BK162" s="208">
        <f>SUM(BK163:BK168)</f>
        <v>0</v>
      </c>
    </row>
    <row r="163" spans="2:65" s="1" customFormat="1" ht="24" customHeight="1">
      <c r="B163" s="38"/>
      <c r="C163" s="211" t="s">
        <v>7</v>
      </c>
      <c r="D163" s="211" t="s">
        <v>129</v>
      </c>
      <c r="E163" s="212" t="s">
        <v>344</v>
      </c>
      <c r="F163" s="213" t="s">
        <v>345</v>
      </c>
      <c r="G163" s="214" t="s">
        <v>132</v>
      </c>
      <c r="H163" s="215">
        <v>22.7</v>
      </c>
      <c r="I163" s="216"/>
      <c r="J163" s="217">
        <f>ROUND(I163*H163,2)</f>
        <v>0</v>
      </c>
      <c r="K163" s="213" t="s">
        <v>133</v>
      </c>
      <c r="L163" s="43"/>
      <c r="M163" s="218" t="s">
        <v>19</v>
      </c>
      <c r="N163" s="219" t="s">
        <v>47</v>
      </c>
      <c r="O163" s="83"/>
      <c r="P163" s="220">
        <f>O163*H163</f>
        <v>0</v>
      </c>
      <c r="Q163" s="220">
        <v>0.0002</v>
      </c>
      <c r="R163" s="220">
        <f>Q163*H163</f>
        <v>0.00454</v>
      </c>
      <c r="S163" s="220">
        <v>0</v>
      </c>
      <c r="T163" s="221">
        <f>S163*H163</f>
        <v>0</v>
      </c>
      <c r="AR163" s="222" t="s">
        <v>236</v>
      </c>
      <c r="AT163" s="222" t="s">
        <v>129</v>
      </c>
      <c r="AU163" s="222" t="s">
        <v>135</v>
      </c>
      <c r="AY163" s="17" t="s">
        <v>126</v>
      </c>
      <c r="BE163" s="223">
        <f>IF(N163="základní",J163,0)</f>
        <v>0</v>
      </c>
      <c r="BF163" s="223">
        <f>IF(N163="snížená",J163,0)</f>
        <v>0</v>
      </c>
      <c r="BG163" s="223">
        <f>IF(N163="zákl. přenesená",J163,0)</f>
        <v>0</v>
      </c>
      <c r="BH163" s="223">
        <f>IF(N163="sníž. přenesená",J163,0)</f>
        <v>0</v>
      </c>
      <c r="BI163" s="223">
        <f>IF(N163="nulová",J163,0)</f>
        <v>0</v>
      </c>
      <c r="BJ163" s="17" t="s">
        <v>135</v>
      </c>
      <c r="BK163" s="223">
        <f>ROUND(I163*H163,2)</f>
        <v>0</v>
      </c>
      <c r="BL163" s="17" t="s">
        <v>236</v>
      </c>
      <c r="BM163" s="222" t="s">
        <v>431</v>
      </c>
    </row>
    <row r="164" spans="2:47" s="1" customFormat="1" ht="12">
      <c r="B164" s="38"/>
      <c r="C164" s="39"/>
      <c r="D164" s="224" t="s">
        <v>137</v>
      </c>
      <c r="E164" s="39"/>
      <c r="F164" s="225" t="s">
        <v>347</v>
      </c>
      <c r="G164" s="39"/>
      <c r="H164" s="39"/>
      <c r="I164" s="135"/>
      <c r="J164" s="39"/>
      <c r="K164" s="39"/>
      <c r="L164" s="43"/>
      <c r="M164" s="226"/>
      <c r="N164" s="83"/>
      <c r="O164" s="83"/>
      <c r="P164" s="83"/>
      <c r="Q164" s="83"/>
      <c r="R164" s="83"/>
      <c r="S164" s="83"/>
      <c r="T164" s="84"/>
      <c r="AT164" s="17" t="s">
        <v>137</v>
      </c>
      <c r="AU164" s="17" t="s">
        <v>135</v>
      </c>
    </row>
    <row r="165" spans="2:51" s="13" customFormat="1" ht="12">
      <c r="B165" s="237"/>
      <c r="C165" s="238"/>
      <c r="D165" s="224" t="s">
        <v>139</v>
      </c>
      <c r="E165" s="239" t="s">
        <v>19</v>
      </c>
      <c r="F165" s="240" t="s">
        <v>432</v>
      </c>
      <c r="G165" s="238"/>
      <c r="H165" s="241">
        <v>22.7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AT165" s="247" t="s">
        <v>139</v>
      </c>
      <c r="AU165" s="247" t="s">
        <v>135</v>
      </c>
      <c r="AV165" s="13" t="s">
        <v>135</v>
      </c>
      <c r="AW165" s="13" t="s">
        <v>37</v>
      </c>
      <c r="AX165" s="13" t="s">
        <v>75</v>
      </c>
      <c r="AY165" s="247" t="s">
        <v>126</v>
      </c>
    </row>
    <row r="166" spans="2:51" s="14" customFormat="1" ht="12">
      <c r="B166" s="248"/>
      <c r="C166" s="249"/>
      <c r="D166" s="224" t="s">
        <v>139</v>
      </c>
      <c r="E166" s="250" t="s">
        <v>19</v>
      </c>
      <c r="F166" s="251" t="s">
        <v>152</v>
      </c>
      <c r="G166" s="249"/>
      <c r="H166" s="252">
        <v>22.7</v>
      </c>
      <c r="I166" s="253"/>
      <c r="J166" s="249"/>
      <c r="K166" s="249"/>
      <c r="L166" s="254"/>
      <c r="M166" s="255"/>
      <c r="N166" s="256"/>
      <c r="O166" s="256"/>
      <c r="P166" s="256"/>
      <c r="Q166" s="256"/>
      <c r="R166" s="256"/>
      <c r="S166" s="256"/>
      <c r="T166" s="257"/>
      <c r="AT166" s="258" t="s">
        <v>139</v>
      </c>
      <c r="AU166" s="258" t="s">
        <v>135</v>
      </c>
      <c r="AV166" s="14" t="s">
        <v>134</v>
      </c>
      <c r="AW166" s="14" t="s">
        <v>37</v>
      </c>
      <c r="AX166" s="14" t="s">
        <v>83</v>
      </c>
      <c r="AY166" s="258" t="s">
        <v>126</v>
      </c>
    </row>
    <row r="167" spans="2:65" s="1" customFormat="1" ht="24" customHeight="1">
      <c r="B167" s="38"/>
      <c r="C167" s="211" t="s">
        <v>283</v>
      </c>
      <c r="D167" s="211" t="s">
        <v>129</v>
      </c>
      <c r="E167" s="212" t="s">
        <v>355</v>
      </c>
      <c r="F167" s="213" t="s">
        <v>356</v>
      </c>
      <c r="G167" s="214" t="s">
        <v>132</v>
      </c>
      <c r="H167" s="215">
        <v>22.7</v>
      </c>
      <c r="I167" s="216"/>
      <c r="J167" s="217">
        <f>ROUND(I167*H167,2)</f>
        <v>0</v>
      </c>
      <c r="K167" s="213" t="s">
        <v>133</v>
      </c>
      <c r="L167" s="43"/>
      <c r="M167" s="218" t="s">
        <v>19</v>
      </c>
      <c r="N167" s="219" t="s">
        <v>47</v>
      </c>
      <c r="O167" s="83"/>
      <c r="P167" s="220">
        <f>O167*H167</f>
        <v>0</v>
      </c>
      <c r="Q167" s="220">
        <v>0.00029</v>
      </c>
      <c r="R167" s="220">
        <f>Q167*H167</f>
        <v>0.0065829999999999994</v>
      </c>
      <c r="S167" s="220">
        <v>0</v>
      </c>
      <c r="T167" s="221">
        <f>S167*H167</f>
        <v>0</v>
      </c>
      <c r="AR167" s="222" t="s">
        <v>236</v>
      </c>
      <c r="AT167" s="222" t="s">
        <v>129</v>
      </c>
      <c r="AU167" s="222" t="s">
        <v>135</v>
      </c>
      <c r="AY167" s="17" t="s">
        <v>126</v>
      </c>
      <c r="BE167" s="223">
        <f>IF(N167="základní",J167,0)</f>
        <v>0</v>
      </c>
      <c r="BF167" s="223">
        <f>IF(N167="snížená",J167,0)</f>
        <v>0</v>
      </c>
      <c r="BG167" s="223">
        <f>IF(N167="zákl. přenesená",J167,0)</f>
        <v>0</v>
      </c>
      <c r="BH167" s="223">
        <f>IF(N167="sníž. přenesená",J167,0)</f>
        <v>0</v>
      </c>
      <c r="BI167" s="223">
        <f>IF(N167="nulová",J167,0)</f>
        <v>0</v>
      </c>
      <c r="BJ167" s="17" t="s">
        <v>135</v>
      </c>
      <c r="BK167" s="223">
        <f>ROUND(I167*H167,2)</f>
        <v>0</v>
      </c>
      <c r="BL167" s="17" t="s">
        <v>236</v>
      </c>
      <c r="BM167" s="222" t="s">
        <v>433</v>
      </c>
    </row>
    <row r="168" spans="2:47" s="1" customFormat="1" ht="12">
      <c r="B168" s="38"/>
      <c r="C168" s="39"/>
      <c r="D168" s="224" t="s">
        <v>137</v>
      </c>
      <c r="E168" s="39"/>
      <c r="F168" s="225" t="s">
        <v>358</v>
      </c>
      <c r="G168" s="39"/>
      <c r="H168" s="39"/>
      <c r="I168" s="135"/>
      <c r="J168" s="39"/>
      <c r="K168" s="39"/>
      <c r="L168" s="43"/>
      <c r="M168" s="226"/>
      <c r="N168" s="83"/>
      <c r="O168" s="83"/>
      <c r="P168" s="83"/>
      <c r="Q168" s="83"/>
      <c r="R168" s="83"/>
      <c r="S168" s="83"/>
      <c r="T168" s="84"/>
      <c r="AT168" s="17" t="s">
        <v>137</v>
      </c>
      <c r="AU168" s="17" t="s">
        <v>135</v>
      </c>
    </row>
    <row r="169" spans="2:63" s="11" customFormat="1" ht="22.8" customHeight="1">
      <c r="B169" s="195"/>
      <c r="C169" s="196"/>
      <c r="D169" s="197" t="s">
        <v>74</v>
      </c>
      <c r="E169" s="209" t="s">
        <v>359</v>
      </c>
      <c r="F169" s="209" t="s">
        <v>360</v>
      </c>
      <c r="G169" s="196"/>
      <c r="H169" s="196"/>
      <c r="I169" s="199"/>
      <c r="J169" s="210">
        <f>BK169</f>
        <v>0</v>
      </c>
      <c r="K169" s="196"/>
      <c r="L169" s="201"/>
      <c r="M169" s="202"/>
      <c r="N169" s="203"/>
      <c r="O169" s="203"/>
      <c r="P169" s="204">
        <f>SUM(P170:P178)</f>
        <v>0</v>
      </c>
      <c r="Q169" s="203"/>
      <c r="R169" s="204">
        <f>SUM(R170:R178)</f>
        <v>0</v>
      </c>
      <c r="S169" s="203"/>
      <c r="T169" s="205">
        <f>SUM(T170:T178)</f>
        <v>0.11205000000000001</v>
      </c>
      <c r="AR169" s="206" t="s">
        <v>135</v>
      </c>
      <c r="AT169" s="207" t="s">
        <v>74</v>
      </c>
      <c r="AU169" s="207" t="s">
        <v>83</v>
      </c>
      <c r="AY169" s="206" t="s">
        <v>126</v>
      </c>
      <c r="BK169" s="208">
        <f>SUM(BK170:BK178)</f>
        <v>0</v>
      </c>
    </row>
    <row r="170" spans="2:65" s="1" customFormat="1" ht="16.5" customHeight="1">
      <c r="B170" s="38"/>
      <c r="C170" s="211" t="s">
        <v>290</v>
      </c>
      <c r="D170" s="211" t="s">
        <v>129</v>
      </c>
      <c r="E170" s="212" t="s">
        <v>362</v>
      </c>
      <c r="F170" s="213" t="s">
        <v>363</v>
      </c>
      <c r="G170" s="214" t="s">
        <v>132</v>
      </c>
      <c r="H170" s="215">
        <v>3.267</v>
      </c>
      <c r="I170" s="216"/>
      <c r="J170" s="217">
        <f>ROUND(I170*H170,2)</f>
        <v>0</v>
      </c>
      <c r="K170" s="213" t="s">
        <v>133</v>
      </c>
      <c r="L170" s="43"/>
      <c r="M170" s="218" t="s">
        <v>19</v>
      </c>
      <c r="N170" s="219" t="s">
        <v>47</v>
      </c>
      <c r="O170" s="83"/>
      <c r="P170" s="220">
        <f>O170*H170</f>
        <v>0</v>
      </c>
      <c r="Q170" s="220">
        <v>0</v>
      </c>
      <c r="R170" s="220">
        <f>Q170*H170</f>
        <v>0</v>
      </c>
      <c r="S170" s="220">
        <v>0.01</v>
      </c>
      <c r="T170" s="221">
        <f>S170*H170</f>
        <v>0.03267</v>
      </c>
      <c r="AR170" s="222" t="s">
        <v>236</v>
      </c>
      <c r="AT170" s="222" t="s">
        <v>129</v>
      </c>
      <c r="AU170" s="222" t="s">
        <v>135</v>
      </c>
      <c r="AY170" s="17" t="s">
        <v>126</v>
      </c>
      <c r="BE170" s="223">
        <f>IF(N170="základní",J170,0)</f>
        <v>0</v>
      </c>
      <c r="BF170" s="223">
        <f>IF(N170="snížená",J170,0)</f>
        <v>0</v>
      </c>
      <c r="BG170" s="223">
        <f>IF(N170="zákl. přenesená",J170,0)</f>
        <v>0</v>
      </c>
      <c r="BH170" s="223">
        <f>IF(N170="sníž. přenesená",J170,0)</f>
        <v>0</v>
      </c>
      <c r="BI170" s="223">
        <f>IF(N170="nulová",J170,0)</f>
        <v>0</v>
      </c>
      <c r="BJ170" s="17" t="s">
        <v>135</v>
      </c>
      <c r="BK170" s="223">
        <f>ROUND(I170*H170,2)</f>
        <v>0</v>
      </c>
      <c r="BL170" s="17" t="s">
        <v>236</v>
      </c>
      <c r="BM170" s="222" t="s">
        <v>434</v>
      </c>
    </row>
    <row r="171" spans="2:47" s="1" customFormat="1" ht="12">
      <c r="B171" s="38"/>
      <c r="C171" s="39"/>
      <c r="D171" s="224" t="s">
        <v>137</v>
      </c>
      <c r="E171" s="39"/>
      <c r="F171" s="225" t="s">
        <v>365</v>
      </c>
      <c r="G171" s="39"/>
      <c r="H171" s="39"/>
      <c r="I171" s="135"/>
      <c r="J171" s="39"/>
      <c r="K171" s="39"/>
      <c r="L171" s="43"/>
      <c r="M171" s="226"/>
      <c r="N171" s="83"/>
      <c r="O171" s="83"/>
      <c r="P171" s="83"/>
      <c r="Q171" s="83"/>
      <c r="R171" s="83"/>
      <c r="S171" s="83"/>
      <c r="T171" s="84"/>
      <c r="AT171" s="17" t="s">
        <v>137</v>
      </c>
      <c r="AU171" s="17" t="s">
        <v>135</v>
      </c>
    </row>
    <row r="172" spans="2:51" s="12" customFormat="1" ht="12">
      <c r="B172" s="227"/>
      <c r="C172" s="228"/>
      <c r="D172" s="224" t="s">
        <v>139</v>
      </c>
      <c r="E172" s="229" t="s">
        <v>19</v>
      </c>
      <c r="F172" s="230" t="s">
        <v>435</v>
      </c>
      <c r="G172" s="228"/>
      <c r="H172" s="229" t="s">
        <v>19</v>
      </c>
      <c r="I172" s="231"/>
      <c r="J172" s="228"/>
      <c r="K172" s="228"/>
      <c r="L172" s="232"/>
      <c r="M172" s="233"/>
      <c r="N172" s="234"/>
      <c r="O172" s="234"/>
      <c r="P172" s="234"/>
      <c r="Q172" s="234"/>
      <c r="R172" s="234"/>
      <c r="S172" s="234"/>
      <c r="T172" s="235"/>
      <c r="AT172" s="236" t="s">
        <v>139</v>
      </c>
      <c r="AU172" s="236" t="s">
        <v>135</v>
      </c>
      <c r="AV172" s="12" t="s">
        <v>83</v>
      </c>
      <c r="AW172" s="12" t="s">
        <v>37</v>
      </c>
      <c r="AX172" s="12" t="s">
        <v>75</v>
      </c>
      <c r="AY172" s="236" t="s">
        <v>126</v>
      </c>
    </row>
    <row r="173" spans="2:51" s="13" customFormat="1" ht="12">
      <c r="B173" s="237"/>
      <c r="C173" s="238"/>
      <c r="D173" s="224" t="s">
        <v>139</v>
      </c>
      <c r="E173" s="239" t="s">
        <v>19</v>
      </c>
      <c r="F173" s="240" t="s">
        <v>436</v>
      </c>
      <c r="G173" s="238"/>
      <c r="H173" s="241">
        <v>3.267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AT173" s="247" t="s">
        <v>139</v>
      </c>
      <c r="AU173" s="247" t="s">
        <v>135</v>
      </c>
      <c r="AV173" s="13" t="s">
        <v>135</v>
      </c>
      <c r="AW173" s="13" t="s">
        <v>37</v>
      </c>
      <c r="AX173" s="13" t="s">
        <v>75</v>
      </c>
      <c r="AY173" s="247" t="s">
        <v>126</v>
      </c>
    </row>
    <row r="174" spans="2:51" s="14" customFormat="1" ht="12">
      <c r="B174" s="248"/>
      <c r="C174" s="249"/>
      <c r="D174" s="224" t="s">
        <v>139</v>
      </c>
      <c r="E174" s="250" t="s">
        <v>19</v>
      </c>
      <c r="F174" s="251" t="s">
        <v>152</v>
      </c>
      <c r="G174" s="249"/>
      <c r="H174" s="252">
        <v>3.267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139</v>
      </c>
      <c r="AU174" s="258" t="s">
        <v>135</v>
      </c>
      <c r="AV174" s="14" t="s">
        <v>134</v>
      </c>
      <c r="AW174" s="14" t="s">
        <v>37</v>
      </c>
      <c r="AX174" s="14" t="s">
        <v>83</v>
      </c>
      <c r="AY174" s="258" t="s">
        <v>126</v>
      </c>
    </row>
    <row r="175" spans="2:65" s="1" customFormat="1" ht="16.5" customHeight="1">
      <c r="B175" s="38"/>
      <c r="C175" s="211" t="s">
        <v>294</v>
      </c>
      <c r="D175" s="211" t="s">
        <v>129</v>
      </c>
      <c r="E175" s="212" t="s">
        <v>437</v>
      </c>
      <c r="F175" s="213" t="s">
        <v>438</v>
      </c>
      <c r="G175" s="214" t="s">
        <v>132</v>
      </c>
      <c r="H175" s="215">
        <v>5.67</v>
      </c>
      <c r="I175" s="216"/>
      <c r="J175" s="217">
        <f>ROUND(I175*H175,2)</f>
        <v>0</v>
      </c>
      <c r="K175" s="213" t="s">
        <v>133</v>
      </c>
      <c r="L175" s="43"/>
      <c r="M175" s="218" t="s">
        <v>19</v>
      </c>
      <c r="N175" s="219" t="s">
        <v>47</v>
      </c>
      <c r="O175" s="83"/>
      <c r="P175" s="220">
        <f>O175*H175</f>
        <v>0</v>
      </c>
      <c r="Q175" s="220">
        <v>0</v>
      </c>
      <c r="R175" s="220">
        <f>Q175*H175</f>
        <v>0</v>
      </c>
      <c r="S175" s="220">
        <v>0.014</v>
      </c>
      <c r="T175" s="221">
        <f>S175*H175</f>
        <v>0.07938</v>
      </c>
      <c r="AR175" s="222" t="s">
        <v>236</v>
      </c>
      <c r="AT175" s="222" t="s">
        <v>129</v>
      </c>
      <c r="AU175" s="222" t="s">
        <v>135</v>
      </c>
      <c r="AY175" s="17" t="s">
        <v>126</v>
      </c>
      <c r="BE175" s="223">
        <f>IF(N175="základní",J175,0)</f>
        <v>0</v>
      </c>
      <c r="BF175" s="223">
        <f>IF(N175="snížená",J175,0)</f>
        <v>0</v>
      </c>
      <c r="BG175" s="223">
        <f>IF(N175="zákl. přenesená",J175,0)</f>
        <v>0</v>
      </c>
      <c r="BH175" s="223">
        <f>IF(N175="sníž. přenesená",J175,0)</f>
        <v>0</v>
      </c>
      <c r="BI175" s="223">
        <f>IF(N175="nulová",J175,0)</f>
        <v>0</v>
      </c>
      <c r="BJ175" s="17" t="s">
        <v>135</v>
      </c>
      <c r="BK175" s="223">
        <f>ROUND(I175*H175,2)</f>
        <v>0</v>
      </c>
      <c r="BL175" s="17" t="s">
        <v>236</v>
      </c>
      <c r="BM175" s="222" t="s">
        <v>439</v>
      </c>
    </row>
    <row r="176" spans="2:47" s="1" customFormat="1" ht="12">
      <c r="B176" s="38"/>
      <c r="C176" s="39"/>
      <c r="D176" s="224" t="s">
        <v>137</v>
      </c>
      <c r="E176" s="39"/>
      <c r="F176" s="225" t="s">
        <v>440</v>
      </c>
      <c r="G176" s="39"/>
      <c r="H176" s="39"/>
      <c r="I176" s="135"/>
      <c r="J176" s="39"/>
      <c r="K176" s="39"/>
      <c r="L176" s="43"/>
      <c r="M176" s="226"/>
      <c r="N176" s="83"/>
      <c r="O176" s="83"/>
      <c r="P176" s="83"/>
      <c r="Q176" s="83"/>
      <c r="R176" s="83"/>
      <c r="S176" s="83"/>
      <c r="T176" s="84"/>
      <c r="AT176" s="17" t="s">
        <v>137</v>
      </c>
      <c r="AU176" s="17" t="s">
        <v>135</v>
      </c>
    </row>
    <row r="177" spans="2:51" s="12" customFormat="1" ht="12">
      <c r="B177" s="227"/>
      <c r="C177" s="228"/>
      <c r="D177" s="224" t="s">
        <v>139</v>
      </c>
      <c r="E177" s="229" t="s">
        <v>19</v>
      </c>
      <c r="F177" s="230" t="s">
        <v>435</v>
      </c>
      <c r="G177" s="228"/>
      <c r="H177" s="229" t="s">
        <v>19</v>
      </c>
      <c r="I177" s="231"/>
      <c r="J177" s="228"/>
      <c r="K177" s="228"/>
      <c r="L177" s="232"/>
      <c r="M177" s="233"/>
      <c r="N177" s="234"/>
      <c r="O177" s="234"/>
      <c r="P177" s="234"/>
      <c r="Q177" s="234"/>
      <c r="R177" s="234"/>
      <c r="S177" s="234"/>
      <c r="T177" s="235"/>
      <c r="AT177" s="236" t="s">
        <v>139</v>
      </c>
      <c r="AU177" s="236" t="s">
        <v>135</v>
      </c>
      <c r="AV177" s="12" t="s">
        <v>83</v>
      </c>
      <c r="AW177" s="12" t="s">
        <v>37</v>
      </c>
      <c r="AX177" s="12" t="s">
        <v>75</v>
      </c>
      <c r="AY177" s="236" t="s">
        <v>126</v>
      </c>
    </row>
    <row r="178" spans="2:51" s="13" customFormat="1" ht="12">
      <c r="B178" s="237"/>
      <c r="C178" s="238"/>
      <c r="D178" s="224" t="s">
        <v>139</v>
      </c>
      <c r="E178" s="239" t="s">
        <v>19</v>
      </c>
      <c r="F178" s="240" t="s">
        <v>441</v>
      </c>
      <c r="G178" s="238"/>
      <c r="H178" s="241">
        <v>5.67</v>
      </c>
      <c r="I178" s="242"/>
      <c r="J178" s="238"/>
      <c r="K178" s="238"/>
      <c r="L178" s="243"/>
      <c r="M178" s="244"/>
      <c r="N178" s="245"/>
      <c r="O178" s="245"/>
      <c r="P178" s="245"/>
      <c r="Q178" s="245"/>
      <c r="R178" s="245"/>
      <c r="S178" s="245"/>
      <c r="T178" s="246"/>
      <c r="AT178" s="247" t="s">
        <v>139</v>
      </c>
      <c r="AU178" s="247" t="s">
        <v>135</v>
      </c>
      <c r="AV178" s="13" t="s">
        <v>135</v>
      </c>
      <c r="AW178" s="13" t="s">
        <v>37</v>
      </c>
      <c r="AX178" s="13" t="s">
        <v>83</v>
      </c>
      <c r="AY178" s="247" t="s">
        <v>126</v>
      </c>
    </row>
    <row r="179" spans="2:63" s="11" customFormat="1" ht="25.9" customHeight="1">
      <c r="B179" s="195"/>
      <c r="C179" s="196"/>
      <c r="D179" s="197" t="s">
        <v>74</v>
      </c>
      <c r="E179" s="198" t="s">
        <v>378</v>
      </c>
      <c r="F179" s="198" t="s">
        <v>379</v>
      </c>
      <c r="G179" s="196"/>
      <c r="H179" s="196"/>
      <c r="I179" s="199"/>
      <c r="J179" s="200">
        <f>BK179</f>
        <v>0</v>
      </c>
      <c r="K179" s="196"/>
      <c r="L179" s="201"/>
      <c r="M179" s="202"/>
      <c r="N179" s="203"/>
      <c r="O179" s="203"/>
      <c r="P179" s="204">
        <f>P180+P183</f>
        <v>0</v>
      </c>
      <c r="Q179" s="203"/>
      <c r="R179" s="204">
        <f>R180+R183</f>
        <v>0</v>
      </c>
      <c r="S179" s="203"/>
      <c r="T179" s="205">
        <f>T180+T183</f>
        <v>0</v>
      </c>
      <c r="AR179" s="206" t="s">
        <v>169</v>
      </c>
      <c r="AT179" s="207" t="s">
        <v>74</v>
      </c>
      <c r="AU179" s="207" t="s">
        <v>75</v>
      </c>
      <c r="AY179" s="206" t="s">
        <v>126</v>
      </c>
      <c r="BK179" s="208">
        <f>BK180+BK183</f>
        <v>0</v>
      </c>
    </row>
    <row r="180" spans="2:63" s="11" customFormat="1" ht="22.8" customHeight="1">
      <c r="B180" s="195"/>
      <c r="C180" s="196"/>
      <c r="D180" s="197" t="s">
        <v>74</v>
      </c>
      <c r="E180" s="209" t="s">
        <v>380</v>
      </c>
      <c r="F180" s="209" t="s">
        <v>381</v>
      </c>
      <c r="G180" s="196"/>
      <c r="H180" s="196"/>
      <c r="I180" s="199"/>
      <c r="J180" s="210">
        <f>BK180</f>
        <v>0</v>
      </c>
      <c r="K180" s="196"/>
      <c r="L180" s="201"/>
      <c r="M180" s="202"/>
      <c r="N180" s="203"/>
      <c r="O180" s="203"/>
      <c r="P180" s="204">
        <f>SUM(P181:P182)</f>
        <v>0</v>
      </c>
      <c r="Q180" s="203"/>
      <c r="R180" s="204">
        <f>SUM(R181:R182)</f>
        <v>0</v>
      </c>
      <c r="S180" s="203"/>
      <c r="T180" s="205">
        <f>SUM(T181:T182)</f>
        <v>0</v>
      </c>
      <c r="AR180" s="206" t="s">
        <v>169</v>
      </c>
      <c r="AT180" s="207" t="s">
        <v>74</v>
      </c>
      <c r="AU180" s="207" t="s">
        <v>83</v>
      </c>
      <c r="AY180" s="206" t="s">
        <v>126</v>
      </c>
      <c r="BK180" s="208">
        <f>SUM(BK181:BK182)</f>
        <v>0</v>
      </c>
    </row>
    <row r="181" spans="2:65" s="1" customFormat="1" ht="16.5" customHeight="1">
      <c r="B181" s="38"/>
      <c r="C181" s="211" t="s">
        <v>299</v>
      </c>
      <c r="D181" s="211" t="s">
        <v>129</v>
      </c>
      <c r="E181" s="212" t="s">
        <v>383</v>
      </c>
      <c r="F181" s="213" t="s">
        <v>381</v>
      </c>
      <c r="G181" s="214" t="s">
        <v>270</v>
      </c>
      <c r="H181" s="259"/>
      <c r="I181" s="216"/>
      <c r="J181" s="217">
        <f>ROUND(I181*H181,2)</f>
        <v>0</v>
      </c>
      <c r="K181" s="213" t="s">
        <v>133</v>
      </c>
      <c r="L181" s="43"/>
      <c r="M181" s="218" t="s">
        <v>19</v>
      </c>
      <c r="N181" s="219" t="s">
        <v>47</v>
      </c>
      <c r="O181" s="83"/>
      <c r="P181" s="220">
        <f>O181*H181</f>
        <v>0</v>
      </c>
      <c r="Q181" s="220">
        <v>0</v>
      </c>
      <c r="R181" s="220">
        <f>Q181*H181</f>
        <v>0</v>
      </c>
      <c r="S181" s="220">
        <v>0</v>
      </c>
      <c r="T181" s="221">
        <f>S181*H181</f>
        <v>0</v>
      </c>
      <c r="AR181" s="222" t="s">
        <v>384</v>
      </c>
      <c r="AT181" s="222" t="s">
        <v>129</v>
      </c>
      <c r="AU181" s="222" t="s">
        <v>135</v>
      </c>
      <c r="AY181" s="17" t="s">
        <v>126</v>
      </c>
      <c r="BE181" s="223">
        <f>IF(N181="základní",J181,0)</f>
        <v>0</v>
      </c>
      <c r="BF181" s="223">
        <f>IF(N181="snížená",J181,0)</f>
        <v>0</v>
      </c>
      <c r="BG181" s="223">
        <f>IF(N181="zákl. přenesená",J181,0)</f>
        <v>0</v>
      </c>
      <c r="BH181" s="223">
        <f>IF(N181="sníž. přenesená",J181,0)</f>
        <v>0</v>
      </c>
      <c r="BI181" s="223">
        <f>IF(N181="nulová",J181,0)</f>
        <v>0</v>
      </c>
      <c r="BJ181" s="17" t="s">
        <v>135</v>
      </c>
      <c r="BK181" s="223">
        <f>ROUND(I181*H181,2)</f>
        <v>0</v>
      </c>
      <c r="BL181" s="17" t="s">
        <v>384</v>
      </c>
      <c r="BM181" s="222" t="s">
        <v>442</v>
      </c>
    </row>
    <row r="182" spans="2:47" s="1" customFormat="1" ht="12">
      <c r="B182" s="38"/>
      <c r="C182" s="39"/>
      <c r="D182" s="224" t="s">
        <v>137</v>
      </c>
      <c r="E182" s="39"/>
      <c r="F182" s="225" t="s">
        <v>381</v>
      </c>
      <c r="G182" s="39"/>
      <c r="H182" s="39"/>
      <c r="I182" s="135"/>
      <c r="J182" s="39"/>
      <c r="K182" s="39"/>
      <c r="L182" s="43"/>
      <c r="M182" s="226"/>
      <c r="N182" s="83"/>
      <c r="O182" s="83"/>
      <c r="P182" s="83"/>
      <c r="Q182" s="83"/>
      <c r="R182" s="83"/>
      <c r="S182" s="83"/>
      <c r="T182" s="84"/>
      <c r="AT182" s="17" t="s">
        <v>137</v>
      </c>
      <c r="AU182" s="17" t="s">
        <v>135</v>
      </c>
    </row>
    <row r="183" spans="2:63" s="11" customFormat="1" ht="22.8" customHeight="1">
      <c r="B183" s="195"/>
      <c r="C183" s="196"/>
      <c r="D183" s="197" t="s">
        <v>74</v>
      </c>
      <c r="E183" s="209" t="s">
        <v>386</v>
      </c>
      <c r="F183" s="209" t="s">
        <v>387</v>
      </c>
      <c r="G183" s="196"/>
      <c r="H183" s="196"/>
      <c r="I183" s="199"/>
      <c r="J183" s="210">
        <f>BK183</f>
        <v>0</v>
      </c>
      <c r="K183" s="196"/>
      <c r="L183" s="201"/>
      <c r="M183" s="202"/>
      <c r="N183" s="203"/>
      <c r="O183" s="203"/>
      <c r="P183" s="204">
        <f>SUM(P184:P185)</f>
        <v>0</v>
      </c>
      <c r="Q183" s="203"/>
      <c r="R183" s="204">
        <f>SUM(R184:R185)</f>
        <v>0</v>
      </c>
      <c r="S183" s="203"/>
      <c r="T183" s="205">
        <f>SUM(T184:T185)</f>
        <v>0</v>
      </c>
      <c r="AR183" s="206" t="s">
        <v>169</v>
      </c>
      <c r="AT183" s="207" t="s">
        <v>74</v>
      </c>
      <c r="AU183" s="207" t="s">
        <v>83</v>
      </c>
      <c r="AY183" s="206" t="s">
        <v>126</v>
      </c>
      <c r="BK183" s="208">
        <f>SUM(BK184:BK185)</f>
        <v>0</v>
      </c>
    </row>
    <row r="184" spans="2:65" s="1" customFormat="1" ht="16.5" customHeight="1">
      <c r="B184" s="38"/>
      <c r="C184" s="211" t="s">
        <v>303</v>
      </c>
      <c r="D184" s="211" t="s">
        <v>129</v>
      </c>
      <c r="E184" s="212" t="s">
        <v>389</v>
      </c>
      <c r="F184" s="213" t="s">
        <v>390</v>
      </c>
      <c r="G184" s="214" t="s">
        <v>246</v>
      </c>
      <c r="H184" s="215">
        <v>1</v>
      </c>
      <c r="I184" s="216"/>
      <c r="J184" s="217">
        <f>ROUND(I184*H184,2)</f>
        <v>0</v>
      </c>
      <c r="K184" s="213" t="s">
        <v>133</v>
      </c>
      <c r="L184" s="43"/>
      <c r="M184" s="218" t="s">
        <v>19</v>
      </c>
      <c r="N184" s="219" t="s">
        <v>47</v>
      </c>
      <c r="O184" s="83"/>
      <c r="P184" s="220">
        <f>O184*H184</f>
        <v>0</v>
      </c>
      <c r="Q184" s="220">
        <v>0</v>
      </c>
      <c r="R184" s="220">
        <f>Q184*H184</f>
        <v>0</v>
      </c>
      <c r="S184" s="220">
        <v>0</v>
      </c>
      <c r="T184" s="221">
        <f>S184*H184</f>
        <v>0</v>
      </c>
      <c r="AR184" s="222" t="s">
        <v>384</v>
      </c>
      <c r="AT184" s="222" t="s">
        <v>129</v>
      </c>
      <c r="AU184" s="222" t="s">
        <v>135</v>
      </c>
      <c r="AY184" s="17" t="s">
        <v>126</v>
      </c>
      <c r="BE184" s="223">
        <f>IF(N184="základní",J184,0)</f>
        <v>0</v>
      </c>
      <c r="BF184" s="223">
        <f>IF(N184="snížená",J184,0)</f>
        <v>0</v>
      </c>
      <c r="BG184" s="223">
        <f>IF(N184="zákl. přenesená",J184,0)</f>
        <v>0</v>
      </c>
      <c r="BH184" s="223">
        <f>IF(N184="sníž. přenesená",J184,0)</f>
        <v>0</v>
      </c>
      <c r="BI184" s="223">
        <f>IF(N184="nulová",J184,0)</f>
        <v>0</v>
      </c>
      <c r="BJ184" s="17" t="s">
        <v>135</v>
      </c>
      <c r="BK184" s="223">
        <f>ROUND(I184*H184,2)</f>
        <v>0</v>
      </c>
      <c r="BL184" s="17" t="s">
        <v>384</v>
      </c>
      <c r="BM184" s="222" t="s">
        <v>443</v>
      </c>
    </row>
    <row r="185" spans="2:47" s="1" customFormat="1" ht="12">
      <c r="B185" s="38"/>
      <c r="C185" s="39"/>
      <c r="D185" s="224" t="s">
        <v>137</v>
      </c>
      <c r="E185" s="39"/>
      <c r="F185" s="225" t="s">
        <v>390</v>
      </c>
      <c r="G185" s="39"/>
      <c r="H185" s="39"/>
      <c r="I185" s="135"/>
      <c r="J185" s="39"/>
      <c r="K185" s="39"/>
      <c r="L185" s="43"/>
      <c r="M185" s="270"/>
      <c r="N185" s="271"/>
      <c r="O185" s="271"/>
      <c r="P185" s="271"/>
      <c r="Q185" s="271"/>
      <c r="R185" s="271"/>
      <c r="S185" s="271"/>
      <c r="T185" s="272"/>
      <c r="AT185" s="17" t="s">
        <v>137</v>
      </c>
      <c r="AU185" s="17" t="s">
        <v>135</v>
      </c>
    </row>
    <row r="186" spans="2:12" s="1" customFormat="1" ht="6.95" customHeight="1">
      <c r="B186" s="58"/>
      <c r="C186" s="59"/>
      <c r="D186" s="59"/>
      <c r="E186" s="59"/>
      <c r="F186" s="59"/>
      <c r="G186" s="59"/>
      <c r="H186" s="59"/>
      <c r="I186" s="161"/>
      <c r="J186" s="59"/>
      <c r="K186" s="59"/>
      <c r="L186" s="43"/>
    </row>
  </sheetData>
  <sheetProtection password="CC35" sheet="1" objects="1" scenarios="1" formatColumns="0" formatRows="0" autoFilter="0"/>
  <autoFilter ref="C92:K185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3" customWidth="1"/>
    <col min="2" max="2" width="1.7109375" style="273" customWidth="1"/>
    <col min="3" max="4" width="5.00390625" style="273" customWidth="1"/>
    <col min="5" max="5" width="11.7109375" style="273" customWidth="1"/>
    <col min="6" max="6" width="9.140625" style="273" customWidth="1"/>
    <col min="7" max="7" width="5.00390625" style="273" customWidth="1"/>
    <col min="8" max="8" width="77.8515625" style="273" customWidth="1"/>
    <col min="9" max="10" width="20.00390625" style="273" customWidth="1"/>
    <col min="11" max="11" width="1.7109375" style="273" customWidth="1"/>
  </cols>
  <sheetData>
    <row r="1" ht="37.5" customHeight="1"/>
    <row r="2" spans="2:1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5" customFormat="1" ht="45" customHeight="1">
      <c r="B3" s="277"/>
      <c r="C3" s="278" t="s">
        <v>444</v>
      </c>
      <c r="D3" s="278"/>
      <c r="E3" s="278"/>
      <c r="F3" s="278"/>
      <c r="G3" s="278"/>
      <c r="H3" s="278"/>
      <c r="I3" s="278"/>
      <c r="J3" s="278"/>
      <c r="K3" s="279"/>
    </row>
    <row r="4" spans="2:11" ht="25.5" customHeight="1">
      <c r="B4" s="280"/>
      <c r="C4" s="281" t="s">
        <v>445</v>
      </c>
      <c r="D4" s="281"/>
      <c r="E4" s="281"/>
      <c r="F4" s="281"/>
      <c r="G4" s="281"/>
      <c r="H4" s="281"/>
      <c r="I4" s="281"/>
      <c r="J4" s="281"/>
      <c r="K4" s="282"/>
    </row>
    <row r="5" spans="2:11" ht="5.25" customHeight="1">
      <c r="B5" s="280"/>
      <c r="C5" s="283"/>
      <c r="D5" s="283"/>
      <c r="E5" s="283"/>
      <c r="F5" s="283"/>
      <c r="G5" s="283"/>
      <c r="H5" s="283"/>
      <c r="I5" s="283"/>
      <c r="J5" s="283"/>
      <c r="K5" s="282"/>
    </row>
    <row r="6" spans="2:11" ht="15" customHeight="1">
      <c r="B6" s="280"/>
      <c r="C6" s="284" t="s">
        <v>446</v>
      </c>
      <c r="D6" s="284"/>
      <c r="E6" s="284"/>
      <c r="F6" s="284"/>
      <c r="G6" s="284"/>
      <c r="H6" s="284"/>
      <c r="I6" s="284"/>
      <c r="J6" s="284"/>
      <c r="K6" s="282"/>
    </row>
    <row r="7" spans="2:11" ht="15" customHeight="1">
      <c r="B7" s="285"/>
      <c r="C7" s="284" t="s">
        <v>447</v>
      </c>
      <c r="D7" s="284"/>
      <c r="E7" s="284"/>
      <c r="F7" s="284"/>
      <c r="G7" s="284"/>
      <c r="H7" s="284"/>
      <c r="I7" s="284"/>
      <c r="J7" s="284"/>
      <c r="K7" s="282"/>
    </row>
    <row r="8" spans="2:1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ht="15" customHeight="1">
      <c r="B9" s="285"/>
      <c r="C9" s="284" t="s">
        <v>448</v>
      </c>
      <c r="D9" s="284"/>
      <c r="E9" s="284"/>
      <c r="F9" s="284"/>
      <c r="G9" s="284"/>
      <c r="H9" s="284"/>
      <c r="I9" s="284"/>
      <c r="J9" s="284"/>
      <c r="K9" s="282"/>
    </row>
    <row r="10" spans="2:11" ht="15" customHeight="1">
      <c r="B10" s="285"/>
      <c r="C10" s="284"/>
      <c r="D10" s="284" t="s">
        <v>449</v>
      </c>
      <c r="E10" s="284"/>
      <c r="F10" s="284"/>
      <c r="G10" s="284"/>
      <c r="H10" s="284"/>
      <c r="I10" s="284"/>
      <c r="J10" s="284"/>
      <c r="K10" s="282"/>
    </row>
    <row r="11" spans="2:11" ht="15" customHeight="1">
      <c r="B11" s="285"/>
      <c r="C11" s="286"/>
      <c r="D11" s="284" t="s">
        <v>450</v>
      </c>
      <c r="E11" s="284"/>
      <c r="F11" s="284"/>
      <c r="G11" s="284"/>
      <c r="H11" s="284"/>
      <c r="I11" s="284"/>
      <c r="J11" s="284"/>
      <c r="K11" s="282"/>
    </row>
    <row r="12" spans="2:11" ht="15" customHeight="1">
      <c r="B12" s="285"/>
      <c r="C12" s="286"/>
      <c r="D12" s="284"/>
      <c r="E12" s="284"/>
      <c r="F12" s="284"/>
      <c r="G12" s="284"/>
      <c r="H12" s="284"/>
      <c r="I12" s="284"/>
      <c r="J12" s="284"/>
      <c r="K12" s="282"/>
    </row>
    <row r="13" spans="2:11" ht="15" customHeight="1">
      <c r="B13" s="285"/>
      <c r="C13" s="286"/>
      <c r="D13" s="287" t="s">
        <v>451</v>
      </c>
      <c r="E13" s="284"/>
      <c r="F13" s="284"/>
      <c r="G13" s="284"/>
      <c r="H13" s="284"/>
      <c r="I13" s="284"/>
      <c r="J13" s="284"/>
      <c r="K13" s="282"/>
    </row>
    <row r="14" spans="2:11" ht="12.75" customHeight="1">
      <c r="B14" s="285"/>
      <c r="C14" s="286"/>
      <c r="D14" s="286"/>
      <c r="E14" s="286"/>
      <c r="F14" s="286"/>
      <c r="G14" s="286"/>
      <c r="H14" s="286"/>
      <c r="I14" s="286"/>
      <c r="J14" s="286"/>
      <c r="K14" s="282"/>
    </row>
    <row r="15" spans="2:11" ht="15" customHeight="1">
      <c r="B15" s="285"/>
      <c r="C15" s="286"/>
      <c r="D15" s="284" t="s">
        <v>452</v>
      </c>
      <c r="E15" s="284"/>
      <c r="F15" s="284"/>
      <c r="G15" s="284"/>
      <c r="H15" s="284"/>
      <c r="I15" s="284"/>
      <c r="J15" s="284"/>
      <c r="K15" s="282"/>
    </row>
    <row r="16" spans="2:11" ht="15" customHeight="1">
      <c r="B16" s="285"/>
      <c r="C16" s="286"/>
      <c r="D16" s="284" t="s">
        <v>453</v>
      </c>
      <c r="E16" s="284"/>
      <c r="F16" s="284"/>
      <c r="G16" s="284"/>
      <c r="H16" s="284"/>
      <c r="I16" s="284"/>
      <c r="J16" s="284"/>
      <c r="K16" s="282"/>
    </row>
    <row r="17" spans="2:11" ht="15" customHeight="1">
      <c r="B17" s="285"/>
      <c r="C17" s="286"/>
      <c r="D17" s="284" t="s">
        <v>454</v>
      </c>
      <c r="E17" s="284"/>
      <c r="F17" s="284"/>
      <c r="G17" s="284"/>
      <c r="H17" s="284"/>
      <c r="I17" s="284"/>
      <c r="J17" s="284"/>
      <c r="K17" s="282"/>
    </row>
    <row r="18" spans="2:11" ht="15" customHeight="1">
      <c r="B18" s="285"/>
      <c r="C18" s="286"/>
      <c r="D18" s="286"/>
      <c r="E18" s="288" t="s">
        <v>82</v>
      </c>
      <c r="F18" s="284" t="s">
        <v>455</v>
      </c>
      <c r="G18" s="284"/>
      <c r="H18" s="284"/>
      <c r="I18" s="284"/>
      <c r="J18" s="284"/>
      <c r="K18" s="282"/>
    </row>
    <row r="19" spans="2:11" ht="15" customHeight="1">
      <c r="B19" s="285"/>
      <c r="C19" s="286"/>
      <c r="D19" s="286"/>
      <c r="E19" s="288" t="s">
        <v>456</v>
      </c>
      <c r="F19" s="284" t="s">
        <v>457</v>
      </c>
      <c r="G19" s="284"/>
      <c r="H19" s="284"/>
      <c r="I19" s="284"/>
      <c r="J19" s="284"/>
      <c r="K19" s="282"/>
    </row>
    <row r="20" spans="2:11" ht="15" customHeight="1">
      <c r="B20" s="285"/>
      <c r="C20" s="286"/>
      <c r="D20" s="286"/>
      <c r="E20" s="288" t="s">
        <v>458</v>
      </c>
      <c r="F20" s="284" t="s">
        <v>459</v>
      </c>
      <c r="G20" s="284"/>
      <c r="H20" s="284"/>
      <c r="I20" s="284"/>
      <c r="J20" s="284"/>
      <c r="K20" s="282"/>
    </row>
    <row r="21" spans="2:11" ht="15" customHeight="1">
      <c r="B21" s="285"/>
      <c r="C21" s="286"/>
      <c r="D21" s="286"/>
      <c r="E21" s="288" t="s">
        <v>460</v>
      </c>
      <c r="F21" s="284" t="s">
        <v>461</v>
      </c>
      <c r="G21" s="284"/>
      <c r="H21" s="284"/>
      <c r="I21" s="284"/>
      <c r="J21" s="284"/>
      <c r="K21" s="282"/>
    </row>
    <row r="22" spans="2:11" ht="15" customHeight="1">
      <c r="B22" s="285"/>
      <c r="C22" s="286"/>
      <c r="D22" s="286"/>
      <c r="E22" s="288" t="s">
        <v>241</v>
      </c>
      <c r="F22" s="284" t="s">
        <v>242</v>
      </c>
      <c r="G22" s="284"/>
      <c r="H22" s="284"/>
      <c r="I22" s="284"/>
      <c r="J22" s="284"/>
      <c r="K22" s="282"/>
    </row>
    <row r="23" spans="2:11" ht="15" customHeight="1">
      <c r="B23" s="285"/>
      <c r="C23" s="286"/>
      <c r="D23" s="286"/>
      <c r="E23" s="288" t="s">
        <v>462</v>
      </c>
      <c r="F23" s="284" t="s">
        <v>463</v>
      </c>
      <c r="G23" s="284"/>
      <c r="H23" s="284"/>
      <c r="I23" s="284"/>
      <c r="J23" s="284"/>
      <c r="K23" s="282"/>
    </row>
    <row r="24" spans="2:11" ht="12.75" customHeight="1">
      <c r="B24" s="285"/>
      <c r="C24" s="286"/>
      <c r="D24" s="286"/>
      <c r="E24" s="286"/>
      <c r="F24" s="286"/>
      <c r="G24" s="286"/>
      <c r="H24" s="286"/>
      <c r="I24" s="286"/>
      <c r="J24" s="286"/>
      <c r="K24" s="282"/>
    </row>
    <row r="25" spans="2:11" ht="15" customHeight="1">
      <c r="B25" s="285"/>
      <c r="C25" s="284" t="s">
        <v>464</v>
      </c>
      <c r="D25" s="284"/>
      <c r="E25" s="284"/>
      <c r="F25" s="284"/>
      <c r="G25" s="284"/>
      <c r="H25" s="284"/>
      <c r="I25" s="284"/>
      <c r="J25" s="284"/>
      <c r="K25" s="282"/>
    </row>
    <row r="26" spans="2:11" ht="15" customHeight="1">
      <c r="B26" s="285"/>
      <c r="C26" s="284" t="s">
        <v>465</v>
      </c>
      <c r="D26" s="284"/>
      <c r="E26" s="284"/>
      <c r="F26" s="284"/>
      <c r="G26" s="284"/>
      <c r="H26" s="284"/>
      <c r="I26" s="284"/>
      <c r="J26" s="284"/>
      <c r="K26" s="282"/>
    </row>
    <row r="27" spans="2:11" ht="15" customHeight="1">
      <c r="B27" s="285"/>
      <c r="C27" s="284"/>
      <c r="D27" s="284" t="s">
        <v>466</v>
      </c>
      <c r="E27" s="284"/>
      <c r="F27" s="284"/>
      <c r="G27" s="284"/>
      <c r="H27" s="284"/>
      <c r="I27" s="284"/>
      <c r="J27" s="284"/>
      <c r="K27" s="282"/>
    </row>
    <row r="28" spans="2:11" ht="15" customHeight="1">
      <c r="B28" s="285"/>
      <c r="C28" s="286"/>
      <c r="D28" s="284" t="s">
        <v>467</v>
      </c>
      <c r="E28" s="284"/>
      <c r="F28" s="284"/>
      <c r="G28" s="284"/>
      <c r="H28" s="284"/>
      <c r="I28" s="284"/>
      <c r="J28" s="284"/>
      <c r="K28" s="282"/>
    </row>
    <row r="29" spans="2:11" ht="12.75" customHeight="1">
      <c r="B29" s="285"/>
      <c r="C29" s="286"/>
      <c r="D29" s="286"/>
      <c r="E29" s="286"/>
      <c r="F29" s="286"/>
      <c r="G29" s="286"/>
      <c r="H29" s="286"/>
      <c r="I29" s="286"/>
      <c r="J29" s="286"/>
      <c r="K29" s="282"/>
    </row>
    <row r="30" spans="2:11" ht="15" customHeight="1">
      <c r="B30" s="285"/>
      <c r="C30" s="286"/>
      <c r="D30" s="284" t="s">
        <v>468</v>
      </c>
      <c r="E30" s="284"/>
      <c r="F30" s="284"/>
      <c r="G30" s="284"/>
      <c r="H30" s="284"/>
      <c r="I30" s="284"/>
      <c r="J30" s="284"/>
      <c r="K30" s="282"/>
    </row>
    <row r="31" spans="2:11" ht="15" customHeight="1">
      <c r="B31" s="285"/>
      <c r="C31" s="286"/>
      <c r="D31" s="284" t="s">
        <v>469</v>
      </c>
      <c r="E31" s="284"/>
      <c r="F31" s="284"/>
      <c r="G31" s="284"/>
      <c r="H31" s="284"/>
      <c r="I31" s="284"/>
      <c r="J31" s="284"/>
      <c r="K31" s="282"/>
    </row>
    <row r="32" spans="2:11" ht="12.75" customHeight="1">
      <c r="B32" s="285"/>
      <c r="C32" s="286"/>
      <c r="D32" s="286"/>
      <c r="E32" s="286"/>
      <c r="F32" s="286"/>
      <c r="G32" s="286"/>
      <c r="H32" s="286"/>
      <c r="I32" s="286"/>
      <c r="J32" s="286"/>
      <c r="K32" s="282"/>
    </row>
    <row r="33" spans="2:11" ht="15" customHeight="1">
      <c r="B33" s="285"/>
      <c r="C33" s="286"/>
      <c r="D33" s="284" t="s">
        <v>470</v>
      </c>
      <c r="E33" s="284"/>
      <c r="F33" s="284"/>
      <c r="G33" s="284"/>
      <c r="H33" s="284"/>
      <c r="I33" s="284"/>
      <c r="J33" s="284"/>
      <c r="K33" s="282"/>
    </row>
    <row r="34" spans="2:11" ht="15" customHeight="1">
      <c r="B34" s="285"/>
      <c r="C34" s="286"/>
      <c r="D34" s="284" t="s">
        <v>471</v>
      </c>
      <c r="E34" s="284"/>
      <c r="F34" s="284"/>
      <c r="G34" s="284"/>
      <c r="H34" s="284"/>
      <c r="I34" s="284"/>
      <c r="J34" s="284"/>
      <c r="K34" s="282"/>
    </row>
    <row r="35" spans="2:11" ht="15" customHeight="1">
      <c r="B35" s="285"/>
      <c r="C35" s="286"/>
      <c r="D35" s="284" t="s">
        <v>472</v>
      </c>
      <c r="E35" s="284"/>
      <c r="F35" s="284"/>
      <c r="G35" s="284"/>
      <c r="H35" s="284"/>
      <c r="I35" s="284"/>
      <c r="J35" s="284"/>
      <c r="K35" s="282"/>
    </row>
    <row r="36" spans="2:11" ht="15" customHeight="1">
      <c r="B36" s="285"/>
      <c r="C36" s="286"/>
      <c r="D36" s="284"/>
      <c r="E36" s="287" t="s">
        <v>112</v>
      </c>
      <c r="F36" s="284"/>
      <c r="G36" s="284" t="s">
        <v>473</v>
      </c>
      <c r="H36" s="284"/>
      <c r="I36" s="284"/>
      <c r="J36" s="284"/>
      <c r="K36" s="282"/>
    </row>
    <row r="37" spans="2:11" ht="30.75" customHeight="1">
      <c r="B37" s="285"/>
      <c r="C37" s="286"/>
      <c r="D37" s="284"/>
      <c r="E37" s="287" t="s">
        <v>474</v>
      </c>
      <c r="F37" s="284"/>
      <c r="G37" s="284" t="s">
        <v>475</v>
      </c>
      <c r="H37" s="284"/>
      <c r="I37" s="284"/>
      <c r="J37" s="284"/>
      <c r="K37" s="282"/>
    </row>
    <row r="38" spans="2:11" ht="15" customHeight="1">
      <c r="B38" s="285"/>
      <c r="C38" s="286"/>
      <c r="D38" s="284"/>
      <c r="E38" s="287" t="s">
        <v>56</v>
      </c>
      <c r="F38" s="284"/>
      <c r="G38" s="284" t="s">
        <v>476</v>
      </c>
      <c r="H38" s="284"/>
      <c r="I38" s="284"/>
      <c r="J38" s="284"/>
      <c r="K38" s="282"/>
    </row>
    <row r="39" spans="2:11" ht="15" customHeight="1">
      <c r="B39" s="285"/>
      <c r="C39" s="286"/>
      <c r="D39" s="284"/>
      <c r="E39" s="287" t="s">
        <v>57</v>
      </c>
      <c r="F39" s="284"/>
      <c r="G39" s="284" t="s">
        <v>477</v>
      </c>
      <c r="H39" s="284"/>
      <c r="I39" s="284"/>
      <c r="J39" s="284"/>
      <c r="K39" s="282"/>
    </row>
    <row r="40" spans="2:11" ht="15" customHeight="1">
      <c r="B40" s="285"/>
      <c r="C40" s="286"/>
      <c r="D40" s="284"/>
      <c r="E40" s="287" t="s">
        <v>113</v>
      </c>
      <c r="F40" s="284"/>
      <c r="G40" s="284" t="s">
        <v>478</v>
      </c>
      <c r="H40" s="284"/>
      <c r="I40" s="284"/>
      <c r="J40" s="284"/>
      <c r="K40" s="282"/>
    </row>
    <row r="41" spans="2:11" ht="15" customHeight="1">
      <c r="B41" s="285"/>
      <c r="C41" s="286"/>
      <c r="D41" s="284"/>
      <c r="E41" s="287" t="s">
        <v>114</v>
      </c>
      <c r="F41" s="284"/>
      <c r="G41" s="284" t="s">
        <v>479</v>
      </c>
      <c r="H41" s="284"/>
      <c r="I41" s="284"/>
      <c r="J41" s="284"/>
      <c r="K41" s="282"/>
    </row>
    <row r="42" spans="2:11" ht="15" customHeight="1">
      <c r="B42" s="285"/>
      <c r="C42" s="286"/>
      <c r="D42" s="284"/>
      <c r="E42" s="287" t="s">
        <v>480</v>
      </c>
      <c r="F42" s="284"/>
      <c r="G42" s="284" t="s">
        <v>481</v>
      </c>
      <c r="H42" s="284"/>
      <c r="I42" s="284"/>
      <c r="J42" s="284"/>
      <c r="K42" s="282"/>
    </row>
    <row r="43" spans="2:11" ht="15" customHeight="1">
      <c r="B43" s="285"/>
      <c r="C43" s="286"/>
      <c r="D43" s="284"/>
      <c r="E43" s="287"/>
      <c r="F43" s="284"/>
      <c r="G43" s="284" t="s">
        <v>482</v>
      </c>
      <c r="H43" s="284"/>
      <c r="I43" s="284"/>
      <c r="J43" s="284"/>
      <c r="K43" s="282"/>
    </row>
    <row r="44" spans="2:11" ht="15" customHeight="1">
      <c r="B44" s="285"/>
      <c r="C44" s="286"/>
      <c r="D44" s="284"/>
      <c r="E44" s="287" t="s">
        <v>483</v>
      </c>
      <c r="F44" s="284"/>
      <c r="G44" s="284" t="s">
        <v>484</v>
      </c>
      <c r="H44" s="284"/>
      <c r="I44" s="284"/>
      <c r="J44" s="284"/>
      <c r="K44" s="282"/>
    </row>
    <row r="45" spans="2:11" ht="15" customHeight="1">
      <c r="B45" s="285"/>
      <c r="C45" s="286"/>
      <c r="D45" s="284"/>
      <c r="E45" s="287" t="s">
        <v>116</v>
      </c>
      <c r="F45" s="284"/>
      <c r="G45" s="284" t="s">
        <v>485</v>
      </c>
      <c r="H45" s="284"/>
      <c r="I45" s="284"/>
      <c r="J45" s="284"/>
      <c r="K45" s="282"/>
    </row>
    <row r="46" spans="2:11" ht="12.75" customHeight="1">
      <c r="B46" s="285"/>
      <c r="C46" s="286"/>
      <c r="D46" s="284"/>
      <c r="E46" s="284"/>
      <c r="F46" s="284"/>
      <c r="G46" s="284"/>
      <c r="H46" s="284"/>
      <c r="I46" s="284"/>
      <c r="J46" s="284"/>
      <c r="K46" s="282"/>
    </row>
    <row r="47" spans="2:11" ht="15" customHeight="1">
      <c r="B47" s="285"/>
      <c r="C47" s="286"/>
      <c r="D47" s="284" t="s">
        <v>486</v>
      </c>
      <c r="E47" s="284"/>
      <c r="F47" s="284"/>
      <c r="G47" s="284"/>
      <c r="H47" s="284"/>
      <c r="I47" s="284"/>
      <c r="J47" s="284"/>
      <c r="K47" s="282"/>
    </row>
    <row r="48" spans="2:11" ht="15" customHeight="1">
      <c r="B48" s="285"/>
      <c r="C48" s="286"/>
      <c r="D48" s="286"/>
      <c r="E48" s="284" t="s">
        <v>487</v>
      </c>
      <c r="F48" s="284"/>
      <c r="G48" s="284"/>
      <c r="H48" s="284"/>
      <c r="I48" s="284"/>
      <c r="J48" s="284"/>
      <c r="K48" s="282"/>
    </row>
    <row r="49" spans="2:11" ht="15" customHeight="1">
      <c r="B49" s="285"/>
      <c r="C49" s="286"/>
      <c r="D49" s="286"/>
      <c r="E49" s="284" t="s">
        <v>488</v>
      </c>
      <c r="F49" s="284"/>
      <c r="G49" s="284"/>
      <c r="H49" s="284"/>
      <c r="I49" s="284"/>
      <c r="J49" s="284"/>
      <c r="K49" s="282"/>
    </row>
    <row r="50" spans="2:11" ht="15" customHeight="1">
      <c r="B50" s="285"/>
      <c r="C50" s="286"/>
      <c r="D50" s="286"/>
      <c r="E50" s="284" t="s">
        <v>489</v>
      </c>
      <c r="F50" s="284"/>
      <c r="G50" s="284"/>
      <c r="H50" s="284"/>
      <c r="I50" s="284"/>
      <c r="J50" s="284"/>
      <c r="K50" s="282"/>
    </row>
    <row r="51" spans="2:11" ht="15" customHeight="1">
      <c r="B51" s="285"/>
      <c r="C51" s="286"/>
      <c r="D51" s="284" t="s">
        <v>490</v>
      </c>
      <c r="E51" s="284"/>
      <c r="F51" s="284"/>
      <c r="G51" s="284"/>
      <c r="H51" s="284"/>
      <c r="I51" s="284"/>
      <c r="J51" s="284"/>
      <c r="K51" s="282"/>
    </row>
    <row r="52" spans="2:11" ht="25.5" customHeight="1">
      <c r="B52" s="280"/>
      <c r="C52" s="281" t="s">
        <v>491</v>
      </c>
      <c r="D52" s="281"/>
      <c r="E52" s="281"/>
      <c r="F52" s="281"/>
      <c r="G52" s="281"/>
      <c r="H52" s="281"/>
      <c r="I52" s="281"/>
      <c r="J52" s="281"/>
      <c r="K52" s="282"/>
    </row>
    <row r="53" spans="2:11" ht="5.25" customHeight="1">
      <c r="B53" s="280"/>
      <c r="C53" s="283"/>
      <c r="D53" s="283"/>
      <c r="E53" s="283"/>
      <c r="F53" s="283"/>
      <c r="G53" s="283"/>
      <c r="H53" s="283"/>
      <c r="I53" s="283"/>
      <c r="J53" s="283"/>
      <c r="K53" s="282"/>
    </row>
    <row r="54" spans="2:11" ht="15" customHeight="1">
      <c r="B54" s="280"/>
      <c r="C54" s="284" t="s">
        <v>492</v>
      </c>
      <c r="D54" s="284"/>
      <c r="E54" s="284"/>
      <c r="F54" s="284"/>
      <c r="G54" s="284"/>
      <c r="H54" s="284"/>
      <c r="I54" s="284"/>
      <c r="J54" s="284"/>
      <c r="K54" s="282"/>
    </row>
    <row r="55" spans="2:11" ht="15" customHeight="1">
      <c r="B55" s="280"/>
      <c r="C55" s="284" t="s">
        <v>493</v>
      </c>
      <c r="D55" s="284"/>
      <c r="E55" s="284"/>
      <c r="F55" s="284"/>
      <c r="G55" s="284"/>
      <c r="H55" s="284"/>
      <c r="I55" s="284"/>
      <c r="J55" s="284"/>
      <c r="K55" s="282"/>
    </row>
    <row r="56" spans="2:11" ht="12.75" customHeight="1">
      <c r="B56" s="280"/>
      <c r="C56" s="284"/>
      <c r="D56" s="284"/>
      <c r="E56" s="284"/>
      <c r="F56" s="284"/>
      <c r="G56" s="284"/>
      <c r="H56" s="284"/>
      <c r="I56" s="284"/>
      <c r="J56" s="284"/>
      <c r="K56" s="282"/>
    </row>
    <row r="57" spans="2:11" ht="15" customHeight="1">
      <c r="B57" s="280"/>
      <c r="C57" s="284" t="s">
        <v>494</v>
      </c>
      <c r="D57" s="284"/>
      <c r="E57" s="284"/>
      <c r="F57" s="284"/>
      <c r="G57" s="284"/>
      <c r="H57" s="284"/>
      <c r="I57" s="284"/>
      <c r="J57" s="284"/>
      <c r="K57" s="282"/>
    </row>
    <row r="58" spans="2:11" ht="15" customHeight="1">
      <c r="B58" s="280"/>
      <c r="C58" s="286"/>
      <c r="D58" s="284" t="s">
        <v>495</v>
      </c>
      <c r="E58" s="284"/>
      <c r="F58" s="284"/>
      <c r="G58" s="284"/>
      <c r="H58" s="284"/>
      <c r="I58" s="284"/>
      <c r="J58" s="284"/>
      <c r="K58" s="282"/>
    </row>
    <row r="59" spans="2:11" ht="15" customHeight="1">
      <c r="B59" s="280"/>
      <c r="C59" s="286"/>
      <c r="D59" s="284" t="s">
        <v>496</v>
      </c>
      <c r="E59" s="284"/>
      <c r="F59" s="284"/>
      <c r="G59" s="284"/>
      <c r="H59" s="284"/>
      <c r="I59" s="284"/>
      <c r="J59" s="284"/>
      <c r="K59" s="282"/>
    </row>
    <row r="60" spans="2:11" ht="15" customHeight="1">
      <c r="B60" s="280"/>
      <c r="C60" s="286"/>
      <c r="D60" s="284" t="s">
        <v>497</v>
      </c>
      <c r="E60" s="284"/>
      <c r="F60" s="284"/>
      <c r="G60" s="284"/>
      <c r="H60" s="284"/>
      <c r="I60" s="284"/>
      <c r="J60" s="284"/>
      <c r="K60" s="282"/>
    </row>
    <row r="61" spans="2:11" ht="15" customHeight="1">
      <c r="B61" s="280"/>
      <c r="C61" s="286"/>
      <c r="D61" s="284" t="s">
        <v>498</v>
      </c>
      <c r="E61" s="284"/>
      <c r="F61" s="284"/>
      <c r="G61" s="284"/>
      <c r="H61" s="284"/>
      <c r="I61" s="284"/>
      <c r="J61" s="284"/>
      <c r="K61" s="282"/>
    </row>
    <row r="62" spans="2:11" ht="15" customHeight="1">
      <c r="B62" s="280"/>
      <c r="C62" s="286"/>
      <c r="D62" s="289" t="s">
        <v>499</v>
      </c>
      <c r="E62" s="289"/>
      <c r="F62" s="289"/>
      <c r="G62" s="289"/>
      <c r="H62" s="289"/>
      <c r="I62" s="289"/>
      <c r="J62" s="289"/>
      <c r="K62" s="282"/>
    </row>
    <row r="63" spans="2:11" ht="15" customHeight="1">
      <c r="B63" s="280"/>
      <c r="C63" s="286"/>
      <c r="D63" s="284" t="s">
        <v>500</v>
      </c>
      <c r="E63" s="284"/>
      <c r="F63" s="284"/>
      <c r="G63" s="284"/>
      <c r="H63" s="284"/>
      <c r="I63" s="284"/>
      <c r="J63" s="284"/>
      <c r="K63" s="282"/>
    </row>
    <row r="64" spans="2:11" ht="12.75" customHeight="1">
      <c r="B64" s="280"/>
      <c r="C64" s="286"/>
      <c r="D64" s="286"/>
      <c r="E64" s="290"/>
      <c r="F64" s="286"/>
      <c r="G64" s="286"/>
      <c r="H64" s="286"/>
      <c r="I64" s="286"/>
      <c r="J64" s="286"/>
      <c r="K64" s="282"/>
    </row>
    <row r="65" spans="2:11" ht="15" customHeight="1">
      <c r="B65" s="280"/>
      <c r="C65" s="286"/>
      <c r="D65" s="284" t="s">
        <v>501</v>
      </c>
      <c r="E65" s="284"/>
      <c r="F65" s="284"/>
      <c r="G65" s="284"/>
      <c r="H65" s="284"/>
      <c r="I65" s="284"/>
      <c r="J65" s="284"/>
      <c r="K65" s="282"/>
    </row>
    <row r="66" spans="2:11" ht="15" customHeight="1">
      <c r="B66" s="280"/>
      <c r="C66" s="286"/>
      <c r="D66" s="289" t="s">
        <v>502</v>
      </c>
      <c r="E66" s="289"/>
      <c r="F66" s="289"/>
      <c r="G66" s="289"/>
      <c r="H66" s="289"/>
      <c r="I66" s="289"/>
      <c r="J66" s="289"/>
      <c r="K66" s="282"/>
    </row>
    <row r="67" spans="2:11" ht="15" customHeight="1">
      <c r="B67" s="280"/>
      <c r="C67" s="286"/>
      <c r="D67" s="284" t="s">
        <v>503</v>
      </c>
      <c r="E67" s="284"/>
      <c r="F67" s="284"/>
      <c r="G67" s="284"/>
      <c r="H67" s="284"/>
      <c r="I67" s="284"/>
      <c r="J67" s="284"/>
      <c r="K67" s="282"/>
    </row>
    <row r="68" spans="2:11" ht="15" customHeight="1">
      <c r="B68" s="280"/>
      <c r="C68" s="286"/>
      <c r="D68" s="284" t="s">
        <v>504</v>
      </c>
      <c r="E68" s="284"/>
      <c r="F68" s="284"/>
      <c r="G68" s="284"/>
      <c r="H68" s="284"/>
      <c r="I68" s="284"/>
      <c r="J68" s="284"/>
      <c r="K68" s="282"/>
    </row>
    <row r="69" spans="2:11" ht="15" customHeight="1">
      <c r="B69" s="280"/>
      <c r="C69" s="286"/>
      <c r="D69" s="284" t="s">
        <v>505</v>
      </c>
      <c r="E69" s="284"/>
      <c r="F69" s="284"/>
      <c r="G69" s="284"/>
      <c r="H69" s="284"/>
      <c r="I69" s="284"/>
      <c r="J69" s="284"/>
      <c r="K69" s="282"/>
    </row>
    <row r="70" spans="2:11" ht="15" customHeight="1">
      <c r="B70" s="280"/>
      <c r="C70" s="286"/>
      <c r="D70" s="284" t="s">
        <v>506</v>
      </c>
      <c r="E70" s="284"/>
      <c r="F70" s="284"/>
      <c r="G70" s="284"/>
      <c r="H70" s="284"/>
      <c r="I70" s="284"/>
      <c r="J70" s="284"/>
      <c r="K70" s="282"/>
    </row>
    <row r="71" spans="2:11" ht="12.75" customHeight="1">
      <c r="B71" s="291"/>
      <c r="C71" s="292"/>
      <c r="D71" s="292"/>
      <c r="E71" s="292"/>
      <c r="F71" s="292"/>
      <c r="G71" s="292"/>
      <c r="H71" s="292"/>
      <c r="I71" s="292"/>
      <c r="J71" s="292"/>
      <c r="K71" s="293"/>
    </row>
    <row r="72" spans="2:11" ht="18.75" customHeight="1">
      <c r="B72" s="294"/>
      <c r="C72" s="294"/>
      <c r="D72" s="294"/>
      <c r="E72" s="294"/>
      <c r="F72" s="294"/>
      <c r="G72" s="294"/>
      <c r="H72" s="294"/>
      <c r="I72" s="294"/>
      <c r="J72" s="294"/>
      <c r="K72" s="295"/>
    </row>
    <row r="73" spans="2:11" ht="18.75" customHeight="1">
      <c r="B73" s="295"/>
      <c r="C73" s="295"/>
      <c r="D73" s="295"/>
      <c r="E73" s="295"/>
      <c r="F73" s="295"/>
      <c r="G73" s="295"/>
      <c r="H73" s="295"/>
      <c r="I73" s="295"/>
      <c r="J73" s="295"/>
      <c r="K73" s="295"/>
    </row>
    <row r="74" spans="2:11" ht="7.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8"/>
    </row>
    <row r="75" spans="2:11" ht="45" customHeight="1">
      <c r="B75" s="299"/>
      <c r="C75" s="300" t="s">
        <v>507</v>
      </c>
      <c r="D75" s="300"/>
      <c r="E75" s="300"/>
      <c r="F75" s="300"/>
      <c r="G75" s="300"/>
      <c r="H75" s="300"/>
      <c r="I75" s="300"/>
      <c r="J75" s="300"/>
      <c r="K75" s="301"/>
    </row>
    <row r="76" spans="2:11" ht="17.25" customHeight="1">
      <c r="B76" s="299"/>
      <c r="C76" s="302" t="s">
        <v>508</v>
      </c>
      <c r="D76" s="302"/>
      <c r="E76" s="302"/>
      <c r="F76" s="302" t="s">
        <v>509</v>
      </c>
      <c r="G76" s="303"/>
      <c r="H76" s="302" t="s">
        <v>57</v>
      </c>
      <c r="I76" s="302" t="s">
        <v>60</v>
      </c>
      <c r="J76" s="302" t="s">
        <v>510</v>
      </c>
      <c r="K76" s="301"/>
    </row>
    <row r="77" spans="2:11" ht="17.25" customHeight="1">
      <c r="B77" s="299"/>
      <c r="C77" s="304" t="s">
        <v>511</v>
      </c>
      <c r="D77" s="304"/>
      <c r="E77" s="304"/>
      <c r="F77" s="305" t="s">
        <v>512</v>
      </c>
      <c r="G77" s="306"/>
      <c r="H77" s="304"/>
      <c r="I77" s="304"/>
      <c r="J77" s="304" t="s">
        <v>513</v>
      </c>
      <c r="K77" s="301"/>
    </row>
    <row r="78" spans="2:11" ht="5.25" customHeight="1">
      <c r="B78" s="299"/>
      <c r="C78" s="307"/>
      <c r="D78" s="307"/>
      <c r="E78" s="307"/>
      <c r="F78" s="307"/>
      <c r="G78" s="308"/>
      <c r="H78" s="307"/>
      <c r="I78" s="307"/>
      <c r="J78" s="307"/>
      <c r="K78" s="301"/>
    </row>
    <row r="79" spans="2:11" ht="15" customHeight="1">
      <c r="B79" s="299"/>
      <c r="C79" s="287" t="s">
        <v>56</v>
      </c>
      <c r="D79" s="307"/>
      <c r="E79" s="307"/>
      <c r="F79" s="309" t="s">
        <v>514</v>
      </c>
      <c r="G79" s="308"/>
      <c r="H79" s="287" t="s">
        <v>515</v>
      </c>
      <c r="I79" s="287" t="s">
        <v>516</v>
      </c>
      <c r="J79" s="287">
        <v>20</v>
      </c>
      <c r="K79" s="301"/>
    </row>
    <row r="80" spans="2:11" ht="15" customHeight="1">
      <c r="B80" s="299"/>
      <c r="C80" s="287" t="s">
        <v>517</v>
      </c>
      <c r="D80" s="287"/>
      <c r="E80" s="287"/>
      <c r="F80" s="309" t="s">
        <v>514</v>
      </c>
      <c r="G80" s="308"/>
      <c r="H80" s="287" t="s">
        <v>518</v>
      </c>
      <c r="I80" s="287" t="s">
        <v>516</v>
      </c>
      <c r="J80" s="287">
        <v>120</v>
      </c>
      <c r="K80" s="301"/>
    </row>
    <row r="81" spans="2:11" ht="15" customHeight="1">
      <c r="B81" s="310"/>
      <c r="C81" s="287" t="s">
        <v>519</v>
      </c>
      <c r="D81" s="287"/>
      <c r="E81" s="287"/>
      <c r="F81" s="309" t="s">
        <v>520</v>
      </c>
      <c r="G81" s="308"/>
      <c r="H81" s="287" t="s">
        <v>521</v>
      </c>
      <c r="I81" s="287" t="s">
        <v>516</v>
      </c>
      <c r="J81" s="287">
        <v>50</v>
      </c>
      <c r="K81" s="301"/>
    </row>
    <row r="82" spans="2:11" ht="15" customHeight="1">
      <c r="B82" s="310"/>
      <c r="C82" s="287" t="s">
        <v>522</v>
      </c>
      <c r="D82" s="287"/>
      <c r="E82" s="287"/>
      <c r="F82" s="309" t="s">
        <v>514</v>
      </c>
      <c r="G82" s="308"/>
      <c r="H82" s="287" t="s">
        <v>523</v>
      </c>
      <c r="I82" s="287" t="s">
        <v>524</v>
      </c>
      <c r="J82" s="287"/>
      <c r="K82" s="301"/>
    </row>
    <row r="83" spans="2:11" ht="15" customHeight="1">
      <c r="B83" s="310"/>
      <c r="C83" s="311" t="s">
        <v>525</v>
      </c>
      <c r="D83" s="311"/>
      <c r="E83" s="311"/>
      <c r="F83" s="312" t="s">
        <v>520</v>
      </c>
      <c r="G83" s="311"/>
      <c r="H83" s="311" t="s">
        <v>526</v>
      </c>
      <c r="I83" s="311" t="s">
        <v>516</v>
      </c>
      <c r="J83" s="311">
        <v>15</v>
      </c>
      <c r="K83" s="301"/>
    </row>
    <row r="84" spans="2:11" ht="15" customHeight="1">
      <c r="B84" s="310"/>
      <c r="C84" s="311" t="s">
        <v>527</v>
      </c>
      <c r="D84" s="311"/>
      <c r="E84" s="311"/>
      <c r="F84" s="312" t="s">
        <v>520</v>
      </c>
      <c r="G84" s="311"/>
      <c r="H84" s="311" t="s">
        <v>528</v>
      </c>
      <c r="I84" s="311" t="s">
        <v>516</v>
      </c>
      <c r="J84" s="311">
        <v>15</v>
      </c>
      <c r="K84" s="301"/>
    </row>
    <row r="85" spans="2:11" ht="15" customHeight="1">
      <c r="B85" s="310"/>
      <c r="C85" s="311" t="s">
        <v>529</v>
      </c>
      <c r="D85" s="311"/>
      <c r="E85" s="311"/>
      <c r="F85" s="312" t="s">
        <v>520</v>
      </c>
      <c r="G85" s="311"/>
      <c r="H85" s="311" t="s">
        <v>530</v>
      </c>
      <c r="I85" s="311" t="s">
        <v>516</v>
      </c>
      <c r="J85" s="311">
        <v>20</v>
      </c>
      <c r="K85" s="301"/>
    </row>
    <row r="86" spans="2:11" ht="15" customHeight="1">
      <c r="B86" s="310"/>
      <c r="C86" s="311" t="s">
        <v>531</v>
      </c>
      <c r="D86" s="311"/>
      <c r="E86" s="311"/>
      <c r="F86" s="312" t="s">
        <v>520</v>
      </c>
      <c r="G86" s="311"/>
      <c r="H86" s="311" t="s">
        <v>532</v>
      </c>
      <c r="I86" s="311" t="s">
        <v>516</v>
      </c>
      <c r="J86" s="311">
        <v>20</v>
      </c>
      <c r="K86" s="301"/>
    </row>
    <row r="87" spans="2:11" ht="15" customHeight="1">
      <c r="B87" s="310"/>
      <c r="C87" s="287" t="s">
        <v>533</v>
      </c>
      <c r="D87" s="287"/>
      <c r="E87" s="287"/>
      <c r="F87" s="309" t="s">
        <v>520</v>
      </c>
      <c r="G87" s="308"/>
      <c r="H87" s="287" t="s">
        <v>534</v>
      </c>
      <c r="I87" s="287" t="s">
        <v>516</v>
      </c>
      <c r="J87" s="287">
        <v>50</v>
      </c>
      <c r="K87" s="301"/>
    </row>
    <row r="88" spans="2:11" ht="15" customHeight="1">
      <c r="B88" s="310"/>
      <c r="C88" s="287" t="s">
        <v>535</v>
      </c>
      <c r="D88" s="287"/>
      <c r="E88" s="287"/>
      <c r="F88" s="309" t="s">
        <v>520</v>
      </c>
      <c r="G88" s="308"/>
      <c r="H88" s="287" t="s">
        <v>536</v>
      </c>
      <c r="I88" s="287" t="s">
        <v>516</v>
      </c>
      <c r="J88" s="287">
        <v>20</v>
      </c>
      <c r="K88" s="301"/>
    </row>
    <row r="89" spans="2:11" ht="15" customHeight="1">
      <c r="B89" s="310"/>
      <c r="C89" s="287" t="s">
        <v>537</v>
      </c>
      <c r="D89" s="287"/>
      <c r="E89" s="287"/>
      <c r="F89" s="309" t="s">
        <v>520</v>
      </c>
      <c r="G89" s="308"/>
      <c r="H89" s="287" t="s">
        <v>538</v>
      </c>
      <c r="I89" s="287" t="s">
        <v>516</v>
      </c>
      <c r="J89" s="287">
        <v>20</v>
      </c>
      <c r="K89" s="301"/>
    </row>
    <row r="90" spans="2:11" ht="15" customHeight="1">
      <c r="B90" s="310"/>
      <c r="C90" s="287" t="s">
        <v>539</v>
      </c>
      <c r="D90" s="287"/>
      <c r="E90" s="287"/>
      <c r="F90" s="309" t="s">
        <v>520</v>
      </c>
      <c r="G90" s="308"/>
      <c r="H90" s="287" t="s">
        <v>540</v>
      </c>
      <c r="I90" s="287" t="s">
        <v>516</v>
      </c>
      <c r="J90" s="287">
        <v>50</v>
      </c>
      <c r="K90" s="301"/>
    </row>
    <row r="91" spans="2:11" ht="15" customHeight="1">
      <c r="B91" s="310"/>
      <c r="C91" s="287" t="s">
        <v>541</v>
      </c>
      <c r="D91" s="287"/>
      <c r="E91" s="287"/>
      <c r="F91" s="309" t="s">
        <v>520</v>
      </c>
      <c r="G91" s="308"/>
      <c r="H91" s="287" t="s">
        <v>541</v>
      </c>
      <c r="I91" s="287" t="s">
        <v>516</v>
      </c>
      <c r="J91" s="287">
        <v>50</v>
      </c>
      <c r="K91" s="301"/>
    </row>
    <row r="92" spans="2:11" ht="15" customHeight="1">
      <c r="B92" s="310"/>
      <c r="C92" s="287" t="s">
        <v>542</v>
      </c>
      <c r="D92" s="287"/>
      <c r="E92" s="287"/>
      <c r="F92" s="309" t="s">
        <v>520</v>
      </c>
      <c r="G92" s="308"/>
      <c r="H92" s="287" t="s">
        <v>543</v>
      </c>
      <c r="I92" s="287" t="s">
        <v>516</v>
      </c>
      <c r="J92" s="287">
        <v>255</v>
      </c>
      <c r="K92" s="301"/>
    </row>
    <row r="93" spans="2:11" ht="15" customHeight="1">
      <c r="B93" s="310"/>
      <c r="C93" s="287" t="s">
        <v>544</v>
      </c>
      <c r="D93" s="287"/>
      <c r="E93" s="287"/>
      <c r="F93" s="309" t="s">
        <v>514</v>
      </c>
      <c r="G93" s="308"/>
      <c r="H93" s="287" t="s">
        <v>545</v>
      </c>
      <c r="I93" s="287" t="s">
        <v>546</v>
      </c>
      <c r="J93" s="287"/>
      <c r="K93" s="301"/>
    </row>
    <row r="94" spans="2:11" ht="15" customHeight="1">
      <c r="B94" s="310"/>
      <c r="C94" s="287" t="s">
        <v>547</v>
      </c>
      <c r="D94" s="287"/>
      <c r="E94" s="287"/>
      <c r="F94" s="309" t="s">
        <v>514</v>
      </c>
      <c r="G94" s="308"/>
      <c r="H94" s="287" t="s">
        <v>548</v>
      </c>
      <c r="I94" s="287" t="s">
        <v>549</v>
      </c>
      <c r="J94" s="287"/>
      <c r="K94" s="301"/>
    </row>
    <row r="95" spans="2:11" ht="15" customHeight="1">
      <c r="B95" s="310"/>
      <c r="C95" s="287" t="s">
        <v>550</v>
      </c>
      <c r="D95" s="287"/>
      <c r="E95" s="287"/>
      <c r="F95" s="309" t="s">
        <v>514</v>
      </c>
      <c r="G95" s="308"/>
      <c r="H95" s="287" t="s">
        <v>550</v>
      </c>
      <c r="I95" s="287" t="s">
        <v>549</v>
      </c>
      <c r="J95" s="287"/>
      <c r="K95" s="301"/>
    </row>
    <row r="96" spans="2:11" ht="15" customHeight="1">
      <c r="B96" s="310"/>
      <c r="C96" s="287" t="s">
        <v>41</v>
      </c>
      <c r="D96" s="287"/>
      <c r="E96" s="287"/>
      <c r="F96" s="309" t="s">
        <v>514</v>
      </c>
      <c r="G96" s="308"/>
      <c r="H96" s="287" t="s">
        <v>551</v>
      </c>
      <c r="I96" s="287" t="s">
        <v>549</v>
      </c>
      <c r="J96" s="287"/>
      <c r="K96" s="301"/>
    </row>
    <row r="97" spans="2:11" ht="15" customHeight="1">
      <c r="B97" s="310"/>
      <c r="C97" s="287" t="s">
        <v>51</v>
      </c>
      <c r="D97" s="287"/>
      <c r="E97" s="287"/>
      <c r="F97" s="309" t="s">
        <v>514</v>
      </c>
      <c r="G97" s="308"/>
      <c r="H97" s="287" t="s">
        <v>552</v>
      </c>
      <c r="I97" s="287" t="s">
        <v>549</v>
      </c>
      <c r="J97" s="287"/>
      <c r="K97" s="301"/>
    </row>
    <row r="98" spans="2:11" ht="15" customHeight="1">
      <c r="B98" s="313"/>
      <c r="C98" s="314"/>
      <c r="D98" s="314"/>
      <c r="E98" s="314"/>
      <c r="F98" s="314"/>
      <c r="G98" s="314"/>
      <c r="H98" s="314"/>
      <c r="I98" s="314"/>
      <c r="J98" s="314"/>
      <c r="K98" s="315"/>
    </row>
    <row r="99" spans="2:11" ht="18.75" customHeight="1">
      <c r="B99" s="316"/>
      <c r="C99" s="317"/>
      <c r="D99" s="317"/>
      <c r="E99" s="317"/>
      <c r="F99" s="317"/>
      <c r="G99" s="317"/>
      <c r="H99" s="317"/>
      <c r="I99" s="317"/>
      <c r="J99" s="317"/>
      <c r="K99" s="316"/>
    </row>
    <row r="100" spans="2:11" ht="18.75" customHeight="1"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</row>
    <row r="101" spans="2:11" ht="7.5" customHeight="1">
      <c r="B101" s="296"/>
      <c r="C101" s="297"/>
      <c r="D101" s="297"/>
      <c r="E101" s="297"/>
      <c r="F101" s="297"/>
      <c r="G101" s="297"/>
      <c r="H101" s="297"/>
      <c r="I101" s="297"/>
      <c r="J101" s="297"/>
      <c r="K101" s="298"/>
    </row>
    <row r="102" spans="2:11" ht="45" customHeight="1">
      <c r="B102" s="299"/>
      <c r="C102" s="300" t="s">
        <v>553</v>
      </c>
      <c r="D102" s="300"/>
      <c r="E102" s="300"/>
      <c r="F102" s="300"/>
      <c r="G102" s="300"/>
      <c r="H102" s="300"/>
      <c r="I102" s="300"/>
      <c r="J102" s="300"/>
      <c r="K102" s="301"/>
    </row>
    <row r="103" spans="2:11" ht="17.25" customHeight="1">
      <c r="B103" s="299"/>
      <c r="C103" s="302" t="s">
        <v>508</v>
      </c>
      <c r="D103" s="302"/>
      <c r="E103" s="302"/>
      <c r="F103" s="302" t="s">
        <v>509</v>
      </c>
      <c r="G103" s="303"/>
      <c r="H103" s="302" t="s">
        <v>57</v>
      </c>
      <c r="I103" s="302" t="s">
        <v>60</v>
      </c>
      <c r="J103" s="302" t="s">
        <v>510</v>
      </c>
      <c r="K103" s="301"/>
    </row>
    <row r="104" spans="2:11" ht="17.25" customHeight="1">
      <c r="B104" s="299"/>
      <c r="C104" s="304" t="s">
        <v>511</v>
      </c>
      <c r="D104" s="304"/>
      <c r="E104" s="304"/>
      <c r="F104" s="305" t="s">
        <v>512</v>
      </c>
      <c r="G104" s="306"/>
      <c r="H104" s="304"/>
      <c r="I104" s="304"/>
      <c r="J104" s="304" t="s">
        <v>513</v>
      </c>
      <c r="K104" s="301"/>
    </row>
    <row r="105" spans="2:11" ht="5.25" customHeight="1">
      <c r="B105" s="299"/>
      <c r="C105" s="302"/>
      <c r="D105" s="302"/>
      <c r="E105" s="302"/>
      <c r="F105" s="302"/>
      <c r="G105" s="318"/>
      <c r="H105" s="302"/>
      <c r="I105" s="302"/>
      <c r="J105" s="302"/>
      <c r="K105" s="301"/>
    </row>
    <row r="106" spans="2:11" ht="15" customHeight="1">
      <c r="B106" s="299"/>
      <c r="C106" s="287" t="s">
        <v>56</v>
      </c>
      <c r="D106" s="307"/>
      <c r="E106" s="307"/>
      <c r="F106" s="309" t="s">
        <v>514</v>
      </c>
      <c r="G106" s="318"/>
      <c r="H106" s="287" t="s">
        <v>554</v>
      </c>
      <c r="I106" s="287" t="s">
        <v>516</v>
      </c>
      <c r="J106" s="287">
        <v>20</v>
      </c>
      <c r="K106" s="301"/>
    </row>
    <row r="107" spans="2:11" ht="15" customHeight="1">
      <c r="B107" s="299"/>
      <c r="C107" s="287" t="s">
        <v>517</v>
      </c>
      <c r="D107" s="287"/>
      <c r="E107" s="287"/>
      <c r="F107" s="309" t="s">
        <v>514</v>
      </c>
      <c r="G107" s="287"/>
      <c r="H107" s="287" t="s">
        <v>554</v>
      </c>
      <c r="I107" s="287" t="s">
        <v>516</v>
      </c>
      <c r="J107" s="287">
        <v>120</v>
      </c>
      <c r="K107" s="301"/>
    </row>
    <row r="108" spans="2:11" ht="15" customHeight="1">
      <c r="B108" s="310"/>
      <c r="C108" s="287" t="s">
        <v>519</v>
      </c>
      <c r="D108" s="287"/>
      <c r="E108" s="287"/>
      <c r="F108" s="309" t="s">
        <v>520</v>
      </c>
      <c r="G108" s="287"/>
      <c r="H108" s="287" t="s">
        <v>554</v>
      </c>
      <c r="I108" s="287" t="s">
        <v>516</v>
      </c>
      <c r="J108" s="287">
        <v>50</v>
      </c>
      <c r="K108" s="301"/>
    </row>
    <row r="109" spans="2:11" ht="15" customHeight="1">
      <c r="B109" s="310"/>
      <c r="C109" s="287" t="s">
        <v>522</v>
      </c>
      <c r="D109" s="287"/>
      <c r="E109" s="287"/>
      <c r="F109" s="309" t="s">
        <v>514</v>
      </c>
      <c r="G109" s="287"/>
      <c r="H109" s="287" t="s">
        <v>554</v>
      </c>
      <c r="I109" s="287" t="s">
        <v>524</v>
      </c>
      <c r="J109" s="287"/>
      <c r="K109" s="301"/>
    </row>
    <row r="110" spans="2:11" ht="15" customHeight="1">
      <c r="B110" s="310"/>
      <c r="C110" s="287" t="s">
        <v>533</v>
      </c>
      <c r="D110" s="287"/>
      <c r="E110" s="287"/>
      <c r="F110" s="309" t="s">
        <v>520</v>
      </c>
      <c r="G110" s="287"/>
      <c r="H110" s="287" t="s">
        <v>554</v>
      </c>
      <c r="I110" s="287" t="s">
        <v>516</v>
      </c>
      <c r="J110" s="287">
        <v>50</v>
      </c>
      <c r="K110" s="301"/>
    </row>
    <row r="111" spans="2:11" ht="15" customHeight="1">
      <c r="B111" s="310"/>
      <c r="C111" s="287" t="s">
        <v>541</v>
      </c>
      <c r="D111" s="287"/>
      <c r="E111" s="287"/>
      <c r="F111" s="309" t="s">
        <v>520</v>
      </c>
      <c r="G111" s="287"/>
      <c r="H111" s="287" t="s">
        <v>554</v>
      </c>
      <c r="I111" s="287" t="s">
        <v>516</v>
      </c>
      <c r="J111" s="287">
        <v>50</v>
      </c>
      <c r="K111" s="301"/>
    </row>
    <row r="112" spans="2:11" ht="15" customHeight="1">
      <c r="B112" s="310"/>
      <c r="C112" s="287" t="s">
        <v>539</v>
      </c>
      <c r="D112" s="287"/>
      <c r="E112" s="287"/>
      <c r="F112" s="309" t="s">
        <v>520</v>
      </c>
      <c r="G112" s="287"/>
      <c r="H112" s="287" t="s">
        <v>554</v>
      </c>
      <c r="I112" s="287" t="s">
        <v>516</v>
      </c>
      <c r="J112" s="287">
        <v>50</v>
      </c>
      <c r="K112" s="301"/>
    </row>
    <row r="113" spans="2:11" ht="15" customHeight="1">
      <c r="B113" s="310"/>
      <c r="C113" s="287" t="s">
        <v>56</v>
      </c>
      <c r="D113" s="287"/>
      <c r="E113" s="287"/>
      <c r="F113" s="309" t="s">
        <v>514</v>
      </c>
      <c r="G113" s="287"/>
      <c r="H113" s="287" t="s">
        <v>555</v>
      </c>
      <c r="I113" s="287" t="s">
        <v>516</v>
      </c>
      <c r="J113" s="287">
        <v>20</v>
      </c>
      <c r="K113" s="301"/>
    </row>
    <row r="114" spans="2:11" ht="15" customHeight="1">
      <c r="B114" s="310"/>
      <c r="C114" s="287" t="s">
        <v>556</v>
      </c>
      <c r="D114" s="287"/>
      <c r="E114" s="287"/>
      <c r="F114" s="309" t="s">
        <v>514</v>
      </c>
      <c r="G114" s="287"/>
      <c r="H114" s="287" t="s">
        <v>557</v>
      </c>
      <c r="I114" s="287" t="s">
        <v>516</v>
      </c>
      <c r="J114" s="287">
        <v>120</v>
      </c>
      <c r="K114" s="301"/>
    </row>
    <row r="115" spans="2:11" ht="15" customHeight="1">
      <c r="B115" s="310"/>
      <c r="C115" s="287" t="s">
        <v>41</v>
      </c>
      <c r="D115" s="287"/>
      <c r="E115" s="287"/>
      <c r="F115" s="309" t="s">
        <v>514</v>
      </c>
      <c r="G115" s="287"/>
      <c r="H115" s="287" t="s">
        <v>558</v>
      </c>
      <c r="I115" s="287" t="s">
        <v>549</v>
      </c>
      <c r="J115" s="287"/>
      <c r="K115" s="301"/>
    </row>
    <row r="116" spans="2:11" ht="15" customHeight="1">
      <c r="B116" s="310"/>
      <c r="C116" s="287" t="s">
        <v>51</v>
      </c>
      <c r="D116" s="287"/>
      <c r="E116" s="287"/>
      <c r="F116" s="309" t="s">
        <v>514</v>
      </c>
      <c r="G116" s="287"/>
      <c r="H116" s="287" t="s">
        <v>559</v>
      </c>
      <c r="I116" s="287" t="s">
        <v>549</v>
      </c>
      <c r="J116" s="287"/>
      <c r="K116" s="301"/>
    </row>
    <row r="117" spans="2:11" ht="15" customHeight="1">
      <c r="B117" s="310"/>
      <c r="C117" s="287" t="s">
        <v>60</v>
      </c>
      <c r="D117" s="287"/>
      <c r="E117" s="287"/>
      <c r="F117" s="309" t="s">
        <v>514</v>
      </c>
      <c r="G117" s="287"/>
      <c r="H117" s="287" t="s">
        <v>560</v>
      </c>
      <c r="I117" s="287" t="s">
        <v>561</v>
      </c>
      <c r="J117" s="287"/>
      <c r="K117" s="301"/>
    </row>
    <row r="118" spans="2:11" ht="15" customHeight="1">
      <c r="B118" s="313"/>
      <c r="C118" s="319"/>
      <c r="D118" s="319"/>
      <c r="E118" s="319"/>
      <c r="F118" s="319"/>
      <c r="G118" s="319"/>
      <c r="H118" s="319"/>
      <c r="I118" s="319"/>
      <c r="J118" s="319"/>
      <c r="K118" s="315"/>
    </row>
    <row r="119" spans="2:11" ht="18.75" customHeight="1">
      <c r="B119" s="320"/>
      <c r="C119" s="284"/>
      <c r="D119" s="284"/>
      <c r="E119" s="284"/>
      <c r="F119" s="321"/>
      <c r="G119" s="284"/>
      <c r="H119" s="284"/>
      <c r="I119" s="284"/>
      <c r="J119" s="284"/>
      <c r="K119" s="320"/>
    </row>
    <row r="120" spans="2:11" ht="18.75" customHeight="1"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</row>
    <row r="121" spans="2:11" ht="7.5" customHeight="1">
      <c r="B121" s="322"/>
      <c r="C121" s="323"/>
      <c r="D121" s="323"/>
      <c r="E121" s="323"/>
      <c r="F121" s="323"/>
      <c r="G121" s="323"/>
      <c r="H121" s="323"/>
      <c r="I121" s="323"/>
      <c r="J121" s="323"/>
      <c r="K121" s="324"/>
    </row>
    <row r="122" spans="2:11" ht="45" customHeight="1">
      <c r="B122" s="325"/>
      <c r="C122" s="278" t="s">
        <v>562</v>
      </c>
      <c r="D122" s="278"/>
      <c r="E122" s="278"/>
      <c r="F122" s="278"/>
      <c r="G122" s="278"/>
      <c r="H122" s="278"/>
      <c r="I122" s="278"/>
      <c r="J122" s="278"/>
      <c r="K122" s="326"/>
    </row>
    <row r="123" spans="2:11" ht="17.25" customHeight="1">
      <c r="B123" s="327"/>
      <c r="C123" s="302" t="s">
        <v>508</v>
      </c>
      <c r="D123" s="302"/>
      <c r="E123" s="302"/>
      <c r="F123" s="302" t="s">
        <v>509</v>
      </c>
      <c r="G123" s="303"/>
      <c r="H123" s="302" t="s">
        <v>57</v>
      </c>
      <c r="I123" s="302" t="s">
        <v>60</v>
      </c>
      <c r="J123" s="302" t="s">
        <v>510</v>
      </c>
      <c r="K123" s="328"/>
    </row>
    <row r="124" spans="2:11" ht="17.25" customHeight="1">
      <c r="B124" s="327"/>
      <c r="C124" s="304" t="s">
        <v>511</v>
      </c>
      <c r="D124" s="304"/>
      <c r="E124" s="304"/>
      <c r="F124" s="305" t="s">
        <v>512</v>
      </c>
      <c r="G124" s="306"/>
      <c r="H124" s="304"/>
      <c r="I124" s="304"/>
      <c r="J124" s="304" t="s">
        <v>513</v>
      </c>
      <c r="K124" s="328"/>
    </row>
    <row r="125" spans="2:11" ht="5.25" customHeight="1">
      <c r="B125" s="329"/>
      <c r="C125" s="307"/>
      <c r="D125" s="307"/>
      <c r="E125" s="307"/>
      <c r="F125" s="307"/>
      <c r="G125" s="287"/>
      <c r="H125" s="307"/>
      <c r="I125" s="307"/>
      <c r="J125" s="307"/>
      <c r="K125" s="330"/>
    </row>
    <row r="126" spans="2:11" ht="15" customHeight="1">
      <c r="B126" s="329"/>
      <c r="C126" s="287" t="s">
        <v>517</v>
      </c>
      <c r="D126" s="307"/>
      <c r="E126" s="307"/>
      <c r="F126" s="309" t="s">
        <v>514</v>
      </c>
      <c r="G126" s="287"/>
      <c r="H126" s="287" t="s">
        <v>554</v>
      </c>
      <c r="I126" s="287" t="s">
        <v>516</v>
      </c>
      <c r="J126" s="287">
        <v>120</v>
      </c>
      <c r="K126" s="331"/>
    </row>
    <row r="127" spans="2:11" ht="15" customHeight="1">
      <c r="B127" s="329"/>
      <c r="C127" s="287" t="s">
        <v>563</v>
      </c>
      <c r="D127" s="287"/>
      <c r="E127" s="287"/>
      <c r="F127" s="309" t="s">
        <v>514</v>
      </c>
      <c r="G127" s="287"/>
      <c r="H127" s="287" t="s">
        <v>564</v>
      </c>
      <c r="I127" s="287" t="s">
        <v>516</v>
      </c>
      <c r="J127" s="287" t="s">
        <v>565</v>
      </c>
      <c r="K127" s="331"/>
    </row>
    <row r="128" spans="2:11" ht="15" customHeight="1">
      <c r="B128" s="329"/>
      <c r="C128" s="287" t="s">
        <v>462</v>
      </c>
      <c r="D128" s="287"/>
      <c r="E128" s="287"/>
      <c r="F128" s="309" t="s">
        <v>514</v>
      </c>
      <c r="G128" s="287"/>
      <c r="H128" s="287" t="s">
        <v>566</v>
      </c>
      <c r="I128" s="287" t="s">
        <v>516</v>
      </c>
      <c r="J128" s="287" t="s">
        <v>565</v>
      </c>
      <c r="K128" s="331"/>
    </row>
    <row r="129" spans="2:11" ht="15" customHeight="1">
      <c r="B129" s="329"/>
      <c r="C129" s="287" t="s">
        <v>525</v>
      </c>
      <c r="D129" s="287"/>
      <c r="E129" s="287"/>
      <c r="F129" s="309" t="s">
        <v>520</v>
      </c>
      <c r="G129" s="287"/>
      <c r="H129" s="287" t="s">
        <v>526</v>
      </c>
      <c r="I129" s="287" t="s">
        <v>516</v>
      </c>
      <c r="J129" s="287">
        <v>15</v>
      </c>
      <c r="K129" s="331"/>
    </row>
    <row r="130" spans="2:11" ht="15" customHeight="1">
      <c r="B130" s="329"/>
      <c r="C130" s="311" t="s">
        <v>527</v>
      </c>
      <c r="D130" s="311"/>
      <c r="E130" s="311"/>
      <c r="F130" s="312" t="s">
        <v>520</v>
      </c>
      <c r="G130" s="311"/>
      <c r="H130" s="311" t="s">
        <v>528</v>
      </c>
      <c r="I130" s="311" t="s">
        <v>516</v>
      </c>
      <c r="J130" s="311">
        <v>15</v>
      </c>
      <c r="K130" s="331"/>
    </row>
    <row r="131" spans="2:11" ht="15" customHeight="1">
      <c r="B131" s="329"/>
      <c r="C131" s="311" t="s">
        <v>529</v>
      </c>
      <c r="D131" s="311"/>
      <c r="E131" s="311"/>
      <c r="F131" s="312" t="s">
        <v>520</v>
      </c>
      <c r="G131" s="311"/>
      <c r="H131" s="311" t="s">
        <v>530</v>
      </c>
      <c r="I131" s="311" t="s">
        <v>516</v>
      </c>
      <c r="J131" s="311">
        <v>20</v>
      </c>
      <c r="K131" s="331"/>
    </row>
    <row r="132" spans="2:11" ht="15" customHeight="1">
      <c r="B132" s="329"/>
      <c r="C132" s="311" t="s">
        <v>531</v>
      </c>
      <c r="D132" s="311"/>
      <c r="E132" s="311"/>
      <c r="F132" s="312" t="s">
        <v>520</v>
      </c>
      <c r="G132" s="311"/>
      <c r="H132" s="311" t="s">
        <v>532</v>
      </c>
      <c r="I132" s="311" t="s">
        <v>516</v>
      </c>
      <c r="J132" s="311">
        <v>20</v>
      </c>
      <c r="K132" s="331"/>
    </row>
    <row r="133" spans="2:11" ht="15" customHeight="1">
      <c r="B133" s="329"/>
      <c r="C133" s="287" t="s">
        <v>519</v>
      </c>
      <c r="D133" s="287"/>
      <c r="E133" s="287"/>
      <c r="F133" s="309" t="s">
        <v>520</v>
      </c>
      <c r="G133" s="287"/>
      <c r="H133" s="287" t="s">
        <v>554</v>
      </c>
      <c r="I133" s="287" t="s">
        <v>516</v>
      </c>
      <c r="J133" s="287">
        <v>50</v>
      </c>
      <c r="K133" s="331"/>
    </row>
    <row r="134" spans="2:11" ht="15" customHeight="1">
      <c r="B134" s="329"/>
      <c r="C134" s="287" t="s">
        <v>533</v>
      </c>
      <c r="D134" s="287"/>
      <c r="E134" s="287"/>
      <c r="F134" s="309" t="s">
        <v>520</v>
      </c>
      <c r="G134" s="287"/>
      <c r="H134" s="287" t="s">
        <v>554</v>
      </c>
      <c r="I134" s="287" t="s">
        <v>516</v>
      </c>
      <c r="J134" s="287">
        <v>50</v>
      </c>
      <c r="K134" s="331"/>
    </row>
    <row r="135" spans="2:11" ht="15" customHeight="1">
      <c r="B135" s="329"/>
      <c r="C135" s="287" t="s">
        <v>539</v>
      </c>
      <c r="D135" s="287"/>
      <c r="E135" s="287"/>
      <c r="F135" s="309" t="s">
        <v>520</v>
      </c>
      <c r="G135" s="287"/>
      <c r="H135" s="287" t="s">
        <v>554</v>
      </c>
      <c r="I135" s="287" t="s">
        <v>516</v>
      </c>
      <c r="J135" s="287">
        <v>50</v>
      </c>
      <c r="K135" s="331"/>
    </row>
    <row r="136" spans="2:11" ht="15" customHeight="1">
      <c r="B136" s="329"/>
      <c r="C136" s="287" t="s">
        <v>541</v>
      </c>
      <c r="D136" s="287"/>
      <c r="E136" s="287"/>
      <c r="F136" s="309" t="s">
        <v>520</v>
      </c>
      <c r="G136" s="287"/>
      <c r="H136" s="287" t="s">
        <v>554</v>
      </c>
      <c r="I136" s="287" t="s">
        <v>516</v>
      </c>
      <c r="J136" s="287">
        <v>50</v>
      </c>
      <c r="K136" s="331"/>
    </row>
    <row r="137" spans="2:11" ht="15" customHeight="1">
      <c r="B137" s="329"/>
      <c r="C137" s="287" t="s">
        <v>542</v>
      </c>
      <c r="D137" s="287"/>
      <c r="E137" s="287"/>
      <c r="F137" s="309" t="s">
        <v>520</v>
      </c>
      <c r="G137" s="287"/>
      <c r="H137" s="287" t="s">
        <v>567</v>
      </c>
      <c r="I137" s="287" t="s">
        <v>516</v>
      </c>
      <c r="J137" s="287">
        <v>255</v>
      </c>
      <c r="K137" s="331"/>
    </row>
    <row r="138" spans="2:11" ht="15" customHeight="1">
      <c r="B138" s="329"/>
      <c r="C138" s="287" t="s">
        <v>544</v>
      </c>
      <c r="D138" s="287"/>
      <c r="E138" s="287"/>
      <c r="F138" s="309" t="s">
        <v>514</v>
      </c>
      <c r="G138" s="287"/>
      <c r="H138" s="287" t="s">
        <v>568</v>
      </c>
      <c r="I138" s="287" t="s">
        <v>546</v>
      </c>
      <c r="J138" s="287"/>
      <c r="K138" s="331"/>
    </row>
    <row r="139" spans="2:11" ht="15" customHeight="1">
      <c r="B139" s="329"/>
      <c r="C139" s="287" t="s">
        <v>547</v>
      </c>
      <c r="D139" s="287"/>
      <c r="E139" s="287"/>
      <c r="F139" s="309" t="s">
        <v>514</v>
      </c>
      <c r="G139" s="287"/>
      <c r="H139" s="287" t="s">
        <v>569</v>
      </c>
      <c r="I139" s="287" t="s">
        <v>549</v>
      </c>
      <c r="J139" s="287"/>
      <c r="K139" s="331"/>
    </row>
    <row r="140" spans="2:11" ht="15" customHeight="1">
      <c r="B140" s="329"/>
      <c r="C140" s="287" t="s">
        <v>550</v>
      </c>
      <c r="D140" s="287"/>
      <c r="E140" s="287"/>
      <c r="F140" s="309" t="s">
        <v>514</v>
      </c>
      <c r="G140" s="287"/>
      <c r="H140" s="287" t="s">
        <v>550</v>
      </c>
      <c r="I140" s="287" t="s">
        <v>549</v>
      </c>
      <c r="J140" s="287"/>
      <c r="K140" s="331"/>
    </row>
    <row r="141" spans="2:11" ht="15" customHeight="1">
      <c r="B141" s="329"/>
      <c r="C141" s="287" t="s">
        <v>41</v>
      </c>
      <c r="D141" s="287"/>
      <c r="E141" s="287"/>
      <c r="F141" s="309" t="s">
        <v>514</v>
      </c>
      <c r="G141" s="287"/>
      <c r="H141" s="287" t="s">
        <v>570</v>
      </c>
      <c r="I141" s="287" t="s">
        <v>549</v>
      </c>
      <c r="J141" s="287"/>
      <c r="K141" s="331"/>
    </row>
    <row r="142" spans="2:11" ht="15" customHeight="1">
      <c r="B142" s="329"/>
      <c r="C142" s="287" t="s">
        <v>571</v>
      </c>
      <c r="D142" s="287"/>
      <c r="E142" s="287"/>
      <c r="F142" s="309" t="s">
        <v>514</v>
      </c>
      <c r="G142" s="287"/>
      <c r="H142" s="287" t="s">
        <v>572</v>
      </c>
      <c r="I142" s="287" t="s">
        <v>549</v>
      </c>
      <c r="J142" s="287"/>
      <c r="K142" s="331"/>
    </row>
    <row r="143" spans="2:11" ht="15" customHeight="1">
      <c r="B143" s="332"/>
      <c r="C143" s="333"/>
      <c r="D143" s="333"/>
      <c r="E143" s="333"/>
      <c r="F143" s="333"/>
      <c r="G143" s="333"/>
      <c r="H143" s="333"/>
      <c r="I143" s="333"/>
      <c r="J143" s="333"/>
      <c r="K143" s="334"/>
    </row>
    <row r="144" spans="2:11" ht="18.75" customHeight="1">
      <c r="B144" s="284"/>
      <c r="C144" s="284"/>
      <c r="D144" s="284"/>
      <c r="E144" s="284"/>
      <c r="F144" s="321"/>
      <c r="G144" s="284"/>
      <c r="H144" s="284"/>
      <c r="I144" s="284"/>
      <c r="J144" s="284"/>
      <c r="K144" s="284"/>
    </row>
    <row r="145" spans="2:11" ht="18.75" customHeight="1"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</row>
    <row r="146" spans="2:11" ht="7.5" customHeight="1">
      <c r="B146" s="296"/>
      <c r="C146" s="297"/>
      <c r="D146" s="297"/>
      <c r="E146" s="297"/>
      <c r="F146" s="297"/>
      <c r="G146" s="297"/>
      <c r="H146" s="297"/>
      <c r="I146" s="297"/>
      <c r="J146" s="297"/>
      <c r="K146" s="298"/>
    </row>
    <row r="147" spans="2:11" ht="45" customHeight="1">
      <c r="B147" s="299"/>
      <c r="C147" s="300" t="s">
        <v>573</v>
      </c>
      <c r="D147" s="300"/>
      <c r="E147" s="300"/>
      <c r="F147" s="300"/>
      <c r="G147" s="300"/>
      <c r="H147" s="300"/>
      <c r="I147" s="300"/>
      <c r="J147" s="300"/>
      <c r="K147" s="301"/>
    </row>
    <row r="148" spans="2:11" ht="17.25" customHeight="1">
      <c r="B148" s="299"/>
      <c r="C148" s="302" t="s">
        <v>508</v>
      </c>
      <c r="D148" s="302"/>
      <c r="E148" s="302"/>
      <c r="F148" s="302" t="s">
        <v>509</v>
      </c>
      <c r="G148" s="303"/>
      <c r="H148" s="302" t="s">
        <v>57</v>
      </c>
      <c r="I148" s="302" t="s">
        <v>60</v>
      </c>
      <c r="J148" s="302" t="s">
        <v>510</v>
      </c>
      <c r="K148" s="301"/>
    </row>
    <row r="149" spans="2:11" ht="17.25" customHeight="1">
      <c r="B149" s="299"/>
      <c r="C149" s="304" t="s">
        <v>511</v>
      </c>
      <c r="D149" s="304"/>
      <c r="E149" s="304"/>
      <c r="F149" s="305" t="s">
        <v>512</v>
      </c>
      <c r="G149" s="306"/>
      <c r="H149" s="304"/>
      <c r="I149" s="304"/>
      <c r="J149" s="304" t="s">
        <v>513</v>
      </c>
      <c r="K149" s="301"/>
    </row>
    <row r="150" spans="2:11" ht="5.25" customHeight="1">
      <c r="B150" s="310"/>
      <c r="C150" s="307"/>
      <c r="D150" s="307"/>
      <c r="E150" s="307"/>
      <c r="F150" s="307"/>
      <c r="G150" s="308"/>
      <c r="H150" s="307"/>
      <c r="I150" s="307"/>
      <c r="J150" s="307"/>
      <c r="K150" s="331"/>
    </row>
    <row r="151" spans="2:11" ht="15" customHeight="1">
      <c r="B151" s="310"/>
      <c r="C151" s="335" t="s">
        <v>517</v>
      </c>
      <c r="D151" s="287"/>
      <c r="E151" s="287"/>
      <c r="F151" s="336" t="s">
        <v>514</v>
      </c>
      <c r="G151" s="287"/>
      <c r="H151" s="335" t="s">
        <v>554</v>
      </c>
      <c r="I151" s="335" t="s">
        <v>516</v>
      </c>
      <c r="J151" s="335">
        <v>120</v>
      </c>
      <c r="K151" s="331"/>
    </row>
    <row r="152" spans="2:11" ht="15" customHeight="1">
      <c r="B152" s="310"/>
      <c r="C152" s="335" t="s">
        <v>563</v>
      </c>
      <c r="D152" s="287"/>
      <c r="E152" s="287"/>
      <c r="F152" s="336" t="s">
        <v>514</v>
      </c>
      <c r="G152" s="287"/>
      <c r="H152" s="335" t="s">
        <v>574</v>
      </c>
      <c r="I152" s="335" t="s">
        <v>516</v>
      </c>
      <c r="J152" s="335" t="s">
        <v>565</v>
      </c>
      <c r="K152" s="331"/>
    </row>
    <row r="153" spans="2:11" ht="15" customHeight="1">
      <c r="B153" s="310"/>
      <c r="C153" s="335" t="s">
        <v>462</v>
      </c>
      <c r="D153" s="287"/>
      <c r="E153" s="287"/>
      <c r="F153" s="336" t="s">
        <v>514</v>
      </c>
      <c r="G153" s="287"/>
      <c r="H153" s="335" t="s">
        <v>575</v>
      </c>
      <c r="I153" s="335" t="s">
        <v>516</v>
      </c>
      <c r="J153" s="335" t="s">
        <v>565</v>
      </c>
      <c r="K153" s="331"/>
    </row>
    <row r="154" spans="2:11" ht="15" customHeight="1">
      <c r="B154" s="310"/>
      <c r="C154" s="335" t="s">
        <v>519</v>
      </c>
      <c r="D154" s="287"/>
      <c r="E154" s="287"/>
      <c r="F154" s="336" t="s">
        <v>520</v>
      </c>
      <c r="G154" s="287"/>
      <c r="H154" s="335" t="s">
        <v>554</v>
      </c>
      <c r="I154" s="335" t="s">
        <v>516</v>
      </c>
      <c r="J154" s="335">
        <v>50</v>
      </c>
      <c r="K154" s="331"/>
    </row>
    <row r="155" spans="2:11" ht="15" customHeight="1">
      <c r="B155" s="310"/>
      <c r="C155" s="335" t="s">
        <v>522</v>
      </c>
      <c r="D155" s="287"/>
      <c r="E155" s="287"/>
      <c r="F155" s="336" t="s">
        <v>514</v>
      </c>
      <c r="G155" s="287"/>
      <c r="H155" s="335" t="s">
        <v>554</v>
      </c>
      <c r="I155" s="335" t="s">
        <v>524</v>
      </c>
      <c r="J155" s="335"/>
      <c r="K155" s="331"/>
    </row>
    <row r="156" spans="2:11" ht="15" customHeight="1">
      <c r="B156" s="310"/>
      <c r="C156" s="335" t="s">
        <v>533</v>
      </c>
      <c r="D156" s="287"/>
      <c r="E156" s="287"/>
      <c r="F156" s="336" t="s">
        <v>520</v>
      </c>
      <c r="G156" s="287"/>
      <c r="H156" s="335" t="s">
        <v>554</v>
      </c>
      <c r="I156" s="335" t="s">
        <v>516</v>
      </c>
      <c r="J156" s="335">
        <v>50</v>
      </c>
      <c r="K156" s="331"/>
    </row>
    <row r="157" spans="2:11" ht="15" customHeight="1">
      <c r="B157" s="310"/>
      <c r="C157" s="335" t="s">
        <v>541</v>
      </c>
      <c r="D157" s="287"/>
      <c r="E157" s="287"/>
      <c r="F157" s="336" t="s">
        <v>520</v>
      </c>
      <c r="G157" s="287"/>
      <c r="H157" s="335" t="s">
        <v>554</v>
      </c>
      <c r="I157" s="335" t="s">
        <v>516</v>
      </c>
      <c r="J157" s="335">
        <v>50</v>
      </c>
      <c r="K157" s="331"/>
    </row>
    <row r="158" spans="2:11" ht="15" customHeight="1">
      <c r="B158" s="310"/>
      <c r="C158" s="335" t="s">
        <v>539</v>
      </c>
      <c r="D158" s="287"/>
      <c r="E158" s="287"/>
      <c r="F158" s="336" t="s">
        <v>520</v>
      </c>
      <c r="G158" s="287"/>
      <c r="H158" s="335" t="s">
        <v>554</v>
      </c>
      <c r="I158" s="335" t="s">
        <v>516</v>
      </c>
      <c r="J158" s="335">
        <v>50</v>
      </c>
      <c r="K158" s="331"/>
    </row>
    <row r="159" spans="2:11" ht="15" customHeight="1">
      <c r="B159" s="310"/>
      <c r="C159" s="335" t="s">
        <v>92</v>
      </c>
      <c r="D159" s="287"/>
      <c r="E159" s="287"/>
      <c r="F159" s="336" t="s">
        <v>514</v>
      </c>
      <c r="G159" s="287"/>
      <c r="H159" s="335" t="s">
        <v>576</v>
      </c>
      <c r="I159" s="335" t="s">
        <v>516</v>
      </c>
      <c r="J159" s="335" t="s">
        <v>577</v>
      </c>
      <c r="K159" s="331"/>
    </row>
    <row r="160" spans="2:11" ht="15" customHeight="1">
      <c r="B160" s="310"/>
      <c r="C160" s="335" t="s">
        <v>578</v>
      </c>
      <c r="D160" s="287"/>
      <c r="E160" s="287"/>
      <c r="F160" s="336" t="s">
        <v>514</v>
      </c>
      <c r="G160" s="287"/>
      <c r="H160" s="335" t="s">
        <v>579</v>
      </c>
      <c r="I160" s="335" t="s">
        <v>549</v>
      </c>
      <c r="J160" s="335"/>
      <c r="K160" s="331"/>
    </row>
    <row r="161" spans="2:11" ht="15" customHeight="1">
      <c r="B161" s="337"/>
      <c r="C161" s="319"/>
      <c r="D161" s="319"/>
      <c r="E161" s="319"/>
      <c r="F161" s="319"/>
      <c r="G161" s="319"/>
      <c r="H161" s="319"/>
      <c r="I161" s="319"/>
      <c r="J161" s="319"/>
      <c r="K161" s="338"/>
    </row>
    <row r="162" spans="2:11" ht="18.75" customHeight="1">
      <c r="B162" s="284"/>
      <c r="C162" s="287"/>
      <c r="D162" s="287"/>
      <c r="E162" s="287"/>
      <c r="F162" s="309"/>
      <c r="G162" s="287"/>
      <c r="H162" s="287"/>
      <c r="I162" s="287"/>
      <c r="J162" s="287"/>
      <c r="K162" s="284"/>
    </row>
    <row r="163" spans="2:11" ht="18.75" customHeight="1"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</row>
    <row r="164" spans="2:11" ht="7.5" customHeight="1">
      <c r="B164" s="274"/>
      <c r="C164" s="275"/>
      <c r="D164" s="275"/>
      <c r="E164" s="275"/>
      <c r="F164" s="275"/>
      <c r="G164" s="275"/>
      <c r="H164" s="275"/>
      <c r="I164" s="275"/>
      <c r="J164" s="275"/>
      <c r="K164" s="276"/>
    </row>
    <row r="165" spans="2:11" ht="45" customHeight="1">
      <c r="B165" s="277"/>
      <c r="C165" s="278" t="s">
        <v>580</v>
      </c>
      <c r="D165" s="278"/>
      <c r="E165" s="278"/>
      <c r="F165" s="278"/>
      <c r="G165" s="278"/>
      <c r="H165" s="278"/>
      <c r="I165" s="278"/>
      <c r="J165" s="278"/>
      <c r="K165" s="279"/>
    </row>
    <row r="166" spans="2:11" ht="17.25" customHeight="1">
      <c r="B166" s="277"/>
      <c r="C166" s="302" t="s">
        <v>508</v>
      </c>
      <c r="D166" s="302"/>
      <c r="E166" s="302"/>
      <c r="F166" s="302" t="s">
        <v>509</v>
      </c>
      <c r="G166" s="339"/>
      <c r="H166" s="340" t="s">
        <v>57</v>
      </c>
      <c r="I166" s="340" t="s">
        <v>60</v>
      </c>
      <c r="J166" s="302" t="s">
        <v>510</v>
      </c>
      <c r="K166" s="279"/>
    </row>
    <row r="167" spans="2:11" ht="17.25" customHeight="1">
      <c r="B167" s="280"/>
      <c r="C167" s="304" t="s">
        <v>511</v>
      </c>
      <c r="D167" s="304"/>
      <c r="E167" s="304"/>
      <c r="F167" s="305" t="s">
        <v>512</v>
      </c>
      <c r="G167" s="341"/>
      <c r="H167" s="342"/>
      <c r="I167" s="342"/>
      <c r="J167" s="304" t="s">
        <v>513</v>
      </c>
      <c r="K167" s="282"/>
    </row>
    <row r="168" spans="2:11" ht="5.25" customHeight="1">
      <c r="B168" s="310"/>
      <c r="C168" s="307"/>
      <c r="D168" s="307"/>
      <c r="E168" s="307"/>
      <c r="F168" s="307"/>
      <c r="G168" s="308"/>
      <c r="H168" s="307"/>
      <c r="I168" s="307"/>
      <c r="J168" s="307"/>
      <c r="K168" s="331"/>
    </row>
    <row r="169" spans="2:11" ht="15" customHeight="1">
      <c r="B169" s="310"/>
      <c r="C169" s="287" t="s">
        <v>517</v>
      </c>
      <c r="D169" s="287"/>
      <c r="E169" s="287"/>
      <c r="F169" s="309" t="s">
        <v>514</v>
      </c>
      <c r="G169" s="287"/>
      <c r="H169" s="287" t="s">
        <v>554</v>
      </c>
      <c r="I169" s="287" t="s">
        <v>516</v>
      </c>
      <c r="J169" s="287">
        <v>120</v>
      </c>
      <c r="K169" s="331"/>
    </row>
    <row r="170" spans="2:11" ht="15" customHeight="1">
      <c r="B170" s="310"/>
      <c r="C170" s="287" t="s">
        <v>563</v>
      </c>
      <c r="D170" s="287"/>
      <c r="E170" s="287"/>
      <c r="F170" s="309" t="s">
        <v>514</v>
      </c>
      <c r="G170" s="287"/>
      <c r="H170" s="287" t="s">
        <v>564</v>
      </c>
      <c r="I170" s="287" t="s">
        <v>516</v>
      </c>
      <c r="J170" s="287" t="s">
        <v>565</v>
      </c>
      <c r="K170" s="331"/>
    </row>
    <row r="171" spans="2:11" ht="15" customHeight="1">
      <c r="B171" s="310"/>
      <c r="C171" s="287" t="s">
        <v>462</v>
      </c>
      <c r="D171" s="287"/>
      <c r="E171" s="287"/>
      <c r="F171" s="309" t="s">
        <v>514</v>
      </c>
      <c r="G171" s="287"/>
      <c r="H171" s="287" t="s">
        <v>581</v>
      </c>
      <c r="I171" s="287" t="s">
        <v>516</v>
      </c>
      <c r="J171" s="287" t="s">
        <v>565</v>
      </c>
      <c r="K171" s="331"/>
    </row>
    <row r="172" spans="2:11" ht="15" customHeight="1">
      <c r="B172" s="310"/>
      <c r="C172" s="287" t="s">
        <v>519</v>
      </c>
      <c r="D172" s="287"/>
      <c r="E172" s="287"/>
      <c r="F172" s="309" t="s">
        <v>520</v>
      </c>
      <c r="G172" s="287"/>
      <c r="H172" s="287" t="s">
        <v>581</v>
      </c>
      <c r="I172" s="287" t="s">
        <v>516</v>
      </c>
      <c r="J172" s="287">
        <v>50</v>
      </c>
      <c r="K172" s="331"/>
    </row>
    <row r="173" spans="2:11" ht="15" customHeight="1">
      <c r="B173" s="310"/>
      <c r="C173" s="287" t="s">
        <v>522</v>
      </c>
      <c r="D173" s="287"/>
      <c r="E173" s="287"/>
      <c r="F173" s="309" t="s">
        <v>514</v>
      </c>
      <c r="G173" s="287"/>
      <c r="H173" s="287" t="s">
        <v>581</v>
      </c>
      <c r="I173" s="287" t="s">
        <v>524</v>
      </c>
      <c r="J173" s="287"/>
      <c r="K173" s="331"/>
    </row>
    <row r="174" spans="2:11" ht="15" customHeight="1">
      <c r="B174" s="310"/>
      <c r="C174" s="287" t="s">
        <v>533</v>
      </c>
      <c r="D174" s="287"/>
      <c r="E174" s="287"/>
      <c r="F174" s="309" t="s">
        <v>520</v>
      </c>
      <c r="G174" s="287"/>
      <c r="H174" s="287" t="s">
        <v>581</v>
      </c>
      <c r="I174" s="287" t="s">
        <v>516</v>
      </c>
      <c r="J174" s="287">
        <v>50</v>
      </c>
      <c r="K174" s="331"/>
    </row>
    <row r="175" spans="2:11" ht="15" customHeight="1">
      <c r="B175" s="310"/>
      <c r="C175" s="287" t="s">
        <v>541</v>
      </c>
      <c r="D175" s="287"/>
      <c r="E175" s="287"/>
      <c r="F175" s="309" t="s">
        <v>520</v>
      </c>
      <c r="G175" s="287"/>
      <c r="H175" s="287" t="s">
        <v>581</v>
      </c>
      <c r="I175" s="287" t="s">
        <v>516</v>
      </c>
      <c r="J175" s="287">
        <v>50</v>
      </c>
      <c r="K175" s="331"/>
    </row>
    <row r="176" spans="2:11" ht="15" customHeight="1">
      <c r="B176" s="310"/>
      <c r="C176" s="287" t="s">
        <v>539</v>
      </c>
      <c r="D176" s="287"/>
      <c r="E176" s="287"/>
      <c r="F176" s="309" t="s">
        <v>520</v>
      </c>
      <c r="G176" s="287"/>
      <c r="H176" s="287" t="s">
        <v>581</v>
      </c>
      <c r="I176" s="287" t="s">
        <v>516</v>
      </c>
      <c r="J176" s="287">
        <v>50</v>
      </c>
      <c r="K176" s="331"/>
    </row>
    <row r="177" spans="2:11" ht="15" customHeight="1">
      <c r="B177" s="310"/>
      <c r="C177" s="287" t="s">
        <v>112</v>
      </c>
      <c r="D177" s="287"/>
      <c r="E177" s="287"/>
      <c r="F177" s="309" t="s">
        <v>514</v>
      </c>
      <c r="G177" s="287"/>
      <c r="H177" s="287" t="s">
        <v>582</v>
      </c>
      <c r="I177" s="287" t="s">
        <v>583</v>
      </c>
      <c r="J177" s="287"/>
      <c r="K177" s="331"/>
    </row>
    <row r="178" spans="2:11" ht="15" customHeight="1">
      <c r="B178" s="310"/>
      <c r="C178" s="287" t="s">
        <v>60</v>
      </c>
      <c r="D178" s="287"/>
      <c r="E178" s="287"/>
      <c r="F178" s="309" t="s">
        <v>514</v>
      </c>
      <c r="G178" s="287"/>
      <c r="H178" s="287" t="s">
        <v>584</v>
      </c>
      <c r="I178" s="287" t="s">
        <v>585</v>
      </c>
      <c r="J178" s="287">
        <v>1</v>
      </c>
      <c r="K178" s="331"/>
    </row>
    <row r="179" spans="2:11" ht="15" customHeight="1">
      <c r="B179" s="310"/>
      <c r="C179" s="287" t="s">
        <v>56</v>
      </c>
      <c r="D179" s="287"/>
      <c r="E179" s="287"/>
      <c r="F179" s="309" t="s">
        <v>514</v>
      </c>
      <c r="G179" s="287"/>
      <c r="H179" s="287" t="s">
        <v>586</v>
      </c>
      <c r="I179" s="287" t="s">
        <v>516</v>
      </c>
      <c r="J179" s="287">
        <v>20</v>
      </c>
      <c r="K179" s="331"/>
    </row>
    <row r="180" spans="2:11" ht="15" customHeight="1">
      <c r="B180" s="310"/>
      <c r="C180" s="287" t="s">
        <v>57</v>
      </c>
      <c r="D180" s="287"/>
      <c r="E180" s="287"/>
      <c r="F180" s="309" t="s">
        <v>514</v>
      </c>
      <c r="G180" s="287"/>
      <c r="H180" s="287" t="s">
        <v>587</v>
      </c>
      <c r="I180" s="287" t="s">
        <v>516</v>
      </c>
      <c r="J180" s="287">
        <v>255</v>
      </c>
      <c r="K180" s="331"/>
    </row>
    <row r="181" spans="2:11" ht="15" customHeight="1">
      <c r="B181" s="310"/>
      <c r="C181" s="287" t="s">
        <v>113</v>
      </c>
      <c r="D181" s="287"/>
      <c r="E181" s="287"/>
      <c r="F181" s="309" t="s">
        <v>514</v>
      </c>
      <c r="G181" s="287"/>
      <c r="H181" s="287" t="s">
        <v>478</v>
      </c>
      <c r="I181" s="287" t="s">
        <v>516</v>
      </c>
      <c r="J181" s="287">
        <v>10</v>
      </c>
      <c r="K181" s="331"/>
    </row>
    <row r="182" spans="2:11" ht="15" customHeight="1">
      <c r="B182" s="310"/>
      <c r="C182" s="287" t="s">
        <v>114</v>
      </c>
      <c r="D182" s="287"/>
      <c r="E182" s="287"/>
      <c r="F182" s="309" t="s">
        <v>514</v>
      </c>
      <c r="G182" s="287"/>
      <c r="H182" s="287" t="s">
        <v>588</v>
      </c>
      <c r="I182" s="287" t="s">
        <v>549</v>
      </c>
      <c r="J182" s="287"/>
      <c r="K182" s="331"/>
    </row>
    <row r="183" spans="2:11" ht="15" customHeight="1">
      <c r="B183" s="310"/>
      <c r="C183" s="287" t="s">
        <v>589</v>
      </c>
      <c r="D183" s="287"/>
      <c r="E183" s="287"/>
      <c r="F183" s="309" t="s">
        <v>514</v>
      </c>
      <c r="G183" s="287"/>
      <c r="H183" s="287" t="s">
        <v>590</v>
      </c>
      <c r="I183" s="287" t="s">
        <v>549</v>
      </c>
      <c r="J183" s="287"/>
      <c r="K183" s="331"/>
    </row>
    <row r="184" spans="2:11" ht="15" customHeight="1">
      <c r="B184" s="310"/>
      <c r="C184" s="287" t="s">
        <v>578</v>
      </c>
      <c r="D184" s="287"/>
      <c r="E184" s="287"/>
      <c r="F184" s="309" t="s">
        <v>514</v>
      </c>
      <c r="G184" s="287"/>
      <c r="H184" s="287" t="s">
        <v>591</v>
      </c>
      <c r="I184" s="287" t="s">
        <v>549</v>
      </c>
      <c r="J184" s="287"/>
      <c r="K184" s="331"/>
    </row>
    <row r="185" spans="2:11" ht="15" customHeight="1">
      <c r="B185" s="310"/>
      <c r="C185" s="287" t="s">
        <v>116</v>
      </c>
      <c r="D185" s="287"/>
      <c r="E185" s="287"/>
      <c r="F185" s="309" t="s">
        <v>520</v>
      </c>
      <c r="G185" s="287"/>
      <c r="H185" s="287" t="s">
        <v>592</v>
      </c>
      <c r="I185" s="287" t="s">
        <v>516</v>
      </c>
      <c r="J185" s="287">
        <v>50</v>
      </c>
      <c r="K185" s="331"/>
    </row>
    <row r="186" spans="2:11" ht="15" customHeight="1">
      <c r="B186" s="310"/>
      <c r="C186" s="287" t="s">
        <v>593</v>
      </c>
      <c r="D186" s="287"/>
      <c r="E186" s="287"/>
      <c r="F186" s="309" t="s">
        <v>520</v>
      </c>
      <c r="G186" s="287"/>
      <c r="H186" s="287" t="s">
        <v>594</v>
      </c>
      <c r="I186" s="287" t="s">
        <v>595</v>
      </c>
      <c r="J186" s="287"/>
      <c r="K186" s="331"/>
    </row>
    <row r="187" spans="2:11" ht="15" customHeight="1">
      <c r="B187" s="310"/>
      <c r="C187" s="287" t="s">
        <v>596</v>
      </c>
      <c r="D187" s="287"/>
      <c r="E187" s="287"/>
      <c r="F187" s="309" t="s">
        <v>520</v>
      </c>
      <c r="G187" s="287"/>
      <c r="H187" s="287" t="s">
        <v>597</v>
      </c>
      <c r="I187" s="287" t="s">
        <v>595</v>
      </c>
      <c r="J187" s="287"/>
      <c r="K187" s="331"/>
    </row>
    <row r="188" spans="2:11" ht="15" customHeight="1">
      <c r="B188" s="310"/>
      <c r="C188" s="287" t="s">
        <v>598</v>
      </c>
      <c r="D188" s="287"/>
      <c r="E188" s="287"/>
      <c r="F188" s="309" t="s">
        <v>520</v>
      </c>
      <c r="G188" s="287"/>
      <c r="H188" s="287" t="s">
        <v>599</v>
      </c>
      <c r="I188" s="287" t="s">
        <v>595</v>
      </c>
      <c r="J188" s="287"/>
      <c r="K188" s="331"/>
    </row>
    <row r="189" spans="2:11" ht="15" customHeight="1">
      <c r="B189" s="310"/>
      <c r="C189" s="343" t="s">
        <v>600</v>
      </c>
      <c r="D189" s="287"/>
      <c r="E189" s="287"/>
      <c r="F189" s="309" t="s">
        <v>520</v>
      </c>
      <c r="G189" s="287"/>
      <c r="H189" s="287" t="s">
        <v>601</v>
      </c>
      <c r="I189" s="287" t="s">
        <v>602</v>
      </c>
      <c r="J189" s="344" t="s">
        <v>603</v>
      </c>
      <c r="K189" s="331"/>
    </row>
    <row r="190" spans="2:11" ht="15" customHeight="1">
      <c r="B190" s="310"/>
      <c r="C190" s="294" t="s">
        <v>45</v>
      </c>
      <c r="D190" s="287"/>
      <c r="E190" s="287"/>
      <c r="F190" s="309" t="s">
        <v>514</v>
      </c>
      <c r="G190" s="287"/>
      <c r="H190" s="284" t="s">
        <v>604</v>
      </c>
      <c r="I190" s="287" t="s">
        <v>605</v>
      </c>
      <c r="J190" s="287"/>
      <c r="K190" s="331"/>
    </row>
    <row r="191" spans="2:11" ht="15" customHeight="1">
      <c r="B191" s="310"/>
      <c r="C191" s="294" t="s">
        <v>606</v>
      </c>
      <c r="D191" s="287"/>
      <c r="E191" s="287"/>
      <c r="F191" s="309" t="s">
        <v>514</v>
      </c>
      <c r="G191" s="287"/>
      <c r="H191" s="287" t="s">
        <v>607</v>
      </c>
      <c r="I191" s="287" t="s">
        <v>549</v>
      </c>
      <c r="J191" s="287"/>
      <c r="K191" s="331"/>
    </row>
    <row r="192" spans="2:11" ht="15" customHeight="1">
      <c r="B192" s="310"/>
      <c r="C192" s="294" t="s">
        <v>608</v>
      </c>
      <c r="D192" s="287"/>
      <c r="E192" s="287"/>
      <c r="F192" s="309" t="s">
        <v>514</v>
      </c>
      <c r="G192" s="287"/>
      <c r="H192" s="287" t="s">
        <v>609</v>
      </c>
      <c r="I192" s="287" t="s">
        <v>549</v>
      </c>
      <c r="J192" s="287"/>
      <c r="K192" s="331"/>
    </row>
    <row r="193" spans="2:11" ht="15" customHeight="1">
      <c r="B193" s="310"/>
      <c r="C193" s="294" t="s">
        <v>610</v>
      </c>
      <c r="D193" s="287"/>
      <c r="E193" s="287"/>
      <c r="F193" s="309" t="s">
        <v>520</v>
      </c>
      <c r="G193" s="287"/>
      <c r="H193" s="287" t="s">
        <v>611</v>
      </c>
      <c r="I193" s="287" t="s">
        <v>549</v>
      </c>
      <c r="J193" s="287"/>
      <c r="K193" s="331"/>
    </row>
    <row r="194" spans="2:11" ht="15" customHeight="1">
      <c r="B194" s="337"/>
      <c r="C194" s="345"/>
      <c r="D194" s="319"/>
      <c r="E194" s="319"/>
      <c r="F194" s="319"/>
      <c r="G194" s="319"/>
      <c r="H194" s="319"/>
      <c r="I194" s="319"/>
      <c r="J194" s="319"/>
      <c r="K194" s="338"/>
    </row>
    <row r="195" spans="2:11" ht="18.75" customHeight="1">
      <c r="B195" s="284"/>
      <c r="C195" s="287"/>
      <c r="D195" s="287"/>
      <c r="E195" s="287"/>
      <c r="F195" s="309"/>
      <c r="G195" s="287"/>
      <c r="H195" s="287"/>
      <c r="I195" s="287"/>
      <c r="J195" s="287"/>
      <c r="K195" s="284"/>
    </row>
    <row r="196" spans="2:11" ht="18.75" customHeight="1">
      <c r="B196" s="284"/>
      <c r="C196" s="287"/>
      <c r="D196" s="287"/>
      <c r="E196" s="287"/>
      <c r="F196" s="309"/>
      <c r="G196" s="287"/>
      <c r="H196" s="287"/>
      <c r="I196" s="287"/>
      <c r="J196" s="287"/>
      <c r="K196" s="284"/>
    </row>
    <row r="197" spans="2:11" ht="18.75" customHeight="1"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</row>
    <row r="198" spans="2:11" ht="13.5">
      <c r="B198" s="274"/>
      <c r="C198" s="275"/>
      <c r="D198" s="275"/>
      <c r="E198" s="275"/>
      <c r="F198" s="275"/>
      <c r="G198" s="275"/>
      <c r="H198" s="275"/>
      <c r="I198" s="275"/>
      <c r="J198" s="275"/>
      <c r="K198" s="276"/>
    </row>
    <row r="199" spans="2:11" ht="21">
      <c r="B199" s="277"/>
      <c r="C199" s="278" t="s">
        <v>612</v>
      </c>
      <c r="D199" s="278"/>
      <c r="E199" s="278"/>
      <c r="F199" s="278"/>
      <c r="G199" s="278"/>
      <c r="H199" s="278"/>
      <c r="I199" s="278"/>
      <c r="J199" s="278"/>
      <c r="K199" s="279"/>
    </row>
    <row r="200" spans="2:11" ht="25.5" customHeight="1">
      <c r="B200" s="277"/>
      <c r="C200" s="346" t="s">
        <v>613</v>
      </c>
      <c r="D200" s="346"/>
      <c r="E200" s="346"/>
      <c r="F200" s="346" t="s">
        <v>614</v>
      </c>
      <c r="G200" s="347"/>
      <c r="H200" s="346" t="s">
        <v>615</v>
      </c>
      <c r="I200" s="346"/>
      <c r="J200" s="346"/>
      <c r="K200" s="279"/>
    </row>
    <row r="201" spans="2:11" ht="5.25" customHeight="1">
      <c r="B201" s="310"/>
      <c r="C201" s="307"/>
      <c r="D201" s="307"/>
      <c r="E201" s="307"/>
      <c r="F201" s="307"/>
      <c r="G201" s="287"/>
      <c r="H201" s="307"/>
      <c r="I201" s="307"/>
      <c r="J201" s="307"/>
      <c r="K201" s="331"/>
    </row>
    <row r="202" spans="2:11" ht="15" customHeight="1">
      <c r="B202" s="310"/>
      <c r="C202" s="287" t="s">
        <v>605</v>
      </c>
      <c r="D202" s="287"/>
      <c r="E202" s="287"/>
      <c r="F202" s="309" t="s">
        <v>46</v>
      </c>
      <c r="G202" s="287"/>
      <c r="H202" s="287" t="s">
        <v>616</v>
      </c>
      <c r="I202" s="287"/>
      <c r="J202" s="287"/>
      <c r="K202" s="331"/>
    </row>
    <row r="203" spans="2:11" ht="15" customHeight="1">
      <c r="B203" s="310"/>
      <c r="C203" s="316"/>
      <c r="D203" s="287"/>
      <c r="E203" s="287"/>
      <c r="F203" s="309" t="s">
        <v>47</v>
      </c>
      <c r="G203" s="287"/>
      <c r="H203" s="287" t="s">
        <v>617</v>
      </c>
      <c r="I203" s="287"/>
      <c r="J203" s="287"/>
      <c r="K203" s="331"/>
    </row>
    <row r="204" spans="2:11" ht="15" customHeight="1">
      <c r="B204" s="310"/>
      <c r="C204" s="316"/>
      <c r="D204" s="287"/>
      <c r="E204" s="287"/>
      <c r="F204" s="309" t="s">
        <v>50</v>
      </c>
      <c r="G204" s="287"/>
      <c r="H204" s="287" t="s">
        <v>618</v>
      </c>
      <c r="I204" s="287"/>
      <c r="J204" s="287"/>
      <c r="K204" s="331"/>
    </row>
    <row r="205" spans="2:11" ht="15" customHeight="1">
      <c r="B205" s="310"/>
      <c r="C205" s="287"/>
      <c r="D205" s="287"/>
      <c r="E205" s="287"/>
      <c r="F205" s="309" t="s">
        <v>48</v>
      </c>
      <c r="G205" s="287"/>
      <c r="H205" s="287" t="s">
        <v>619</v>
      </c>
      <c r="I205" s="287"/>
      <c r="J205" s="287"/>
      <c r="K205" s="331"/>
    </row>
    <row r="206" spans="2:11" ht="15" customHeight="1">
      <c r="B206" s="310"/>
      <c r="C206" s="287"/>
      <c r="D206" s="287"/>
      <c r="E206" s="287"/>
      <c r="F206" s="309" t="s">
        <v>49</v>
      </c>
      <c r="G206" s="287"/>
      <c r="H206" s="287" t="s">
        <v>620</v>
      </c>
      <c r="I206" s="287"/>
      <c r="J206" s="287"/>
      <c r="K206" s="331"/>
    </row>
    <row r="207" spans="2:11" ht="15" customHeight="1">
      <c r="B207" s="310"/>
      <c r="C207" s="287"/>
      <c r="D207" s="287"/>
      <c r="E207" s="287"/>
      <c r="F207" s="309"/>
      <c r="G207" s="287"/>
      <c r="H207" s="287"/>
      <c r="I207" s="287"/>
      <c r="J207" s="287"/>
      <c r="K207" s="331"/>
    </row>
    <row r="208" spans="2:11" ht="15" customHeight="1">
      <c r="B208" s="310"/>
      <c r="C208" s="287" t="s">
        <v>561</v>
      </c>
      <c r="D208" s="287"/>
      <c r="E208" s="287"/>
      <c r="F208" s="309" t="s">
        <v>82</v>
      </c>
      <c r="G208" s="287"/>
      <c r="H208" s="287" t="s">
        <v>621</v>
      </c>
      <c r="I208" s="287"/>
      <c r="J208" s="287"/>
      <c r="K208" s="331"/>
    </row>
    <row r="209" spans="2:11" ht="15" customHeight="1">
      <c r="B209" s="310"/>
      <c r="C209" s="316"/>
      <c r="D209" s="287"/>
      <c r="E209" s="287"/>
      <c r="F209" s="309" t="s">
        <v>458</v>
      </c>
      <c r="G209" s="287"/>
      <c r="H209" s="287" t="s">
        <v>459</v>
      </c>
      <c r="I209" s="287"/>
      <c r="J209" s="287"/>
      <c r="K209" s="331"/>
    </row>
    <row r="210" spans="2:11" ht="15" customHeight="1">
      <c r="B210" s="310"/>
      <c r="C210" s="287"/>
      <c r="D210" s="287"/>
      <c r="E210" s="287"/>
      <c r="F210" s="309" t="s">
        <v>456</v>
      </c>
      <c r="G210" s="287"/>
      <c r="H210" s="287" t="s">
        <v>622</v>
      </c>
      <c r="I210" s="287"/>
      <c r="J210" s="287"/>
      <c r="K210" s="331"/>
    </row>
    <row r="211" spans="2:11" ht="15" customHeight="1">
      <c r="B211" s="348"/>
      <c r="C211" s="316"/>
      <c r="D211" s="316"/>
      <c r="E211" s="316"/>
      <c r="F211" s="309" t="s">
        <v>460</v>
      </c>
      <c r="G211" s="294"/>
      <c r="H211" s="335" t="s">
        <v>461</v>
      </c>
      <c r="I211" s="335"/>
      <c r="J211" s="335"/>
      <c r="K211" s="349"/>
    </row>
    <row r="212" spans="2:11" ht="15" customHeight="1">
      <c r="B212" s="348"/>
      <c r="C212" s="316"/>
      <c r="D212" s="316"/>
      <c r="E212" s="316"/>
      <c r="F212" s="309" t="s">
        <v>241</v>
      </c>
      <c r="G212" s="294"/>
      <c r="H212" s="335" t="s">
        <v>387</v>
      </c>
      <c r="I212" s="335"/>
      <c r="J212" s="335"/>
      <c r="K212" s="349"/>
    </row>
    <row r="213" spans="2:11" ht="15" customHeight="1">
      <c r="B213" s="348"/>
      <c r="C213" s="316"/>
      <c r="D213" s="316"/>
      <c r="E213" s="316"/>
      <c r="F213" s="350"/>
      <c r="G213" s="294"/>
      <c r="H213" s="351"/>
      <c r="I213" s="351"/>
      <c r="J213" s="351"/>
      <c r="K213" s="349"/>
    </row>
    <row r="214" spans="2:11" ht="15" customHeight="1">
      <c r="B214" s="348"/>
      <c r="C214" s="287" t="s">
        <v>585</v>
      </c>
      <c r="D214" s="316"/>
      <c r="E214" s="316"/>
      <c r="F214" s="309">
        <v>1</v>
      </c>
      <c r="G214" s="294"/>
      <c r="H214" s="335" t="s">
        <v>623</v>
      </c>
      <c r="I214" s="335"/>
      <c r="J214" s="335"/>
      <c r="K214" s="349"/>
    </row>
    <row r="215" spans="2:11" ht="15" customHeight="1">
      <c r="B215" s="348"/>
      <c r="C215" s="316"/>
      <c r="D215" s="316"/>
      <c r="E215" s="316"/>
      <c r="F215" s="309">
        <v>2</v>
      </c>
      <c r="G215" s="294"/>
      <c r="H215" s="335" t="s">
        <v>624</v>
      </c>
      <c r="I215" s="335"/>
      <c r="J215" s="335"/>
      <c r="K215" s="349"/>
    </row>
    <row r="216" spans="2:11" ht="15" customHeight="1">
      <c r="B216" s="348"/>
      <c r="C216" s="316"/>
      <c r="D216" s="316"/>
      <c r="E216" s="316"/>
      <c r="F216" s="309">
        <v>3</v>
      </c>
      <c r="G216" s="294"/>
      <c r="H216" s="335" t="s">
        <v>625</v>
      </c>
      <c r="I216" s="335"/>
      <c r="J216" s="335"/>
      <c r="K216" s="349"/>
    </row>
    <row r="217" spans="2:11" ht="15" customHeight="1">
      <c r="B217" s="348"/>
      <c r="C217" s="316"/>
      <c r="D217" s="316"/>
      <c r="E217" s="316"/>
      <c r="F217" s="309">
        <v>4</v>
      </c>
      <c r="G217" s="294"/>
      <c r="H217" s="335" t="s">
        <v>626</v>
      </c>
      <c r="I217" s="335"/>
      <c r="J217" s="335"/>
      <c r="K217" s="349"/>
    </row>
    <row r="218" spans="2:11" ht="12.75" customHeight="1">
      <c r="B218" s="352"/>
      <c r="C218" s="353"/>
      <c r="D218" s="353"/>
      <c r="E218" s="353"/>
      <c r="F218" s="353"/>
      <c r="G218" s="353"/>
      <c r="H218" s="353"/>
      <c r="I218" s="353"/>
      <c r="J218" s="353"/>
      <c r="K218" s="354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Koběrská</dc:creator>
  <cp:keywords/>
  <dc:description/>
  <cp:lastModifiedBy>Jana Koběrská</cp:lastModifiedBy>
  <dcterms:created xsi:type="dcterms:W3CDTF">2020-02-18T18:39:57Z</dcterms:created>
  <dcterms:modified xsi:type="dcterms:W3CDTF">2020-02-18T18:40:01Z</dcterms:modified>
  <cp:category/>
  <cp:version/>
  <cp:contentType/>
  <cp:contentStatus/>
</cp:coreProperties>
</file>