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570" windowHeight="8145" activeTab="0"/>
  </bookViews>
  <sheets>
    <sheet name="Rekapitulace stavby" sheetId="1" r:id="rId1"/>
    <sheet name="01 - Oprava stávající terasy" sheetId="2" r:id="rId2"/>
    <sheet name="02 - Nová terasa" sheetId="3" r:id="rId3"/>
    <sheet name="VRN - Ostatní a vedlejší ..." sheetId="4" r:id="rId4"/>
  </sheets>
  <definedNames>
    <definedName name="_xlnm._FilterDatabase" localSheetId="1" hidden="1">'01 - Oprava stávající terasy'!$C$124:$K$159</definedName>
    <definedName name="_xlnm._FilterDatabase" localSheetId="2" hidden="1">'02 - Nová terasa'!$C$124:$K$163</definedName>
    <definedName name="_xlnm._FilterDatabase" localSheetId="3" hidden="1">'VRN - Ostatní a vedlejší ...'!$C$118:$K$143</definedName>
    <definedName name="_xlnm.Print_Area" localSheetId="1">'01 - Oprava stávající terasy'!$C$4:$J$76,'01 - Oprava stávající terasy'!$C$82:$J$106,'01 - Oprava stávající terasy'!$C$112:$K$159</definedName>
    <definedName name="_xlnm.Print_Area" localSheetId="2">'02 - Nová terasa'!$C$4:$J$76,'02 - Nová terasa'!$C$82:$J$106,'02 - Nová terasa'!$C$112:$K$163</definedName>
    <definedName name="_xlnm.Print_Area" localSheetId="0">'Rekapitulace stavby'!$D$4:$AO$76,'Rekapitulace stavby'!$C$82:$AQ$98</definedName>
    <definedName name="_xlnm.Print_Area" localSheetId="3">'VRN - Ostatní a vedlejší ...'!$C$4:$J$76,'VRN - Ostatní a vedlejší ...'!$C$82:$J$100,'VRN - Ostatní a vedlejší ...'!$C$106:$K$143</definedName>
    <definedName name="_xlnm.Print_Titles" localSheetId="0">'Rekapitulace stavby'!$92:$92</definedName>
    <definedName name="_xlnm.Print_Titles" localSheetId="1">'01 - Oprava stávající terasy'!$124:$124</definedName>
    <definedName name="_xlnm.Print_Titles" localSheetId="2">'02 - Nová terasa'!$124:$124</definedName>
    <definedName name="_xlnm.Print_Titles" localSheetId="3">'VRN - Ostatní a vedlejší ...'!$118:$118</definedName>
  </definedNames>
  <calcPr calcId="152511"/>
</workbook>
</file>

<file path=xl/sharedStrings.xml><?xml version="1.0" encoding="utf-8"?>
<sst xmlns="http://schemas.openxmlformats.org/spreadsheetml/2006/main" count="1525" uniqueCount="316">
  <si>
    <t>Export Komplet</t>
  </si>
  <si>
    <t/>
  </si>
  <si>
    <t>2.0</t>
  </si>
  <si>
    <t>False</t>
  </si>
  <si>
    <t>{03cac693-c163-4a06-b98a-540bf383e5c1}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</si>
  <si>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</si>
  <si>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</si>
  <si>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</si>
  <si>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</si>
  <si>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</si>
  <si>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</si>
  <si>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</si>
  <si>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</si>
  <si>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</si>
  <si>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200309A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</si>
  <si>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</si>
  <si>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</si>
  <si>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MŠ Beruška - terasy</t>
  </si>
  <si>
    <t>KSO:</t>
  </si>
  <si>
    <t>CC-CZ:</t>
  </si>
  <si>
    <t>Místo:</t>
  </si>
  <si>
    <t>Frýdek-Místek</t>
  </si>
  <si>
    <t>Datum:</t>
  </si>
  <si>
    <t>9. 3. 2020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</si>
  <si>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</si>
  <si>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</si>
  <si>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</si>
  <si>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</si>
  <si>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</si>
  <si>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</si>
  <si>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</si>
  <si>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Ing. Dušan Kolek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</si>
  <si>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</si>
  <si>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</si>
  <si>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</si>
  <si>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</si>
  <si>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</si>
  <si>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</si>
  <si>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</si>
  <si>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</si>
  <si>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</si>
  <si>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</si>
  <si>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</si>
  <si>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</si>
  <si>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</si>
  <si>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</si>
  <si>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</si>
  <si>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</si>
  <si>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</si>
  <si>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</si>
  <si>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</si>
  <si>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</si>
  <si>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</si>
  <si>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</si>
  <si>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</si>
  <si>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</si>
  <si>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</si>
  <si>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</si>
  <si>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</si>
  <si>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</si>
  <si>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</si>
  <si>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</si>
  <si>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</si>
  <si>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</si>
  <si>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</si>
  <si>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</si>
  <si>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</si>
  <si>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</si>
  <si>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</si>
  <si>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</si>
  <si>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</si>
  <si>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</si>
  <si>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</si>
  <si>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</si>
  <si>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</si>
  <si>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</si>
  <si>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</si>
  <si>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</si>
  <si>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</si>
  <si>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</si>
  <si>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</si>
  <si>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Oprava stávající terasy</t>
  </si>
  <si>
    <t>STA</t>
  </si>
  <si>
    <t>1</t>
  </si>
  <si>
    <t>{0723d163-9df5-4206-90f9-c7cd4e9ae59e}</t>
  </si>
  <si>
    <t>2</t>
  </si>
  <si>
    <t>02</t>
  </si>
  <si>
    <t>Nová terasa</t>
  </si>
  <si>
    <t>{4ea614f9-3b3d-4d7f-be0e-b0e32720c04f}</t>
  </si>
  <si>
    <t>VRN</t>
  </si>
  <si>
    <t>Ostatní a vedlejší rozpočtové náklady</t>
  </si>
  <si>
    <t>{6e868fa8-32ff-43c2-8e16-97412b2b1e2c}</t>
  </si>
  <si>
    <t>KRYCÍ LIST SOUPISU PRACÍ</t>
  </si>
  <si>
    <t>Objekt:</t>
  </si>
  <si>
    <t>01 - Oprava stávající terasy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</si>
  <si>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</si>
  <si>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</si>
  <si>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</si>
  <si>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</si>
  <si>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</si>
  <si>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</si>
  <si>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</si>
  <si>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</si>
  <si>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</si>
  <si>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</si>
  <si>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</si>
  <si>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</si>
  <si>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</si>
  <si>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762 - Konstrukce tesařské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</si>
  <si>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</si>
  <si>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</si>
  <si>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</si>
  <si>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</si>
  <si>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</si>
  <si>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</si>
  <si>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</si>
  <si>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</si>
  <si>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</si>
  <si>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</si>
  <si>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</si>
  <si>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</si>
  <si>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</si>
  <si>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</si>
  <si>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</si>
  <si>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</si>
  <si>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</si>
  <si>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</si>
  <si>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113106121</t>
  </si>
  <si>
    <t>Rozebrání dlažeb z betonových nebo kamenných dlaždic komunikací pro pěší ručně</t>
  </si>
  <si>
    <t>m2</t>
  </si>
  <si>
    <t>4</t>
  </si>
  <si>
    <t>2086476628</t>
  </si>
  <si>
    <t>VV</t>
  </si>
  <si>
    <t>173,4*0,5 'Přepočtené koeficientem množství</t>
  </si>
  <si>
    <t>113108441</t>
  </si>
  <si>
    <t>Rozrytí krytu z kameniva bez zhutnění bez živičného pojiva</t>
  </si>
  <si>
    <t>-1450997173</t>
  </si>
  <si>
    <t>5</t>
  </si>
  <si>
    <t>Komunikace pozemní</t>
  </si>
  <si>
    <t>3</t>
  </si>
  <si>
    <t>564201111.1</t>
  </si>
  <si>
    <t>Podklad nebo podsyp z kameniva 4/8 tl 30 mm</t>
  </si>
  <si>
    <t>-926088513</t>
  </si>
  <si>
    <t>5647701111.1</t>
  </si>
  <si>
    <t>Hutnění odkladu z kameniva</t>
  </si>
  <si>
    <t>-821467812</t>
  </si>
  <si>
    <t>566301111</t>
  </si>
  <si>
    <t>Úprava krytu z kameniva drceného pro nový kryt s doplněním kameniva drceného do 0,06 m3/m2</t>
  </si>
  <si>
    <t>507124475</t>
  </si>
  <si>
    <t>9</t>
  </si>
  <si>
    <t>Ostatní konstrukce a práce, bourání</t>
  </si>
  <si>
    <t>6</t>
  </si>
  <si>
    <t>979054441</t>
  </si>
  <si>
    <t>Očištění vybouraných z desek nebo dlaždic s původním spárováním z kameniva těženého</t>
  </si>
  <si>
    <t>-94492045</t>
  </si>
  <si>
    <t>997</t>
  </si>
  <si>
    <t>Přesun sutě</t>
  </si>
  <si>
    <t>7</t>
  </si>
  <si>
    <t>997221121</t>
  </si>
  <si>
    <t>Vodorovná doprava suti z kusových materiálů nošením do 50 m</t>
  </si>
  <si>
    <t>t</t>
  </si>
  <si>
    <t>1519024713</t>
  </si>
  <si>
    <t>998</t>
  </si>
  <si>
    <t>Přesun hmot</t>
  </si>
  <si>
    <t>8</t>
  </si>
  <si>
    <t>998229112</t>
  </si>
  <si>
    <t>Přesun hmot ruční pro pozemní komunikace s krytem dlážděným na vzdálenost do 50 m</t>
  </si>
  <si>
    <t>-811098412</t>
  </si>
  <si>
    <t>PSV</t>
  </si>
  <si>
    <t>Práce a dodávky PSV</t>
  </si>
  <si>
    <t>711</t>
  </si>
  <si>
    <t>Izolace proti vodě, vlhkosti a plynům</t>
  </si>
  <si>
    <t>711161212</t>
  </si>
  <si>
    <t>Izolace proti zemní vlhkosti nopovou fólií svislá, nopek v 8,0 mm, tl do 0,6 mm</t>
  </si>
  <si>
    <t>16</t>
  </si>
  <si>
    <t>-74749985</t>
  </si>
  <si>
    <t>42*0,2</t>
  </si>
  <si>
    <t>762</t>
  </si>
  <si>
    <t>Konstrukce tesařské</t>
  </si>
  <si>
    <t>10</t>
  </si>
  <si>
    <t>762951002</t>
  </si>
  <si>
    <t>Montáž podkladního roštu terasy z plných profilů osové vzdálenosti podpěr přes 300 do 420 mm</t>
  </si>
  <si>
    <t>1338814235</t>
  </si>
  <si>
    <t>11</t>
  </si>
  <si>
    <t>M</t>
  </si>
  <si>
    <t>60791120.1</t>
  </si>
  <si>
    <t>profil podkladový pro terasové prkno dřevoplastové 50/50 mm</t>
  </si>
  <si>
    <t>m</t>
  </si>
  <si>
    <t>32</t>
  </si>
  <si>
    <t>789590915</t>
  </si>
  <si>
    <t>204,878048780488*2,46 'Přepočtené koeficientem množství</t>
  </si>
  <si>
    <t>12</t>
  </si>
  <si>
    <t>762952044</t>
  </si>
  <si>
    <t>Montáž teras z prken š do 140 mm z dřevoplastu skrytým spojem broušených bez povrchové úpravy</t>
  </si>
  <si>
    <t>-1695881281</t>
  </si>
  <si>
    <t>13</t>
  </si>
  <si>
    <t>60791110.1</t>
  </si>
  <si>
    <t>prkno terasové plné dřevoplastové 140/22 mm</t>
  </si>
  <si>
    <t>267645585</t>
  </si>
  <si>
    <t>173,352033660589*7,13 'Přepočtené koeficientem množství</t>
  </si>
  <si>
    <t>14</t>
  </si>
  <si>
    <t>762952101</t>
  </si>
  <si>
    <t>Ukončovací lišta terasy</t>
  </si>
  <si>
    <t>186635170</t>
  </si>
  <si>
    <t>40</t>
  </si>
  <si>
    <t>762953801</t>
  </si>
  <si>
    <t>Demontáž teras dřevěných nebo dřevoplastových připevněných vruty</t>
  </si>
  <si>
    <t>-100759674</t>
  </si>
  <si>
    <t>762953806</t>
  </si>
  <si>
    <t>Demontáž podkladního roštu dřevěných nebo dřevoplastových teras</t>
  </si>
  <si>
    <t>1393048093</t>
  </si>
  <si>
    <t>17</t>
  </si>
  <si>
    <t>998762101</t>
  </si>
  <si>
    <t>Přesun hmot tonážní pro kce tesařské v objektech v do 6 m</t>
  </si>
  <si>
    <t>-634152144</t>
  </si>
  <si>
    <t>02 - Nová terasa</t>
  </si>
  <si>
    <t>113107122</t>
  </si>
  <si>
    <t>Odstranění podkladu z kameniva drceného tl 200 mm ručně</t>
  </si>
  <si>
    <t>313124022</t>
  </si>
  <si>
    <t>113107135</t>
  </si>
  <si>
    <t>Odstranění podkladu z betonu vyztuženého sítěmi tl 100 mm ručně</t>
  </si>
  <si>
    <t>541018685</t>
  </si>
  <si>
    <t>122101101</t>
  </si>
  <si>
    <t>Odkopávky a prokopávky nezapažené v hornině tř. 1 a 2 objem do 100 m3</t>
  </si>
  <si>
    <t>m3</t>
  </si>
  <si>
    <t>-474218650</t>
  </si>
  <si>
    <t>73,2*0,115</t>
  </si>
  <si>
    <t>564201111.2</t>
  </si>
  <si>
    <t>Podklad nebo podsyp z kameniva 4/8 tl 40 mm</t>
  </si>
  <si>
    <t>-1831322260</t>
  </si>
  <si>
    <t>5647701111</t>
  </si>
  <si>
    <t>Podklad z kameniva hrubého drceného vel. 16-32 mm tl 290 mm</t>
  </si>
  <si>
    <t>956263103</t>
  </si>
  <si>
    <t>-503320697</t>
  </si>
  <si>
    <t>961044111</t>
  </si>
  <si>
    <t>Bourání základů z betonu prostého</t>
  </si>
  <si>
    <t>-1850226858</t>
  </si>
  <si>
    <t>997221141</t>
  </si>
  <si>
    <t>Vodorovná doprava suti ze sypkých materiálů stavebním kolečkem do 50 m</t>
  </si>
  <si>
    <t>-1201552339</t>
  </si>
  <si>
    <t>65,382-18,666</t>
  </si>
  <si>
    <t>997221151</t>
  </si>
  <si>
    <t>Vodorovná doprava suti z kusových materiálů stavebním kolečkem do 50 m</t>
  </si>
  <si>
    <t>-2046277839</t>
  </si>
  <si>
    <t>997221551</t>
  </si>
  <si>
    <t>Vodorovná doprava suti ze sypkých materiálů do 1 km</t>
  </si>
  <si>
    <t>1405105715</t>
  </si>
  <si>
    <t>997221559</t>
  </si>
  <si>
    <t>Příplatek ZKD 1 km u vodorovné dopravy suti ze sypkých materiálů</t>
  </si>
  <si>
    <t>1490586962</t>
  </si>
  <si>
    <t>46,716*14 'Přepočtené koeficientem množství</t>
  </si>
  <si>
    <t>997221611</t>
  </si>
  <si>
    <t>Nakládání suti na dopravní prostředky pro vodorovnou dopravu</t>
  </si>
  <si>
    <t>-639867910</t>
  </si>
  <si>
    <t>997221825.1</t>
  </si>
  <si>
    <t xml:space="preserve">Poplatek za uložení na skládce (skládkovné) stavebního odpadu </t>
  </si>
  <si>
    <t>-64119041</t>
  </si>
  <si>
    <t>998229111</t>
  </si>
  <si>
    <t>Přesun hmot ruční pro pozemní komunikace s krytem z kameniva, betonu,živice na vzdálenost do 50 m</t>
  </si>
  <si>
    <t>-1239029809</t>
  </si>
  <si>
    <t>-539233946</t>
  </si>
  <si>
    <t>25*0,2</t>
  </si>
  <si>
    <t>2115620777</t>
  </si>
  <si>
    <t>18</t>
  </si>
  <si>
    <t>106*2 'Přepočtené koeficientem množství</t>
  </si>
  <si>
    <t>19</t>
  </si>
  <si>
    <t>20</t>
  </si>
  <si>
    <t>78,378*6,66 'Přepočtené koeficientem množství</t>
  </si>
  <si>
    <t>(24,436+2,97)*2</t>
  </si>
  <si>
    <t>22</t>
  </si>
  <si>
    <t>VRN - Ostatní a vedlejší rozpočtové náklady</t>
  </si>
  <si>
    <t>VRN - VRN</t>
  </si>
  <si>
    <t xml:space="preserve">    VRN11 - VEDLEJŠÍ NÁKLADY STAVBY</t>
  </si>
  <si>
    <t xml:space="preserve">    VRN91 - OSTATNÍ NÁKLADY STAVBY</t>
  </si>
  <si>
    <t>VRN11</t>
  </si>
  <si>
    <t>VEDLEJŠÍ NÁKLADY STAVBY</t>
  </si>
  <si>
    <t>VRN11-01</t>
  </si>
  <si>
    <t>Náklady zhotovitele související se zajištěním provozů nutných pro provádění díla - zařízení staveniště</t>
  </si>
  <si>
    <t>soubor</t>
  </si>
  <si>
    <t>1776199927</t>
  </si>
  <si>
    <t>P</t>
  </si>
  <si>
    <t xml:space="preserve">Poznámka k položce:
(kancelářské/skladovací/sociální objekty, oplocení stavby, ostraha staveniště, kompletní vnitrostaveništní rozvody všech potřebných energií vč. jejich poplatků, zajištění podružných měření spotřeby) </t>
  </si>
  <si>
    <t>VRN11-02</t>
  </si>
  <si>
    <t>Náklady zhotovitele související se zajištěním provozů nutných pro provádění díla - ostatní zařízení a práce</t>
  </si>
  <si>
    <t>866928201</t>
  </si>
  <si>
    <t>-Zřízení trvalé, dočasné deponie a mezideponie</t>
  </si>
  <si>
    <t>-zřízení příjezdů a přístupů na staveniště</t>
  </si>
  <si>
    <t>-úpravy staveniště z hlediska bezpečnosti a ochrany zdraví třetích osob, vč. nutných úprav pro osoby s omezenou schopností pohybu a orientace</t>
  </si>
  <si>
    <t>-uspořádání a bezpečnost staveniště z hlediska ochrany veřejných zájmů</t>
  </si>
  <si>
    <t>-dodržení podmínek pro provádění staveb z hlediska BOZP (vč. označení stavby) a sestaveného plánu BOZP</t>
  </si>
  <si>
    <t>-dodržování podmínek pro ochranu životního prostředí při výstavbě</t>
  </si>
  <si>
    <t>-dodržení podmínek - možnosti nakládání s odpady</t>
  </si>
  <si>
    <t>-splnění zvláštních požadavků na provádění stavby, které vyžadují zvláštní bezpečnostní opatření</t>
  </si>
  <si>
    <t>1,0</t>
  </si>
  <si>
    <t>Součet</t>
  </si>
  <si>
    <t>VRN11-03</t>
  </si>
  <si>
    <t>Náklady zhotovitele související se zajištěním provozů nutných pro provádění díla - likvidace zařízení staveniště</t>
  </si>
  <si>
    <t>-847034671</t>
  </si>
  <si>
    <t>Poznámka k položce:
(náklady zhotovitele spojené s kompletní likvidací zařízení staveniště vč. uvedení všech dotčených ploch do bezvadného stavu)</t>
  </si>
  <si>
    <t>VRN91</t>
  </si>
  <si>
    <t>OSTATNÍ NÁKLADY STAVBY</t>
  </si>
  <si>
    <t>VRN91-02</t>
  </si>
  <si>
    <t xml:space="preserve">Pravidelné čištění přilehlých / souvisejících komunikací a zpevněných ploch - po celou dobu stavby </t>
  </si>
  <si>
    <t>-942983310</t>
  </si>
  <si>
    <t>VRN91-23</t>
  </si>
  <si>
    <t>Zabezpečení objektu, staveniště a veškeré vybavení, majetku třetích osob a stavebního materiálu instalovaného i neinstalovaného (uskladněného) v rámci stavby proti vzniku jakýchkoliv škod či snížení kvality vlivem klimatických podmínek, proti odcizení.</t>
  </si>
  <si>
    <t>-739265556</t>
  </si>
  <si>
    <t>VRN91-41</t>
  </si>
  <si>
    <t>Uvedení všech pozemků, konstrukcí a povrchů dotčených stavbou do původního stavu vč. protokolárního zpětného předání jednotlivým vlastníkům.</t>
  </si>
  <si>
    <t>608030824</t>
  </si>
  <si>
    <t>VRN91-61</t>
  </si>
  <si>
    <t xml:space="preserve">Zpracování fotodokumentace : A) fotofokumentace stávajícího stavu před zahájením stavebních prací,  B) fotodokumentace průběhu realizace stavby,   C) fotodokumentace dokončeného díla.  Předání objednateli v počtu a formě uvedené v zadávací dokumentaci. </t>
  </si>
  <si>
    <t>878752031</t>
  </si>
  <si>
    <t>VRN91-81</t>
  </si>
  <si>
    <t>Vytyčení všech inženýrských sítí před zahájením prací vč. řádného zajištění. Zpětné protokolární předání všech inženýrských sítí jednotlivým správcům vč. uvedení dotčených ploch do bezvadného stavu.</t>
  </si>
  <si>
    <t>1865490134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</si>
</sst>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6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7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0" fontId="38" fillId="0" borderId="0" xfId="0" applyFont="1" applyAlignment="1">
      <alignment vertical="center" wrapText="1"/>
    </xf>
    <xf numFmtId="0" fontId="0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21" xfId="0" applyFont="1" applyFill="1" applyBorder="1" applyAlignment="1">
      <alignment horizontal="left"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9"/>
  <sheetViews>
    <sheetView showGridLines="0" tabSelected="1" workbookViewId="0" topLeftCell="A19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244" t="s">
        <v>5</v>
      </c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25" t="s">
        <v>14</v>
      </c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6"/>
      <c r="AK5" s="226"/>
      <c r="AL5" s="226"/>
      <c r="AM5" s="226"/>
      <c r="AN5" s="226"/>
      <c r="AO5" s="226"/>
      <c r="AR5" s="20"/>
      <c r="BE5" s="222" t="s">
        <v>15</v>
      </c>
      <c r="BS5" s="17" t="s">
        <v>6</v>
      </c>
    </row>
    <row r="6" spans="2:71" s="1" customFormat="1" ht="36.95" customHeight="1">
      <c r="B6" s="20"/>
      <c r="D6" s="26" t="s">
        <v>16</v>
      </c>
      <c r="K6" s="227" t="s">
        <v>17</v>
      </c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6"/>
      <c r="AK6" s="226"/>
      <c r="AL6" s="226"/>
      <c r="AM6" s="226"/>
      <c r="AN6" s="226"/>
      <c r="AO6" s="226"/>
      <c r="AR6" s="20"/>
      <c r="BE6" s="223"/>
      <c r="BS6" s="17" t="s">
        <v>6</v>
      </c>
    </row>
    <row r="7" spans="2:71" s="1" customFormat="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23"/>
      <c r="BS7" s="17" t="s">
        <v>6</v>
      </c>
    </row>
    <row r="8" spans="2:71" s="1" customFormat="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23"/>
      <c r="BS8" s="17" t="s">
        <v>6</v>
      </c>
    </row>
    <row r="9" spans="2:71" s="1" customFormat="1" ht="14.45" customHeight="1">
      <c r="B9" s="20"/>
      <c r="AR9" s="20"/>
      <c r="BE9" s="223"/>
      <c r="BS9" s="17" t="s">
        <v>6</v>
      </c>
    </row>
    <row r="10" spans="2:71" s="1" customFormat="1" ht="12" customHeight="1">
      <c r="B10" s="20"/>
      <c r="D10" s="27" t="s">
        <v>24</v>
      </c>
      <c r="AK10" s="27" t="s">
        <v>25</v>
      </c>
      <c r="AN10" s="25" t="s">
        <v>1</v>
      </c>
      <c r="AR10" s="20"/>
      <c r="BE10" s="223"/>
      <c r="BS10" s="17" t="s">
        <v>6</v>
      </c>
    </row>
    <row r="11" spans="2:71" s="1" customFormat="1" ht="18.4" customHeight="1">
      <c r="B11" s="20"/>
      <c r="E11" s="25" t="s">
        <v>26</v>
      </c>
      <c r="AK11" s="27" t="s">
        <v>27</v>
      </c>
      <c r="AN11" s="25" t="s">
        <v>1</v>
      </c>
      <c r="AR11" s="20"/>
      <c r="BE11" s="223"/>
      <c r="BS11" s="17" t="s">
        <v>6</v>
      </c>
    </row>
    <row r="12" spans="2:71" s="1" customFormat="1" ht="6.95" customHeight="1">
      <c r="B12" s="20"/>
      <c r="AR12" s="20"/>
      <c r="BE12" s="223"/>
      <c r="BS12" s="17" t="s">
        <v>6</v>
      </c>
    </row>
    <row r="13" spans="2:71" s="1" customFormat="1" ht="12" customHeight="1">
      <c r="B13" s="20"/>
      <c r="D13" s="27" t="s">
        <v>28</v>
      </c>
      <c r="AK13" s="27" t="s">
        <v>25</v>
      </c>
      <c r="AN13" s="29" t="s">
        <v>29</v>
      </c>
      <c r="AR13" s="20"/>
      <c r="BE13" s="223"/>
      <c r="BS13" s="17" t="s">
        <v>6</v>
      </c>
    </row>
    <row r="14" spans="2:71" ht="12.75">
      <c r="B14" s="20"/>
      <c r="E14" s="228" t="s">
        <v>29</v>
      </c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7" t="s">
        <v>27</v>
      </c>
      <c r="AN14" s="29" t="s">
        <v>29</v>
      </c>
      <c r="AR14" s="20"/>
      <c r="BE14" s="223"/>
      <c r="BS14" s="17" t="s">
        <v>6</v>
      </c>
    </row>
    <row r="15" spans="2:71" s="1" customFormat="1" ht="6.95" customHeight="1">
      <c r="B15" s="20"/>
      <c r="AR15" s="20"/>
      <c r="BE15" s="223"/>
      <c r="BS15" s="17" t="s">
        <v>3</v>
      </c>
    </row>
    <row r="16" spans="2:71" s="1" customFormat="1" ht="12" customHeight="1">
      <c r="B16" s="20"/>
      <c r="D16" s="27" t="s">
        <v>30</v>
      </c>
      <c r="AK16" s="27" t="s">
        <v>25</v>
      </c>
      <c r="AN16" s="25" t="s">
        <v>1</v>
      </c>
      <c r="AR16" s="20"/>
      <c r="BE16" s="223"/>
      <c r="BS16" s="17" t="s">
        <v>3</v>
      </c>
    </row>
    <row r="17" spans="2:71" s="1" customFormat="1" ht="18.4" customHeight="1">
      <c r="B17" s="20"/>
      <c r="E17" s="25" t="s">
        <v>31</v>
      </c>
      <c r="AK17" s="27" t="s">
        <v>27</v>
      </c>
      <c r="AN17" s="25" t="s">
        <v>1</v>
      </c>
      <c r="AR17" s="20"/>
      <c r="BE17" s="223"/>
      <c r="BS17" s="17" t="s">
        <v>32</v>
      </c>
    </row>
    <row r="18" spans="2:71" s="1" customFormat="1" ht="6.95" customHeight="1">
      <c r="B18" s="20"/>
      <c r="AR18" s="20"/>
      <c r="BE18" s="223"/>
      <c r="BS18" s="17" t="s">
        <v>6</v>
      </c>
    </row>
    <row r="19" spans="2:71" s="1" customFormat="1" ht="12" customHeight="1">
      <c r="B19" s="20"/>
      <c r="D19" s="27" t="s">
        <v>33</v>
      </c>
      <c r="AK19" s="27" t="s">
        <v>25</v>
      </c>
      <c r="AN19" s="25" t="s">
        <v>1</v>
      </c>
      <c r="AR19" s="20"/>
      <c r="BE19" s="223"/>
      <c r="BS19" s="17" t="s">
        <v>6</v>
      </c>
    </row>
    <row r="20" spans="2:71" s="1" customFormat="1" ht="18.4" customHeight="1">
      <c r="B20" s="20"/>
      <c r="E20" s="25" t="s">
        <v>26</v>
      </c>
      <c r="AK20" s="27" t="s">
        <v>27</v>
      </c>
      <c r="AN20" s="25" t="s">
        <v>1</v>
      </c>
      <c r="AR20" s="20"/>
      <c r="BE20" s="223"/>
      <c r="BS20" s="17" t="s">
        <v>32</v>
      </c>
    </row>
    <row r="21" spans="2:57" s="1" customFormat="1" ht="6.95" customHeight="1">
      <c r="B21" s="20"/>
      <c r="AR21" s="20"/>
      <c r="BE21" s="223"/>
    </row>
    <row r="22" spans="2:57" s="1" customFormat="1" ht="12" customHeight="1">
      <c r="B22" s="20"/>
      <c r="D22" s="27" t="s">
        <v>34</v>
      </c>
      <c r="AR22" s="20"/>
      <c r="BE22" s="223"/>
    </row>
    <row r="23" spans="2:57" s="1" customFormat="1" ht="16.5" customHeight="1">
      <c r="B23" s="20"/>
      <c r="E23" s="230" t="s">
        <v>1</v>
      </c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  <c r="AH23" s="230"/>
      <c r="AI23" s="230"/>
      <c r="AJ23" s="230"/>
      <c r="AK23" s="230"/>
      <c r="AL23" s="230"/>
      <c r="AM23" s="230"/>
      <c r="AN23" s="230"/>
      <c r="AR23" s="20"/>
      <c r="BE23" s="223"/>
    </row>
    <row r="24" spans="2:57" s="1" customFormat="1" ht="6.95" customHeight="1">
      <c r="B24" s="20"/>
      <c r="AR24" s="20"/>
      <c r="BE24" s="223"/>
    </row>
    <row r="25" spans="2:57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23"/>
    </row>
    <row r="26" spans="1:57" s="2" customFormat="1" ht="25.9" customHeight="1">
      <c r="A26" s="32"/>
      <c r="B26" s="33"/>
      <c r="C26" s="32"/>
      <c r="D26" s="34" t="s">
        <v>35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31">
        <f>ROUND(AG94,2)</f>
        <v>0</v>
      </c>
      <c r="AL26" s="232"/>
      <c r="AM26" s="232"/>
      <c r="AN26" s="232"/>
      <c r="AO26" s="232"/>
      <c r="AP26" s="32"/>
      <c r="AQ26" s="32"/>
      <c r="AR26" s="33"/>
      <c r="BE26" s="223"/>
    </row>
    <row r="27" spans="1:57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23"/>
    </row>
    <row r="28" spans="1:57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33" t="s">
        <v>36</v>
      </c>
      <c r="M28" s="233"/>
      <c r="N28" s="233"/>
      <c r="O28" s="233"/>
      <c r="P28" s="233"/>
      <c r="Q28" s="32"/>
      <c r="R28" s="32"/>
      <c r="S28" s="32"/>
      <c r="T28" s="32"/>
      <c r="U28" s="32"/>
      <c r="V28" s="32"/>
      <c r="W28" s="233" t="s">
        <v>37</v>
      </c>
      <c r="X28" s="233"/>
      <c r="Y28" s="233"/>
      <c r="Z28" s="233"/>
      <c r="AA28" s="233"/>
      <c r="AB28" s="233"/>
      <c r="AC28" s="233"/>
      <c r="AD28" s="233"/>
      <c r="AE28" s="233"/>
      <c r="AF28" s="32"/>
      <c r="AG28" s="32"/>
      <c r="AH28" s="32"/>
      <c r="AI28" s="32"/>
      <c r="AJ28" s="32"/>
      <c r="AK28" s="233" t="s">
        <v>38</v>
      </c>
      <c r="AL28" s="233"/>
      <c r="AM28" s="233"/>
      <c r="AN28" s="233"/>
      <c r="AO28" s="233"/>
      <c r="AP28" s="32"/>
      <c r="AQ28" s="32"/>
      <c r="AR28" s="33"/>
      <c r="BE28" s="223"/>
    </row>
    <row r="29" spans="2:57" s="3" customFormat="1" ht="14.45" customHeight="1">
      <c r="B29" s="37"/>
      <c r="D29" s="27" t="s">
        <v>39</v>
      </c>
      <c r="F29" s="27" t="s">
        <v>40</v>
      </c>
      <c r="L29" s="221">
        <v>0.21</v>
      </c>
      <c r="M29" s="220"/>
      <c r="N29" s="220"/>
      <c r="O29" s="220"/>
      <c r="P29" s="220"/>
      <c r="W29" s="219">
        <f>ROUND(AZ94,2)</f>
        <v>0</v>
      </c>
      <c r="X29" s="220"/>
      <c r="Y29" s="220"/>
      <c r="Z29" s="220"/>
      <c r="AA29" s="220"/>
      <c r="AB29" s="220"/>
      <c r="AC29" s="220"/>
      <c r="AD29" s="220"/>
      <c r="AE29" s="220"/>
      <c r="AK29" s="219">
        <f>ROUND(AV94,2)</f>
        <v>0</v>
      </c>
      <c r="AL29" s="220"/>
      <c r="AM29" s="220"/>
      <c r="AN29" s="220"/>
      <c r="AO29" s="220"/>
      <c r="AR29" s="37"/>
      <c r="BE29" s="224"/>
    </row>
    <row r="30" spans="2:57" s="3" customFormat="1" ht="14.45" customHeight="1">
      <c r="B30" s="37"/>
      <c r="F30" s="27" t="s">
        <v>41</v>
      </c>
      <c r="L30" s="221">
        <v>0.15</v>
      </c>
      <c r="M30" s="220"/>
      <c r="N30" s="220"/>
      <c r="O30" s="220"/>
      <c r="P30" s="220"/>
      <c r="W30" s="219">
        <f>ROUND(BA94,2)</f>
        <v>0</v>
      </c>
      <c r="X30" s="220"/>
      <c r="Y30" s="220"/>
      <c r="Z30" s="220"/>
      <c r="AA30" s="220"/>
      <c r="AB30" s="220"/>
      <c r="AC30" s="220"/>
      <c r="AD30" s="220"/>
      <c r="AE30" s="220"/>
      <c r="AK30" s="219">
        <f>ROUND(AW94,2)</f>
        <v>0</v>
      </c>
      <c r="AL30" s="220"/>
      <c r="AM30" s="220"/>
      <c r="AN30" s="220"/>
      <c r="AO30" s="220"/>
      <c r="AR30" s="37"/>
      <c r="BE30" s="224"/>
    </row>
    <row r="31" spans="2:57" s="3" customFormat="1" ht="14.45" customHeight="1" hidden="1">
      <c r="B31" s="37"/>
      <c r="F31" s="27" t="s">
        <v>42</v>
      </c>
      <c r="L31" s="221">
        <v>0.21</v>
      </c>
      <c r="M31" s="220"/>
      <c r="N31" s="220"/>
      <c r="O31" s="220"/>
      <c r="P31" s="220"/>
      <c r="W31" s="219">
        <f>ROUND(BB94,2)</f>
        <v>0</v>
      </c>
      <c r="X31" s="220"/>
      <c r="Y31" s="220"/>
      <c r="Z31" s="220"/>
      <c r="AA31" s="220"/>
      <c r="AB31" s="220"/>
      <c r="AC31" s="220"/>
      <c r="AD31" s="220"/>
      <c r="AE31" s="220"/>
      <c r="AK31" s="219">
        <v>0</v>
      </c>
      <c r="AL31" s="220"/>
      <c r="AM31" s="220"/>
      <c r="AN31" s="220"/>
      <c r="AO31" s="220"/>
      <c r="AR31" s="37"/>
      <c r="BE31" s="224"/>
    </row>
    <row r="32" spans="2:57" s="3" customFormat="1" ht="14.45" customHeight="1" hidden="1">
      <c r="B32" s="37"/>
      <c r="F32" s="27" t="s">
        <v>43</v>
      </c>
      <c r="L32" s="221">
        <v>0.15</v>
      </c>
      <c r="M32" s="220"/>
      <c r="N32" s="220"/>
      <c r="O32" s="220"/>
      <c r="P32" s="220"/>
      <c r="W32" s="219">
        <f>ROUND(BC94,2)</f>
        <v>0</v>
      </c>
      <c r="X32" s="220"/>
      <c r="Y32" s="220"/>
      <c r="Z32" s="220"/>
      <c r="AA32" s="220"/>
      <c r="AB32" s="220"/>
      <c r="AC32" s="220"/>
      <c r="AD32" s="220"/>
      <c r="AE32" s="220"/>
      <c r="AK32" s="219">
        <v>0</v>
      </c>
      <c r="AL32" s="220"/>
      <c r="AM32" s="220"/>
      <c r="AN32" s="220"/>
      <c r="AO32" s="220"/>
      <c r="AR32" s="37"/>
      <c r="BE32" s="224"/>
    </row>
    <row r="33" spans="2:57" s="3" customFormat="1" ht="14.45" customHeight="1" hidden="1">
      <c r="B33" s="37"/>
      <c r="F33" s="27" t="s">
        <v>44</v>
      </c>
      <c r="L33" s="221">
        <v>0</v>
      </c>
      <c r="M33" s="220"/>
      <c r="N33" s="220"/>
      <c r="O33" s="220"/>
      <c r="P33" s="220"/>
      <c r="W33" s="219">
        <f>ROUND(BD94,2)</f>
        <v>0</v>
      </c>
      <c r="X33" s="220"/>
      <c r="Y33" s="220"/>
      <c r="Z33" s="220"/>
      <c r="AA33" s="220"/>
      <c r="AB33" s="220"/>
      <c r="AC33" s="220"/>
      <c r="AD33" s="220"/>
      <c r="AE33" s="220"/>
      <c r="AK33" s="219">
        <v>0</v>
      </c>
      <c r="AL33" s="220"/>
      <c r="AM33" s="220"/>
      <c r="AN33" s="220"/>
      <c r="AO33" s="220"/>
      <c r="AR33" s="37"/>
      <c r="BE33" s="224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23"/>
    </row>
    <row r="35" spans="1:57" s="2" customFormat="1" ht="25.9" customHeight="1">
      <c r="A35" s="32"/>
      <c r="B35" s="33"/>
      <c r="C35" s="38"/>
      <c r="D35" s="39" t="s">
        <v>45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46</v>
      </c>
      <c r="U35" s="40"/>
      <c r="V35" s="40"/>
      <c r="W35" s="40"/>
      <c r="X35" s="254" t="s">
        <v>47</v>
      </c>
      <c r="Y35" s="255"/>
      <c r="Z35" s="255"/>
      <c r="AA35" s="255"/>
      <c r="AB35" s="255"/>
      <c r="AC35" s="40"/>
      <c r="AD35" s="40"/>
      <c r="AE35" s="40"/>
      <c r="AF35" s="40"/>
      <c r="AG35" s="40"/>
      <c r="AH35" s="40"/>
      <c r="AI35" s="40"/>
      <c r="AJ35" s="40"/>
      <c r="AK35" s="256">
        <f>SUM(AK26:AK33)</f>
        <v>0</v>
      </c>
      <c r="AL35" s="255"/>
      <c r="AM35" s="255"/>
      <c r="AN35" s="255"/>
      <c r="AO35" s="257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2:44" s="1" customFormat="1" ht="14.45" customHeight="1">
      <c r="B38" s="20"/>
      <c r="AR38" s="20"/>
    </row>
    <row r="39" spans="2:44" s="1" customFormat="1" ht="14.45" customHeight="1">
      <c r="B39" s="20"/>
      <c r="AR39" s="20"/>
    </row>
    <row r="40" spans="2:44" s="1" customFormat="1" ht="14.45" customHeight="1">
      <c r="B40" s="20"/>
      <c r="AR40" s="2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1" customFormat="1" ht="14.45" customHeight="1">
      <c r="B48" s="20"/>
      <c r="AR48" s="20"/>
    </row>
    <row r="49" spans="2:44" s="2" customFormat="1" ht="14.45" customHeight="1">
      <c r="B49" s="42"/>
      <c r="D49" s="43" t="s">
        <v>48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49</v>
      </c>
      <c r="AI49" s="44"/>
      <c r="AJ49" s="44"/>
      <c r="AK49" s="44"/>
      <c r="AL49" s="44"/>
      <c r="AM49" s="44"/>
      <c r="AN49" s="44"/>
      <c r="AO49" s="44"/>
      <c r="AR49" s="42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1:57" s="2" customFormat="1" ht="12.75">
      <c r="A60" s="32"/>
      <c r="B60" s="33"/>
      <c r="C60" s="32"/>
      <c r="D60" s="45" t="s">
        <v>50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51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50</v>
      </c>
      <c r="AI60" s="35"/>
      <c r="AJ60" s="35"/>
      <c r="AK60" s="35"/>
      <c r="AL60" s="35"/>
      <c r="AM60" s="45" t="s">
        <v>51</v>
      </c>
      <c r="AN60" s="35"/>
      <c r="AO60" s="35"/>
      <c r="AP60" s="32"/>
      <c r="AQ60" s="32"/>
      <c r="AR60" s="33"/>
      <c r="BE60" s="32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1:57" s="2" customFormat="1" ht="12.75">
      <c r="A64" s="32"/>
      <c r="B64" s="33"/>
      <c r="C64" s="32"/>
      <c r="D64" s="43" t="s">
        <v>52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53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1:57" s="2" customFormat="1" ht="12.75">
      <c r="A75" s="32"/>
      <c r="B75" s="33"/>
      <c r="C75" s="32"/>
      <c r="D75" s="45" t="s">
        <v>50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51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50</v>
      </c>
      <c r="AI75" s="35"/>
      <c r="AJ75" s="35"/>
      <c r="AK75" s="35"/>
      <c r="AL75" s="35"/>
      <c r="AM75" s="45" t="s">
        <v>51</v>
      </c>
      <c r="AN75" s="35"/>
      <c r="AO75" s="35"/>
      <c r="AP75" s="32"/>
      <c r="AQ75" s="32"/>
      <c r="AR75" s="33"/>
      <c r="BE75" s="32"/>
    </row>
    <row r="76" spans="1:57" s="2" customFormat="1" ht="12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5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57" s="2" customFormat="1" ht="24.95" customHeight="1">
      <c r="A82" s="32"/>
      <c r="B82" s="33"/>
      <c r="C82" s="21" t="s">
        <v>54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5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2:44" s="4" customFormat="1" ht="12" customHeight="1">
      <c r="B84" s="51"/>
      <c r="C84" s="27" t="s">
        <v>13</v>
      </c>
      <c r="L84" s="4" t="str">
        <f>K5</f>
        <v>200309A</v>
      </c>
      <c r="AR84" s="51"/>
    </row>
    <row r="85" spans="2:44" s="5" customFormat="1" ht="36.95" customHeight="1">
      <c r="B85" s="52"/>
      <c r="C85" s="53" t="s">
        <v>16</v>
      </c>
      <c r="L85" s="245" t="str">
        <f>K6</f>
        <v>MŠ Beruška - terasy</v>
      </c>
      <c r="M85" s="246"/>
      <c r="N85" s="246"/>
      <c r="O85" s="246"/>
      <c r="P85" s="246"/>
      <c r="Q85" s="246"/>
      <c r="R85" s="246"/>
      <c r="S85" s="246"/>
      <c r="T85" s="246"/>
      <c r="U85" s="246"/>
      <c r="V85" s="246"/>
      <c r="W85" s="246"/>
      <c r="X85" s="246"/>
      <c r="Y85" s="246"/>
      <c r="Z85" s="246"/>
      <c r="AA85" s="246"/>
      <c r="AB85" s="246"/>
      <c r="AC85" s="246"/>
      <c r="AD85" s="246"/>
      <c r="AE85" s="246"/>
      <c r="AF85" s="246"/>
      <c r="AG85" s="246"/>
      <c r="AH85" s="246"/>
      <c r="AI85" s="246"/>
      <c r="AJ85" s="246"/>
      <c r="AK85" s="246"/>
      <c r="AL85" s="246"/>
      <c r="AM85" s="246"/>
      <c r="AN85" s="246"/>
      <c r="AO85" s="246"/>
      <c r="AR85" s="52"/>
    </row>
    <row r="86" spans="1:57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57" s="2" customFormat="1" ht="12" customHeight="1">
      <c r="A87" s="32"/>
      <c r="B87" s="33"/>
      <c r="C87" s="27" t="s">
        <v>20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>Frýdek-Místek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22</v>
      </c>
      <c r="AJ87" s="32"/>
      <c r="AK87" s="32"/>
      <c r="AL87" s="32"/>
      <c r="AM87" s="247" t="str">
        <f>IF(AN8="","",AN8)</f>
        <v>9. 3. 2020</v>
      </c>
      <c r="AN87" s="247"/>
      <c r="AO87" s="32"/>
      <c r="AP87" s="32"/>
      <c r="AQ87" s="32"/>
      <c r="AR87" s="33"/>
      <c r="BE87" s="32"/>
    </row>
    <row r="88" spans="1:5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57" s="2" customFormat="1" ht="15.2" customHeight="1">
      <c r="A89" s="32"/>
      <c r="B89" s="33"/>
      <c r="C89" s="27" t="s">
        <v>24</v>
      </c>
      <c r="D89" s="32"/>
      <c r="E89" s="32"/>
      <c r="F89" s="32"/>
      <c r="G89" s="32"/>
      <c r="H89" s="32"/>
      <c r="I89" s="32"/>
      <c r="J89" s="32"/>
      <c r="K89" s="32"/>
      <c r="L89" s="4" t="str">
        <f>IF(E11="","",E11)</f>
        <v xml:space="preserve"> 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30</v>
      </c>
      <c r="AJ89" s="32"/>
      <c r="AK89" s="32"/>
      <c r="AL89" s="32"/>
      <c r="AM89" s="248" t="str">
        <f>IF(E17="","",E17)</f>
        <v>Ing. Dušan Kolek</v>
      </c>
      <c r="AN89" s="249"/>
      <c r="AO89" s="249"/>
      <c r="AP89" s="249"/>
      <c r="AQ89" s="32"/>
      <c r="AR89" s="33"/>
      <c r="AS89" s="250" t="s">
        <v>55</v>
      </c>
      <c r="AT89" s="251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57" s="2" customFormat="1" ht="15.2" customHeight="1">
      <c r="A90" s="32"/>
      <c r="B90" s="33"/>
      <c r="C90" s="27" t="s">
        <v>28</v>
      </c>
      <c r="D90" s="32"/>
      <c r="E90" s="32"/>
      <c r="F90" s="32"/>
      <c r="G90" s="32"/>
      <c r="H90" s="32"/>
      <c r="I90" s="32"/>
      <c r="J90" s="32"/>
      <c r="K90" s="32"/>
      <c r="L90" s="4" t="str">
        <f>IF(E14="Vyplň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33</v>
      </c>
      <c r="AJ90" s="32"/>
      <c r="AK90" s="32"/>
      <c r="AL90" s="32"/>
      <c r="AM90" s="248" t="str">
        <f>IF(E20="","",E20)</f>
        <v xml:space="preserve"> </v>
      </c>
      <c r="AN90" s="249"/>
      <c r="AO90" s="249"/>
      <c r="AP90" s="249"/>
      <c r="AQ90" s="32"/>
      <c r="AR90" s="33"/>
      <c r="AS90" s="252"/>
      <c r="AT90" s="253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57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52"/>
      <c r="AT91" s="253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57" s="2" customFormat="1" ht="29.25" customHeight="1">
      <c r="A92" s="32"/>
      <c r="B92" s="33"/>
      <c r="C92" s="237" t="s">
        <v>56</v>
      </c>
      <c r="D92" s="238"/>
      <c r="E92" s="238"/>
      <c r="F92" s="238"/>
      <c r="G92" s="238"/>
      <c r="H92" s="60"/>
      <c r="I92" s="239" t="s">
        <v>57</v>
      </c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8"/>
      <c r="AB92" s="238"/>
      <c r="AC92" s="238"/>
      <c r="AD92" s="238"/>
      <c r="AE92" s="238"/>
      <c r="AF92" s="238"/>
      <c r="AG92" s="240" t="s">
        <v>58</v>
      </c>
      <c r="AH92" s="238"/>
      <c r="AI92" s="238"/>
      <c r="AJ92" s="238"/>
      <c r="AK92" s="238"/>
      <c r="AL92" s="238"/>
      <c r="AM92" s="238"/>
      <c r="AN92" s="239" t="s">
        <v>59</v>
      </c>
      <c r="AO92" s="238"/>
      <c r="AP92" s="241"/>
      <c r="AQ92" s="61" t="s">
        <v>60</v>
      </c>
      <c r="AR92" s="33"/>
      <c r="AS92" s="62" t="s">
        <v>61</v>
      </c>
      <c r="AT92" s="63" t="s">
        <v>62</v>
      </c>
      <c r="AU92" s="63" t="s">
        <v>63</v>
      </c>
      <c r="AV92" s="63" t="s">
        <v>64</v>
      </c>
      <c r="AW92" s="63" t="s">
        <v>65</v>
      </c>
      <c r="AX92" s="63" t="s">
        <v>66</v>
      </c>
      <c r="AY92" s="63" t="s">
        <v>67</v>
      </c>
      <c r="AZ92" s="63" t="s">
        <v>68</v>
      </c>
      <c r="BA92" s="63" t="s">
        <v>69</v>
      </c>
      <c r="BB92" s="63" t="s">
        <v>70</v>
      </c>
      <c r="BC92" s="63" t="s">
        <v>71</v>
      </c>
      <c r="BD92" s="64" t="s">
        <v>72</v>
      </c>
      <c r="BE92" s="32"/>
    </row>
    <row r="93" spans="1:57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2:90" s="6" customFormat="1" ht="32.45" customHeight="1">
      <c r="B94" s="68"/>
      <c r="C94" s="69" t="s">
        <v>73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42">
        <f>ROUND(SUM(AG95:AG97),2)</f>
        <v>0</v>
      </c>
      <c r="AH94" s="242"/>
      <c r="AI94" s="242"/>
      <c r="AJ94" s="242"/>
      <c r="AK94" s="242"/>
      <c r="AL94" s="242"/>
      <c r="AM94" s="242"/>
      <c r="AN94" s="243">
        <f>SUM(AG94,AT94)</f>
        <v>0</v>
      </c>
      <c r="AO94" s="243"/>
      <c r="AP94" s="243"/>
      <c r="AQ94" s="72" t="s">
        <v>1</v>
      </c>
      <c r="AR94" s="68"/>
      <c r="AS94" s="73">
        <f>ROUND(SUM(AS95:AS97),2)</f>
        <v>0</v>
      </c>
      <c r="AT94" s="74">
        <f>ROUND(SUM(AV94:AW94),2)</f>
        <v>0</v>
      </c>
      <c r="AU94" s="75">
        <f>ROUND(SUM(AU95:AU97),5)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ROUND(SUM(AZ95:AZ97),2)</f>
        <v>0</v>
      </c>
      <c r="BA94" s="74">
        <f>ROUND(SUM(BA95:BA97),2)</f>
        <v>0</v>
      </c>
      <c r="BB94" s="74">
        <f>ROUND(SUM(BB95:BB97),2)</f>
        <v>0</v>
      </c>
      <c r="BC94" s="74">
        <f>ROUND(SUM(BC95:BC97),2)</f>
        <v>0</v>
      </c>
      <c r="BD94" s="76">
        <f>ROUND(SUM(BD95:BD97),2)</f>
        <v>0</v>
      </c>
      <c r="BS94" s="77" t="s">
        <v>74</v>
      </c>
      <c r="BT94" s="77" t="s">
        <v>75</v>
      </c>
      <c r="BU94" s="78" t="s">
        <v>76</v>
      </c>
      <c r="BV94" s="77" t="s">
        <v>77</v>
      </c>
      <c r="BW94" s="77" t="s">
        <v>4</v>
      </c>
      <c r="BX94" s="77" t="s">
        <v>78</v>
      </c>
      <c r="CL94" s="77" t="s">
        <v>1</v>
      </c>
    </row>
    <row r="95" spans="1:91" s="7" customFormat="1" ht="16.5" customHeight="1">
      <c r="A95" s="79" t="s">
        <v>79</v>
      </c>
      <c r="B95" s="80"/>
      <c r="C95" s="81"/>
      <c r="D95" s="236" t="s">
        <v>80</v>
      </c>
      <c r="E95" s="236"/>
      <c r="F95" s="236"/>
      <c r="G95" s="236"/>
      <c r="H95" s="236"/>
      <c r="I95" s="82"/>
      <c r="J95" s="236" t="s">
        <v>81</v>
      </c>
      <c r="K95" s="236"/>
      <c r="L95" s="236"/>
      <c r="M95" s="236"/>
      <c r="N95" s="236"/>
      <c r="O95" s="236"/>
      <c r="P95" s="236"/>
      <c r="Q95" s="236"/>
      <c r="R95" s="236"/>
      <c r="S95" s="236"/>
      <c r="T95" s="236"/>
      <c r="U95" s="236"/>
      <c r="V95" s="236"/>
      <c r="W95" s="236"/>
      <c r="X95" s="236"/>
      <c r="Y95" s="236"/>
      <c r="Z95" s="236"/>
      <c r="AA95" s="236"/>
      <c r="AB95" s="236"/>
      <c r="AC95" s="236"/>
      <c r="AD95" s="236"/>
      <c r="AE95" s="236"/>
      <c r="AF95" s="236"/>
      <c r="AG95" s="234">
        <f>'01 - Oprava stávající terasy'!J30</f>
        <v>0</v>
      </c>
      <c r="AH95" s="235"/>
      <c r="AI95" s="235"/>
      <c r="AJ95" s="235"/>
      <c r="AK95" s="235"/>
      <c r="AL95" s="235"/>
      <c r="AM95" s="235"/>
      <c r="AN95" s="234">
        <f>SUM(AG95,AT95)</f>
        <v>0</v>
      </c>
      <c r="AO95" s="235"/>
      <c r="AP95" s="235"/>
      <c r="AQ95" s="83" t="s">
        <v>82</v>
      </c>
      <c r="AR95" s="80"/>
      <c r="AS95" s="84">
        <v>0</v>
      </c>
      <c r="AT95" s="85">
        <f>ROUND(SUM(AV95:AW95),2)</f>
        <v>0</v>
      </c>
      <c r="AU95" s="86">
        <f>'01 - Oprava stávající terasy'!P125</f>
        <v>0</v>
      </c>
      <c r="AV95" s="85">
        <f>'01 - Oprava stávající terasy'!J33</f>
        <v>0</v>
      </c>
      <c r="AW95" s="85">
        <f>'01 - Oprava stávající terasy'!J34</f>
        <v>0</v>
      </c>
      <c r="AX95" s="85">
        <f>'01 - Oprava stávající terasy'!J35</f>
        <v>0</v>
      </c>
      <c r="AY95" s="85">
        <f>'01 - Oprava stávající terasy'!J36</f>
        <v>0</v>
      </c>
      <c r="AZ95" s="85">
        <f>'01 - Oprava stávající terasy'!F33</f>
        <v>0</v>
      </c>
      <c r="BA95" s="85">
        <f>'01 - Oprava stávající terasy'!F34</f>
        <v>0</v>
      </c>
      <c r="BB95" s="85">
        <f>'01 - Oprava stávající terasy'!F35</f>
        <v>0</v>
      </c>
      <c r="BC95" s="85">
        <f>'01 - Oprava stávající terasy'!F36</f>
        <v>0</v>
      </c>
      <c r="BD95" s="87">
        <f>'01 - Oprava stávající terasy'!F37</f>
        <v>0</v>
      </c>
      <c r="BT95" s="88" t="s">
        <v>83</v>
      </c>
      <c r="BV95" s="88" t="s">
        <v>77</v>
      </c>
      <c r="BW95" s="88" t="s">
        <v>84</v>
      </c>
      <c r="BX95" s="88" t="s">
        <v>4</v>
      </c>
      <c r="CL95" s="88" t="s">
        <v>1</v>
      </c>
      <c r="CM95" s="88" t="s">
        <v>85</v>
      </c>
    </row>
    <row r="96" spans="1:91" s="7" customFormat="1" ht="16.5" customHeight="1">
      <c r="A96" s="79" t="s">
        <v>79</v>
      </c>
      <c r="B96" s="80"/>
      <c r="C96" s="81"/>
      <c r="D96" s="236" t="s">
        <v>86</v>
      </c>
      <c r="E96" s="236"/>
      <c r="F96" s="236"/>
      <c r="G96" s="236"/>
      <c r="H96" s="236"/>
      <c r="I96" s="82"/>
      <c r="J96" s="236" t="s">
        <v>87</v>
      </c>
      <c r="K96" s="236"/>
      <c r="L96" s="236"/>
      <c r="M96" s="236"/>
      <c r="N96" s="236"/>
      <c r="O96" s="236"/>
      <c r="P96" s="236"/>
      <c r="Q96" s="236"/>
      <c r="R96" s="236"/>
      <c r="S96" s="236"/>
      <c r="T96" s="236"/>
      <c r="U96" s="236"/>
      <c r="V96" s="236"/>
      <c r="W96" s="236"/>
      <c r="X96" s="236"/>
      <c r="Y96" s="236"/>
      <c r="Z96" s="236"/>
      <c r="AA96" s="236"/>
      <c r="AB96" s="236"/>
      <c r="AC96" s="236"/>
      <c r="AD96" s="236"/>
      <c r="AE96" s="236"/>
      <c r="AF96" s="236"/>
      <c r="AG96" s="234">
        <f>'02 - Nová terasa'!J30</f>
        <v>0</v>
      </c>
      <c r="AH96" s="235"/>
      <c r="AI96" s="235"/>
      <c r="AJ96" s="235"/>
      <c r="AK96" s="235"/>
      <c r="AL96" s="235"/>
      <c r="AM96" s="235"/>
      <c r="AN96" s="234">
        <f>SUM(AG96,AT96)</f>
        <v>0</v>
      </c>
      <c r="AO96" s="235"/>
      <c r="AP96" s="235"/>
      <c r="AQ96" s="83" t="s">
        <v>82</v>
      </c>
      <c r="AR96" s="80"/>
      <c r="AS96" s="84">
        <v>0</v>
      </c>
      <c r="AT96" s="85">
        <f>ROUND(SUM(AV96:AW96),2)</f>
        <v>0</v>
      </c>
      <c r="AU96" s="86">
        <f>'02 - Nová terasa'!P125</f>
        <v>0</v>
      </c>
      <c r="AV96" s="85">
        <f>'02 - Nová terasa'!J33</f>
        <v>0</v>
      </c>
      <c r="AW96" s="85">
        <f>'02 - Nová terasa'!J34</f>
        <v>0</v>
      </c>
      <c r="AX96" s="85">
        <f>'02 - Nová terasa'!J35</f>
        <v>0</v>
      </c>
      <c r="AY96" s="85">
        <f>'02 - Nová terasa'!J36</f>
        <v>0</v>
      </c>
      <c r="AZ96" s="85">
        <f>'02 - Nová terasa'!F33</f>
        <v>0</v>
      </c>
      <c r="BA96" s="85">
        <f>'02 - Nová terasa'!F34</f>
        <v>0</v>
      </c>
      <c r="BB96" s="85">
        <f>'02 - Nová terasa'!F35</f>
        <v>0</v>
      </c>
      <c r="BC96" s="85">
        <f>'02 - Nová terasa'!F36</f>
        <v>0</v>
      </c>
      <c r="BD96" s="87">
        <f>'02 - Nová terasa'!F37</f>
        <v>0</v>
      </c>
      <c r="BT96" s="88" t="s">
        <v>83</v>
      </c>
      <c r="BV96" s="88" t="s">
        <v>77</v>
      </c>
      <c r="BW96" s="88" t="s">
        <v>88</v>
      </c>
      <c r="BX96" s="88" t="s">
        <v>4</v>
      </c>
      <c r="CL96" s="88" t="s">
        <v>1</v>
      </c>
      <c r="CM96" s="88" t="s">
        <v>85</v>
      </c>
    </row>
    <row r="97" spans="1:91" s="7" customFormat="1" ht="16.5" customHeight="1">
      <c r="A97" s="79" t="s">
        <v>79</v>
      </c>
      <c r="B97" s="80"/>
      <c r="C97" s="81"/>
      <c r="D97" s="236" t="s">
        <v>89</v>
      </c>
      <c r="E97" s="236"/>
      <c r="F97" s="236"/>
      <c r="G97" s="236"/>
      <c r="H97" s="236"/>
      <c r="I97" s="82"/>
      <c r="J97" s="236" t="s">
        <v>90</v>
      </c>
      <c r="K97" s="236"/>
      <c r="L97" s="236"/>
      <c r="M97" s="236"/>
      <c r="N97" s="236"/>
      <c r="O97" s="236"/>
      <c r="P97" s="236"/>
      <c r="Q97" s="236"/>
      <c r="R97" s="236"/>
      <c r="S97" s="236"/>
      <c r="T97" s="236"/>
      <c r="U97" s="236"/>
      <c r="V97" s="236"/>
      <c r="W97" s="236"/>
      <c r="X97" s="236"/>
      <c r="Y97" s="236"/>
      <c r="Z97" s="236"/>
      <c r="AA97" s="236"/>
      <c r="AB97" s="236"/>
      <c r="AC97" s="236"/>
      <c r="AD97" s="236"/>
      <c r="AE97" s="236"/>
      <c r="AF97" s="236"/>
      <c r="AG97" s="234">
        <f>'VRN - Ostatní a vedlejší ...'!J30</f>
        <v>0</v>
      </c>
      <c r="AH97" s="235"/>
      <c r="AI97" s="235"/>
      <c r="AJ97" s="235"/>
      <c r="AK97" s="235"/>
      <c r="AL97" s="235"/>
      <c r="AM97" s="235"/>
      <c r="AN97" s="234">
        <f>SUM(AG97,AT97)</f>
        <v>0</v>
      </c>
      <c r="AO97" s="235"/>
      <c r="AP97" s="235"/>
      <c r="AQ97" s="83" t="s">
        <v>82</v>
      </c>
      <c r="AR97" s="80"/>
      <c r="AS97" s="89">
        <v>0</v>
      </c>
      <c r="AT97" s="90">
        <f>ROUND(SUM(AV97:AW97),2)</f>
        <v>0</v>
      </c>
      <c r="AU97" s="91">
        <f>'VRN - Ostatní a vedlejší ...'!P119</f>
        <v>0</v>
      </c>
      <c r="AV97" s="90">
        <f>'VRN - Ostatní a vedlejší ...'!J33</f>
        <v>0</v>
      </c>
      <c r="AW97" s="90">
        <f>'VRN - Ostatní a vedlejší ...'!J34</f>
        <v>0</v>
      </c>
      <c r="AX97" s="90">
        <f>'VRN - Ostatní a vedlejší ...'!J35</f>
        <v>0</v>
      </c>
      <c r="AY97" s="90">
        <f>'VRN - Ostatní a vedlejší ...'!J36</f>
        <v>0</v>
      </c>
      <c r="AZ97" s="90">
        <f>'VRN - Ostatní a vedlejší ...'!F33</f>
        <v>0</v>
      </c>
      <c r="BA97" s="90">
        <f>'VRN - Ostatní a vedlejší ...'!F34</f>
        <v>0</v>
      </c>
      <c r="BB97" s="90">
        <f>'VRN - Ostatní a vedlejší ...'!F35</f>
        <v>0</v>
      </c>
      <c r="BC97" s="90">
        <f>'VRN - Ostatní a vedlejší ...'!F36</f>
        <v>0</v>
      </c>
      <c r="BD97" s="92">
        <f>'VRN - Ostatní a vedlejší ...'!F37</f>
        <v>0</v>
      </c>
      <c r="BT97" s="88" t="s">
        <v>83</v>
      </c>
      <c r="BV97" s="88" t="s">
        <v>77</v>
      </c>
      <c r="BW97" s="88" t="s">
        <v>91</v>
      </c>
      <c r="BX97" s="88" t="s">
        <v>4</v>
      </c>
      <c r="CL97" s="88" t="s">
        <v>1</v>
      </c>
      <c r="CM97" s="88" t="s">
        <v>85</v>
      </c>
    </row>
    <row r="98" spans="1:57" s="2" customFormat="1" ht="30" customHeight="1">
      <c r="A98" s="32"/>
      <c r="B98" s="33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3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</row>
    <row r="99" spans="1:57" s="2" customFormat="1" ht="6.95" customHeight="1">
      <c r="A99" s="32"/>
      <c r="B99" s="47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33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</row>
  </sheetData>
  <mergeCells count="50">
    <mergeCell ref="AR2:BE2"/>
    <mergeCell ref="AN96:AP96"/>
    <mergeCell ref="AG96:AM96"/>
    <mergeCell ref="D96:H96"/>
    <mergeCell ref="J96:AF96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AN97:AP97"/>
    <mergeCell ref="AG97:AM97"/>
    <mergeCell ref="D97:H97"/>
    <mergeCell ref="J97:AF97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L31:P31"/>
  </mergeCells>
  <hyperlinks>
    <hyperlink ref="A95" location="'01 - Oprava stávající terasy'!C2" display="/"/>
    <hyperlink ref="A96" location="'02 - Nová terasa'!C2" display="/"/>
    <hyperlink ref="A97" location="'VRN - Ostatní a vedlejš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3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3"/>
      <c r="L2" s="244" t="s">
        <v>5</v>
      </c>
      <c r="M2" s="226"/>
      <c r="N2" s="226"/>
      <c r="O2" s="226"/>
      <c r="P2" s="226"/>
      <c r="Q2" s="226"/>
      <c r="R2" s="226"/>
      <c r="S2" s="226"/>
      <c r="T2" s="226"/>
      <c r="U2" s="226"/>
      <c r="V2" s="226"/>
      <c r="AT2" s="17" t="s">
        <v>84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4"/>
      <c r="J3" s="19"/>
      <c r="K3" s="19"/>
      <c r="L3" s="20"/>
      <c r="AT3" s="17" t="s">
        <v>85</v>
      </c>
    </row>
    <row r="4" spans="2:46" s="1" customFormat="1" ht="24.95" customHeight="1">
      <c r="B4" s="20"/>
      <c r="D4" s="21" t="s">
        <v>92</v>
      </c>
      <c r="I4" s="93"/>
      <c r="L4" s="20"/>
      <c r="M4" s="95" t="s">
        <v>10</v>
      </c>
      <c r="AT4" s="17" t="s">
        <v>3</v>
      </c>
    </row>
    <row r="5" spans="2:12" s="1" customFormat="1" ht="6.95" customHeight="1">
      <c r="B5" s="20"/>
      <c r="I5" s="93"/>
      <c r="L5" s="20"/>
    </row>
    <row r="6" spans="2:12" s="1" customFormat="1" ht="12" customHeight="1">
      <c r="B6" s="20"/>
      <c r="D6" s="27" t="s">
        <v>16</v>
      </c>
      <c r="I6" s="93"/>
      <c r="L6" s="20"/>
    </row>
    <row r="7" spans="2:12" s="1" customFormat="1" ht="16.5" customHeight="1">
      <c r="B7" s="20"/>
      <c r="E7" s="259" t="str">
        <f>'Rekapitulace stavby'!K6</f>
        <v>MŠ Beruška - terasy</v>
      </c>
      <c r="F7" s="260"/>
      <c r="G7" s="260"/>
      <c r="H7" s="260"/>
      <c r="I7" s="93"/>
      <c r="L7" s="20"/>
    </row>
    <row r="8" spans="1:31" s="2" customFormat="1" ht="12" customHeight="1">
      <c r="A8" s="32"/>
      <c r="B8" s="33"/>
      <c r="C8" s="32"/>
      <c r="D8" s="27" t="s">
        <v>93</v>
      </c>
      <c r="E8" s="32"/>
      <c r="F8" s="32"/>
      <c r="G8" s="32"/>
      <c r="H8" s="32"/>
      <c r="I8" s="96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45" t="s">
        <v>94</v>
      </c>
      <c r="F9" s="258"/>
      <c r="G9" s="258"/>
      <c r="H9" s="258"/>
      <c r="I9" s="96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96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7" t="s">
        <v>22</v>
      </c>
      <c r="J12" s="55" t="str">
        <f>'Rekapitulace stavby'!AN8</f>
        <v>9. 3. 2020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6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97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97" t="s">
        <v>27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6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28</v>
      </c>
      <c r="E17" s="32"/>
      <c r="F17" s="32"/>
      <c r="G17" s="32"/>
      <c r="H17" s="32"/>
      <c r="I17" s="9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61" t="str">
        <f>'Rekapitulace stavby'!E14</f>
        <v>Vyplň údaj</v>
      </c>
      <c r="F18" s="225"/>
      <c r="G18" s="225"/>
      <c r="H18" s="225"/>
      <c r="I18" s="97" t="s">
        <v>27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6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30</v>
      </c>
      <c r="E20" s="32"/>
      <c r="F20" s="32"/>
      <c r="G20" s="32"/>
      <c r="H20" s="32"/>
      <c r="I20" s="97" t="s">
        <v>25</v>
      </c>
      <c r="J20" s="25" t="s">
        <v>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97" t="s">
        <v>27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6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33</v>
      </c>
      <c r="E23" s="32"/>
      <c r="F23" s="32"/>
      <c r="G23" s="32"/>
      <c r="H23" s="32"/>
      <c r="I23" s="97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97" t="s">
        <v>27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6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34</v>
      </c>
      <c r="E26" s="32"/>
      <c r="F26" s="32"/>
      <c r="G26" s="32"/>
      <c r="H26" s="32"/>
      <c r="I26" s="96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8"/>
      <c r="B27" s="99"/>
      <c r="C27" s="98"/>
      <c r="D27" s="98"/>
      <c r="E27" s="230" t="s">
        <v>1</v>
      </c>
      <c r="F27" s="230"/>
      <c r="G27" s="230"/>
      <c r="H27" s="230"/>
      <c r="I27" s="100"/>
      <c r="J27" s="98"/>
      <c r="K27" s="98"/>
      <c r="L27" s="101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6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102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03" t="s">
        <v>35</v>
      </c>
      <c r="E30" s="32"/>
      <c r="F30" s="32"/>
      <c r="G30" s="32"/>
      <c r="H30" s="32"/>
      <c r="I30" s="96"/>
      <c r="J30" s="71">
        <f>ROUND(J125,2)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102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37</v>
      </c>
      <c r="G32" s="32"/>
      <c r="H32" s="32"/>
      <c r="I32" s="104" t="s">
        <v>36</v>
      </c>
      <c r="J32" s="36" t="s">
        <v>38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5" t="s">
        <v>39</v>
      </c>
      <c r="E33" s="27" t="s">
        <v>40</v>
      </c>
      <c r="F33" s="106">
        <f>ROUND((SUM(BE125:BE159)),2)</f>
        <v>0</v>
      </c>
      <c r="G33" s="32"/>
      <c r="H33" s="32"/>
      <c r="I33" s="107">
        <v>0.21</v>
      </c>
      <c r="J33" s="106">
        <f>ROUND(((SUM(BE125:BE159))*I33),2)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41</v>
      </c>
      <c r="F34" s="106">
        <f>ROUND((SUM(BF125:BF159)),2)</f>
        <v>0</v>
      </c>
      <c r="G34" s="32"/>
      <c r="H34" s="32"/>
      <c r="I34" s="107">
        <v>0.15</v>
      </c>
      <c r="J34" s="106">
        <f>ROUND(((SUM(BF125:BF159))*I34),2)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42</v>
      </c>
      <c r="F35" s="106">
        <f>ROUND((SUM(BG125:BG159)),2)</f>
        <v>0</v>
      </c>
      <c r="G35" s="32"/>
      <c r="H35" s="32"/>
      <c r="I35" s="107">
        <v>0.21</v>
      </c>
      <c r="J35" s="106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43</v>
      </c>
      <c r="F36" s="106">
        <f>ROUND((SUM(BH125:BH159)),2)</f>
        <v>0</v>
      </c>
      <c r="G36" s="32"/>
      <c r="H36" s="32"/>
      <c r="I36" s="107">
        <v>0.15</v>
      </c>
      <c r="J36" s="106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44</v>
      </c>
      <c r="F37" s="106">
        <f>ROUND((SUM(BI125:BI159)),2)</f>
        <v>0</v>
      </c>
      <c r="G37" s="32"/>
      <c r="H37" s="32"/>
      <c r="I37" s="107">
        <v>0</v>
      </c>
      <c r="J37" s="106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6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8"/>
      <c r="D39" s="109" t="s">
        <v>45</v>
      </c>
      <c r="E39" s="60"/>
      <c r="F39" s="60"/>
      <c r="G39" s="110" t="s">
        <v>46</v>
      </c>
      <c r="H39" s="111" t="s">
        <v>47</v>
      </c>
      <c r="I39" s="112"/>
      <c r="J39" s="113">
        <f>SUM(J30:J37)</f>
        <v>0</v>
      </c>
      <c r="K39" s="114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6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I41" s="93"/>
      <c r="L41" s="20"/>
    </row>
    <row r="42" spans="2:12" s="1" customFormat="1" ht="14.45" customHeight="1">
      <c r="B42" s="20"/>
      <c r="I42" s="93"/>
      <c r="L42" s="20"/>
    </row>
    <row r="43" spans="2:12" s="1" customFormat="1" ht="14.45" customHeight="1">
      <c r="B43" s="20"/>
      <c r="I43" s="93"/>
      <c r="L43" s="20"/>
    </row>
    <row r="44" spans="2:12" s="1" customFormat="1" ht="14.45" customHeight="1">
      <c r="B44" s="20"/>
      <c r="I44" s="93"/>
      <c r="L44" s="20"/>
    </row>
    <row r="45" spans="2:12" s="1" customFormat="1" ht="14.45" customHeight="1">
      <c r="B45" s="20"/>
      <c r="I45" s="93"/>
      <c r="L45" s="20"/>
    </row>
    <row r="46" spans="2:12" s="1" customFormat="1" ht="14.45" customHeight="1">
      <c r="B46" s="20"/>
      <c r="I46" s="93"/>
      <c r="L46" s="20"/>
    </row>
    <row r="47" spans="2:12" s="1" customFormat="1" ht="14.45" customHeight="1">
      <c r="B47" s="20"/>
      <c r="I47" s="93"/>
      <c r="L47" s="20"/>
    </row>
    <row r="48" spans="2:12" s="1" customFormat="1" ht="14.45" customHeight="1">
      <c r="B48" s="20"/>
      <c r="I48" s="93"/>
      <c r="L48" s="20"/>
    </row>
    <row r="49" spans="2:12" s="1" customFormat="1" ht="14.45" customHeight="1">
      <c r="B49" s="20"/>
      <c r="I49" s="93"/>
      <c r="L49" s="20"/>
    </row>
    <row r="50" spans="2:12" s="2" customFormat="1" ht="14.45" customHeight="1">
      <c r="B50" s="42"/>
      <c r="D50" s="43" t="s">
        <v>48</v>
      </c>
      <c r="E50" s="44"/>
      <c r="F50" s="44"/>
      <c r="G50" s="43" t="s">
        <v>49</v>
      </c>
      <c r="H50" s="44"/>
      <c r="I50" s="115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50</v>
      </c>
      <c r="E61" s="35"/>
      <c r="F61" s="116" t="s">
        <v>51</v>
      </c>
      <c r="G61" s="45" t="s">
        <v>50</v>
      </c>
      <c r="H61" s="35"/>
      <c r="I61" s="117"/>
      <c r="J61" s="118" t="s">
        <v>51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52</v>
      </c>
      <c r="E65" s="46"/>
      <c r="F65" s="46"/>
      <c r="G65" s="43" t="s">
        <v>53</v>
      </c>
      <c r="H65" s="46"/>
      <c r="I65" s="119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50</v>
      </c>
      <c r="E76" s="35"/>
      <c r="F76" s="116" t="s">
        <v>51</v>
      </c>
      <c r="G76" s="45" t="s">
        <v>50</v>
      </c>
      <c r="H76" s="35"/>
      <c r="I76" s="117"/>
      <c r="J76" s="118" t="s">
        <v>51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20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21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95</v>
      </c>
      <c r="D82" s="32"/>
      <c r="E82" s="32"/>
      <c r="F82" s="32"/>
      <c r="G82" s="32"/>
      <c r="H82" s="32"/>
      <c r="I82" s="96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6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6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9" t="str">
        <f>E7</f>
        <v>MŠ Beruška - terasy</v>
      </c>
      <c r="F85" s="260"/>
      <c r="G85" s="260"/>
      <c r="H85" s="260"/>
      <c r="I85" s="96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93</v>
      </c>
      <c r="D86" s="32"/>
      <c r="E86" s="32"/>
      <c r="F86" s="32"/>
      <c r="G86" s="32"/>
      <c r="H86" s="32"/>
      <c r="I86" s="96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45" t="str">
        <f>E9</f>
        <v>01 - Oprava stávající terasy</v>
      </c>
      <c r="F87" s="258"/>
      <c r="G87" s="258"/>
      <c r="H87" s="258"/>
      <c r="I87" s="96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6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>Frýdek-Místek</v>
      </c>
      <c r="G89" s="32"/>
      <c r="H89" s="32"/>
      <c r="I89" s="97" t="s">
        <v>22</v>
      </c>
      <c r="J89" s="55" t="str">
        <f>IF(J12="","",J12)</f>
        <v>9. 3. 2020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6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2" customHeight="1">
      <c r="A91" s="32"/>
      <c r="B91" s="33"/>
      <c r="C91" s="27" t="s">
        <v>24</v>
      </c>
      <c r="D91" s="32"/>
      <c r="E91" s="32"/>
      <c r="F91" s="25" t="str">
        <f>E15</f>
        <v xml:space="preserve"> </v>
      </c>
      <c r="G91" s="32"/>
      <c r="H91" s="32"/>
      <c r="I91" s="97" t="s">
        <v>30</v>
      </c>
      <c r="J91" s="30" t="str">
        <f>E21</f>
        <v>Ing. Dušan Kolek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28</v>
      </c>
      <c r="D92" s="32"/>
      <c r="E92" s="32"/>
      <c r="F92" s="25" t="str">
        <f>IF(E18="","",E18)</f>
        <v>Vyplň údaj</v>
      </c>
      <c r="G92" s="32"/>
      <c r="H92" s="32"/>
      <c r="I92" s="97" t="s">
        <v>33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6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22" t="s">
        <v>96</v>
      </c>
      <c r="D94" s="108"/>
      <c r="E94" s="108"/>
      <c r="F94" s="108"/>
      <c r="G94" s="108"/>
      <c r="H94" s="108"/>
      <c r="I94" s="123"/>
      <c r="J94" s="124" t="s">
        <v>97</v>
      </c>
      <c r="K94" s="108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6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5" t="s">
        <v>98</v>
      </c>
      <c r="D96" s="32"/>
      <c r="E96" s="32"/>
      <c r="F96" s="32"/>
      <c r="G96" s="32"/>
      <c r="H96" s="32"/>
      <c r="I96" s="96"/>
      <c r="J96" s="71">
        <f>J125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99</v>
      </c>
    </row>
    <row r="97" spans="2:12" s="9" customFormat="1" ht="24.95" customHeight="1">
      <c r="B97" s="126"/>
      <c r="D97" s="127" t="s">
        <v>100</v>
      </c>
      <c r="E97" s="128"/>
      <c r="F97" s="128"/>
      <c r="G97" s="128"/>
      <c r="H97" s="128"/>
      <c r="I97" s="129"/>
      <c r="J97" s="130">
        <f>J126</f>
        <v>0</v>
      </c>
      <c r="L97" s="126"/>
    </row>
    <row r="98" spans="2:12" s="10" customFormat="1" ht="19.9" customHeight="1">
      <c r="B98" s="131"/>
      <c r="D98" s="132" t="s">
        <v>101</v>
      </c>
      <c r="E98" s="133"/>
      <c r="F98" s="133"/>
      <c r="G98" s="133"/>
      <c r="H98" s="133"/>
      <c r="I98" s="134"/>
      <c r="J98" s="135">
        <f>J127</f>
        <v>0</v>
      </c>
      <c r="L98" s="131"/>
    </row>
    <row r="99" spans="2:12" s="10" customFormat="1" ht="19.9" customHeight="1">
      <c r="B99" s="131"/>
      <c r="D99" s="132" t="s">
        <v>102</v>
      </c>
      <c r="E99" s="133"/>
      <c r="F99" s="133"/>
      <c r="G99" s="133"/>
      <c r="H99" s="133"/>
      <c r="I99" s="134"/>
      <c r="J99" s="135">
        <f>J132</f>
        <v>0</v>
      </c>
      <c r="L99" s="131"/>
    </row>
    <row r="100" spans="2:12" s="10" customFormat="1" ht="19.9" customHeight="1">
      <c r="B100" s="131"/>
      <c r="D100" s="132" t="s">
        <v>103</v>
      </c>
      <c r="E100" s="133"/>
      <c r="F100" s="133"/>
      <c r="G100" s="133"/>
      <c r="H100" s="133"/>
      <c r="I100" s="134"/>
      <c r="J100" s="135">
        <f>J137</f>
        <v>0</v>
      </c>
      <c r="L100" s="131"/>
    </row>
    <row r="101" spans="2:12" s="10" customFormat="1" ht="19.9" customHeight="1">
      <c r="B101" s="131"/>
      <c r="D101" s="132" t="s">
        <v>104</v>
      </c>
      <c r="E101" s="133"/>
      <c r="F101" s="133"/>
      <c r="G101" s="133"/>
      <c r="H101" s="133"/>
      <c r="I101" s="134"/>
      <c r="J101" s="135">
        <f>J140</f>
        <v>0</v>
      </c>
      <c r="L101" s="131"/>
    </row>
    <row r="102" spans="2:12" s="10" customFormat="1" ht="19.9" customHeight="1">
      <c r="B102" s="131"/>
      <c r="D102" s="132" t="s">
        <v>105</v>
      </c>
      <c r="E102" s="133"/>
      <c r="F102" s="133"/>
      <c r="G102" s="133"/>
      <c r="H102" s="133"/>
      <c r="I102" s="134"/>
      <c r="J102" s="135">
        <f>J142</f>
        <v>0</v>
      </c>
      <c r="L102" s="131"/>
    </row>
    <row r="103" spans="2:12" s="9" customFormat="1" ht="24.95" customHeight="1">
      <c r="B103" s="126"/>
      <c r="D103" s="127" t="s">
        <v>106</v>
      </c>
      <c r="E103" s="128"/>
      <c r="F103" s="128"/>
      <c r="G103" s="128"/>
      <c r="H103" s="128"/>
      <c r="I103" s="129"/>
      <c r="J103" s="130">
        <f>J144</f>
        <v>0</v>
      </c>
      <c r="L103" s="126"/>
    </row>
    <row r="104" spans="2:12" s="10" customFormat="1" ht="19.9" customHeight="1">
      <c r="B104" s="131"/>
      <c r="D104" s="132" t="s">
        <v>107</v>
      </c>
      <c r="E104" s="133"/>
      <c r="F104" s="133"/>
      <c r="G104" s="133"/>
      <c r="H104" s="133"/>
      <c r="I104" s="134"/>
      <c r="J104" s="135">
        <f>J145</f>
        <v>0</v>
      </c>
      <c r="L104" s="131"/>
    </row>
    <row r="105" spans="2:12" s="10" customFormat="1" ht="19.9" customHeight="1">
      <c r="B105" s="131"/>
      <c r="D105" s="132" t="s">
        <v>108</v>
      </c>
      <c r="E105" s="133"/>
      <c r="F105" s="133"/>
      <c r="G105" s="133"/>
      <c r="H105" s="133"/>
      <c r="I105" s="134"/>
      <c r="J105" s="135">
        <f>J148</f>
        <v>0</v>
      </c>
      <c r="L105" s="131"/>
    </row>
    <row r="106" spans="1:31" s="2" customFormat="1" ht="21.75" customHeight="1">
      <c r="A106" s="32"/>
      <c r="B106" s="33"/>
      <c r="C106" s="32"/>
      <c r="D106" s="32"/>
      <c r="E106" s="32"/>
      <c r="F106" s="32"/>
      <c r="G106" s="32"/>
      <c r="H106" s="32"/>
      <c r="I106" s="96"/>
      <c r="J106" s="32"/>
      <c r="K106" s="32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6.95" customHeight="1">
      <c r="A107" s="32"/>
      <c r="B107" s="47"/>
      <c r="C107" s="48"/>
      <c r="D107" s="48"/>
      <c r="E107" s="48"/>
      <c r="F107" s="48"/>
      <c r="G107" s="48"/>
      <c r="H107" s="48"/>
      <c r="I107" s="120"/>
      <c r="J107" s="48"/>
      <c r="K107" s="48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11" spans="1:31" s="2" customFormat="1" ht="6.95" customHeight="1">
      <c r="A111" s="32"/>
      <c r="B111" s="49"/>
      <c r="C111" s="50"/>
      <c r="D111" s="50"/>
      <c r="E111" s="50"/>
      <c r="F111" s="50"/>
      <c r="G111" s="50"/>
      <c r="H111" s="50"/>
      <c r="I111" s="121"/>
      <c r="J111" s="50"/>
      <c r="K111" s="50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24.95" customHeight="1">
      <c r="A112" s="32"/>
      <c r="B112" s="33"/>
      <c r="C112" s="21" t="s">
        <v>109</v>
      </c>
      <c r="D112" s="32"/>
      <c r="E112" s="32"/>
      <c r="F112" s="32"/>
      <c r="G112" s="32"/>
      <c r="H112" s="32"/>
      <c r="I112" s="96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6.95" customHeight="1">
      <c r="A113" s="32"/>
      <c r="B113" s="33"/>
      <c r="C113" s="32"/>
      <c r="D113" s="32"/>
      <c r="E113" s="32"/>
      <c r="F113" s="32"/>
      <c r="G113" s="32"/>
      <c r="H113" s="32"/>
      <c r="I113" s="96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2" customHeight="1">
      <c r="A114" s="32"/>
      <c r="B114" s="33"/>
      <c r="C114" s="27" t="s">
        <v>16</v>
      </c>
      <c r="D114" s="32"/>
      <c r="E114" s="32"/>
      <c r="F114" s="32"/>
      <c r="G114" s="32"/>
      <c r="H114" s="32"/>
      <c r="I114" s="96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6.5" customHeight="1">
      <c r="A115" s="32"/>
      <c r="B115" s="33"/>
      <c r="C115" s="32"/>
      <c r="D115" s="32"/>
      <c r="E115" s="259" t="str">
        <f>E7</f>
        <v>MŠ Beruška - terasy</v>
      </c>
      <c r="F115" s="260"/>
      <c r="G115" s="260"/>
      <c r="H115" s="260"/>
      <c r="I115" s="96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2" customHeight="1">
      <c r="A116" s="32"/>
      <c r="B116" s="33"/>
      <c r="C116" s="27" t="s">
        <v>93</v>
      </c>
      <c r="D116" s="32"/>
      <c r="E116" s="32"/>
      <c r="F116" s="32"/>
      <c r="G116" s="32"/>
      <c r="H116" s="32"/>
      <c r="I116" s="96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6.5" customHeight="1">
      <c r="A117" s="32"/>
      <c r="B117" s="33"/>
      <c r="C117" s="32"/>
      <c r="D117" s="32"/>
      <c r="E117" s="245" t="str">
        <f>E9</f>
        <v>01 - Oprava stávající terasy</v>
      </c>
      <c r="F117" s="258"/>
      <c r="G117" s="258"/>
      <c r="H117" s="258"/>
      <c r="I117" s="96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6.95" customHeight="1">
      <c r="A118" s="32"/>
      <c r="B118" s="33"/>
      <c r="C118" s="32"/>
      <c r="D118" s="32"/>
      <c r="E118" s="32"/>
      <c r="F118" s="32"/>
      <c r="G118" s="32"/>
      <c r="H118" s="32"/>
      <c r="I118" s="96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2" customHeight="1">
      <c r="A119" s="32"/>
      <c r="B119" s="33"/>
      <c r="C119" s="27" t="s">
        <v>20</v>
      </c>
      <c r="D119" s="32"/>
      <c r="E119" s="32"/>
      <c r="F119" s="25" t="str">
        <f>F12</f>
        <v>Frýdek-Místek</v>
      </c>
      <c r="G119" s="32"/>
      <c r="H119" s="32"/>
      <c r="I119" s="97" t="s">
        <v>22</v>
      </c>
      <c r="J119" s="55" t="str">
        <f>IF(J12="","",J12)</f>
        <v>9. 3. 2020</v>
      </c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6.95" customHeight="1">
      <c r="A120" s="32"/>
      <c r="B120" s="33"/>
      <c r="C120" s="32"/>
      <c r="D120" s="32"/>
      <c r="E120" s="32"/>
      <c r="F120" s="32"/>
      <c r="G120" s="32"/>
      <c r="H120" s="32"/>
      <c r="I120" s="96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5.2" customHeight="1">
      <c r="A121" s="32"/>
      <c r="B121" s="33"/>
      <c r="C121" s="27" t="s">
        <v>24</v>
      </c>
      <c r="D121" s="32"/>
      <c r="E121" s="32"/>
      <c r="F121" s="25" t="str">
        <f>E15</f>
        <v xml:space="preserve"> </v>
      </c>
      <c r="G121" s="32"/>
      <c r="H121" s="32"/>
      <c r="I121" s="97" t="s">
        <v>30</v>
      </c>
      <c r="J121" s="30" t="str">
        <f>E21</f>
        <v>Ing. Dušan Kolek</v>
      </c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5.2" customHeight="1">
      <c r="A122" s="32"/>
      <c r="B122" s="33"/>
      <c r="C122" s="27" t="s">
        <v>28</v>
      </c>
      <c r="D122" s="32"/>
      <c r="E122" s="32"/>
      <c r="F122" s="25" t="str">
        <f>IF(E18="","",E18)</f>
        <v>Vyplň údaj</v>
      </c>
      <c r="G122" s="32"/>
      <c r="H122" s="32"/>
      <c r="I122" s="97" t="s">
        <v>33</v>
      </c>
      <c r="J122" s="30" t="str">
        <f>E24</f>
        <v xml:space="preserve"> </v>
      </c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0.35" customHeight="1">
      <c r="A123" s="32"/>
      <c r="B123" s="33"/>
      <c r="C123" s="32"/>
      <c r="D123" s="32"/>
      <c r="E123" s="32"/>
      <c r="F123" s="32"/>
      <c r="G123" s="32"/>
      <c r="H123" s="32"/>
      <c r="I123" s="96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11" customFormat="1" ht="29.25" customHeight="1">
      <c r="A124" s="136"/>
      <c r="B124" s="137"/>
      <c r="C124" s="138" t="s">
        <v>110</v>
      </c>
      <c r="D124" s="139" t="s">
        <v>60</v>
      </c>
      <c r="E124" s="139" t="s">
        <v>56</v>
      </c>
      <c r="F124" s="139" t="s">
        <v>57</v>
      </c>
      <c r="G124" s="139" t="s">
        <v>111</v>
      </c>
      <c r="H124" s="139" t="s">
        <v>112</v>
      </c>
      <c r="I124" s="140" t="s">
        <v>113</v>
      </c>
      <c r="J124" s="141" t="s">
        <v>97</v>
      </c>
      <c r="K124" s="142" t="s">
        <v>114</v>
      </c>
      <c r="L124" s="143"/>
      <c r="M124" s="62" t="s">
        <v>1</v>
      </c>
      <c r="N124" s="63" t="s">
        <v>39</v>
      </c>
      <c r="O124" s="63" t="s">
        <v>115</v>
      </c>
      <c r="P124" s="63" t="s">
        <v>116</v>
      </c>
      <c r="Q124" s="63" t="s">
        <v>117</v>
      </c>
      <c r="R124" s="63" t="s">
        <v>118</v>
      </c>
      <c r="S124" s="63" t="s">
        <v>119</v>
      </c>
      <c r="T124" s="64" t="s">
        <v>120</v>
      </c>
      <c r="U124" s="136"/>
      <c r="V124" s="136"/>
      <c r="W124" s="136"/>
      <c r="X124" s="136"/>
      <c r="Y124" s="136"/>
      <c r="Z124" s="136"/>
      <c r="AA124" s="136"/>
      <c r="AB124" s="136"/>
      <c r="AC124" s="136"/>
      <c r="AD124" s="136"/>
      <c r="AE124" s="136"/>
    </row>
    <row r="125" spans="1:63" s="2" customFormat="1" ht="22.9" customHeight="1">
      <c r="A125" s="32"/>
      <c r="B125" s="33"/>
      <c r="C125" s="69" t="s">
        <v>121</v>
      </c>
      <c r="D125" s="32"/>
      <c r="E125" s="32"/>
      <c r="F125" s="32"/>
      <c r="G125" s="32"/>
      <c r="H125" s="32"/>
      <c r="I125" s="96"/>
      <c r="J125" s="144">
        <f>BK125</f>
        <v>0</v>
      </c>
      <c r="K125" s="32"/>
      <c r="L125" s="33"/>
      <c r="M125" s="65"/>
      <c r="N125" s="56"/>
      <c r="O125" s="66"/>
      <c r="P125" s="145">
        <f>P126+P144</f>
        <v>0</v>
      </c>
      <c r="Q125" s="66"/>
      <c r="R125" s="145">
        <f>R126+R144</f>
        <v>12.714739999999999</v>
      </c>
      <c r="S125" s="66"/>
      <c r="T125" s="146">
        <f>T126+T144</f>
        <v>31.472099999999998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T125" s="17" t="s">
        <v>74</v>
      </c>
      <c r="AU125" s="17" t="s">
        <v>99</v>
      </c>
      <c r="BK125" s="147">
        <f>BK126+BK144</f>
        <v>0</v>
      </c>
    </row>
    <row r="126" spans="2:63" s="12" customFormat="1" ht="25.9" customHeight="1">
      <c r="B126" s="148"/>
      <c r="D126" s="149" t="s">
        <v>74</v>
      </c>
      <c r="E126" s="150" t="s">
        <v>122</v>
      </c>
      <c r="F126" s="150" t="s">
        <v>123</v>
      </c>
      <c r="I126" s="151"/>
      <c r="J126" s="152">
        <f>BK126</f>
        <v>0</v>
      </c>
      <c r="L126" s="148"/>
      <c r="M126" s="153"/>
      <c r="N126" s="154"/>
      <c r="O126" s="154"/>
      <c r="P126" s="155">
        <f>P127+P132+P137+P140+P142</f>
        <v>0</v>
      </c>
      <c r="Q126" s="154"/>
      <c r="R126" s="155">
        <f>R127+R132+R137+R140+R142</f>
        <v>8.538216</v>
      </c>
      <c r="S126" s="154"/>
      <c r="T126" s="156">
        <f>T127+T132+T137+T140+T142</f>
        <v>22.1085</v>
      </c>
      <c r="AR126" s="149" t="s">
        <v>83</v>
      </c>
      <c r="AT126" s="157" t="s">
        <v>74</v>
      </c>
      <c r="AU126" s="157" t="s">
        <v>75</v>
      </c>
      <c r="AY126" s="149" t="s">
        <v>124</v>
      </c>
      <c r="BK126" s="158">
        <f>BK127+BK132+BK137+BK140+BK142</f>
        <v>0</v>
      </c>
    </row>
    <row r="127" spans="2:63" s="12" customFormat="1" ht="22.9" customHeight="1">
      <c r="B127" s="148"/>
      <c r="D127" s="149" t="s">
        <v>74</v>
      </c>
      <c r="E127" s="159" t="s">
        <v>83</v>
      </c>
      <c r="F127" s="159" t="s">
        <v>125</v>
      </c>
      <c r="I127" s="151"/>
      <c r="J127" s="160">
        <f>BK127</f>
        <v>0</v>
      </c>
      <c r="L127" s="148"/>
      <c r="M127" s="153"/>
      <c r="N127" s="154"/>
      <c r="O127" s="154"/>
      <c r="P127" s="155">
        <f>SUM(P128:P131)</f>
        <v>0</v>
      </c>
      <c r="Q127" s="154"/>
      <c r="R127" s="155">
        <f>SUM(R128:R131)</f>
        <v>0</v>
      </c>
      <c r="S127" s="154"/>
      <c r="T127" s="156">
        <f>SUM(T128:T131)</f>
        <v>22.1085</v>
      </c>
      <c r="AR127" s="149" t="s">
        <v>83</v>
      </c>
      <c r="AT127" s="157" t="s">
        <v>74</v>
      </c>
      <c r="AU127" s="157" t="s">
        <v>83</v>
      </c>
      <c r="AY127" s="149" t="s">
        <v>124</v>
      </c>
      <c r="BK127" s="158">
        <f>SUM(BK128:BK131)</f>
        <v>0</v>
      </c>
    </row>
    <row r="128" spans="1:65" s="2" customFormat="1" ht="21.75" customHeight="1">
      <c r="A128" s="32"/>
      <c r="B128" s="161"/>
      <c r="C128" s="162" t="s">
        <v>83</v>
      </c>
      <c r="D128" s="162" t="s">
        <v>126</v>
      </c>
      <c r="E128" s="163" t="s">
        <v>127</v>
      </c>
      <c r="F128" s="164" t="s">
        <v>128</v>
      </c>
      <c r="G128" s="165" t="s">
        <v>129</v>
      </c>
      <c r="H128" s="166">
        <v>86.7</v>
      </c>
      <c r="I128" s="167"/>
      <c r="J128" s="168">
        <f>ROUND(I128*H128,2)</f>
        <v>0</v>
      </c>
      <c r="K128" s="169"/>
      <c r="L128" s="33"/>
      <c r="M128" s="170" t="s">
        <v>1</v>
      </c>
      <c r="N128" s="171" t="s">
        <v>40</v>
      </c>
      <c r="O128" s="58"/>
      <c r="P128" s="172">
        <f>O128*H128</f>
        <v>0</v>
      </c>
      <c r="Q128" s="172">
        <v>0</v>
      </c>
      <c r="R128" s="172">
        <f>Q128*H128</f>
        <v>0</v>
      </c>
      <c r="S128" s="172">
        <v>0.255</v>
      </c>
      <c r="T128" s="173">
        <f>S128*H128</f>
        <v>22.1085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74" t="s">
        <v>130</v>
      </c>
      <c r="AT128" s="174" t="s">
        <v>126</v>
      </c>
      <c r="AU128" s="174" t="s">
        <v>85</v>
      </c>
      <c r="AY128" s="17" t="s">
        <v>124</v>
      </c>
      <c r="BE128" s="175">
        <f>IF(N128="základní",J128,0)</f>
        <v>0</v>
      </c>
      <c r="BF128" s="175">
        <f>IF(N128="snížená",J128,0)</f>
        <v>0</v>
      </c>
      <c r="BG128" s="175">
        <f>IF(N128="zákl. přenesená",J128,0)</f>
        <v>0</v>
      </c>
      <c r="BH128" s="175">
        <f>IF(N128="sníž. přenesená",J128,0)</f>
        <v>0</v>
      </c>
      <c r="BI128" s="175">
        <f>IF(N128="nulová",J128,0)</f>
        <v>0</v>
      </c>
      <c r="BJ128" s="17" t="s">
        <v>83</v>
      </c>
      <c r="BK128" s="175">
        <f>ROUND(I128*H128,2)</f>
        <v>0</v>
      </c>
      <c r="BL128" s="17" t="s">
        <v>130</v>
      </c>
      <c r="BM128" s="174" t="s">
        <v>131</v>
      </c>
    </row>
    <row r="129" spans="2:51" s="13" customFormat="1" ht="12">
      <c r="B129" s="176"/>
      <c r="D129" s="177" t="s">
        <v>132</v>
      </c>
      <c r="F129" s="178" t="s">
        <v>133</v>
      </c>
      <c r="H129" s="179">
        <v>86.7</v>
      </c>
      <c r="I129" s="180"/>
      <c r="L129" s="176"/>
      <c r="M129" s="181"/>
      <c r="N129" s="182"/>
      <c r="O129" s="182"/>
      <c r="P129" s="182"/>
      <c r="Q129" s="182"/>
      <c r="R129" s="182"/>
      <c r="S129" s="182"/>
      <c r="T129" s="183"/>
      <c r="AT129" s="184" t="s">
        <v>132</v>
      </c>
      <c r="AU129" s="184" t="s">
        <v>85</v>
      </c>
      <c r="AV129" s="13" t="s">
        <v>85</v>
      </c>
      <c r="AW129" s="13" t="s">
        <v>3</v>
      </c>
      <c r="AX129" s="13" t="s">
        <v>83</v>
      </c>
      <c r="AY129" s="184" t="s">
        <v>124</v>
      </c>
    </row>
    <row r="130" spans="1:65" s="2" customFormat="1" ht="21.75" customHeight="1">
      <c r="A130" s="32"/>
      <c r="B130" s="161"/>
      <c r="C130" s="162" t="s">
        <v>85</v>
      </c>
      <c r="D130" s="162" t="s">
        <v>126</v>
      </c>
      <c r="E130" s="163" t="s">
        <v>134</v>
      </c>
      <c r="F130" s="164" t="s">
        <v>135</v>
      </c>
      <c r="G130" s="165" t="s">
        <v>129</v>
      </c>
      <c r="H130" s="166">
        <v>86.7</v>
      </c>
      <c r="I130" s="167"/>
      <c r="J130" s="168">
        <f>ROUND(I130*H130,2)</f>
        <v>0</v>
      </c>
      <c r="K130" s="169"/>
      <c r="L130" s="33"/>
      <c r="M130" s="170" t="s">
        <v>1</v>
      </c>
      <c r="N130" s="171" t="s">
        <v>40</v>
      </c>
      <c r="O130" s="58"/>
      <c r="P130" s="172">
        <f>O130*H130</f>
        <v>0</v>
      </c>
      <c r="Q130" s="172">
        <v>0</v>
      </c>
      <c r="R130" s="172">
        <f>Q130*H130</f>
        <v>0</v>
      </c>
      <c r="S130" s="172">
        <v>0</v>
      </c>
      <c r="T130" s="173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74" t="s">
        <v>130</v>
      </c>
      <c r="AT130" s="174" t="s">
        <v>126</v>
      </c>
      <c r="AU130" s="174" t="s">
        <v>85</v>
      </c>
      <c r="AY130" s="17" t="s">
        <v>124</v>
      </c>
      <c r="BE130" s="175">
        <f>IF(N130="základní",J130,0)</f>
        <v>0</v>
      </c>
      <c r="BF130" s="175">
        <f>IF(N130="snížená",J130,0)</f>
        <v>0</v>
      </c>
      <c r="BG130" s="175">
        <f>IF(N130="zákl. přenesená",J130,0)</f>
        <v>0</v>
      </c>
      <c r="BH130" s="175">
        <f>IF(N130="sníž. přenesená",J130,0)</f>
        <v>0</v>
      </c>
      <c r="BI130" s="175">
        <f>IF(N130="nulová",J130,0)</f>
        <v>0</v>
      </c>
      <c r="BJ130" s="17" t="s">
        <v>83</v>
      </c>
      <c r="BK130" s="175">
        <f>ROUND(I130*H130,2)</f>
        <v>0</v>
      </c>
      <c r="BL130" s="17" t="s">
        <v>130</v>
      </c>
      <c r="BM130" s="174" t="s">
        <v>136</v>
      </c>
    </row>
    <row r="131" spans="2:51" s="13" customFormat="1" ht="12">
      <c r="B131" s="176"/>
      <c r="D131" s="177" t="s">
        <v>132</v>
      </c>
      <c r="F131" s="178" t="s">
        <v>133</v>
      </c>
      <c r="H131" s="179">
        <v>86.7</v>
      </c>
      <c r="I131" s="180"/>
      <c r="L131" s="176"/>
      <c r="M131" s="181"/>
      <c r="N131" s="182"/>
      <c r="O131" s="182"/>
      <c r="P131" s="182"/>
      <c r="Q131" s="182"/>
      <c r="R131" s="182"/>
      <c r="S131" s="182"/>
      <c r="T131" s="183"/>
      <c r="AT131" s="184" t="s">
        <v>132</v>
      </c>
      <c r="AU131" s="184" t="s">
        <v>85</v>
      </c>
      <c r="AV131" s="13" t="s">
        <v>85</v>
      </c>
      <c r="AW131" s="13" t="s">
        <v>3</v>
      </c>
      <c r="AX131" s="13" t="s">
        <v>83</v>
      </c>
      <c r="AY131" s="184" t="s">
        <v>124</v>
      </c>
    </row>
    <row r="132" spans="2:63" s="12" customFormat="1" ht="22.9" customHeight="1">
      <c r="B132" s="148"/>
      <c r="D132" s="149" t="s">
        <v>74</v>
      </c>
      <c r="E132" s="159" t="s">
        <v>137</v>
      </c>
      <c r="F132" s="159" t="s">
        <v>138</v>
      </c>
      <c r="I132" s="151"/>
      <c r="J132" s="160">
        <f>BK132</f>
        <v>0</v>
      </c>
      <c r="L132" s="148"/>
      <c r="M132" s="153"/>
      <c r="N132" s="154"/>
      <c r="O132" s="154"/>
      <c r="P132" s="155">
        <f>SUM(P133:P136)</f>
        <v>0</v>
      </c>
      <c r="Q132" s="154"/>
      <c r="R132" s="155">
        <f>SUM(R133:R136)</f>
        <v>8.538216</v>
      </c>
      <c r="S132" s="154"/>
      <c r="T132" s="156">
        <f>SUM(T133:T136)</f>
        <v>0</v>
      </c>
      <c r="AR132" s="149" t="s">
        <v>83</v>
      </c>
      <c r="AT132" s="157" t="s">
        <v>74</v>
      </c>
      <c r="AU132" s="157" t="s">
        <v>83</v>
      </c>
      <c r="AY132" s="149" t="s">
        <v>124</v>
      </c>
      <c r="BK132" s="158">
        <f>SUM(BK133:BK136)</f>
        <v>0</v>
      </c>
    </row>
    <row r="133" spans="1:65" s="2" customFormat="1" ht="16.5" customHeight="1">
      <c r="A133" s="32"/>
      <c r="B133" s="161"/>
      <c r="C133" s="162" t="s">
        <v>139</v>
      </c>
      <c r="D133" s="162" t="s">
        <v>126</v>
      </c>
      <c r="E133" s="163" t="s">
        <v>140</v>
      </c>
      <c r="F133" s="164" t="s">
        <v>141</v>
      </c>
      <c r="G133" s="165" t="s">
        <v>129</v>
      </c>
      <c r="H133" s="166">
        <v>173.4</v>
      </c>
      <c r="I133" s="167"/>
      <c r="J133" s="168">
        <f>ROUND(I133*H133,2)</f>
        <v>0</v>
      </c>
      <c r="K133" s="169"/>
      <c r="L133" s="33"/>
      <c r="M133" s="170" t="s">
        <v>1</v>
      </c>
      <c r="N133" s="171" t="s">
        <v>40</v>
      </c>
      <c r="O133" s="58"/>
      <c r="P133" s="172">
        <f>O133*H133</f>
        <v>0</v>
      </c>
      <c r="Q133" s="172">
        <v>0</v>
      </c>
      <c r="R133" s="172">
        <f>Q133*H133</f>
        <v>0</v>
      </c>
      <c r="S133" s="172">
        <v>0</v>
      </c>
      <c r="T133" s="173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74" t="s">
        <v>130</v>
      </c>
      <c r="AT133" s="174" t="s">
        <v>126</v>
      </c>
      <c r="AU133" s="174" t="s">
        <v>85</v>
      </c>
      <c r="AY133" s="17" t="s">
        <v>124</v>
      </c>
      <c r="BE133" s="175">
        <f>IF(N133="základní",J133,0)</f>
        <v>0</v>
      </c>
      <c r="BF133" s="175">
        <f>IF(N133="snížená",J133,0)</f>
        <v>0</v>
      </c>
      <c r="BG133" s="175">
        <f>IF(N133="zákl. přenesená",J133,0)</f>
        <v>0</v>
      </c>
      <c r="BH133" s="175">
        <f>IF(N133="sníž. přenesená",J133,0)</f>
        <v>0</v>
      </c>
      <c r="BI133" s="175">
        <f>IF(N133="nulová",J133,0)</f>
        <v>0</v>
      </c>
      <c r="BJ133" s="17" t="s">
        <v>83</v>
      </c>
      <c r="BK133" s="175">
        <f>ROUND(I133*H133,2)</f>
        <v>0</v>
      </c>
      <c r="BL133" s="17" t="s">
        <v>130</v>
      </c>
      <c r="BM133" s="174" t="s">
        <v>142</v>
      </c>
    </row>
    <row r="134" spans="1:65" s="2" customFormat="1" ht="16.5" customHeight="1">
      <c r="A134" s="32"/>
      <c r="B134" s="161"/>
      <c r="C134" s="162" t="s">
        <v>130</v>
      </c>
      <c r="D134" s="162" t="s">
        <v>126</v>
      </c>
      <c r="E134" s="163" t="s">
        <v>143</v>
      </c>
      <c r="F134" s="164" t="s">
        <v>144</v>
      </c>
      <c r="G134" s="165" t="s">
        <v>129</v>
      </c>
      <c r="H134" s="166">
        <v>173.4</v>
      </c>
      <c r="I134" s="167"/>
      <c r="J134" s="168">
        <f>ROUND(I134*H134,2)</f>
        <v>0</v>
      </c>
      <c r="K134" s="169"/>
      <c r="L134" s="33"/>
      <c r="M134" s="170" t="s">
        <v>1</v>
      </c>
      <c r="N134" s="171" t="s">
        <v>40</v>
      </c>
      <c r="O134" s="58"/>
      <c r="P134" s="172">
        <f>O134*H134</f>
        <v>0</v>
      </c>
      <c r="Q134" s="172">
        <v>0</v>
      </c>
      <c r="R134" s="172">
        <f>Q134*H134</f>
        <v>0</v>
      </c>
      <c r="S134" s="172">
        <v>0</v>
      </c>
      <c r="T134" s="173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74" t="s">
        <v>130</v>
      </c>
      <c r="AT134" s="174" t="s">
        <v>126</v>
      </c>
      <c r="AU134" s="174" t="s">
        <v>85</v>
      </c>
      <c r="AY134" s="17" t="s">
        <v>124</v>
      </c>
      <c r="BE134" s="175">
        <f>IF(N134="základní",J134,0)</f>
        <v>0</v>
      </c>
      <c r="BF134" s="175">
        <f>IF(N134="snížená",J134,0)</f>
        <v>0</v>
      </c>
      <c r="BG134" s="175">
        <f>IF(N134="zákl. přenesená",J134,0)</f>
        <v>0</v>
      </c>
      <c r="BH134" s="175">
        <f>IF(N134="sníž. přenesená",J134,0)</f>
        <v>0</v>
      </c>
      <c r="BI134" s="175">
        <f>IF(N134="nulová",J134,0)</f>
        <v>0</v>
      </c>
      <c r="BJ134" s="17" t="s">
        <v>83</v>
      </c>
      <c r="BK134" s="175">
        <f>ROUND(I134*H134,2)</f>
        <v>0</v>
      </c>
      <c r="BL134" s="17" t="s">
        <v>130</v>
      </c>
      <c r="BM134" s="174" t="s">
        <v>145</v>
      </c>
    </row>
    <row r="135" spans="1:65" s="2" customFormat="1" ht="21.75" customHeight="1">
      <c r="A135" s="32"/>
      <c r="B135" s="161"/>
      <c r="C135" s="162" t="s">
        <v>137</v>
      </c>
      <c r="D135" s="162" t="s">
        <v>126</v>
      </c>
      <c r="E135" s="163" t="s">
        <v>146</v>
      </c>
      <c r="F135" s="164" t="s">
        <v>147</v>
      </c>
      <c r="G135" s="165" t="s">
        <v>129</v>
      </c>
      <c r="H135" s="166">
        <v>86.7</v>
      </c>
      <c r="I135" s="167"/>
      <c r="J135" s="168">
        <f>ROUND(I135*H135,2)</f>
        <v>0</v>
      </c>
      <c r="K135" s="169"/>
      <c r="L135" s="33"/>
      <c r="M135" s="170" t="s">
        <v>1</v>
      </c>
      <c r="N135" s="171" t="s">
        <v>40</v>
      </c>
      <c r="O135" s="58"/>
      <c r="P135" s="172">
        <f>O135*H135</f>
        <v>0</v>
      </c>
      <c r="Q135" s="172">
        <v>0.09848</v>
      </c>
      <c r="R135" s="172">
        <f>Q135*H135</f>
        <v>8.538216</v>
      </c>
      <c r="S135" s="172">
        <v>0</v>
      </c>
      <c r="T135" s="173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74" t="s">
        <v>130</v>
      </c>
      <c r="AT135" s="174" t="s">
        <v>126</v>
      </c>
      <c r="AU135" s="174" t="s">
        <v>85</v>
      </c>
      <c r="AY135" s="17" t="s">
        <v>124</v>
      </c>
      <c r="BE135" s="175">
        <f>IF(N135="základní",J135,0)</f>
        <v>0</v>
      </c>
      <c r="BF135" s="175">
        <f>IF(N135="snížená",J135,0)</f>
        <v>0</v>
      </c>
      <c r="BG135" s="175">
        <f>IF(N135="zákl. přenesená",J135,0)</f>
        <v>0</v>
      </c>
      <c r="BH135" s="175">
        <f>IF(N135="sníž. přenesená",J135,0)</f>
        <v>0</v>
      </c>
      <c r="BI135" s="175">
        <f>IF(N135="nulová",J135,0)</f>
        <v>0</v>
      </c>
      <c r="BJ135" s="17" t="s">
        <v>83</v>
      </c>
      <c r="BK135" s="175">
        <f>ROUND(I135*H135,2)</f>
        <v>0</v>
      </c>
      <c r="BL135" s="17" t="s">
        <v>130</v>
      </c>
      <c r="BM135" s="174" t="s">
        <v>148</v>
      </c>
    </row>
    <row r="136" spans="2:51" s="13" customFormat="1" ht="12">
      <c r="B136" s="176"/>
      <c r="D136" s="177" t="s">
        <v>132</v>
      </c>
      <c r="F136" s="178" t="s">
        <v>133</v>
      </c>
      <c r="H136" s="179">
        <v>86.7</v>
      </c>
      <c r="I136" s="180"/>
      <c r="L136" s="176"/>
      <c r="M136" s="181"/>
      <c r="N136" s="182"/>
      <c r="O136" s="182"/>
      <c r="P136" s="182"/>
      <c r="Q136" s="182"/>
      <c r="R136" s="182"/>
      <c r="S136" s="182"/>
      <c r="T136" s="183"/>
      <c r="AT136" s="184" t="s">
        <v>132</v>
      </c>
      <c r="AU136" s="184" t="s">
        <v>85</v>
      </c>
      <c r="AV136" s="13" t="s">
        <v>85</v>
      </c>
      <c r="AW136" s="13" t="s">
        <v>3</v>
      </c>
      <c r="AX136" s="13" t="s">
        <v>83</v>
      </c>
      <c r="AY136" s="184" t="s">
        <v>124</v>
      </c>
    </row>
    <row r="137" spans="2:63" s="12" customFormat="1" ht="22.9" customHeight="1">
      <c r="B137" s="148"/>
      <c r="D137" s="149" t="s">
        <v>74</v>
      </c>
      <c r="E137" s="159" t="s">
        <v>149</v>
      </c>
      <c r="F137" s="159" t="s">
        <v>150</v>
      </c>
      <c r="I137" s="151"/>
      <c r="J137" s="160">
        <f>BK137</f>
        <v>0</v>
      </c>
      <c r="L137" s="148"/>
      <c r="M137" s="153"/>
      <c r="N137" s="154"/>
      <c r="O137" s="154"/>
      <c r="P137" s="155">
        <f>SUM(P138:P139)</f>
        <v>0</v>
      </c>
      <c r="Q137" s="154"/>
      <c r="R137" s="155">
        <f>SUM(R138:R139)</f>
        <v>0</v>
      </c>
      <c r="S137" s="154"/>
      <c r="T137" s="156">
        <f>SUM(T138:T139)</f>
        <v>0</v>
      </c>
      <c r="AR137" s="149" t="s">
        <v>83</v>
      </c>
      <c r="AT137" s="157" t="s">
        <v>74</v>
      </c>
      <c r="AU137" s="157" t="s">
        <v>83</v>
      </c>
      <c r="AY137" s="149" t="s">
        <v>124</v>
      </c>
      <c r="BK137" s="158">
        <f>SUM(BK138:BK139)</f>
        <v>0</v>
      </c>
    </row>
    <row r="138" spans="1:65" s="2" customFormat="1" ht="21.75" customHeight="1">
      <c r="A138" s="32"/>
      <c r="B138" s="161"/>
      <c r="C138" s="162" t="s">
        <v>151</v>
      </c>
      <c r="D138" s="162" t="s">
        <v>126</v>
      </c>
      <c r="E138" s="163" t="s">
        <v>152</v>
      </c>
      <c r="F138" s="164" t="s">
        <v>153</v>
      </c>
      <c r="G138" s="165" t="s">
        <v>129</v>
      </c>
      <c r="H138" s="166">
        <v>86.7</v>
      </c>
      <c r="I138" s="167"/>
      <c r="J138" s="168">
        <f>ROUND(I138*H138,2)</f>
        <v>0</v>
      </c>
      <c r="K138" s="169"/>
      <c r="L138" s="33"/>
      <c r="M138" s="170" t="s">
        <v>1</v>
      </c>
      <c r="N138" s="171" t="s">
        <v>40</v>
      </c>
      <c r="O138" s="58"/>
      <c r="P138" s="172">
        <f>O138*H138</f>
        <v>0</v>
      </c>
      <c r="Q138" s="172">
        <v>0</v>
      </c>
      <c r="R138" s="172">
        <f>Q138*H138</f>
        <v>0</v>
      </c>
      <c r="S138" s="172">
        <v>0</v>
      </c>
      <c r="T138" s="173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74" t="s">
        <v>130</v>
      </c>
      <c r="AT138" s="174" t="s">
        <v>126</v>
      </c>
      <c r="AU138" s="174" t="s">
        <v>85</v>
      </c>
      <c r="AY138" s="17" t="s">
        <v>124</v>
      </c>
      <c r="BE138" s="175">
        <f>IF(N138="základní",J138,0)</f>
        <v>0</v>
      </c>
      <c r="BF138" s="175">
        <f>IF(N138="snížená",J138,0)</f>
        <v>0</v>
      </c>
      <c r="BG138" s="175">
        <f>IF(N138="zákl. přenesená",J138,0)</f>
        <v>0</v>
      </c>
      <c r="BH138" s="175">
        <f>IF(N138="sníž. přenesená",J138,0)</f>
        <v>0</v>
      </c>
      <c r="BI138" s="175">
        <f>IF(N138="nulová",J138,0)</f>
        <v>0</v>
      </c>
      <c r="BJ138" s="17" t="s">
        <v>83</v>
      </c>
      <c r="BK138" s="175">
        <f>ROUND(I138*H138,2)</f>
        <v>0</v>
      </c>
      <c r="BL138" s="17" t="s">
        <v>130</v>
      </c>
      <c r="BM138" s="174" t="s">
        <v>154</v>
      </c>
    </row>
    <row r="139" spans="2:51" s="13" customFormat="1" ht="12">
      <c r="B139" s="176"/>
      <c r="D139" s="177" t="s">
        <v>132</v>
      </c>
      <c r="F139" s="178" t="s">
        <v>133</v>
      </c>
      <c r="H139" s="179">
        <v>86.7</v>
      </c>
      <c r="I139" s="180"/>
      <c r="L139" s="176"/>
      <c r="M139" s="181"/>
      <c r="N139" s="182"/>
      <c r="O139" s="182"/>
      <c r="P139" s="182"/>
      <c r="Q139" s="182"/>
      <c r="R139" s="182"/>
      <c r="S139" s="182"/>
      <c r="T139" s="183"/>
      <c r="AT139" s="184" t="s">
        <v>132</v>
      </c>
      <c r="AU139" s="184" t="s">
        <v>85</v>
      </c>
      <c r="AV139" s="13" t="s">
        <v>85</v>
      </c>
      <c r="AW139" s="13" t="s">
        <v>3</v>
      </c>
      <c r="AX139" s="13" t="s">
        <v>83</v>
      </c>
      <c r="AY139" s="184" t="s">
        <v>124</v>
      </c>
    </row>
    <row r="140" spans="2:63" s="12" customFormat="1" ht="22.9" customHeight="1">
      <c r="B140" s="148"/>
      <c r="D140" s="149" t="s">
        <v>74</v>
      </c>
      <c r="E140" s="159" t="s">
        <v>155</v>
      </c>
      <c r="F140" s="159" t="s">
        <v>156</v>
      </c>
      <c r="I140" s="151"/>
      <c r="J140" s="160">
        <f>BK140</f>
        <v>0</v>
      </c>
      <c r="L140" s="148"/>
      <c r="M140" s="153"/>
      <c r="N140" s="154"/>
      <c r="O140" s="154"/>
      <c r="P140" s="155">
        <f>P141</f>
        <v>0</v>
      </c>
      <c r="Q140" s="154"/>
      <c r="R140" s="155">
        <f>R141</f>
        <v>0</v>
      </c>
      <c r="S140" s="154"/>
      <c r="T140" s="156">
        <f>T141</f>
        <v>0</v>
      </c>
      <c r="AR140" s="149" t="s">
        <v>83</v>
      </c>
      <c r="AT140" s="157" t="s">
        <v>74</v>
      </c>
      <c r="AU140" s="157" t="s">
        <v>83</v>
      </c>
      <c r="AY140" s="149" t="s">
        <v>124</v>
      </c>
      <c r="BK140" s="158">
        <f>BK141</f>
        <v>0</v>
      </c>
    </row>
    <row r="141" spans="1:65" s="2" customFormat="1" ht="21.75" customHeight="1">
      <c r="A141" s="32"/>
      <c r="B141" s="161"/>
      <c r="C141" s="162" t="s">
        <v>157</v>
      </c>
      <c r="D141" s="162" t="s">
        <v>126</v>
      </c>
      <c r="E141" s="163" t="s">
        <v>158</v>
      </c>
      <c r="F141" s="164" t="s">
        <v>159</v>
      </c>
      <c r="G141" s="165" t="s">
        <v>160</v>
      </c>
      <c r="H141" s="166">
        <v>9.364</v>
      </c>
      <c r="I141" s="167"/>
      <c r="J141" s="168">
        <f>ROUND(I141*H141,2)</f>
        <v>0</v>
      </c>
      <c r="K141" s="169"/>
      <c r="L141" s="33"/>
      <c r="M141" s="170" t="s">
        <v>1</v>
      </c>
      <c r="N141" s="171" t="s">
        <v>40</v>
      </c>
      <c r="O141" s="58"/>
      <c r="P141" s="172">
        <f>O141*H141</f>
        <v>0</v>
      </c>
      <c r="Q141" s="172">
        <v>0</v>
      </c>
      <c r="R141" s="172">
        <f>Q141*H141</f>
        <v>0</v>
      </c>
      <c r="S141" s="172">
        <v>0</v>
      </c>
      <c r="T141" s="173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74" t="s">
        <v>130</v>
      </c>
      <c r="AT141" s="174" t="s">
        <v>126</v>
      </c>
      <c r="AU141" s="174" t="s">
        <v>85</v>
      </c>
      <c r="AY141" s="17" t="s">
        <v>124</v>
      </c>
      <c r="BE141" s="175">
        <f>IF(N141="základní",J141,0)</f>
        <v>0</v>
      </c>
      <c r="BF141" s="175">
        <f>IF(N141="snížená",J141,0)</f>
        <v>0</v>
      </c>
      <c r="BG141" s="175">
        <f>IF(N141="zákl. přenesená",J141,0)</f>
        <v>0</v>
      </c>
      <c r="BH141" s="175">
        <f>IF(N141="sníž. přenesená",J141,0)</f>
        <v>0</v>
      </c>
      <c r="BI141" s="175">
        <f>IF(N141="nulová",J141,0)</f>
        <v>0</v>
      </c>
      <c r="BJ141" s="17" t="s">
        <v>83</v>
      </c>
      <c r="BK141" s="175">
        <f>ROUND(I141*H141,2)</f>
        <v>0</v>
      </c>
      <c r="BL141" s="17" t="s">
        <v>130</v>
      </c>
      <c r="BM141" s="174" t="s">
        <v>161</v>
      </c>
    </row>
    <row r="142" spans="2:63" s="12" customFormat="1" ht="22.9" customHeight="1">
      <c r="B142" s="148"/>
      <c r="D142" s="149" t="s">
        <v>74</v>
      </c>
      <c r="E142" s="159" t="s">
        <v>162</v>
      </c>
      <c r="F142" s="159" t="s">
        <v>163</v>
      </c>
      <c r="I142" s="151"/>
      <c r="J142" s="160">
        <f>BK142</f>
        <v>0</v>
      </c>
      <c r="L142" s="148"/>
      <c r="M142" s="153"/>
      <c r="N142" s="154"/>
      <c r="O142" s="154"/>
      <c r="P142" s="155">
        <f>P143</f>
        <v>0</v>
      </c>
      <c r="Q142" s="154"/>
      <c r="R142" s="155">
        <f>R143</f>
        <v>0</v>
      </c>
      <c r="S142" s="154"/>
      <c r="T142" s="156">
        <f>T143</f>
        <v>0</v>
      </c>
      <c r="AR142" s="149" t="s">
        <v>83</v>
      </c>
      <c r="AT142" s="157" t="s">
        <v>74</v>
      </c>
      <c r="AU142" s="157" t="s">
        <v>83</v>
      </c>
      <c r="AY142" s="149" t="s">
        <v>124</v>
      </c>
      <c r="BK142" s="158">
        <f>BK143</f>
        <v>0</v>
      </c>
    </row>
    <row r="143" spans="1:65" s="2" customFormat="1" ht="21.75" customHeight="1">
      <c r="A143" s="32"/>
      <c r="B143" s="161"/>
      <c r="C143" s="162" t="s">
        <v>164</v>
      </c>
      <c r="D143" s="162" t="s">
        <v>126</v>
      </c>
      <c r="E143" s="163" t="s">
        <v>165</v>
      </c>
      <c r="F143" s="164" t="s">
        <v>166</v>
      </c>
      <c r="G143" s="165" t="s">
        <v>160</v>
      </c>
      <c r="H143" s="166">
        <v>8.538</v>
      </c>
      <c r="I143" s="167"/>
      <c r="J143" s="168">
        <f>ROUND(I143*H143,2)</f>
        <v>0</v>
      </c>
      <c r="K143" s="169"/>
      <c r="L143" s="33"/>
      <c r="M143" s="170" t="s">
        <v>1</v>
      </c>
      <c r="N143" s="171" t="s">
        <v>40</v>
      </c>
      <c r="O143" s="58"/>
      <c r="P143" s="172">
        <f>O143*H143</f>
        <v>0</v>
      </c>
      <c r="Q143" s="172">
        <v>0</v>
      </c>
      <c r="R143" s="172">
        <f>Q143*H143</f>
        <v>0</v>
      </c>
      <c r="S143" s="172">
        <v>0</v>
      </c>
      <c r="T143" s="173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74" t="s">
        <v>130</v>
      </c>
      <c r="AT143" s="174" t="s">
        <v>126</v>
      </c>
      <c r="AU143" s="174" t="s">
        <v>85</v>
      </c>
      <c r="AY143" s="17" t="s">
        <v>124</v>
      </c>
      <c r="BE143" s="175">
        <f>IF(N143="základní",J143,0)</f>
        <v>0</v>
      </c>
      <c r="BF143" s="175">
        <f>IF(N143="snížená",J143,0)</f>
        <v>0</v>
      </c>
      <c r="BG143" s="175">
        <f>IF(N143="zákl. přenesená",J143,0)</f>
        <v>0</v>
      </c>
      <c r="BH143" s="175">
        <f>IF(N143="sníž. přenesená",J143,0)</f>
        <v>0</v>
      </c>
      <c r="BI143" s="175">
        <f>IF(N143="nulová",J143,0)</f>
        <v>0</v>
      </c>
      <c r="BJ143" s="17" t="s">
        <v>83</v>
      </c>
      <c r="BK143" s="175">
        <f>ROUND(I143*H143,2)</f>
        <v>0</v>
      </c>
      <c r="BL143" s="17" t="s">
        <v>130</v>
      </c>
      <c r="BM143" s="174" t="s">
        <v>167</v>
      </c>
    </row>
    <row r="144" spans="2:63" s="12" customFormat="1" ht="25.9" customHeight="1">
      <c r="B144" s="148"/>
      <c r="D144" s="149" t="s">
        <v>74</v>
      </c>
      <c r="E144" s="150" t="s">
        <v>168</v>
      </c>
      <c r="F144" s="150" t="s">
        <v>169</v>
      </c>
      <c r="I144" s="151"/>
      <c r="J144" s="152">
        <f>BK144</f>
        <v>0</v>
      </c>
      <c r="L144" s="148"/>
      <c r="M144" s="153"/>
      <c r="N144" s="154"/>
      <c r="O144" s="154"/>
      <c r="P144" s="155">
        <f>P145+P148</f>
        <v>0</v>
      </c>
      <c r="Q144" s="154"/>
      <c r="R144" s="155">
        <f>R145+R148</f>
        <v>4.176524</v>
      </c>
      <c r="S144" s="154"/>
      <c r="T144" s="156">
        <f>T145+T148</f>
        <v>9.3636</v>
      </c>
      <c r="AR144" s="149" t="s">
        <v>85</v>
      </c>
      <c r="AT144" s="157" t="s">
        <v>74</v>
      </c>
      <c r="AU144" s="157" t="s">
        <v>75</v>
      </c>
      <c r="AY144" s="149" t="s">
        <v>124</v>
      </c>
      <c r="BK144" s="158">
        <f>BK145+BK148</f>
        <v>0</v>
      </c>
    </row>
    <row r="145" spans="2:63" s="12" customFormat="1" ht="22.9" customHeight="1">
      <c r="B145" s="148"/>
      <c r="D145" s="149" t="s">
        <v>74</v>
      </c>
      <c r="E145" s="159" t="s">
        <v>170</v>
      </c>
      <c r="F145" s="159" t="s">
        <v>171</v>
      </c>
      <c r="I145" s="151"/>
      <c r="J145" s="160">
        <f>BK145</f>
        <v>0</v>
      </c>
      <c r="L145" s="148"/>
      <c r="M145" s="153"/>
      <c r="N145" s="154"/>
      <c r="O145" s="154"/>
      <c r="P145" s="155">
        <f>SUM(P146:P147)</f>
        <v>0</v>
      </c>
      <c r="Q145" s="154"/>
      <c r="R145" s="155">
        <f>SUM(R146:R147)</f>
        <v>0.00336</v>
      </c>
      <c r="S145" s="154"/>
      <c r="T145" s="156">
        <f>SUM(T146:T147)</f>
        <v>0</v>
      </c>
      <c r="AR145" s="149" t="s">
        <v>85</v>
      </c>
      <c r="AT145" s="157" t="s">
        <v>74</v>
      </c>
      <c r="AU145" s="157" t="s">
        <v>83</v>
      </c>
      <c r="AY145" s="149" t="s">
        <v>124</v>
      </c>
      <c r="BK145" s="158">
        <f>SUM(BK146:BK147)</f>
        <v>0</v>
      </c>
    </row>
    <row r="146" spans="1:65" s="2" customFormat="1" ht="21.75" customHeight="1">
      <c r="A146" s="32"/>
      <c r="B146" s="161"/>
      <c r="C146" s="162" t="s">
        <v>149</v>
      </c>
      <c r="D146" s="162" t="s">
        <v>126</v>
      </c>
      <c r="E146" s="163" t="s">
        <v>172</v>
      </c>
      <c r="F146" s="164" t="s">
        <v>173</v>
      </c>
      <c r="G146" s="165" t="s">
        <v>129</v>
      </c>
      <c r="H146" s="166">
        <v>8.4</v>
      </c>
      <c r="I146" s="167"/>
      <c r="J146" s="168">
        <f>ROUND(I146*H146,2)</f>
        <v>0</v>
      </c>
      <c r="K146" s="169"/>
      <c r="L146" s="33"/>
      <c r="M146" s="170" t="s">
        <v>1</v>
      </c>
      <c r="N146" s="171" t="s">
        <v>40</v>
      </c>
      <c r="O146" s="58"/>
      <c r="P146" s="172">
        <f>O146*H146</f>
        <v>0</v>
      </c>
      <c r="Q146" s="172">
        <v>0.0004</v>
      </c>
      <c r="R146" s="172">
        <f>Q146*H146</f>
        <v>0.00336</v>
      </c>
      <c r="S146" s="172">
        <v>0</v>
      </c>
      <c r="T146" s="173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74" t="s">
        <v>174</v>
      </c>
      <c r="AT146" s="174" t="s">
        <v>126</v>
      </c>
      <c r="AU146" s="174" t="s">
        <v>85</v>
      </c>
      <c r="AY146" s="17" t="s">
        <v>124</v>
      </c>
      <c r="BE146" s="175">
        <f>IF(N146="základní",J146,0)</f>
        <v>0</v>
      </c>
      <c r="BF146" s="175">
        <f>IF(N146="snížená",J146,0)</f>
        <v>0</v>
      </c>
      <c r="BG146" s="175">
        <f>IF(N146="zákl. přenesená",J146,0)</f>
        <v>0</v>
      </c>
      <c r="BH146" s="175">
        <f>IF(N146="sníž. přenesená",J146,0)</f>
        <v>0</v>
      </c>
      <c r="BI146" s="175">
        <f>IF(N146="nulová",J146,0)</f>
        <v>0</v>
      </c>
      <c r="BJ146" s="17" t="s">
        <v>83</v>
      </c>
      <c r="BK146" s="175">
        <f>ROUND(I146*H146,2)</f>
        <v>0</v>
      </c>
      <c r="BL146" s="17" t="s">
        <v>174</v>
      </c>
      <c r="BM146" s="174" t="s">
        <v>175</v>
      </c>
    </row>
    <row r="147" spans="2:51" s="13" customFormat="1" ht="12">
      <c r="B147" s="176"/>
      <c r="D147" s="177" t="s">
        <v>132</v>
      </c>
      <c r="E147" s="184" t="s">
        <v>1</v>
      </c>
      <c r="F147" s="178" t="s">
        <v>176</v>
      </c>
      <c r="H147" s="179">
        <v>8.4</v>
      </c>
      <c r="I147" s="180"/>
      <c r="L147" s="176"/>
      <c r="M147" s="181"/>
      <c r="N147" s="182"/>
      <c r="O147" s="182"/>
      <c r="P147" s="182"/>
      <c r="Q147" s="182"/>
      <c r="R147" s="182"/>
      <c r="S147" s="182"/>
      <c r="T147" s="183"/>
      <c r="AT147" s="184" t="s">
        <v>132</v>
      </c>
      <c r="AU147" s="184" t="s">
        <v>85</v>
      </c>
      <c r="AV147" s="13" t="s">
        <v>85</v>
      </c>
      <c r="AW147" s="13" t="s">
        <v>32</v>
      </c>
      <c r="AX147" s="13" t="s">
        <v>83</v>
      </c>
      <c r="AY147" s="184" t="s">
        <v>124</v>
      </c>
    </row>
    <row r="148" spans="2:63" s="12" customFormat="1" ht="22.9" customHeight="1">
      <c r="B148" s="148"/>
      <c r="D148" s="149" t="s">
        <v>74</v>
      </c>
      <c r="E148" s="159" t="s">
        <v>177</v>
      </c>
      <c r="F148" s="159" t="s">
        <v>178</v>
      </c>
      <c r="I148" s="151"/>
      <c r="J148" s="160">
        <f>BK148</f>
        <v>0</v>
      </c>
      <c r="L148" s="148"/>
      <c r="M148" s="153"/>
      <c r="N148" s="154"/>
      <c r="O148" s="154"/>
      <c r="P148" s="155">
        <f>SUM(P149:P159)</f>
        <v>0</v>
      </c>
      <c r="Q148" s="154"/>
      <c r="R148" s="155">
        <f>SUM(R149:R159)</f>
        <v>4.173164</v>
      </c>
      <c r="S148" s="154"/>
      <c r="T148" s="156">
        <f>SUM(T149:T159)</f>
        <v>9.3636</v>
      </c>
      <c r="AR148" s="149" t="s">
        <v>85</v>
      </c>
      <c r="AT148" s="157" t="s">
        <v>74</v>
      </c>
      <c r="AU148" s="157" t="s">
        <v>83</v>
      </c>
      <c r="AY148" s="149" t="s">
        <v>124</v>
      </c>
      <c r="BK148" s="158">
        <f>SUM(BK149:BK159)</f>
        <v>0</v>
      </c>
    </row>
    <row r="149" spans="1:65" s="2" customFormat="1" ht="21.75" customHeight="1">
      <c r="A149" s="32"/>
      <c r="B149" s="161"/>
      <c r="C149" s="162" t="s">
        <v>179</v>
      </c>
      <c r="D149" s="162" t="s">
        <v>126</v>
      </c>
      <c r="E149" s="163" t="s">
        <v>180</v>
      </c>
      <c r="F149" s="164" t="s">
        <v>181</v>
      </c>
      <c r="G149" s="165" t="s">
        <v>129</v>
      </c>
      <c r="H149" s="166">
        <v>173.4</v>
      </c>
      <c r="I149" s="167"/>
      <c r="J149" s="168">
        <f>ROUND(I149*H149,2)</f>
        <v>0</v>
      </c>
      <c r="K149" s="169"/>
      <c r="L149" s="33"/>
      <c r="M149" s="170" t="s">
        <v>1</v>
      </c>
      <c r="N149" s="171" t="s">
        <v>40</v>
      </c>
      <c r="O149" s="58"/>
      <c r="P149" s="172">
        <f>O149*H149</f>
        <v>0</v>
      </c>
      <c r="Q149" s="172">
        <v>0</v>
      </c>
      <c r="R149" s="172">
        <f>Q149*H149</f>
        <v>0</v>
      </c>
      <c r="S149" s="172">
        <v>0</v>
      </c>
      <c r="T149" s="173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74" t="s">
        <v>174</v>
      </c>
      <c r="AT149" s="174" t="s">
        <v>126</v>
      </c>
      <c r="AU149" s="174" t="s">
        <v>85</v>
      </c>
      <c r="AY149" s="17" t="s">
        <v>124</v>
      </c>
      <c r="BE149" s="175">
        <f>IF(N149="základní",J149,0)</f>
        <v>0</v>
      </c>
      <c r="BF149" s="175">
        <f>IF(N149="snížená",J149,0)</f>
        <v>0</v>
      </c>
      <c r="BG149" s="175">
        <f>IF(N149="zákl. přenesená",J149,0)</f>
        <v>0</v>
      </c>
      <c r="BH149" s="175">
        <f>IF(N149="sníž. přenesená",J149,0)</f>
        <v>0</v>
      </c>
      <c r="BI149" s="175">
        <f>IF(N149="nulová",J149,0)</f>
        <v>0</v>
      </c>
      <c r="BJ149" s="17" t="s">
        <v>83</v>
      </c>
      <c r="BK149" s="175">
        <f>ROUND(I149*H149,2)</f>
        <v>0</v>
      </c>
      <c r="BL149" s="17" t="s">
        <v>174</v>
      </c>
      <c r="BM149" s="174" t="s">
        <v>182</v>
      </c>
    </row>
    <row r="150" spans="1:65" s="2" customFormat="1" ht="21.75" customHeight="1">
      <c r="A150" s="32"/>
      <c r="B150" s="161"/>
      <c r="C150" s="185" t="s">
        <v>183</v>
      </c>
      <c r="D150" s="185" t="s">
        <v>184</v>
      </c>
      <c r="E150" s="186" t="s">
        <v>185</v>
      </c>
      <c r="F150" s="187" t="s">
        <v>186</v>
      </c>
      <c r="G150" s="188" t="s">
        <v>187</v>
      </c>
      <c r="H150" s="189">
        <v>504</v>
      </c>
      <c r="I150" s="190"/>
      <c r="J150" s="191">
        <f>ROUND(I150*H150,2)</f>
        <v>0</v>
      </c>
      <c r="K150" s="192"/>
      <c r="L150" s="193"/>
      <c r="M150" s="194" t="s">
        <v>1</v>
      </c>
      <c r="N150" s="195" t="s">
        <v>40</v>
      </c>
      <c r="O150" s="58"/>
      <c r="P150" s="172">
        <f>O150*H150</f>
        <v>0</v>
      </c>
      <c r="Q150" s="172">
        <v>0.0008</v>
      </c>
      <c r="R150" s="172">
        <f>Q150*H150</f>
        <v>0.4032</v>
      </c>
      <c r="S150" s="172">
        <v>0</v>
      </c>
      <c r="T150" s="173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74" t="s">
        <v>188</v>
      </c>
      <c r="AT150" s="174" t="s">
        <v>184</v>
      </c>
      <c r="AU150" s="174" t="s">
        <v>85</v>
      </c>
      <c r="AY150" s="17" t="s">
        <v>124</v>
      </c>
      <c r="BE150" s="175">
        <f>IF(N150="základní",J150,0)</f>
        <v>0</v>
      </c>
      <c r="BF150" s="175">
        <f>IF(N150="snížená",J150,0)</f>
        <v>0</v>
      </c>
      <c r="BG150" s="175">
        <f>IF(N150="zákl. přenesená",J150,0)</f>
        <v>0</v>
      </c>
      <c r="BH150" s="175">
        <f>IF(N150="sníž. přenesená",J150,0)</f>
        <v>0</v>
      </c>
      <c r="BI150" s="175">
        <f>IF(N150="nulová",J150,0)</f>
        <v>0</v>
      </c>
      <c r="BJ150" s="17" t="s">
        <v>83</v>
      </c>
      <c r="BK150" s="175">
        <f>ROUND(I150*H150,2)</f>
        <v>0</v>
      </c>
      <c r="BL150" s="17" t="s">
        <v>174</v>
      </c>
      <c r="BM150" s="174" t="s">
        <v>189</v>
      </c>
    </row>
    <row r="151" spans="2:51" s="13" customFormat="1" ht="12">
      <c r="B151" s="176"/>
      <c r="D151" s="177" t="s">
        <v>132</v>
      </c>
      <c r="F151" s="178" t="s">
        <v>190</v>
      </c>
      <c r="H151" s="179">
        <v>504</v>
      </c>
      <c r="I151" s="180"/>
      <c r="L151" s="176"/>
      <c r="M151" s="181"/>
      <c r="N151" s="182"/>
      <c r="O151" s="182"/>
      <c r="P151" s="182"/>
      <c r="Q151" s="182"/>
      <c r="R151" s="182"/>
      <c r="S151" s="182"/>
      <c r="T151" s="183"/>
      <c r="AT151" s="184" t="s">
        <v>132</v>
      </c>
      <c r="AU151" s="184" t="s">
        <v>85</v>
      </c>
      <c r="AV151" s="13" t="s">
        <v>85</v>
      </c>
      <c r="AW151" s="13" t="s">
        <v>3</v>
      </c>
      <c r="AX151" s="13" t="s">
        <v>83</v>
      </c>
      <c r="AY151" s="184" t="s">
        <v>124</v>
      </c>
    </row>
    <row r="152" spans="1:65" s="2" customFormat="1" ht="21.75" customHeight="1">
      <c r="A152" s="32"/>
      <c r="B152" s="161"/>
      <c r="C152" s="162" t="s">
        <v>191</v>
      </c>
      <c r="D152" s="162" t="s">
        <v>126</v>
      </c>
      <c r="E152" s="163" t="s">
        <v>192</v>
      </c>
      <c r="F152" s="164" t="s">
        <v>193</v>
      </c>
      <c r="G152" s="165" t="s">
        <v>129</v>
      </c>
      <c r="H152" s="166">
        <v>173.4</v>
      </c>
      <c r="I152" s="167"/>
      <c r="J152" s="168">
        <f>ROUND(I152*H152,2)</f>
        <v>0</v>
      </c>
      <c r="K152" s="169"/>
      <c r="L152" s="33"/>
      <c r="M152" s="170" t="s">
        <v>1</v>
      </c>
      <c r="N152" s="171" t="s">
        <v>40</v>
      </c>
      <c r="O152" s="58"/>
      <c r="P152" s="172">
        <f>O152*H152</f>
        <v>0</v>
      </c>
      <c r="Q152" s="172">
        <v>0.00046</v>
      </c>
      <c r="R152" s="172">
        <f>Q152*H152</f>
        <v>0.079764</v>
      </c>
      <c r="S152" s="172">
        <v>0</v>
      </c>
      <c r="T152" s="173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74" t="s">
        <v>174</v>
      </c>
      <c r="AT152" s="174" t="s">
        <v>126</v>
      </c>
      <c r="AU152" s="174" t="s">
        <v>85</v>
      </c>
      <c r="AY152" s="17" t="s">
        <v>124</v>
      </c>
      <c r="BE152" s="175">
        <f>IF(N152="základní",J152,0)</f>
        <v>0</v>
      </c>
      <c r="BF152" s="175">
        <f>IF(N152="snížená",J152,0)</f>
        <v>0</v>
      </c>
      <c r="BG152" s="175">
        <f>IF(N152="zákl. přenesená",J152,0)</f>
        <v>0</v>
      </c>
      <c r="BH152" s="175">
        <f>IF(N152="sníž. přenesená",J152,0)</f>
        <v>0</v>
      </c>
      <c r="BI152" s="175">
        <f>IF(N152="nulová",J152,0)</f>
        <v>0</v>
      </c>
      <c r="BJ152" s="17" t="s">
        <v>83</v>
      </c>
      <c r="BK152" s="175">
        <f>ROUND(I152*H152,2)</f>
        <v>0</v>
      </c>
      <c r="BL152" s="17" t="s">
        <v>174</v>
      </c>
      <c r="BM152" s="174" t="s">
        <v>194</v>
      </c>
    </row>
    <row r="153" spans="1:65" s="2" customFormat="1" ht="16.5" customHeight="1">
      <c r="A153" s="32"/>
      <c r="B153" s="161"/>
      <c r="C153" s="185" t="s">
        <v>195</v>
      </c>
      <c r="D153" s="185" t="s">
        <v>184</v>
      </c>
      <c r="E153" s="186" t="s">
        <v>196</v>
      </c>
      <c r="F153" s="187" t="s">
        <v>197</v>
      </c>
      <c r="G153" s="188" t="s">
        <v>187</v>
      </c>
      <c r="H153" s="189">
        <v>1236</v>
      </c>
      <c r="I153" s="190"/>
      <c r="J153" s="191">
        <f>ROUND(I153*H153,2)</f>
        <v>0</v>
      </c>
      <c r="K153" s="192"/>
      <c r="L153" s="193"/>
      <c r="M153" s="194" t="s">
        <v>1</v>
      </c>
      <c r="N153" s="195" t="s">
        <v>40</v>
      </c>
      <c r="O153" s="58"/>
      <c r="P153" s="172">
        <f>O153*H153</f>
        <v>0</v>
      </c>
      <c r="Q153" s="172">
        <v>0.00295</v>
      </c>
      <c r="R153" s="172">
        <f>Q153*H153</f>
        <v>3.6462</v>
      </c>
      <c r="S153" s="172">
        <v>0</v>
      </c>
      <c r="T153" s="173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74" t="s">
        <v>188</v>
      </c>
      <c r="AT153" s="174" t="s">
        <v>184</v>
      </c>
      <c r="AU153" s="174" t="s">
        <v>85</v>
      </c>
      <c r="AY153" s="17" t="s">
        <v>124</v>
      </c>
      <c r="BE153" s="175">
        <f>IF(N153="základní",J153,0)</f>
        <v>0</v>
      </c>
      <c r="BF153" s="175">
        <f>IF(N153="snížená",J153,0)</f>
        <v>0</v>
      </c>
      <c r="BG153" s="175">
        <f>IF(N153="zákl. přenesená",J153,0)</f>
        <v>0</v>
      </c>
      <c r="BH153" s="175">
        <f>IF(N153="sníž. přenesená",J153,0)</f>
        <v>0</v>
      </c>
      <c r="BI153" s="175">
        <f>IF(N153="nulová",J153,0)</f>
        <v>0</v>
      </c>
      <c r="BJ153" s="17" t="s">
        <v>83</v>
      </c>
      <c r="BK153" s="175">
        <f>ROUND(I153*H153,2)</f>
        <v>0</v>
      </c>
      <c r="BL153" s="17" t="s">
        <v>174</v>
      </c>
      <c r="BM153" s="174" t="s">
        <v>198</v>
      </c>
    </row>
    <row r="154" spans="2:51" s="13" customFormat="1" ht="12">
      <c r="B154" s="176"/>
      <c r="D154" s="177" t="s">
        <v>132</v>
      </c>
      <c r="F154" s="178" t="s">
        <v>199</v>
      </c>
      <c r="H154" s="179">
        <v>1236</v>
      </c>
      <c r="I154" s="180"/>
      <c r="L154" s="176"/>
      <c r="M154" s="181"/>
      <c r="N154" s="182"/>
      <c r="O154" s="182"/>
      <c r="P154" s="182"/>
      <c r="Q154" s="182"/>
      <c r="R154" s="182"/>
      <c r="S154" s="182"/>
      <c r="T154" s="183"/>
      <c r="AT154" s="184" t="s">
        <v>132</v>
      </c>
      <c r="AU154" s="184" t="s">
        <v>85</v>
      </c>
      <c r="AV154" s="13" t="s">
        <v>85</v>
      </c>
      <c r="AW154" s="13" t="s">
        <v>3</v>
      </c>
      <c r="AX154" s="13" t="s">
        <v>83</v>
      </c>
      <c r="AY154" s="184" t="s">
        <v>124</v>
      </c>
    </row>
    <row r="155" spans="1:65" s="2" customFormat="1" ht="16.5" customHeight="1">
      <c r="A155" s="32"/>
      <c r="B155" s="161"/>
      <c r="C155" s="162" t="s">
        <v>200</v>
      </c>
      <c r="D155" s="162" t="s">
        <v>126</v>
      </c>
      <c r="E155" s="163" t="s">
        <v>201</v>
      </c>
      <c r="F155" s="164" t="s">
        <v>202</v>
      </c>
      <c r="G155" s="165" t="s">
        <v>187</v>
      </c>
      <c r="H155" s="166">
        <v>40</v>
      </c>
      <c r="I155" s="167"/>
      <c r="J155" s="168">
        <f>ROUND(I155*H155,2)</f>
        <v>0</v>
      </c>
      <c r="K155" s="169"/>
      <c r="L155" s="33"/>
      <c r="M155" s="170" t="s">
        <v>1</v>
      </c>
      <c r="N155" s="171" t="s">
        <v>40</v>
      </c>
      <c r="O155" s="58"/>
      <c r="P155" s="172">
        <f>O155*H155</f>
        <v>0</v>
      </c>
      <c r="Q155" s="172">
        <v>0.0011</v>
      </c>
      <c r="R155" s="172">
        <f>Q155*H155</f>
        <v>0.044000000000000004</v>
      </c>
      <c r="S155" s="172">
        <v>0</v>
      </c>
      <c r="T155" s="173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74" t="s">
        <v>174</v>
      </c>
      <c r="AT155" s="174" t="s">
        <v>126</v>
      </c>
      <c r="AU155" s="174" t="s">
        <v>85</v>
      </c>
      <c r="AY155" s="17" t="s">
        <v>124</v>
      </c>
      <c r="BE155" s="175">
        <f>IF(N155="základní",J155,0)</f>
        <v>0</v>
      </c>
      <c r="BF155" s="175">
        <f>IF(N155="snížená",J155,0)</f>
        <v>0</v>
      </c>
      <c r="BG155" s="175">
        <f>IF(N155="zákl. přenesená",J155,0)</f>
        <v>0</v>
      </c>
      <c r="BH155" s="175">
        <f>IF(N155="sníž. přenesená",J155,0)</f>
        <v>0</v>
      </c>
      <c r="BI155" s="175">
        <f>IF(N155="nulová",J155,0)</f>
        <v>0</v>
      </c>
      <c r="BJ155" s="17" t="s">
        <v>83</v>
      </c>
      <c r="BK155" s="175">
        <f>ROUND(I155*H155,2)</f>
        <v>0</v>
      </c>
      <c r="BL155" s="17" t="s">
        <v>174</v>
      </c>
      <c r="BM155" s="174" t="s">
        <v>203</v>
      </c>
    </row>
    <row r="156" spans="2:51" s="13" customFormat="1" ht="12">
      <c r="B156" s="176"/>
      <c r="D156" s="177" t="s">
        <v>132</v>
      </c>
      <c r="E156" s="184" t="s">
        <v>1</v>
      </c>
      <c r="F156" s="178" t="s">
        <v>204</v>
      </c>
      <c r="H156" s="179">
        <v>40</v>
      </c>
      <c r="I156" s="180"/>
      <c r="L156" s="176"/>
      <c r="M156" s="181"/>
      <c r="N156" s="182"/>
      <c r="O156" s="182"/>
      <c r="P156" s="182"/>
      <c r="Q156" s="182"/>
      <c r="R156" s="182"/>
      <c r="S156" s="182"/>
      <c r="T156" s="183"/>
      <c r="AT156" s="184" t="s">
        <v>132</v>
      </c>
      <c r="AU156" s="184" t="s">
        <v>85</v>
      </c>
      <c r="AV156" s="13" t="s">
        <v>85</v>
      </c>
      <c r="AW156" s="13" t="s">
        <v>32</v>
      </c>
      <c r="AX156" s="13" t="s">
        <v>83</v>
      </c>
      <c r="AY156" s="184" t="s">
        <v>124</v>
      </c>
    </row>
    <row r="157" spans="1:65" s="2" customFormat="1" ht="21.75" customHeight="1">
      <c r="A157" s="32"/>
      <c r="B157" s="161"/>
      <c r="C157" s="162" t="s">
        <v>8</v>
      </c>
      <c r="D157" s="162" t="s">
        <v>126</v>
      </c>
      <c r="E157" s="163" t="s">
        <v>205</v>
      </c>
      <c r="F157" s="164" t="s">
        <v>206</v>
      </c>
      <c r="G157" s="165" t="s">
        <v>129</v>
      </c>
      <c r="H157" s="166">
        <v>173.4</v>
      </c>
      <c r="I157" s="167"/>
      <c r="J157" s="168">
        <f>ROUND(I157*H157,2)</f>
        <v>0</v>
      </c>
      <c r="K157" s="169"/>
      <c r="L157" s="33"/>
      <c r="M157" s="170" t="s">
        <v>1</v>
      </c>
      <c r="N157" s="171" t="s">
        <v>40</v>
      </c>
      <c r="O157" s="58"/>
      <c r="P157" s="172">
        <f>O157*H157</f>
        <v>0</v>
      </c>
      <c r="Q157" s="172">
        <v>0</v>
      </c>
      <c r="R157" s="172">
        <f>Q157*H157</f>
        <v>0</v>
      </c>
      <c r="S157" s="172">
        <v>0.027</v>
      </c>
      <c r="T157" s="173">
        <f>S157*H157</f>
        <v>4.6818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74" t="s">
        <v>174</v>
      </c>
      <c r="AT157" s="174" t="s">
        <v>126</v>
      </c>
      <c r="AU157" s="174" t="s">
        <v>85</v>
      </c>
      <c r="AY157" s="17" t="s">
        <v>124</v>
      </c>
      <c r="BE157" s="175">
        <f>IF(N157="základní",J157,0)</f>
        <v>0</v>
      </c>
      <c r="BF157" s="175">
        <f>IF(N157="snížená",J157,0)</f>
        <v>0</v>
      </c>
      <c r="BG157" s="175">
        <f>IF(N157="zákl. přenesená",J157,0)</f>
        <v>0</v>
      </c>
      <c r="BH157" s="175">
        <f>IF(N157="sníž. přenesená",J157,0)</f>
        <v>0</v>
      </c>
      <c r="BI157" s="175">
        <f>IF(N157="nulová",J157,0)</f>
        <v>0</v>
      </c>
      <c r="BJ157" s="17" t="s">
        <v>83</v>
      </c>
      <c r="BK157" s="175">
        <f>ROUND(I157*H157,2)</f>
        <v>0</v>
      </c>
      <c r="BL157" s="17" t="s">
        <v>174</v>
      </c>
      <c r="BM157" s="174" t="s">
        <v>207</v>
      </c>
    </row>
    <row r="158" spans="1:65" s="2" customFormat="1" ht="21.75" customHeight="1">
      <c r="A158" s="32"/>
      <c r="B158" s="161"/>
      <c r="C158" s="162" t="s">
        <v>174</v>
      </c>
      <c r="D158" s="162" t="s">
        <v>126</v>
      </c>
      <c r="E158" s="163" t="s">
        <v>208</v>
      </c>
      <c r="F158" s="164" t="s">
        <v>209</v>
      </c>
      <c r="G158" s="165" t="s">
        <v>129</v>
      </c>
      <c r="H158" s="166">
        <v>173.4</v>
      </c>
      <c r="I158" s="167"/>
      <c r="J158" s="168">
        <f>ROUND(I158*H158,2)</f>
        <v>0</v>
      </c>
      <c r="K158" s="169"/>
      <c r="L158" s="33"/>
      <c r="M158" s="170" t="s">
        <v>1</v>
      </c>
      <c r="N158" s="171" t="s">
        <v>40</v>
      </c>
      <c r="O158" s="58"/>
      <c r="P158" s="172">
        <f>O158*H158</f>
        <v>0</v>
      </c>
      <c r="Q158" s="172">
        <v>0</v>
      </c>
      <c r="R158" s="172">
        <f>Q158*H158</f>
        <v>0</v>
      </c>
      <c r="S158" s="172">
        <v>0.027</v>
      </c>
      <c r="T158" s="173">
        <f>S158*H158</f>
        <v>4.6818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74" t="s">
        <v>174</v>
      </c>
      <c r="AT158" s="174" t="s">
        <v>126</v>
      </c>
      <c r="AU158" s="174" t="s">
        <v>85</v>
      </c>
      <c r="AY158" s="17" t="s">
        <v>124</v>
      </c>
      <c r="BE158" s="175">
        <f>IF(N158="základní",J158,0)</f>
        <v>0</v>
      </c>
      <c r="BF158" s="175">
        <f>IF(N158="snížená",J158,0)</f>
        <v>0</v>
      </c>
      <c r="BG158" s="175">
        <f>IF(N158="zákl. přenesená",J158,0)</f>
        <v>0</v>
      </c>
      <c r="BH158" s="175">
        <f>IF(N158="sníž. přenesená",J158,0)</f>
        <v>0</v>
      </c>
      <c r="BI158" s="175">
        <f>IF(N158="nulová",J158,0)</f>
        <v>0</v>
      </c>
      <c r="BJ158" s="17" t="s">
        <v>83</v>
      </c>
      <c r="BK158" s="175">
        <f>ROUND(I158*H158,2)</f>
        <v>0</v>
      </c>
      <c r="BL158" s="17" t="s">
        <v>174</v>
      </c>
      <c r="BM158" s="174" t="s">
        <v>210</v>
      </c>
    </row>
    <row r="159" spans="1:65" s="2" customFormat="1" ht="21.75" customHeight="1">
      <c r="A159" s="32"/>
      <c r="B159" s="161"/>
      <c r="C159" s="162" t="s">
        <v>211</v>
      </c>
      <c r="D159" s="162" t="s">
        <v>126</v>
      </c>
      <c r="E159" s="163" t="s">
        <v>212</v>
      </c>
      <c r="F159" s="164" t="s">
        <v>213</v>
      </c>
      <c r="G159" s="165" t="s">
        <v>160</v>
      </c>
      <c r="H159" s="166">
        <v>4.173</v>
      </c>
      <c r="I159" s="167"/>
      <c r="J159" s="168">
        <f>ROUND(I159*H159,2)</f>
        <v>0</v>
      </c>
      <c r="K159" s="169"/>
      <c r="L159" s="33"/>
      <c r="M159" s="196" t="s">
        <v>1</v>
      </c>
      <c r="N159" s="197" t="s">
        <v>40</v>
      </c>
      <c r="O159" s="198"/>
      <c r="P159" s="199">
        <f>O159*H159</f>
        <v>0</v>
      </c>
      <c r="Q159" s="199">
        <v>0</v>
      </c>
      <c r="R159" s="199">
        <f>Q159*H159</f>
        <v>0</v>
      </c>
      <c r="S159" s="199">
        <v>0</v>
      </c>
      <c r="T159" s="200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74" t="s">
        <v>174</v>
      </c>
      <c r="AT159" s="174" t="s">
        <v>126</v>
      </c>
      <c r="AU159" s="174" t="s">
        <v>85</v>
      </c>
      <c r="AY159" s="17" t="s">
        <v>124</v>
      </c>
      <c r="BE159" s="175">
        <f>IF(N159="základní",J159,0)</f>
        <v>0</v>
      </c>
      <c r="BF159" s="175">
        <f>IF(N159="snížená",J159,0)</f>
        <v>0</v>
      </c>
      <c r="BG159" s="175">
        <f>IF(N159="zákl. přenesená",J159,0)</f>
        <v>0</v>
      </c>
      <c r="BH159" s="175">
        <f>IF(N159="sníž. přenesená",J159,0)</f>
        <v>0</v>
      </c>
      <c r="BI159" s="175">
        <f>IF(N159="nulová",J159,0)</f>
        <v>0</v>
      </c>
      <c r="BJ159" s="17" t="s">
        <v>83</v>
      </c>
      <c r="BK159" s="175">
        <f>ROUND(I159*H159,2)</f>
        <v>0</v>
      </c>
      <c r="BL159" s="17" t="s">
        <v>174</v>
      </c>
      <c r="BM159" s="174" t="s">
        <v>214</v>
      </c>
    </row>
    <row r="160" spans="1:31" s="2" customFormat="1" ht="6.95" customHeight="1">
      <c r="A160" s="32"/>
      <c r="B160" s="47"/>
      <c r="C160" s="48"/>
      <c r="D160" s="48"/>
      <c r="E160" s="48"/>
      <c r="F160" s="48"/>
      <c r="G160" s="48"/>
      <c r="H160" s="48"/>
      <c r="I160" s="120"/>
      <c r="J160" s="48"/>
      <c r="K160" s="48"/>
      <c r="L160" s="33"/>
      <c r="M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</row>
  </sheetData>
  <autoFilter ref="C124:K159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3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3"/>
      <c r="L2" s="244" t="s">
        <v>5</v>
      </c>
      <c r="M2" s="226"/>
      <c r="N2" s="226"/>
      <c r="O2" s="226"/>
      <c r="P2" s="226"/>
      <c r="Q2" s="226"/>
      <c r="R2" s="226"/>
      <c r="S2" s="226"/>
      <c r="T2" s="226"/>
      <c r="U2" s="226"/>
      <c r="V2" s="226"/>
      <c r="AT2" s="17" t="s">
        <v>88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4"/>
      <c r="J3" s="19"/>
      <c r="K3" s="19"/>
      <c r="L3" s="20"/>
      <c r="AT3" s="17" t="s">
        <v>85</v>
      </c>
    </row>
    <row r="4" spans="2:46" s="1" customFormat="1" ht="24.95" customHeight="1">
      <c r="B4" s="20"/>
      <c r="D4" s="21" t="s">
        <v>92</v>
      </c>
      <c r="I4" s="93"/>
      <c r="L4" s="20"/>
      <c r="M4" s="95" t="s">
        <v>10</v>
      </c>
      <c r="AT4" s="17" t="s">
        <v>3</v>
      </c>
    </row>
    <row r="5" spans="2:12" s="1" customFormat="1" ht="6.95" customHeight="1">
      <c r="B5" s="20"/>
      <c r="I5" s="93"/>
      <c r="L5" s="20"/>
    </row>
    <row r="6" spans="2:12" s="1" customFormat="1" ht="12" customHeight="1">
      <c r="B6" s="20"/>
      <c r="D6" s="27" t="s">
        <v>16</v>
      </c>
      <c r="I6" s="93"/>
      <c r="L6" s="20"/>
    </row>
    <row r="7" spans="2:12" s="1" customFormat="1" ht="16.5" customHeight="1">
      <c r="B7" s="20"/>
      <c r="E7" s="259" t="str">
        <f>'Rekapitulace stavby'!K6</f>
        <v>MŠ Beruška - terasy</v>
      </c>
      <c r="F7" s="260"/>
      <c r="G7" s="260"/>
      <c r="H7" s="260"/>
      <c r="I7" s="93"/>
      <c r="L7" s="20"/>
    </row>
    <row r="8" spans="1:31" s="2" customFormat="1" ht="12" customHeight="1">
      <c r="A8" s="32"/>
      <c r="B8" s="33"/>
      <c r="C8" s="32"/>
      <c r="D8" s="27" t="s">
        <v>93</v>
      </c>
      <c r="E8" s="32"/>
      <c r="F8" s="32"/>
      <c r="G8" s="32"/>
      <c r="H8" s="32"/>
      <c r="I8" s="96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45" t="s">
        <v>215</v>
      </c>
      <c r="F9" s="258"/>
      <c r="G9" s="258"/>
      <c r="H9" s="258"/>
      <c r="I9" s="96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96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7" t="s">
        <v>22</v>
      </c>
      <c r="J12" s="55" t="str">
        <f>'Rekapitulace stavby'!AN8</f>
        <v>9. 3. 2020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6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97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97" t="s">
        <v>27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6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28</v>
      </c>
      <c r="E17" s="32"/>
      <c r="F17" s="32"/>
      <c r="G17" s="32"/>
      <c r="H17" s="32"/>
      <c r="I17" s="9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61" t="str">
        <f>'Rekapitulace stavby'!E14</f>
        <v>Vyplň údaj</v>
      </c>
      <c r="F18" s="225"/>
      <c r="G18" s="225"/>
      <c r="H18" s="225"/>
      <c r="I18" s="97" t="s">
        <v>27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6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30</v>
      </c>
      <c r="E20" s="32"/>
      <c r="F20" s="32"/>
      <c r="G20" s="32"/>
      <c r="H20" s="32"/>
      <c r="I20" s="97" t="s">
        <v>25</v>
      </c>
      <c r="J20" s="25" t="s">
        <v>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97" t="s">
        <v>27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6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33</v>
      </c>
      <c r="E23" s="32"/>
      <c r="F23" s="32"/>
      <c r="G23" s="32"/>
      <c r="H23" s="32"/>
      <c r="I23" s="97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97" t="s">
        <v>27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6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34</v>
      </c>
      <c r="E26" s="32"/>
      <c r="F26" s="32"/>
      <c r="G26" s="32"/>
      <c r="H26" s="32"/>
      <c r="I26" s="96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8"/>
      <c r="B27" s="99"/>
      <c r="C27" s="98"/>
      <c r="D27" s="98"/>
      <c r="E27" s="230" t="s">
        <v>1</v>
      </c>
      <c r="F27" s="230"/>
      <c r="G27" s="230"/>
      <c r="H27" s="230"/>
      <c r="I27" s="100"/>
      <c r="J27" s="98"/>
      <c r="K27" s="98"/>
      <c r="L27" s="101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6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102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03" t="s">
        <v>35</v>
      </c>
      <c r="E30" s="32"/>
      <c r="F30" s="32"/>
      <c r="G30" s="32"/>
      <c r="H30" s="32"/>
      <c r="I30" s="96"/>
      <c r="J30" s="71">
        <f>ROUND(J125,2)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102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37</v>
      </c>
      <c r="G32" s="32"/>
      <c r="H32" s="32"/>
      <c r="I32" s="104" t="s">
        <v>36</v>
      </c>
      <c r="J32" s="36" t="s">
        <v>38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5" t="s">
        <v>39</v>
      </c>
      <c r="E33" s="27" t="s">
        <v>40</v>
      </c>
      <c r="F33" s="106">
        <f>ROUND((SUM(BE125:BE163)),2)</f>
        <v>0</v>
      </c>
      <c r="G33" s="32"/>
      <c r="H33" s="32"/>
      <c r="I33" s="107">
        <v>0.21</v>
      </c>
      <c r="J33" s="106">
        <f>ROUND(((SUM(BE125:BE163))*I33),2)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41</v>
      </c>
      <c r="F34" s="106">
        <f>ROUND((SUM(BF125:BF163)),2)</f>
        <v>0</v>
      </c>
      <c r="G34" s="32"/>
      <c r="H34" s="32"/>
      <c r="I34" s="107">
        <v>0.15</v>
      </c>
      <c r="J34" s="106">
        <f>ROUND(((SUM(BF125:BF163))*I34),2)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42</v>
      </c>
      <c r="F35" s="106">
        <f>ROUND((SUM(BG125:BG163)),2)</f>
        <v>0</v>
      </c>
      <c r="G35" s="32"/>
      <c r="H35" s="32"/>
      <c r="I35" s="107">
        <v>0.21</v>
      </c>
      <c r="J35" s="106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43</v>
      </c>
      <c r="F36" s="106">
        <f>ROUND((SUM(BH125:BH163)),2)</f>
        <v>0</v>
      </c>
      <c r="G36" s="32"/>
      <c r="H36" s="32"/>
      <c r="I36" s="107">
        <v>0.15</v>
      </c>
      <c r="J36" s="106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44</v>
      </c>
      <c r="F37" s="106">
        <f>ROUND((SUM(BI125:BI163)),2)</f>
        <v>0</v>
      </c>
      <c r="G37" s="32"/>
      <c r="H37" s="32"/>
      <c r="I37" s="107">
        <v>0</v>
      </c>
      <c r="J37" s="106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6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8"/>
      <c r="D39" s="109" t="s">
        <v>45</v>
      </c>
      <c r="E39" s="60"/>
      <c r="F39" s="60"/>
      <c r="G39" s="110" t="s">
        <v>46</v>
      </c>
      <c r="H39" s="111" t="s">
        <v>47</v>
      </c>
      <c r="I39" s="112"/>
      <c r="J39" s="113">
        <f>SUM(J30:J37)</f>
        <v>0</v>
      </c>
      <c r="K39" s="114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6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I41" s="93"/>
      <c r="L41" s="20"/>
    </row>
    <row r="42" spans="2:12" s="1" customFormat="1" ht="14.45" customHeight="1">
      <c r="B42" s="20"/>
      <c r="I42" s="93"/>
      <c r="L42" s="20"/>
    </row>
    <row r="43" spans="2:12" s="1" customFormat="1" ht="14.45" customHeight="1">
      <c r="B43" s="20"/>
      <c r="I43" s="93"/>
      <c r="L43" s="20"/>
    </row>
    <row r="44" spans="2:12" s="1" customFormat="1" ht="14.45" customHeight="1">
      <c r="B44" s="20"/>
      <c r="I44" s="93"/>
      <c r="L44" s="20"/>
    </row>
    <row r="45" spans="2:12" s="1" customFormat="1" ht="14.45" customHeight="1">
      <c r="B45" s="20"/>
      <c r="I45" s="93"/>
      <c r="L45" s="20"/>
    </row>
    <row r="46" spans="2:12" s="1" customFormat="1" ht="14.45" customHeight="1">
      <c r="B46" s="20"/>
      <c r="I46" s="93"/>
      <c r="L46" s="20"/>
    </row>
    <row r="47" spans="2:12" s="1" customFormat="1" ht="14.45" customHeight="1">
      <c r="B47" s="20"/>
      <c r="I47" s="93"/>
      <c r="L47" s="20"/>
    </row>
    <row r="48" spans="2:12" s="1" customFormat="1" ht="14.45" customHeight="1">
      <c r="B48" s="20"/>
      <c r="I48" s="93"/>
      <c r="L48" s="20"/>
    </row>
    <row r="49" spans="2:12" s="1" customFormat="1" ht="14.45" customHeight="1">
      <c r="B49" s="20"/>
      <c r="I49" s="93"/>
      <c r="L49" s="20"/>
    </row>
    <row r="50" spans="2:12" s="2" customFormat="1" ht="14.45" customHeight="1">
      <c r="B50" s="42"/>
      <c r="D50" s="43" t="s">
        <v>48</v>
      </c>
      <c r="E50" s="44"/>
      <c r="F50" s="44"/>
      <c r="G50" s="43" t="s">
        <v>49</v>
      </c>
      <c r="H50" s="44"/>
      <c r="I50" s="115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50</v>
      </c>
      <c r="E61" s="35"/>
      <c r="F61" s="116" t="s">
        <v>51</v>
      </c>
      <c r="G61" s="45" t="s">
        <v>50</v>
      </c>
      <c r="H61" s="35"/>
      <c r="I61" s="117"/>
      <c r="J61" s="118" t="s">
        <v>51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52</v>
      </c>
      <c r="E65" s="46"/>
      <c r="F65" s="46"/>
      <c r="G65" s="43" t="s">
        <v>53</v>
      </c>
      <c r="H65" s="46"/>
      <c r="I65" s="119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50</v>
      </c>
      <c r="E76" s="35"/>
      <c r="F76" s="116" t="s">
        <v>51</v>
      </c>
      <c r="G76" s="45" t="s">
        <v>50</v>
      </c>
      <c r="H76" s="35"/>
      <c r="I76" s="117"/>
      <c r="J76" s="118" t="s">
        <v>51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20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21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95</v>
      </c>
      <c r="D82" s="32"/>
      <c r="E82" s="32"/>
      <c r="F82" s="32"/>
      <c r="G82" s="32"/>
      <c r="H82" s="32"/>
      <c r="I82" s="96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6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6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9" t="str">
        <f>E7</f>
        <v>MŠ Beruška - terasy</v>
      </c>
      <c r="F85" s="260"/>
      <c r="G85" s="260"/>
      <c r="H85" s="260"/>
      <c r="I85" s="96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93</v>
      </c>
      <c r="D86" s="32"/>
      <c r="E86" s="32"/>
      <c r="F86" s="32"/>
      <c r="G86" s="32"/>
      <c r="H86" s="32"/>
      <c r="I86" s="96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45" t="str">
        <f>E9</f>
        <v>02 - Nová terasa</v>
      </c>
      <c r="F87" s="258"/>
      <c r="G87" s="258"/>
      <c r="H87" s="258"/>
      <c r="I87" s="96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6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>Frýdek-Místek</v>
      </c>
      <c r="G89" s="32"/>
      <c r="H89" s="32"/>
      <c r="I89" s="97" t="s">
        <v>22</v>
      </c>
      <c r="J89" s="55" t="str">
        <f>IF(J12="","",J12)</f>
        <v>9. 3. 2020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6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2" customHeight="1">
      <c r="A91" s="32"/>
      <c r="B91" s="33"/>
      <c r="C91" s="27" t="s">
        <v>24</v>
      </c>
      <c r="D91" s="32"/>
      <c r="E91" s="32"/>
      <c r="F91" s="25" t="str">
        <f>E15</f>
        <v xml:space="preserve"> </v>
      </c>
      <c r="G91" s="32"/>
      <c r="H91" s="32"/>
      <c r="I91" s="97" t="s">
        <v>30</v>
      </c>
      <c r="J91" s="30" t="str">
        <f>E21</f>
        <v>Ing. Dušan Kolek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28</v>
      </c>
      <c r="D92" s="32"/>
      <c r="E92" s="32"/>
      <c r="F92" s="25" t="str">
        <f>IF(E18="","",E18)</f>
        <v>Vyplň údaj</v>
      </c>
      <c r="G92" s="32"/>
      <c r="H92" s="32"/>
      <c r="I92" s="97" t="s">
        <v>33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6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22" t="s">
        <v>96</v>
      </c>
      <c r="D94" s="108"/>
      <c r="E94" s="108"/>
      <c r="F94" s="108"/>
      <c r="G94" s="108"/>
      <c r="H94" s="108"/>
      <c r="I94" s="123"/>
      <c r="J94" s="124" t="s">
        <v>97</v>
      </c>
      <c r="K94" s="108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6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5" t="s">
        <v>98</v>
      </c>
      <c r="D96" s="32"/>
      <c r="E96" s="32"/>
      <c r="F96" s="32"/>
      <c r="G96" s="32"/>
      <c r="H96" s="32"/>
      <c r="I96" s="96"/>
      <c r="J96" s="71">
        <f>J125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99</v>
      </c>
    </row>
    <row r="97" spans="2:12" s="9" customFormat="1" ht="24.95" customHeight="1">
      <c r="B97" s="126"/>
      <c r="D97" s="127" t="s">
        <v>100</v>
      </c>
      <c r="E97" s="128"/>
      <c r="F97" s="128"/>
      <c r="G97" s="128"/>
      <c r="H97" s="128"/>
      <c r="I97" s="129"/>
      <c r="J97" s="130">
        <f>J126</f>
        <v>0</v>
      </c>
      <c r="L97" s="126"/>
    </row>
    <row r="98" spans="2:12" s="10" customFormat="1" ht="19.9" customHeight="1">
      <c r="B98" s="131"/>
      <c r="D98" s="132" t="s">
        <v>101</v>
      </c>
      <c r="E98" s="133"/>
      <c r="F98" s="133"/>
      <c r="G98" s="133"/>
      <c r="H98" s="133"/>
      <c r="I98" s="134"/>
      <c r="J98" s="135">
        <f>J127</f>
        <v>0</v>
      </c>
      <c r="L98" s="131"/>
    </row>
    <row r="99" spans="2:12" s="10" customFormat="1" ht="19.9" customHeight="1">
      <c r="B99" s="131"/>
      <c r="D99" s="132" t="s">
        <v>102</v>
      </c>
      <c r="E99" s="133"/>
      <c r="F99" s="133"/>
      <c r="G99" s="133"/>
      <c r="H99" s="133"/>
      <c r="I99" s="134"/>
      <c r="J99" s="135">
        <f>J133</f>
        <v>0</v>
      </c>
      <c r="L99" s="131"/>
    </row>
    <row r="100" spans="2:12" s="10" customFormat="1" ht="19.9" customHeight="1">
      <c r="B100" s="131"/>
      <c r="D100" s="132" t="s">
        <v>103</v>
      </c>
      <c r="E100" s="133"/>
      <c r="F100" s="133"/>
      <c r="G100" s="133"/>
      <c r="H100" s="133"/>
      <c r="I100" s="134"/>
      <c r="J100" s="135">
        <f>J137</f>
        <v>0</v>
      </c>
      <c r="L100" s="131"/>
    </row>
    <row r="101" spans="2:12" s="10" customFormat="1" ht="19.9" customHeight="1">
      <c r="B101" s="131"/>
      <c r="D101" s="132" t="s">
        <v>104</v>
      </c>
      <c r="E101" s="133"/>
      <c r="F101" s="133"/>
      <c r="G101" s="133"/>
      <c r="H101" s="133"/>
      <c r="I101" s="134"/>
      <c r="J101" s="135">
        <f>J139</f>
        <v>0</v>
      </c>
      <c r="L101" s="131"/>
    </row>
    <row r="102" spans="2:12" s="10" customFormat="1" ht="19.9" customHeight="1">
      <c r="B102" s="131"/>
      <c r="D102" s="132" t="s">
        <v>105</v>
      </c>
      <c r="E102" s="133"/>
      <c r="F102" s="133"/>
      <c r="G102" s="133"/>
      <c r="H102" s="133"/>
      <c r="I102" s="134"/>
      <c r="J102" s="135">
        <f>J148</f>
        <v>0</v>
      </c>
      <c r="L102" s="131"/>
    </row>
    <row r="103" spans="2:12" s="9" customFormat="1" ht="24.95" customHeight="1">
      <c r="B103" s="126"/>
      <c r="D103" s="127" t="s">
        <v>106</v>
      </c>
      <c r="E103" s="128"/>
      <c r="F103" s="128"/>
      <c r="G103" s="128"/>
      <c r="H103" s="128"/>
      <c r="I103" s="129"/>
      <c r="J103" s="130">
        <f>J150</f>
        <v>0</v>
      </c>
      <c r="L103" s="126"/>
    </row>
    <row r="104" spans="2:12" s="10" customFormat="1" ht="19.9" customHeight="1">
      <c r="B104" s="131"/>
      <c r="D104" s="132" t="s">
        <v>107</v>
      </c>
      <c r="E104" s="133"/>
      <c r="F104" s="133"/>
      <c r="G104" s="133"/>
      <c r="H104" s="133"/>
      <c r="I104" s="134"/>
      <c r="J104" s="135">
        <f>J151</f>
        <v>0</v>
      </c>
      <c r="L104" s="131"/>
    </row>
    <row r="105" spans="2:12" s="10" customFormat="1" ht="19.9" customHeight="1">
      <c r="B105" s="131"/>
      <c r="D105" s="132" t="s">
        <v>108</v>
      </c>
      <c r="E105" s="133"/>
      <c r="F105" s="133"/>
      <c r="G105" s="133"/>
      <c r="H105" s="133"/>
      <c r="I105" s="134"/>
      <c r="J105" s="135">
        <f>J154</f>
        <v>0</v>
      </c>
      <c r="L105" s="131"/>
    </row>
    <row r="106" spans="1:31" s="2" customFormat="1" ht="21.75" customHeight="1">
      <c r="A106" s="32"/>
      <c r="B106" s="33"/>
      <c r="C106" s="32"/>
      <c r="D106" s="32"/>
      <c r="E106" s="32"/>
      <c r="F106" s="32"/>
      <c r="G106" s="32"/>
      <c r="H106" s="32"/>
      <c r="I106" s="96"/>
      <c r="J106" s="32"/>
      <c r="K106" s="32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6.95" customHeight="1">
      <c r="A107" s="32"/>
      <c r="B107" s="47"/>
      <c r="C107" s="48"/>
      <c r="D107" s="48"/>
      <c r="E107" s="48"/>
      <c r="F107" s="48"/>
      <c r="G107" s="48"/>
      <c r="H107" s="48"/>
      <c r="I107" s="120"/>
      <c r="J107" s="48"/>
      <c r="K107" s="48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11" spans="1:31" s="2" customFormat="1" ht="6.95" customHeight="1">
      <c r="A111" s="32"/>
      <c r="B111" s="49"/>
      <c r="C111" s="50"/>
      <c r="D111" s="50"/>
      <c r="E111" s="50"/>
      <c r="F111" s="50"/>
      <c r="G111" s="50"/>
      <c r="H111" s="50"/>
      <c r="I111" s="121"/>
      <c r="J111" s="50"/>
      <c r="K111" s="50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24.95" customHeight="1">
      <c r="A112" s="32"/>
      <c r="B112" s="33"/>
      <c r="C112" s="21" t="s">
        <v>109</v>
      </c>
      <c r="D112" s="32"/>
      <c r="E112" s="32"/>
      <c r="F112" s="32"/>
      <c r="G112" s="32"/>
      <c r="H112" s="32"/>
      <c r="I112" s="96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6.95" customHeight="1">
      <c r="A113" s="32"/>
      <c r="B113" s="33"/>
      <c r="C113" s="32"/>
      <c r="D113" s="32"/>
      <c r="E113" s="32"/>
      <c r="F113" s="32"/>
      <c r="G113" s="32"/>
      <c r="H113" s="32"/>
      <c r="I113" s="96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2" customHeight="1">
      <c r="A114" s="32"/>
      <c r="B114" s="33"/>
      <c r="C114" s="27" t="s">
        <v>16</v>
      </c>
      <c r="D114" s="32"/>
      <c r="E114" s="32"/>
      <c r="F114" s="32"/>
      <c r="G114" s="32"/>
      <c r="H114" s="32"/>
      <c r="I114" s="96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6.5" customHeight="1">
      <c r="A115" s="32"/>
      <c r="B115" s="33"/>
      <c r="C115" s="32"/>
      <c r="D115" s="32"/>
      <c r="E115" s="259" t="str">
        <f>E7</f>
        <v>MŠ Beruška - terasy</v>
      </c>
      <c r="F115" s="260"/>
      <c r="G115" s="260"/>
      <c r="H115" s="260"/>
      <c r="I115" s="96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2" customHeight="1">
      <c r="A116" s="32"/>
      <c r="B116" s="33"/>
      <c r="C116" s="27" t="s">
        <v>93</v>
      </c>
      <c r="D116" s="32"/>
      <c r="E116" s="32"/>
      <c r="F116" s="32"/>
      <c r="G116" s="32"/>
      <c r="H116" s="32"/>
      <c r="I116" s="96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6.5" customHeight="1">
      <c r="A117" s="32"/>
      <c r="B117" s="33"/>
      <c r="C117" s="32"/>
      <c r="D117" s="32"/>
      <c r="E117" s="245" t="str">
        <f>E9</f>
        <v>02 - Nová terasa</v>
      </c>
      <c r="F117" s="258"/>
      <c r="G117" s="258"/>
      <c r="H117" s="258"/>
      <c r="I117" s="96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6.95" customHeight="1">
      <c r="A118" s="32"/>
      <c r="B118" s="33"/>
      <c r="C118" s="32"/>
      <c r="D118" s="32"/>
      <c r="E118" s="32"/>
      <c r="F118" s="32"/>
      <c r="G118" s="32"/>
      <c r="H118" s="32"/>
      <c r="I118" s="96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2" customHeight="1">
      <c r="A119" s="32"/>
      <c r="B119" s="33"/>
      <c r="C119" s="27" t="s">
        <v>20</v>
      </c>
      <c r="D119" s="32"/>
      <c r="E119" s="32"/>
      <c r="F119" s="25" t="str">
        <f>F12</f>
        <v>Frýdek-Místek</v>
      </c>
      <c r="G119" s="32"/>
      <c r="H119" s="32"/>
      <c r="I119" s="97" t="s">
        <v>22</v>
      </c>
      <c r="J119" s="55" t="str">
        <f>IF(J12="","",J12)</f>
        <v>9. 3. 2020</v>
      </c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6.95" customHeight="1">
      <c r="A120" s="32"/>
      <c r="B120" s="33"/>
      <c r="C120" s="32"/>
      <c r="D120" s="32"/>
      <c r="E120" s="32"/>
      <c r="F120" s="32"/>
      <c r="G120" s="32"/>
      <c r="H120" s="32"/>
      <c r="I120" s="96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5.2" customHeight="1">
      <c r="A121" s="32"/>
      <c r="B121" s="33"/>
      <c r="C121" s="27" t="s">
        <v>24</v>
      </c>
      <c r="D121" s="32"/>
      <c r="E121" s="32"/>
      <c r="F121" s="25" t="str">
        <f>E15</f>
        <v xml:space="preserve"> </v>
      </c>
      <c r="G121" s="32"/>
      <c r="H121" s="32"/>
      <c r="I121" s="97" t="s">
        <v>30</v>
      </c>
      <c r="J121" s="30" t="str">
        <f>E21</f>
        <v>Ing. Dušan Kolek</v>
      </c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5.2" customHeight="1">
      <c r="A122" s="32"/>
      <c r="B122" s="33"/>
      <c r="C122" s="27" t="s">
        <v>28</v>
      </c>
      <c r="D122" s="32"/>
      <c r="E122" s="32"/>
      <c r="F122" s="25" t="str">
        <f>IF(E18="","",E18)</f>
        <v>Vyplň údaj</v>
      </c>
      <c r="G122" s="32"/>
      <c r="H122" s="32"/>
      <c r="I122" s="97" t="s">
        <v>33</v>
      </c>
      <c r="J122" s="30" t="str">
        <f>E24</f>
        <v xml:space="preserve"> </v>
      </c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0.35" customHeight="1">
      <c r="A123" s="32"/>
      <c r="B123" s="33"/>
      <c r="C123" s="32"/>
      <c r="D123" s="32"/>
      <c r="E123" s="32"/>
      <c r="F123" s="32"/>
      <c r="G123" s="32"/>
      <c r="H123" s="32"/>
      <c r="I123" s="96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11" customFormat="1" ht="29.25" customHeight="1">
      <c r="A124" s="136"/>
      <c r="B124" s="137"/>
      <c r="C124" s="138" t="s">
        <v>110</v>
      </c>
      <c r="D124" s="139" t="s">
        <v>60</v>
      </c>
      <c r="E124" s="139" t="s">
        <v>56</v>
      </c>
      <c r="F124" s="139" t="s">
        <v>57</v>
      </c>
      <c r="G124" s="139" t="s">
        <v>111</v>
      </c>
      <c r="H124" s="139" t="s">
        <v>112</v>
      </c>
      <c r="I124" s="140" t="s">
        <v>113</v>
      </c>
      <c r="J124" s="141" t="s">
        <v>97</v>
      </c>
      <c r="K124" s="142" t="s">
        <v>114</v>
      </c>
      <c r="L124" s="143"/>
      <c r="M124" s="62" t="s">
        <v>1</v>
      </c>
      <c r="N124" s="63" t="s">
        <v>39</v>
      </c>
      <c r="O124" s="63" t="s">
        <v>115</v>
      </c>
      <c r="P124" s="63" t="s">
        <v>116</v>
      </c>
      <c r="Q124" s="63" t="s">
        <v>117</v>
      </c>
      <c r="R124" s="63" t="s">
        <v>118</v>
      </c>
      <c r="S124" s="63" t="s">
        <v>119</v>
      </c>
      <c r="T124" s="64" t="s">
        <v>120</v>
      </c>
      <c r="U124" s="136"/>
      <c r="V124" s="136"/>
      <c r="W124" s="136"/>
      <c r="X124" s="136"/>
      <c r="Y124" s="136"/>
      <c r="Z124" s="136"/>
      <c r="AA124" s="136"/>
      <c r="AB124" s="136"/>
      <c r="AC124" s="136"/>
      <c r="AD124" s="136"/>
      <c r="AE124" s="136"/>
    </row>
    <row r="125" spans="1:63" s="2" customFormat="1" ht="22.9" customHeight="1">
      <c r="A125" s="32"/>
      <c r="B125" s="33"/>
      <c r="C125" s="69" t="s">
        <v>121</v>
      </c>
      <c r="D125" s="32"/>
      <c r="E125" s="32"/>
      <c r="F125" s="32"/>
      <c r="G125" s="32"/>
      <c r="H125" s="32"/>
      <c r="I125" s="96"/>
      <c r="J125" s="144">
        <f>BK125</f>
        <v>0</v>
      </c>
      <c r="K125" s="32"/>
      <c r="L125" s="33"/>
      <c r="M125" s="65"/>
      <c r="N125" s="56"/>
      <c r="O125" s="66"/>
      <c r="P125" s="145">
        <f>P126+P150</f>
        <v>0</v>
      </c>
      <c r="Q125" s="66"/>
      <c r="R125" s="145">
        <f>R126+R150</f>
        <v>1.80545635</v>
      </c>
      <c r="S125" s="66"/>
      <c r="T125" s="146">
        <f>T126+T150</f>
        <v>65.3816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T125" s="17" t="s">
        <v>74</v>
      </c>
      <c r="AU125" s="17" t="s">
        <v>99</v>
      </c>
      <c r="BK125" s="147">
        <f>BK126+BK150</f>
        <v>0</v>
      </c>
    </row>
    <row r="126" spans="2:63" s="12" customFormat="1" ht="25.9" customHeight="1">
      <c r="B126" s="148"/>
      <c r="D126" s="149" t="s">
        <v>74</v>
      </c>
      <c r="E126" s="150" t="s">
        <v>122</v>
      </c>
      <c r="F126" s="150" t="s">
        <v>123</v>
      </c>
      <c r="I126" s="151"/>
      <c r="J126" s="152">
        <f>BK126</f>
        <v>0</v>
      </c>
      <c r="L126" s="148"/>
      <c r="M126" s="153"/>
      <c r="N126" s="154"/>
      <c r="O126" s="154"/>
      <c r="P126" s="155">
        <f>P127+P133+P137+P139+P148</f>
        <v>0</v>
      </c>
      <c r="Q126" s="154"/>
      <c r="R126" s="155">
        <f>R127+R133+R137+R139+R148</f>
        <v>0</v>
      </c>
      <c r="S126" s="154"/>
      <c r="T126" s="156">
        <f>T127+T133+T137+T139+T148</f>
        <v>65.3816</v>
      </c>
      <c r="AR126" s="149" t="s">
        <v>83</v>
      </c>
      <c r="AT126" s="157" t="s">
        <v>74</v>
      </c>
      <c r="AU126" s="157" t="s">
        <v>75</v>
      </c>
      <c r="AY126" s="149" t="s">
        <v>124</v>
      </c>
      <c r="BK126" s="158">
        <f>BK127+BK133+BK137+BK139+BK148</f>
        <v>0</v>
      </c>
    </row>
    <row r="127" spans="2:63" s="12" customFormat="1" ht="22.9" customHeight="1">
      <c r="B127" s="148"/>
      <c r="D127" s="149" t="s">
        <v>74</v>
      </c>
      <c r="E127" s="159" t="s">
        <v>83</v>
      </c>
      <c r="F127" s="159" t="s">
        <v>125</v>
      </c>
      <c r="I127" s="151"/>
      <c r="J127" s="160">
        <f>BK127</f>
        <v>0</v>
      </c>
      <c r="L127" s="148"/>
      <c r="M127" s="153"/>
      <c r="N127" s="154"/>
      <c r="O127" s="154"/>
      <c r="P127" s="155">
        <f>SUM(P128:P132)</f>
        <v>0</v>
      </c>
      <c r="Q127" s="154"/>
      <c r="R127" s="155">
        <f>SUM(R128:R132)</f>
        <v>0</v>
      </c>
      <c r="S127" s="154"/>
      <c r="T127" s="156">
        <f>SUM(T128:T132)</f>
        <v>57.6816</v>
      </c>
      <c r="AR127" s="149" t="s">
        <v>83</v>
      </c>
      <c r="AT127" s="157" t="s">
        <v>74</v>
      </c>
      <c r="AU127" s="157" t="s">
        <v>83</v>
      </c>
      <c r="AY127" s="149" t="s">
        <v>124</v>
      </c>
      <c r="BK127" s="158">
        <f>SUM(BK128:BK132)</f>
        <v>0</v>
      </c>
    </row>
    <row r="128" spans="1:65" s="2" customFormat="1" ht="21.75" customHeight="1">
      <c r="A128" s="32"/>
      <c r="B128" s="161"/>
      <c r="C128" s="162" t="s">
        <v>83</v>
      </c>
      <c r="D128" s="162" t="s">
        <v>126</v>
      </c>
      <c r="E128" s="163" t="s">
        <v>127</v>
      </c>
      <c r="F128" s="164" t="s">
        <v>128</v>
      </c>
      <c r="G128" s="165" t="s">
        <v>129</v>
      </c>
      <c r="H128" s="166">
        <v>73.2</v>
      </c>
      <c r="I128" s="167"/>
      <c r="J128" s="168">
        <f>ROUND(I128*H128,2)</f>
        <v>0</v>
      </c>
      <c r="K128" s="169"/>
      <c r="L128" s="33"/>
      <c r="M128" s="170" t="s">
        <v>1</v>
      </c>
      <c r="N128" s="171" t="s">
        <v>40</v>
      </c>
      <c r="O128" s="58"/>
      <c r="P128" s="172">
        <f>O128*H128</f>
        <v>0</v>
      </c>
      <c r="Q128" s="172">
        <v>0</v>
      </c>
      <c r="R128" s="172">
        <f>Q128*H128</f>
        <v>0</v>
      </c>
      <c r="S128" s="172">
        <v>0.255</v>
      </c>
      <c r="T128" s="173">
        <f>S128*H128</f>
        <v>18.666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74" t="s">
        <v>130</v>
      </c>
      <c r="AT128" s="174" t="s">
        <v>126</v>
      </c>
      <c r="AU128" s="174" t="s">
        <v>85</v>
      </c>
      <c r="AY128" s="17" t="s">
        <v>124</v>
      </c>
      <c r="BE128" s="175">
        <f>IF(N128="základní",J128,0)</f>
        <v>0</v>
      </c>
      <c r="BF128" s="175">
        <f>IF(N128="snížená",J128,0)</f>
        <v>0</v>
      </c>
      <c r="BG128" s="175">
        <f>IF(N128="zákl. přenesená",J128,0)</f>
        <v>0</v>
      </c>
      <c r="BH128" s="175">
        <f>IF(N128="sníž. přenesená",J128,0)</f>
        <v>0</v>
      </c>
      <c r="BI128" s="175">
        <f>IF(N128="nulová",J128,0)</f>
        <v>0</v>
      </c>
      <c r="BJ128" s="17" t="s">
        <v>83</v>
      </c>
      <c r="BK128" s="175">
        <f>ROUND(I128*H128,2)</f>
        <v>0</v>
      </c>
      <c r="BL128" s="17" t="s">
        <v>130</v>
      </c>
      <c r="BM128" s="174" t="s">
        <v>131</v>
      </c>
    </row>
    <row r="129" spans="1:65" s="2" customFormat="1" ht="21.75" customHeight="1">
      <c r="A129" s="32"/>
      <c r="B129" s="161"/>
      <c r="C129" s="162" t="s">
        <v>85</v>
      </c>
      <c r="D129" s="162" t="s">
        <v>126</v>
      </c>
      <c r="E129" s="163" t="s">
        <v>216</v>
      </c>
      <c r="F129" s="164" t="s">
        <v>217</v>
      </c>
      <c r="G129" s="165" t="s">
        <v>129</v>
      </c>
      <c r="H129" s="166">
        <v>73.2</v>
      </c>
      <c r="I129" s="167"/>
      <c r="J129" s="168">
        <f>ROUND(I129*H129,2)</f>
        <v>0</v>
      </c>
      <c r="K129" s="169"/>
      <c r="L129" s="33"/>
      <c r="M129" s="170" t="s">
        <v>1</v>
      </c>
      <c r="N129" s="171" t="s">
        <v>40</v>
      </c>
      <c r="O129" s="58"/>
      <c r="P129" s="172">
        <f>O129*H129</f>
        <v>0</v>
      </c>
      <c r="Q129" s="172">
        <v>0</v>
      </c>
      <c r="R129" s="172">
        <f>Q129*H129</f>
        <v>0</v>
      </c>
      <c r="S129" s="172">
        <v>0.29</v>
      </c>
      <c r="T129" s="173">
        <f>S129*H129</f>
        <v>21.227999999999998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74" t="s">
        <v>130</v>
      </c>
      <c r="AT129" s="174" t="s">
        <v>126</v>
      </c>
      <c r="AU129" s="174" t="s">
        <v>85</v>
      </c>
      <c r="AY129" s="17" t="s">
        <v>124</v>
      </c>
      <c r="BE129" s="175">
        <f>IF(N129="základní",J129,0)</f>
        <v>0</v>
      </c>
      <c r="BF129" s="175">
        <f>IF(N129="snížená",J129,0)</f>
        <v>0</v>
      </c>
      <c r="BG129" s="175">
        <f>IF(N129="zákl. přenesená",J129,0)</f>
        <v>0</v>
      </c>
      <c r="BH129" s="175">
        <f>IF(N129="sníž. přenesená",J129,0)</f>
        <v>0</v>
      </c>
      <c r="BI129" s="175">
        <f>IF(N129="nulová",J129,0)</f>
        <v>0</v>
      </c>
      <c r="BJ129" s="17" t="s">
        <v>83</v>
      </c>
      <c r="BK129" s="175">
        <f>ROUND(I129*H129,2)</f>
        <v>0</v>
      </c>
      <c r="BL129" s="17" t="s">
        <v>130</v>
      </c>
      <c r="BM129" s="174" t="s">
        <v>218</v>
      </c>
    </row>
    <row r="130" spans="1:65" s="2" customFormat="1" ht="21.75" customHeight="1">
      <c r="A130" s="32"/>
      <c r="B130" s="161"/>
      <c r="C130" s="162" t="s">
        <v>139</v>
      </c>
      <c r="D130" s="162" t="s">
        <v>126</v>
      </c>
      <c r="E130" s="163" t="s">
        <v>219</v>
      </c>
      <c r="F130" s="164" t="s">
        <v>220</v>
      </c>
      <c r="G130" s="165" t="s">
        <v>129</v>
      </c>
      <c r="H130" s="166">
        <v>73.2</v>
      </c>
      <c r="I130" s="167"/>
      <c r="J130" s="168">
        <f>ROUND(I130*H130,2)</f>
        <v>0</v>
      </c>
      <c r="K130" s="169"/>
      <c r="L130" s="33"/>
      <c r="M130" s="170" t="s">
        <v>1</v>
      </c>
      <c r="N130" s="171" t="s">
        <v>40</v>
      </c>
      <c r="O130" s="58"/>
      <c r="P130" s="172">
        <f>O130*H130</f>
        <v>0</v>
      </c>
      <c r="Q130" s="172">
        <v>0</v>
      </c>
      <c r="R130" s="172">
        <f>Q130*H130</f>
        <v>0</v>
      </c>
      <c r="S130" s="172">
        <v>0.243</v>
      </c>
      <c r="T130" s="173">
        <f>S130*H130</f>
        <v>17.7876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74" t="s">
        <v>130</v>
      </c>
      <c r="AT130" s="174" t="s">
        <v>126</v>
      </c>
      <c r="AU130" s="174" t="s">
        <v>85</v>
      </c>
      <c r="AY130" s="17" t="s">
        <v>124</v>
      </c>
      <c r="BE130" s="175">
        <f>IF(N130="základní",J130,0)</f>
        <v>0</v>
      </c>
      <c r="BF130" s="175">
        <f>IF(N130="snížená",J130,0)</f>
        <v>0</v>
      </c>
      <c r="BG130" s="175">
        <f>IF(N130="zákl. přenesená",J130,0)</f>
        <v>0</v>
      </c>
      <c r="BH130" s="175">
        <f>IF(N130="sníž. přenesená",J130,0)</f>
        <v>0</v>
      </c>
      <c r="BI130" s="175">
        <f>IF(N130="nulová",J130,0)</f>
        <v>0</v>
      </c>
      <c r="BJ130" s="17" t="s">
        <v>83</v>
      </c>
      <c r="BK130" s="175">
        <f>ROUND(I130*H130,2)</f>
        <v>0</v>
      </c>
      <c r="BL130" s="17" t="s">
        <v>130</v>
      </c>
      <c r="BM130" s="174" t="s">
        <v>221</v>
      </c>
    </row>
    <row r="131" spans="1:65" s="2" customFormat="1" ht="21.75" customHeight="1">
      <c r="A131" s="32"/>
      <c r="B131" s="161"/>
      <c r="C131" s="162" t="s">
        <v>130</v>
      </c>
      <c r="D131" s="162" t="s">
        <v>126</v>
      </c>
      <c r="E131" s="163" t="s">
        <v>222</v>
      </c>
      <c r="F131" s="164" t="s">
        <v>223</v>
      </c>
      <c r="G131" s="165" t="s">
        <v>224</v>
      </c>
      <c r="H131" s="166">
        <v>8.418</v>
      </c>
      <c r="I131" s="167"/>
      <c r="J131" s="168">
        <f>ROUND(I131*H131,2)</f>
        <v>0</v>
      </c>
      <c r="K131" s="169"/>
      <c r="L131" s="33"/>
      <c r="M131" s="170" t="s">
        <v>1</v>
      </c>
      <c r="N131" s="171" t="s">
        <v>40</v>
      </c>
      <c r="O131" s="58"/>
      <c r="P131" s="172">
        <f>O131*H131</f>
        <v>0</v>
      </c>
      <c r="Q131" s="172">
        <v>0</v>
      </c>
      <c r="R131" s="172">
        <f>Q131*H131</f>
        <v>0</v>
      </c>
      <c r="S131" s="172">
        <v>0</v>
      </c>
      <c r="T131" s="173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74" t="s">
        <v>130</v>
      </c>
      <c r="AT131" s="174" t="s">
        <v>126</v>
      </c>
      <c r="AU131" s="174" t="s">
        <v>85</v>
      </c>
      <c r="AY131" s="17" t="s">
        <v>124</v>
      </c>
      <c r="BE131" s="175">
        <f>IF(N131="základní",J131,0)</f>
        <v>0</v>
      </c>
      <c r="BF131" s="175">
        <f>IF(N131="snížená",J131,0)</f>
        <v>0</v>
      </c>
      <c r="BG131" s="175">
        <f>IF(N131="zákl. přenesená",J131,0)</f>
        <v>0</v>
      </c>
      <c r="BH131" s="175">
        <f>IF(N131="sníž. přenesená",J131,0)</f>
        <v>0</v>
      </c>
      <c r="BI131" s="175">
        <f>IF(N131="nulová",J131,0)</f>
        <v>0</v>
      </c>
      <c r="BJ131" s="17" t="s">
        <v>83</v>
      </c>
      <c r="BK131" s="175">
        <f>ROUND(I131*H131,2)</f>
        <v>0</v>
      </c>
      <c r="BL131" s="17" t="s">
        <v>130</v>
      </c>
      <c r="BM131" s="174" t="s">
        <v>225</v>
      </c>
    </row>
    <row r="132" spans="2:51" s="13" customFormat="1" ht="12">
      <c r="B132" s="176"/>
      <c r="D132" s="177" t="s">
        <v>132</v>
      </c>
      <c r="E132" s="184" t="s">
        <v>1</v>
      </c>
      <c r="F132" s="178" t="s">
        <v>226</v>
      </c>
      <c r="H132" s="179">
        <v>8.418</v>
      </c>
      <c r="I132" s="180"/>
      <c r="L132" s="176"/>
      <c r="M132" s="181"/>
      <c r="N132" s="182"/>
      <c r="O132" s="182"/>
      <c r="P132" s="182"/>
      <c r="Q132" s="182"/>
      <c r="R132" s="182"/>
      <c r="S132" s="182"/>
      <c r="T132" s="183"/>
      <c r="AT132" s="184" t="s">
        <v>132</v>
      </c>
      <c r="AU132" s="184" t="s">
        <v>85</v>
      </c>
      <c r="AV132" s="13" t="s">
        <v>85</v>
      </c>
      <c r="AW132" s="13" t="s">
        <v>32</v>
      </c>
      <c r="AX132" s="13" t="s">
        <v>83</v>
      </c>
      <c r="AY132" s="184" t="s">
        <v>124</v>
      </c>
    </row>
    <row r="133" spans="2:63" s="12" customFormat="1" ht="22.9" customHeight="1">
      <c r="B133" s="148"/>
      <c r="D133" s="149" t="s">
        <v>74</v>
      </c>
      <c r="E133" s="159" t="s">
        <v>137</v>
      </c>
      <c r="F133" s="159" t="s">
        <v>138</v>
      </c>
      <c r="I133" s="151"/>
      <c r="J133" s="160">
        <f>BK133</f>
        <v>0</v>
      </c>
      <c r="L133" s="148"/>
      <c r="M133" s="153"/>
      <c r="N133" s="154"/>
      <c r="O133" s="154"/>
      <c r="P133" s="155">
        <f>SUM(P134:P136)</f>
        <v>0</v>
      </c>
      <c r="Q133" s="154"/>
      <c r="R133" s="155">
        <f>SUM(R134:R136)</f>
        <v>0</v>
      </c>
      <c r="S133" s="154"/>
      <c r="T133" s="156">
        <f>SUM(T134:T136)</f>
        <v>0</v>
      </c>
      <c r="AR133" s="149" t="s">
        <v>83</v>
      </c>
      <c r="AT133" s="157" t="s">
        <v>74</v>
      </c>
      <c r="AU133" s="157" t="s">
        <v>83</v>
      </c>
      <c r="AY133" s="149" t="s">
        <v>124</v>
      </c>
      <c r="BK133" s="158">
        <f>SUM(BK134:BK136)</f>
        <v>0</v>
      </c>
    </row>
    <row r="134" spans="1:65" s="2" customFormat="1" ht="16.5" customHeight="1">
      <c r="A134" s="32"/>
      <c r="B134" s="161"/>
      <c r="C134" s="162" t="s">
        <v>137</v>
      </c>
      <c r="D134" s="162" t="s">
        <v>126</v>
      </c>
      <c r="E134" s="163" t="s">
        <v>227</v>
      </c>
      <c r="F134" s="164" t="s">
        <v>228</v>
      </c>
      <c r="G134" s="165" t="s">
        <v>129</v>
      </c>
      <c r="H134" s="166">
        <v>73.2</v>
      </c>
      <c r="I134" s="167"/>
      <c r="J134" s="168">
        <f>ROUND(I134*H134,2)</f>
        <v>0</v>
      </c>
      <c r="K134" s="169"/>
      <c r="L134" s="33"/>
      <c r="M134" s="170" t="s">
        <v>1</v>
      </c>
      <c r="N134" s="171" t="s">
        <v>40</v>
      </c>
      <c r="O134" s="58"/>
      <c r="P134" s="172">
        <f>O134*H134</f>
        <v>0</v>
      </c>
      <c r="Q134" s="172">
        <v>0</v>
      </c>
      <c r="R134" s="172">
        <f>Q134*H134</f>
        <v>0</v>
      </c>
      <c r="S134" s="172">
        <v>0</v>
      </c>
      <c r="T134" s="173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74" t="s">
        <v>130</v>
      </c>
      <c r="AT134" s="174" t="s">
        <v>126</v>
      </c>
      <c r="AU134" s="174" t="s">
        <v>85</v>
      </c>
      <c r="AY134" s="17" t="s">
        <v>124</v>
      </c>
      <c r="BE134" s="175">
        <f>IF(N134="základní",J134,0)</f>
        <v>0</v>
      </c>
      <c r="BF134" s="175">
        <f>IF(N134="snížená",J134,0)</f>
        <v>0</v>
      </c>
      <c r="BG134" s="175">
        <f>IF(N134="zákl. přenesená",J134,0)</f>
        <v>0</v>
      </c>
      <c r="BH134" s="175">
        <f>IF(N134="sníž. přenesená",J134,0)</f>
        <v>0</v>
      </c>
      <c r="BI134" s="175">
        <f>IF(N134="nulová",J134,0)</f>
        <v>0</v>
      </c>
      <c r="BJ134" s="17" t="s">
        <v>83</v>
      </c>
      <c r="BK134" s="175">
        <f>ROUND(I134*H134,2)</f>
        <v>0</v>
      </c>
      <c r="BL134" s="17" t="s">
        <v>130</v>
      </c>
      <c r="BM134" s="174" t="s">
        <v>229</v>
      </c>
    </row>
    <row r="135" spans="1:65" s="2" customFormat="1" ht="21.75" customHeight="1">
      <c r="A135" s="32"/>
      <c r="B135" s="161"/>
      <c r="C135" s="162" t="s">
        <v>151</v>
      </c>
      <c r="D135" s="162" t="s">
        <v>126</v>
      </c>
      <c r="E135" s="163" t="s">
        <v>230</v>
      </c>
      <c r="F135" s="164" t="s">
        <v>231</v>
      </c>
      <c r="G135" s="165" t="s">
        <v>129</v>
      </c>
      <c r="H135" s="166">
        <v>73.2</v>
      </c>
      <c r="I135" s="167"/>
      <c r="J135" s="168">
        <f>ROUND(I135*H135,2)</f>
        <v>0</v>
      </c>
      <c r="K135" s="169"/>
      <c r="L135" s="33"/>
      <c r="M135" s="170" t="s">
        <v>1</v>
      </c>
      <c r="N135" s="171" t="s">
        <v>40</v>
      </c>
      <c r="O135" s="58"/>
      <c r="P135" s="172">
        <f>O135*H135</f>
        <v>0</v>
      </c>
      <c r="Q135" s="172">
        <v>0</v>
      </c>
      <c r="R135" s="172">
        <f>Q135*H135</f>
        <v>0</v>
      </c>
      <c r="S135" s="172">
        <v>0</v>
      </c>
      <c r="T135" s="173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74" t="s">
        <v>130</v>
      </c>
      <c r="AT135" s="174" t="s">
        <v>126</v>
      </c>
      <c r="AU135" s="174" t="s">
        <v>85</v>
      </c>
      <c r="AY135" s="17" t="s">
        <v>124</v>
      </c>
      <c r="BE135" s="175">
        <f>IF(N135="základní",J135,0)</f>
        <v>0</v>
      </c>
      <c r="BF135" s="175">
        <f>IF(N135="snížená",J135,0)</f>
        <v>0</v>
      </c>
      <c r="BG135" s="175">
        <f>IF(N135="zákl. přenesená",J135,0)</f>
        <v>0</v>
      </c>
      <c r="BH135" s="175">
        <f>IF(N135="sníž. přenesená",J135,0)</f>
        <v>0</v>
      </c>
      <c r="BI135" s="175">
        <f>IF(N135="nulová",J135,0)</f>
        <v>0</v>
      </c>
      <c r="BJ135" s="17" t="s">
        <v>83</v>
      </c>
      <c r="BK135" s="175">
        <f>ROUND(I135*H135,2)</f>
        <v>0</v>
      </c>
      <c r="BL135" s="17" t="s">
        <v>130</v>
      </c>
      <c r="BM135" s="174" t="s">
        <v>232</v>
      </c>
    </row>
    <row r="136" spans="1:65" s="2" customFormat="1" ht="16.5" customHeight="1">
      <c r="A136" s="32"/>
      <c r="B136" s="161"/>
      <c r="C136" s="162" t="s">
        <v>157</v>
      </c>
      <c r="D136" s="162" t="s">
        <v>126</v>
      </c>
      <c r="E136" s="163" t="s">
        <v>143</v>
      </c>
      <c r="F136" s="164" t="s">
        <v>144</v>
      </c>
      <c r="G136" s="165" t="s">
        <v>129</v>
      </c>
      <c r="H136" s="166">
        <v>73.2</v>
      </c>
      <c r="I136" s="167"/>
      <c r="J136" s="168">
        <f>ROUND(I136*H136,2)</f>
        <v>0</v>
      </c>
      <c r="K136" s="169"/>
      <c r="L136" s="33"/>
      <c r="M136" s="170" t="s">
        <v>1</v>
      </c>
      <c r="N136" s="171" t="s">
        <v>40</v>
      </c>
      <c r="O136" s="58"/>
      <c r="P136" s="172">
        <f>O136*H136</f>
        <v>0</v>
      </c>
      <c r="Q136" s="172">
        <v>0</v>
      </c>
      <c r="R136" s="172">
        <f>Q136*H136</f>
        <v>0</v>
      </c>
      <c r="S136" s="172">
        <v>0</v>
      </c>
      <c r="T136" s="173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74" t="s">
        <v>130</v>
      </c>
      <c r="AT136" s="174" t="s">
        <v>126</v>
      </c>
      <c r="AU136" s="174" t="s">
        <v>85</v>
      </c>
      <c r="AY136" s="17" t="s">
        <v>124</v>
      </c>
      <c r="BE136" s="175">
        <f>IF(N136="základní",J136,0)</f>
        <v>0</v>
      </c>
      <c r="BF136" s="175">
        <f>IF(N136="snížená",J136,0)</f>
        <v>0</v>
      </c>
      <c r="BG136" s="175">
        <f>IF(N136="zákl. přenesená",J136,0)</f>
        <v>0</v>
      </c>
      <c r="BH136" s="175">
        <f>IF(N136="sníž. přenesená",J136,0)</f>
        <v>0</v>
      </c>
      <c r="BI136" s="175">
        <f>IF(N136="nulová",J136,0)</f>
        <v>0</v>
      </c>
      <c r="BJ136" s="17" t="s">
        <v>83</v>
      </c>
      <c r="BK136" s="175">
        <f>ROUND(I136*H136,2)</f>
        <v>0</v>
      </c>
      <c r="BL136" s="17" t="s">
        <v>130</v>
      </c>
      <c r="BM136" s="174" t="s">
        <v>233</v>
      </c>
    </row>
    <row r="137" spans="2:63" s="12" customFormat="1" ht="22.9" customHeight="1">
      <c r="B137" s="148"/>
      <c r="D137" s="149" t="s">
        <v>74</v>
      </c>
      <c r="E137" s="159" t="s">
        <v>149</v>
      </c>
      <c r="F137" s="159" t="s">
        <v>150</v>
      </c>
      <c r="I137" s="151"/>
      <c r="J137" s="160">
        <f>BK137</f>
        <v>0</v>
      </c>
      <c r="L137" s="148"/>
      <c r="M137" s="153"/>
      <c r="N137" s="154"/>
      <c r="O137" s="154"/>
      <c r="P137" s="155">
        <f>P138</f>
        <v>0</v>
      </c>
      <c r="Q137" s="154"/>
      <c r="R137" s="155">
        <f>R138</f>
        <v>0</v>
      </c>
      <c r="S137" s="154"/>
      <c r="T137" s="156">
        <f>T138</f>
        <v>7.7</v>
      </c>
      <c r="AR137" s="149" t="s">
        <v>83</v>
      </c>
      <c r="AT137" s="157" t="s">
        <v>74</v>
      </c>
      <c r="AU137" s="157" t="s">
        <v>83</v>
      </c>
      <c r="AY137" s="149" t="s">
        <v>124</v>
      </c>
      <c r="BK137" s="158">
        <f>BK138</f>
        <v>0</v>
      </c>
    </row>
    <row r="138" spans="1:65" s="2" customFormat="1" ht="16.5" customHeight="1">
      <c r="A138" s="32"/>
      <c r="B138" s="161"/>
      <c r="C138" s="162" t="s">
        <v>164</v>
      </c>
      <c r="D138" s="162" t="s">
        <v>126</v>
      </c>
      <c r="E138" s="163" t="s">
        <v>234</v>
      </c>
      <c r="F138" s="164" t="s">
        <v>235</v>
      </c>
      <c r="G138" s="165" t="s">
        <v>224</v>
      </c>
      <c r="H138" s="166">
        <v>3.85</v>
      </c>
      <c r="I138" s="167"/>
      <c r="J138" s="168">
        <f>ROUND(I138*H138,2)</f>
        <v>0</v>
      </c>
      <c r="K138" s="169"/>
      <c r="L138" s="33"/>
      <c r="M138" s="170" t="s">
        <v>1</v>
      </c>
      <c r="N138" s="171" t="s">
        <v>40</v>
      </c>
      <c r="O138" s="58"/>
      <c r="P138" s="172">
        <f>O138*H138</f>
        <v>0</v>
      </c>
      <c r="Q138" s="172">
        <v>0</v>
      </c>
      <c r="R138" s="172">
        <f>Q138*H138</f>
        <v>0</v>
      </c>
      <c r="S138" s="172">
        <v>2</v>
      </c>
      <c r="T138" s="173">
        <f>S138*H138</f>
        <v>7.7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74" t="s">
        <v>130</v>
      </c>
      <c r="AT138" s="174" t="s">
        <v>126</v>
      </c>
      <c r="AU138" s="174" t="s">
        <v>85</v>
      </c>
      <c r="AY138" s="17" t="s">
        <v>124</v>
      </c>
      <c r="BE138" s="175">
        <f>IF(N138="základní",J138,0)</f>
        <v>0</v>
      </c>
      <c r="BF138" s="175">
        <f>IF(N138="snížená",J138,0)</f>
        <v>0</v>
      </c>
      <c r="BG138" s="175">
        <f>IF(N138="zákl. přenesená",J138,0)</f>
        <v>0</v>
      </c>
      <c r="BH138" s="175">
        <f>IF(N138="sníž. přenesená",J138,0)</f>
        <v>0</v>
      </c>
      <c r="BI138" s="175">
        <f>IF(N138="nulová",J138,0)</f>
        <v>0</v>
      </c>
      <c r="BJ138" s="17" t="s">
        <v>83</v>
      </c>
      <c r="BK138" s="175">
        <f>ROUND(I138*H138,2)</f>
        <v>0</v>
      </c>
      <c r="BL138" s="17" t="s">
        <v>130</v>
      </c>
      <c r="BM138" s="174" t="s">
        <v>236</v>
      </c>
    </row>
    <row r="139" spans="2:63" s="12" customFormat="1" ht="22.9" customHeight="1">
      <c r="B139" s="148"/>
      <c r="D139" s="149" t="s">
        <v>74</v>
      </c>
      <c r="E139" s="159" t="s">
        <v>155</v>
      </c>
      <c r="F139" s="159" t="s">
        <v>156</v>
      </c>
      <c r="I139" s="151"/>
      <c r="J139" s="160">
        <f>BK139</f>
        <v>0</v>
      </c>
      <c r="L139" s="148"/>
      <c r="M139" s="153"/>
      <c r="N139" s="154"/>
      <c r="O139" s="154"/>
      <c r="P139" s="155">
        <f>SUM(P140:P147)</f>
        <v>0</v>
      </c>
      <c r="Q139" s="154"/>
      <c r="R139" s="155">
        <f>SUM(R140:R147)</f>
        <v>0</v>
      </c>
      <c r="S139" s="154"/>
      <c r="T139" s="156">
        <f>SUM(T140:T147)</f>
        <v>0</v>
      </c>
      <c r="AR139" s="149" t="s">
        <v>83</v>
      </c>
      <c r="AT139" s="157" t="s">
        <v>74</v>
      </c>
      <c r="AU139" s="157" t="s">
        <v>83</v>
      </c>
      <c r="AY139" s="149" t="s">
        <v>124</v>
      </c>
      <c r="BK139" s="158">
        <f>SUM(BK140:BK147)</f>
        <v>0</v>
      </c>
    </row>
    <row r="140" spans="1:65" s="2" customFormat="1" ht="21.75" customHeight="1">
      <c r="A140" s="32"/>
      <c r="B140" s="161"/>
      <c r="C140" s="162" t="s">
        <v>149</v>
      </c>
      <c r="D140" s="162" t="s">
        <v>126</v>
      </c>
      <c r="E140" s="163" t="s">
        <v>237</v>
      </c>
      <c r="F140" s="164" t="s">
        <v>238</v>
      </c>
      <c r="G140" s="165" t="s">
        <v>160</v>
      </c>
      <c r="H140" s="166">
        <v>46.716</v>
      </c>
      <c r="I140" s="167"/>
      <c r="J140" s="168">
        <f>ROUND(I140*H140,2)</f>
        <v>0</v>
      </c>
      <c r="K140" s="169"/>
      <c r="L140" s="33"/>
      <c r="M140" s="170" t="s">
        <v>1</v>
      </c>
      <c r="N140" s="171" t="s">
        <v>40</v>
      </c>
      <c r="O140" s="58"/>
      <c r="P140" s="172">
        <f>O140*H140</f>
        <v>0</v>
      </c>
      <c r="Q140" s="172">
        <v>0</v>
      </c>
      <c r="R140" s="172">
        <f>Q140*H140</f>
        <v>0</v>
      </c>
      <c r="S140" s="172">
        <v>0</v>
      </c>
      <c r="T140" s="173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74" t="s">
        <v>130</v>
      </c>
      <c r="AT140" s="174" t="s">
        <v>126</v>
      </c>
      <c r="AU140" s="174" t="s">
        <v>85</v>
      </c>
      <c r="AY140" s="17" t="s">
        <v>124</v>
      </c>
      <c r="BE140" s="175">
        <f>IF(N140="základní",J140,0)</f>
        <v>0</v>
      </c>
      <c r="BF140" s="175">
        <f>IF(N140="snížená",J140,0)</f>
        <v>0</v>
      </c>
      <c r="BG140" s="175">
        <f>IF(N140="zákl. přenesená",J140,0)</f>
        <v>0</v>
      </c>
      <c r="BH140" s="175">
        <f>IF(N140="sníž. přenesená",J140,0)</f>
        <v>0</v>
      </c>
      <c r="BI140" s="175">
        <f>IF(N140="nulová",J140,0)</f>
        <v>0</v>
      </c>
      <c r="BJ140" s="17" t="s">
        <v>83</v>
      </c>
      <c r="BK140" s="175">
        <f>ROUND(I140*H140,2)</f>
        <v>0</v>
      </c>
      <c r="BL140" s="17" t="s">
        <v>130</v>
      </c>
      <c r="BM140" s="174" t="s">
        <v>239</v>
      </c>
    </row>
    <row r="141" spans="2:51" s="13" customFormat="1" ht="12">
      <c r="B141" s="176"/>
      <c r="D141" s="177" t="s">
        <v>132</v>
      </c>
      <c r="E141" s="184" t="s">
        <v>1</v>
      </c>
      <c r="F141" s="178" t="s">
        <v>240</v>
      </c>
      <c r="H141" s="179">
        <v>46.716</v>
      </c>
      <c r="I141" s="180"/>
      <c r="L141" s="176"/>
      <c r="M141" s="181"/>
      <c r="N141" s="182"/>
      <c r="O141" s="182"/>
      <c r="P141" s="182"/>
      <c r="Q141" s="182"/>
      <c r="R141" s="182"/>
      <c r="S141" s="182"/>
      <c r="T141" s="183"/>
      <c r="AT141" s="184" t="s">
        <v>132</v>
      </c>
      <c r="AU141" s="184" t="s">
        <v>85</v>
      </c>
      <c r="AV141" s="13" t="s">
        <v>85</v>
      </c>
      <c r="AW141" s="13" t="s">
        <v>32</v>
      </c>
      <c r="AX141" s="13" t="s">
        <v>83</v>
      </c>
      <c r="AY141" s="184" t="s">
        <v>124</v>
      </c>
    </row>
    <row r="142" spans="1:65" s="2" customFormat="1" ht="21.75" customHeight="1">
      <c r="A142" s="32"/>
      <c r="B142" s="161"/>
      <c r="C142" s="162" t="s">
        <v>179</v>
      </c>
      <c r="D142" s="162" t="s">
        <v>126</v>
      </c>
      <c r="E142" s="163" t="s">
        <v>241</v>
      </c>
      <c r="F142" s="164" t="s">
        <v>242</v>
      </c>
      <c r="G142" s="165" t="s">
        <v>160</v>
      </c>
      <c r="H142" s="166">
        <v>18.666</v>
      </c>
      <c r="I142" s="167"/>
      <c r="J142" s="168">
        <f>ROUND(I142*H142,2)</f>
        <v>0</v>
      </c>
      <c r="K142" s="169"/>
      <c r="L142" s="33"/>
      <c r="M142" s="170" t="s">
        <v>1</v>
      </c>
      <c r="N142" s="171" t="s">
        <v>40</v>
      </c>
      <c r="O142" s="58"/>
      <c r="P142" s="172">
        <f>O142*H142</f>
        <v>0</v>
      </c>
      <c r="Q142" s="172">
        <v>0</v>
      </c>
      <c r="R142" s="172">
        <f>Q142*H142</f>
        <v>0</v>
      </c>
      <c r="S142" s="172">
        <v>0</v>
      </c>
      <c r="T142" s="173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74" t="s">
        <v>130</v>
      </c>
      <c r="AT142" s="174" t="s">
        <v>126</v>
      </c>
      <c r="AU142" s="174" t="s">
        <v>85</v>
      </c>
      <c r="AY142" s="17" t="s">
        <v>124</v>
      </c>
      <c r="BE142" s="175">
        <f>IF(N142="základní",J142,0)</f>
        <v>0</v>
      </c>
      <c r="BF142" s="175">
        <f>IF(N142="snížená",J142,0)</f>
        <v>0</v>
      </c>
      <c r="BG142" s="175">
        <f>IF(N142="zákl. přenesená",J142,0)</f>
        <v>0</v>
      </c>
      <c r="BH142" s="175">
        <f>IF(N142="sníž. přenesená",J142,0)</f>
        <v>0</v>
      </c>
      <c r="BI142" s="175">
        <f>IF(N142="nulová",J142,0)</f>
        <v>0</v>
      </c>
      <c r="BJ142" s="17" t="s">
        <v>83</v>
      </c>
      <c r="BK142" s="175">
        <f>ROUND(I142*H142,2)</f>
        <v>0</v>
      </c>
      <c r="BL142" s="17" t="s">
        <v>130</v>
      </c>
      <c r="BM142" s="174" t="s">
        <v>243</v>
      </c>
    </row>
    <row r="143" spans="1:65" s="2" customFormat="1" ht="16.5" customHeight="1">
      <c r="A143" s="32"/>
      <c r="B143" s="161"/>
      <c r="C143" s="162" t="s">
        <v>183</v>
      </c>
      <c r="D143" s="162" t="s">
        <v>126</v>
      </c>
      <c r="E143" s="163" t="s">
        <v>244</v>
      </c>
      <c r="F143" s="164" t="s">
        <v>245</v>
      </c>
      <c r="G143" s="165" t="s">
        <v>160</v>
      </c>
      <c r="H143" s="166">
        <v>46.716</v>
      </c>
      <c r="I143" s="167"/>
      <c r="J143" s="168">
        <f>ROUND(I143*H143,2)</f>
        <v>0</v>
      </c>
      <c r="K143" s="169"/>
      <c r="L143" s="33"/>
      <c r="M143" s="170" t="s">
        <v>1</v>
      </c>
      <c r="N143" s="171" t="s">
        <v>40</v>
      </c>
      <c r="O143" s="58"/>
      <c r="P143" s="172">
        <f>O143*H143</f>
        <v>0</v>
      </c>
      <c r="Q143" s="172">
        <v>0</v>
      </c>
      <c r="R143" s="172">
        <f>Q143*H143</f>
        <v>0</v>
      </c>
      <c r="S143" s="172">
        <v>0</v>
      </c>
      <c r="T143" s="173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74" t="s">
        <v>130</v>
      </c>
      <c r="AT143" s="174" t="s">
        <v>126</v>
      </c>
      <c r="AU143" s="174" t="s">
        <v>85</v>
      </c>
      <c r="AY143" s="17" t="s">
        <v>124</v>
      </c>
      <c r="BE143" s="175">
        <f>IF(N143="základní",J143,0)</f>
        <v>0</v>
      </c>
      <c r="BF143" s="175">
        <f>IF(N143="snížená",J143,0)</f>
        <v>0</v>
      </c>
      <c r="BG143" s="175">
        <f>IF(N143="zákl. přenesená",J143,0)</f>
        <v>0</v>
      </c>
      <c r="BH143" s="175">
        <f>IF(N143="sníž. přenesená",J143,0)</f>
        <v>0</v>
      </c>
      <c r="BI143" s="175">
        <f>IF(N143="nulová",J143,0)</f>
        <v>0</v>
      </c>
      <c r="BJ143" s="17" t="s">
        <v>83</v>
      </c>
      <c r="BK143" s="175">
        <f>ROUND(I143*H143,2)</f>
        <v>0</v>
      </c>
      <c r="BL143" s="17" t="s">
        <v>130</v>
      </c>
      <c r="BM143" s="174" t="s">
        <v>246</v>
      </c>
    </row>
    <row r="144" spans="1:65" s="2" customFormat="1" ht="21.75" customHeight="1">
      <c r="A144" s="32"/>
      <c r="B144" s="161"/>
      <c r="C144" s="162" t="s">
        <v>191</v>
      </c>
      <c r="D144" s="162" t="s">
        <v>126</v>
      </c>
      <c r="E144" s="163" t="s">
        <v>247</v>
      </c>
      <c r="F144" s="164" t="s">
        <v>248</v>
      </c>
      <c r="G144" s="165" t="s">
        <v>160</v>
      </c>
      <c r="H144" s="166">
        <v>654.024</v>
      </c>
      <c r="I144" s="167"/>
      <c r="J144" s="168">
        <f>ROUND(I144*H144,2)</f>
        <v>0</v>
      </c>
      <c r="K144" s="169"/>
      <c r="L144" s="33"/>
      <c r="M144" s="170" t="s">
        <v>1</v>
      </c>
      <c r="N144" s="171" t="s">
        <v>40</v>
      </c>
      <c r="O144" s="58"/>
      <c r="P144" s="172">
        <f>O144*H144</f>
        <v>0</v>
      </c>
      <c r="Q144" s="172">
        <v>0</v>
      </c>
      <c r="R144" s="172">
        <f>Q144*H144</f>
        <v>0</v>
      </c>
      <c r="S144" s="172">
        <v>0</v>
      </c>
      <c r="T144" s="173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74" t="s">
        <v>130</v>
      </c>
      <c r="AT144" s="174" t="s">
        <v>126</v>
      </c>
      <c r="AU144" s="174" t="s">
        <v>85</v>
      </c>
      <c r="AY144" s="17" t="s">
        <v>124</v>
      </c>
      <c r="BE144" s="175">
        <f>IF(N144="základní",J144,0)</f>
        <v>0</v>
      </c>
      <c r="BF144" s="175">
        <f>IF(N144="snížená",J144,0)</f>
        <v>0</v>
      </c>
      <c r="BG144" s="175">
        <f>IF(N144="zákl. přenesená",J144,0)</f>
        <v>0</v>
      </c>
      <c r="BH144" s="175">
        <f>IF(N144="sníž. přenesená",J144,0)</f>
        <v>0</v>
      </c>
      <c r="BI144" s="175">
        <f>IF(N144="nulová",J144,0)</f>
        <v>0</v>
      </c>
      <c r="BJ144" s="17" t="s">
        <v>83</v>
      </c>
      <c r="BK144" s="175">
        <f>ROUND(I144*H144,2)</f>
        <v>0</v>
      </c>
      <c r="BL144" s="17" t="s">
        <v>130</v>
      </c>
      <c r="BM144" s="174" t="s">
        <v>249</v>
      </c>
    </row>
    <row r="145" spans="2:51" s="13" customFormat="1" ht="12">
      <c r="B145" s="176"/>
      <c r="D145" s="177" t="s">
        <v>132</v>
      </c>
      <c r="F145" s="178" t="s">
        <v>250</v>
      </c>
      <c r="H145" s="179">
        <v>654.024</v>
      </c>
      <c r="I145" s="180"/>
      <c r="L145" s="176"/>
      <c r="M145" s="181"/>
      <c r="N145" s="182"/>
      <c r="O145" s="182"/>
      <c r="P145" s="182"/>
      <c r="Q145" s="182"/>
      <c r="R145" s="182"/>
      <c r="S145" s="182"/>
      <c r="T145" s="183"/>
      <c r="AT145" s="184" t="s">
        <v>132</v>
      </c>
      <c r="AU145" s="184" t="s">
        <v>85</v>
      </c>
      <c r="AV145" s="13" t="s">
        <v>85</v>
      </c>
      <c r="AW145" s="13" t="s">
        <v>3</v>
      </c>
      <c r="AX145" s="13" t="s">
        <v>83</v>
      </c>
      <c r="AY145" s="184" t="s">
        <v>124</v>
      </c>
    </row>
    <row r="146" spans="1:65" s="2" customFormat="1" ht="21.75" customHeight="1">
      <c r="A146" s="32"/>
      <c r="B146" s="161"/>
      <c r="C146" s="162" t="s">
        <v>195</v>
      </c>
      <c r="D146" s="162" t="s">
        <v>126</v>
      </c>
      <c r="E146" s="163" t="s">
        <v>251</v>
      </c>
      <c r="F146" s="164" t="s">
        <v>252</v>
      </c>
      <c r="G146" s="165" t="s">
        <v>160</v>
      </c>
      <c r="H146" s="166">
        <v>46.716</v>
      </c>
      <c r="I146" s="167"/>
      <c r="J146" s="168">
        <f>ROUND(I146*H146,2)</f>
        <v>0</v>
      </c>
      <c r="K146" s="169"/>
      <c r="L146" s="33"/>
      <c r="M146" s="170" t="s">
        <v>1</v>
      </c>
      <c r="N146" s="171" t="s">
        <v>40</v>
      </c>
      <c r="O146" s="58"/>
      <c r="P146" s="172">
        <f>O146*H146</f>
        <v>0</v>
      </c>
      <c r="Q146" s="172">
        <v>0</v>
      </c>
      <c r="R146" s="172">
        <f>Q146*H146</f>
        <v>0</v>
      </c>
      <c r="S146" s="172">
        <v>0</v>
      </c>
      <c r="T146" s="173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74" t="s">
        <v>130</v>
      </c>
      <c r="AT146" s="174" t="s">
        <v>126</v>
      </c>
      <c r="AU146" s="174" t="s">
        <v>85</v>
      </c>
      <c r="AY146" s="17" t="s">
        <v>124</v>
      </c>
      <c r="BE146" s="175">
        <f>IF(N146="základní",J146,0)</f>
        <v>0</v>
      </c>
      <c r="BF146" s="175">
        <f>IF(N146="snížená",J146,0)</f>
        <v>0</v>
      </c>
      <c r="BG146" s="175">
        <f>IF(N146="zákl. přenesená",J146,0)</f>
        <v>0</v>
      </c>
      <c r="BH146" s="175">
        <f>IF(N146="sníž. přenesená",J146,0)</f>
        <v>0</v>
      </c>
      <c r="BI146" s="175">
        <f>IF(N146="nulová",J146,0)</f>
        <v>0</v>
      </c>
      <c r="BJ146" s="17" t="s">
        <v>83</v>
      </c>
      <c r="BK146" s="175">
        <f>ROUND(I146*H146,2)</f>
        <v>0</v>
      </c>
      <c r="BL146" s="17" t="s">
        <v>130</v>
      </c>
      <c r="BM146" s="174" t="s">
        <v>253</v>
      </c>
    </row>
    <row r="147" spans="1:65" s="2" customFormat="1" ht="21.75" customHeight="1">
      <c r="A147" s="32"/>
      <c r="B147" s="161"/>
      <c r="C147" s="162" t="s">
        <v>200</v>
      </c>
      <c r="D147" s="162" t="s">
        <v>126</v>
      </c>
      <c r="E147" s="163" t="s">
        <v>254</v>
      </c>
      <c r="F147" s="164" t="s">
        <v>255</v>
      </c>
      <c r="G147" s="165" t="s">
        <v>160</v>
      </c>
      <c r="H147" s="166">
        <v>46.716</v>
      </c>
      <c r="I147" s="167"/>
      <c r="J147" s="168">
        <f>ROUND(I147*H147,2)</f>
        <v>0</v>
      </c>
      <c r="K147" s="169"/>
      <c r="L147" s="33"/>
      <c r="M147" s="170" t="s">
        <v>1</v>
      </c>
      <c r="N147" s="171" t="s">
        <v>40</v>
      </c>
      <c r="O147" s="58"/>
      <c r="P147" s="172">
        <f>O147*H147</f>
        <v>0</v>
      </c>
      <c r="Q147" s="172">
        <v>0</v>
      </c>
      <c r="R147" s="172">
        <f>Q147*H147</f>
        <v>0</v>
      </c>
      <c r="S147" s="172">
        <v>0</v>
      </c>
      <c r="T147" s="173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74" t="s">
        <v>130</v>
      </c>
      <c r="AT147" s="174" t="s">
        <v>126</v>
      </c>
      <c r="AU147" s="174" t="s">
        <v>85</v>
      </c>
      <c r="AY147" s="17" t="s">
        <v>124</v>
      </c>
      <c r="BE147" s="175">
        <f>IF(N147="základní",J147,0)</f>
        <v>0</v>
      </c>
      <c r="BF147" s="175">
        <f>IF(N147="snížená",J147,0)</f>
        <v>0</v>
      </c>
      <c r="BG147" s="175">
        <f>IF(N147="zákl. přenesená",J147,0)</f>
        <v>0</v>
      </c>
      <c r="BH147" s="175">
        <f>IF(N147="sníž. přenesená",J147,0)</f>
        <v>0</v>
      </c>
      <c r="BI147" s="175">
        <f>IF(N147="nulová",J147,0)</f>
        <v>0</v>
      </c>
      <c r="BJ147" s="17" t="s">
        <v>83</v>
      </c>
      <c r="BK147" s="175">
        <f>ROUND(I147*H147,2)</f>
        <v>0</v>
      </c>
      <c r="BL147" s="17" t="s">
        <v>130</v>
      </c>
      <c r="BM147" s="174" t="s">
        <v>256</v>
      </c>
    </row>
    <row r="148" spans="2:63" s="12" customFormat="1" ht="22.9" customHeight="1">
      <c r="B148" s="148"/>
      <c r="D148" s="149" t="s">
        <v>74</v>
      </c>
      <c r="E148" s="159" t="s">
        <v>162</v>
      </c>
      <c r="F148" s="159" t="s">
        <v>163</v>
      </c>
      <c r="I148" s="151"/>
      <c r="J148" s="160">
        <f>BK148</f>
        <v>0</v>
      </c>
      <c r="L148" s="148"/>
      <c r="M148" s="153"/>
      <c r="N148" s="154"/>
      <c r="O148" s="154"/>
      <c r="P148" s="155">
        <f>P149</f>
        <v>0</v>
      </c>
      <c r="Q148" s="154"/>
      <c r="R148" s="155">
        <f>R149</f>
        <v>0</v>
      </c>
      <c r="S148" s="154"/>
      <c r="T148" s="156">
        <f>T149</f>
        <v>0</v>
      </c>
      <c r="AR148" s="149" t="s">
        <v>83</v>
      </c>
      <c r="AT148" s="157" t="s">
        <v>74</v>
      </c>
      <c r="AU148" s="157" t="s">
        <v>83</v>
      </c>
      <c r="AY148" s="149" t="s">
        <v>124</v>
      </c>
      <c r="BK148" s="158">
        <f>BK149</f>
        <v>0</v>
      </c>
    </row>
    <row r="149" spans="1:65" s="2" customFormat="1" ht="21.75" customHeight="1">
      <c r="A149" s="32"/>
      <c r="B149" s="161"/>
      <c r="C149" s="162" t="s">
        <v>8</v>
      </c>
      <c r="D149" s="162" t="s">
        <v>126</v>
      </c>
      <c r="E149" s="163" t="s">
        <v>257</v>
      </c>
      <c r="F149" s="164" t="s">
        <v>258</v>
      </c>
      <c r="G149" s="165" t="s">
        <v>160</v>
      </c>
      <c r="H149" s="166">
        <v>0</v>
      </c>
      <c r="I149" s="167"/>
      <c r="J149" s="168">
        <f>ROUND(I149*H149,2)</f>
        <v>0</v>
      </c>
      <c r="K149" s="169"/>
      <c r="L149" s="33"/>
      <c r="M149" s="170" t="s">
        <v>1</v>
      </c>
      <c r="N149" s="171" t="s">
        <v>40</v>
      </c>
      <c r="O149" s="58"/>
      <c r="P149" s="172">
        <f>O149*H149</f>
        <v>0</v>
      </c>
      <c r="Q149" s="172">
        <v>0</v>
      </c>
      <c r="R149" s="172">
        <f>Q149*H149</f>
        <v>0</v>
      </c>
      <c r="S149" s="172">
        <v>0</v>
      </c>
      <c r="T149" s="173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74" t="s">
        <v>130</v>
      </c>
      <c r="AT149" s="174" t="s">
        <v>126</v>
      </c>
      <c r="AU149" s="174" t="s">
        <v>85</v>
      </c>
      <c r="AY149" s="17" t="s">
        <v>124</v>
      </c>
      <c r="BE149" s="175">
        <f>IF(N149="základní",J149,0)</f>
        <v>0</v>
      </c>
      <c r="BF149" s="175">
        <f>IF(N149="snížená",J149,0)</f>
        <v>0</v>
      </c>
      <c r="BG149" s="175">
        <f>IF(N149="zákl. přenesená",J149,0)</f>
        <v>0</v>
      </c>
      <c r="BH149" s="175">
        <f>IF(N149="sníž. přenesená",J149,0)</f>
        <v>0</v>
      </c>
      <c r="BI149" s="175">
        <f>IF(N149="nulová",J149,0)</f>
        <v>0</v>
      </c>
      <c r="BJ149" s="17" t="s">
        <v>83</v>
      </c>
      <c r="BK149" s="175">
        <f>ROUND(I149*H149,2)</f>
        <v>0</v>
      </c>
      <c r="BL149" s="17" t="s">
        <v>130</v>
      </c>
      <c r="BM149" s="174" t="s">
        <v>259</v>
      </c>
    </row>
    <row r="150" spans="2:63" s="12" customFormat="1" ht="25.9" customHeight="1">
      <c r="B150" s="148"/>
      <c r="D150" s="149" t="s">
        <v>74</v>
      </c>
      <c r="E150" s="150" t="s">
        <v>168</v>
      </c>
      <c r="F150" s="150" t="s">
        <v>169</v>
      </c>
      <c r="I150" s="151"/>
      <c r="J150" s="152">
        <f>BK150</f>
        <v>0</v>
      </c>
      <c r="L150" s="148"/>
      <c r="M150" s="153"/>
      <c r="N150" s="154"/>
      <c r="O150" s="154"/>
      <c r="P150" s="155">
        <f>P151+P154</f>
        <v>0</v>
      </c>
      <c r="Q150" s="154"/>
      <c r="R150" s="155">
        <f>R151+R154</f>
        <v>1.80545635</v>
      </c>
      <c r="S150" s="154"/>
      <c r="T150" s="156">
        <f>T151+T154</f>
        <v>0</v>
      </c>
      <c r="AR150" s="149" t="s">
        <v>85</v>
      </c>
      <c r="AT150" s="157" t="s">
        <v>74</v>
      </c>
      <c r="AU150" s="157" t="s">
        <v>75</v>
      </c>
      <c r="AY150" s="149" t="s">
        <v>124</v>
      </c>
      <c r="BK150" s="158">
        <f>BK151+BK154</f>
        <v>0</v>
      </c>
    </row>
    <row r="151" spans="2:63" s="12" customFormat="1" ht="22.9" customHeight="1">
      <c r="B151" s="148"/>
      <c r="D151" s="149" t="s">
        <v>74</v>
      </c>
      <c r="E151" s="159" t="s">
        <v>170</v>
      </c>
      <c r="F151" s="159" t="s">
        <v>171</v>
      </c>
      <c r="I151" s="151"/>
      <c r="J151" s="160">
        <f>BK151</f>
        <v>0</v>
      </c>
      <c r="L151" s="148"/>
      <c r="M151" s="153"/>
      <c r="N151" s="154"/>
      <c r="O151" s="154"/>
      <c r="P151" s="155">
        <f>SUM(P152:P153)</f>
        <v>0</v>
      </c>
      <c r="Q151" s="154"/>
      <c r="R151" s="155">
        <f>SUM(R152:R153)</f>
        <v>0.002</v>
      </c>
      <c r="S151" s="154"/>
      <c r="T151" s="156">
        <f>SUM(T152:T153)</f>
        <v>0</v>
      </c>
      <c r="AR151" s="149" t="s">
        <v>85</v>
      </c>
      <c r="AT151" s="157" t="s">
        <v>74</v>
      </c>
      <c r="AU151" s="157" t="s">
        <v>83</v>
      </c>
      <c r="AY151" s="149" t="s">
        <v>124</v>
      </c>
      <c r="BK151" s="158">
        <f>SUM(BK152:BK153)</f>
        <v>0</v>
      </c>
    </row>
    <row r="152" spans="1:65" s="2" customFormat="1" ht="21.75" customHeight="1">
      <c r="A152" s="32"/>
      <c r="B152" s="161"/>
      <c r="C152" s="162" t="s">
        <v>174</v>
      </c>
      <c r="D152" s="162" t="s">
        <v>126</v>
      </c>
      <c r="E152" s="163" t="s">
        <v>172</v>
      </c>
      <c r="F152" s="164" t="s">
        <v>173</v>
      </c>
      <c r="G152" s="165" t="s">
        <v>129</v>
      </c>
      <c r="H152" s="166">
        <v>5</v>
      </c>
      <c r="I152" s="167"/>
      <c r="J152" s="168">
        <f>ROUND(I152*H152,2)</f>
        <v>0</v>
      </c>
      <c r="K152" s="169"/>
      <c r="L152" s="33"/>
      <c r="M152" s="170" t="s">
        <v>1</v>
      </c>
      <c r="N152" s="171" t="s">
        <v>40</v>
      </c>
      <c r="O152" s="58"/>
      <c r="P152" s="172">
        <f>O152*H152</f>
        <v>0</v>
      </c>
      <c r="Q152" s="172">
        <v>0.0004</v>
      </c>
      <c r="R152" s="172">
        <f>Q152*H152</f>
        <v>0.002</v>
      </c>
      <c r="S152" s="172">
        <v>0</v>
      </c>
      <c r="T152" s="173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74" t="s">
        <v>174</v>
      </c>
      <c r="AT152" s="174" t="s">
        <v>126</v>
      </c>
      <c r="AU152" s="174" t="s">
        <v>85</v>
      </c>
      <c r="AY152" s="17" t="s">
        <v>124</v>
      </c>
      <c r="BE152" s="175">
        <f>IF(N152="základní",J152,0)</f>
        <v>0</v>
      </c>
      <c r="BF152" s="175">
        <f>IF(N152="snížená",J152,0)</f>
        <v>0</v>
      </c>
      <c r="BG152" s="175">
        <f>IF(N152="zákl. přenesená",J152,0)</f>
        <v>0</v>
      </c>
      <c r="BH152" s="175">
        <f>IF(N152="sníž. přenesená",J152,0)</f>
        <v>0</v>
      </c>
      <c r="BI152" s="175">
        <f>IF(N152="nulová",J152,0)</f>
        <v>0</v>
      </c>
      <c r="BJ152" s="17" t="s">
        <v>83</v>
      </c>
      <c r="BK152" s="175">
        <f>ROUND(I152*H152,2)</f>
        <v>0</v>
      </c>
      <c r="BL152" s="17" t="s">
        <v>174</v>
      </c>
      <c r="BM152" s="174" t="s">
        <v>260</v>
      </c>
    </row>
    <row r="153" spans="2:51" s="13" customFormat="1" ht="12">
      <c r="B153" s="176"/>
      <c r="D153" s="177" t="s">
        <v>132</v>
      </c>
      <c r="E153" s="184" t="s">
        <v>1</v>
      </c>
      <c r="F153" s="178" t="s">
        <v>261</v>
      </c>
      <c r="H153" s="179">
        <v>5</v>
      </c>
      <c r="I153" s="180"/>
      <c r="L153" s="176"/>
      <c r="M153" s="181"/>
      <c r="N153" s="182"/>
      <c r="O153" s="182"/>
      <c r="P153" s="182"/>
      <c r="Q153" s="182"/>
      <c r="R153" s="182"/>
      <c r="S153" s="182"/>
      <c r="T153" s="183"/>
      <c r="AT153" s="184" t="s">
        <v>132</v>
      </c>
      <c r="AU153" s="184" t="s">
        <v>85</v>
      </c>
      <c r="AV153" s="13" t="s">
        <v>85</v>
      </c>
      <c r="AW153" s="13" t="s">
        <v>32</v>
      </c>
      <c r="AX153" s="13" t="s">
        <v>83</v>
      </c>
      <c r="AY153" s="184" t="s">
        <v>124</v>
      </c>
    </row>
    <row r="154" spans="2:63" s="12" customFormat="1" ht="22.9" customHeight="1">
      <c r="B154" s="148"/>
      <c r="D154" s="149" t="s">
        <v>74</v>
      </c>
      <c r="E154" s="159" t="s">
        <v>177</v>
      </c>
      <c r="F154" s="159" t="s">
        <v>178</v>
      </c>
      <c r="I154" s="151"/>
      <c r="J154" s="160">
        <f>BK154</f>
        <v>0</v>
      </c>
      <c r="L154" s="148"/>
      <c r="M154" s="153"/>
      <c r="N154" s="154"/>
      <c r="O154" s="154"/>
      <c r="P154" s="155">
        <f>SUM(P155:P163)</f>
        <v>0</v>
      </c>
      <c r="Q154" s="154"/>
      <c r="R154" s="155">
        <f>SUM(R155:R163)</f>
        <v>1.80345635</v>
      </c>
      <c r="S154" s="154"/>
      <c r="T154" s="156">
        <f>SUM(T155:T163)</f>
        <v>0</v>
      </c>
      <c r="AR154" s="149" t="s">
        <v>85</v>
      </c>
      <c r="AT154" s="157" t="s">
        <v>74</v>
      </c>
      <c r="AU154" s="157" t="s">
        <v>83</v>
      </c>
      <c r="AY154" s="149" t="s">
        <v>124</v>
      </c>
      <c r="BK154" s="158">
        <f>SUM(BK155:BK163)</f>
        <v>0</v>
      </c>
    </row>
    <row r="155" spans="1:65" s="2" customFormat="1" ht="21.75" customHeight="1">
      <c r="A155" s="32"/>
      <c r="B155" s="161"/>
      <c r="C155" s="162" t="s">
        <v>211</v>
      </c>
      <c r="D155" s="162" t="s">
        <v>126</v>
      </c>
      <c r="E155" s="163" t="s">
        <v>180</v>
      </c>
      <c r="F155" s="164" t="s">
        <v>181</v>
      </c>
      <c r="G155" s="165" t="s">
        <v>129</v>
      </c>
      <c r="H155" s="166">
        <v>173.4</v>
      </c>
      <c r="I155" s="167"/>
      <c r="J155" s="168">
        <f>ROUND(I155*H155,2)</f>
        <v>0</v>
      </c>
      <c r="K155" s="169"/>
      <c r="L155" s="33"/>
      <c r="M155" s="170" t="s">
        <v>1</v>
      </c>
      <c r="N155" s="171" t="s">
        <v>40</v>
      </c>
      <c r="O155" s="58"/>
      <c r="P155" s="172">
        <f>O155*H155</f>
        <v>0</v>
      </c>
      <c r="Q155" s="172">
        <v>0</v>
      </c>
      <c r="R155" s="172">
        <f>Q155*H155</f>
        <v>0</v>
      </c>
      <c r="S155" s="172">
        <v>0</v>
      </c>
      <c r="T155" s="173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74" t="s">
        <v>174</v>
      </c>
      <c r="AT155" s="174" t="s">
        <v>126</v>
      </c>
      <c r="AU155" s="174" t="s">
        <v>85</v>
      </c>
      <c r="AY155" s="17" t="s">
        <v>124</v>
      </c>
      <c r="BE155" s="175">
        <f>IF(N155="základní",J155,0)</f>
        <v>0</v>
      </c>
      <c r="BF155" s="175">
        <f>IF(N155="snížená",J155,0)</f>
        <v>0</v>
      </c>
      <c r="BG155" s="175">
        <f>IF(N155="zákl. přenesená",J155,0)</f>
        <v>0</v>
      </c>
      <c r="BH155" s="175">
        <f>IF(N155="sníž. přenesená",J155,0)</f>
        <v>0</v>
      </c>
      <c r="BI155" s="175">
        <f>IF(N155="nulová",J155,0)</f>
        <v>0</v>
      </c>
      <c r="BJ155" s="17" t="s">
        <v>83</v>
      </c>
      <c r="BK155" s="175">
        <f>ROUND(I155*H155,2)</f>
        <v>0</v>
      </c>
      <c r="BL155" s="17" t="s">
        <v>174</v>
      </c>
      <c r="BM155" s="174" t="s">
        <v>262</v>
      </c>
    </row>
    <row r="156" spans="1:65" s="2" customFormat="1" ht="21.75" customHeight="1">
      <c r="A156" s="32"/>
      <c r="B156" s="161"/>
      <c r="C156" s="185" t="s">
        <v>263</v>
      </c>
      <c r="D156" s="185" t="s">
        <v>184</v>
      </c>
      <c r="E156" s="186" t="s">
        <v>185</v>
      </c>
      <c r="F156" s="187" t="s">
        <v>186</v>
      </c>
      <c r="G156" s="188" t="s">
        <v>187</v>
      </c>
      <c r="H156" s="189">
        <v>212</v>
      </c>
      <c r="I156" s="190"/>
      <c r="J156" s="191">
        <f>ROUND(I156*H156,2)</f>
        <v>0</v>
      </c>
      <c r="K156" s="192"/>
      <c r="L156" s="193"/>
      <c r="M156" s="194" t="s">
        <v>1</v>
      </c>
      <c r="N156" s="195" t="s">
        <v>40</v>
      </c>
      <c r="O156" s="58"/>
      <c r="P156" s="172">
        <f>O156*H156</f>
        <v>0</v>
      </c>
      <c r="Q156" s="172">
        <v>0.0008</v>
      </c>
      <c r="R156" s="172">
        <f>Q156*H156</f>
        <v>0.1696</v>
      </c>
      <c r="S156" s="172">
        <v>0</v>
      </c>
      <c r="T156" s="173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74" t="s">
        <v>188</v>
      </c>
      <c r="AT156" s="174" t="s">
        <v>184</v>
      </c>
      <c r="AU156" s="174" t="s">
        <v>85</v>
      </c>
      <c r="AY156" s="17" t="s">
        <v>124</v>
      </c>
      <c r="BE156" s="175">
        <f>IF(N156="základní",J156,0)</f>
        <v>0</v>
      </c>
      <c r="BF156" s="175">
        <f>IF(N156="snížená",J156,0)</f>
        <v>0</v>
      </c>
      <c r="BG156" s="175">
        <f>IF(N156="zákl. přenesená",J156,0)</f>
        <v>0</v>
      </c>
      <c r="BH156" s="175">
        <f>IF(N156="sníž. přenesená",J156,0)</f>
        <v>0</v>
      </c>
      <c r="BI156" s="175">
        <f>IF(N156="nulová",J156,0)</f>
        <v>0</v>
      </c>
      <c r="BJ156" s="17" t="s">
        <v>83</v>
      </c>
      <c r="BK156" s="175">
        <f>ROUND(I156*H156,2)</f>
        <v>0</v>
      </c>
      <c r="BL156" s="17" t="s">
        <v>174</v>
      </c>
      <c r="BM156" s="174" t="s">
        <v>189</v>
      </c>
    </row>
    <row r="157" spans="2:51" s="13" customFormat="1" ht="12">
      <c r="B157" s="176"/>
      <c r="D157" s="177" t="s">
        <v>132</v>
      </c>
      <c r="F157" s="178" t="s">
        <v>264</v>
      </c>
      <c r="H157" s="179">
        <v>212</v>
      </c>
      <c r="I157" s="180"/>
      <c r="L157" s="176"/>
      <c r="M157" s="181"/>
      <c r="N157" s="182"/>
      <c r="O157" s="182"/>
      <c r="P157" s="182"/>
      <c r="Q157" s="182"/>
      <c r="R157" s="182"/>
      <c r="S157" s="182"/>
      <c r="T157" s="183"/>
      <c r="AT157" s="184" t="s">
        <v>132</v>
      </c>
      <c r="AU157" s="184" t="s">
        <v>85</v>
      </c>
      <c r="AV157" s="13" t="s">
        <v>85</v>
      </c>
      <c r="AW157" s="13" t="s">
        <v>3</v>
      </c>
      <c r="AX157" s="13" t="s">
        <v>83</v>
      </c>
      <c r="AY157" s="184" t="s">
        <v>124</v>
      </c>
    </row>
    <row r="158" spans="1:65" s="2" customFormat="1" ht="21.75" customHeight="1">
      <c r="A158" s="32"/>
      <c r="B158" s="161"/>
      <c r="C158" s="162" t="s">
        <v>265</v>
      </c>
      <c r="D158" s="162" t="s">
        <v>126</v>
      </c>
      <c r="E158" s="163" t="s">
        <v>192</v>
      </c>
      <c r="F158" s="164" t="s">
        <v>193</v>
      </c>
      <c r="G158" s="165" t="s">
        <v>129</v>
      </c>
      <c r="H158" s="166">
        <v>73.2</v>
      </c>
      <c r="I158" s="167"/>
      <c r="J158" s="168">
        <f>ROUND(I158*H158,2)</f>
        <v>0</v>
      </c>
      <c r="K158" s="169"/>
      <c r="L158" s="33"/>
      <c r="M158" s="170" t="s">
        <v>1</v>
      </c>
      <c r="N158" s="171" t="s">
        <v>40</v>
      </c>
      <c r="O158" s="58"/>
      <c r="P158" s="172">
        <f>O158*H158</f>
        <v>0</v>
      </c>
      <c r="Q158" s="172">
        <v>0.00046</v>
      </c>
      <c r="R158" s="172">
        <f>Q158*H158</f>
        <v>0.033672</v>
      </c>
      <c r="S158" s="172">
        <v>0</v>
      </c>
      <c r="T158" s="173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74" t="s">
        <v>174</v>
      </c>
      <c r="AT158" s="174" t="s">
        <v>126</v>
      </c>
      <c r="AU158" s="174" t="s">
        <v>85</v>
      </c>
      <c r="AY158" s="17" t="s">
        <v>124</v>
      </c>
      <c r="BE158" s="175">
        <f>IF(N158="základní",J158,0)</f>
        <v>0</v>
      </c>
      <c r="BF158" s="175">
        <f>IF(N158="snížená",J158,0)</f>
        <v>0</v>
      </c>
      <c r="BG158" s="175">
        <f>IF(N158="zákl. přenesená",J158,0)</f>
        <v>0</v>
      </c>
      <c r="BH158" s="175">
        <f>IF(N158="sníž. přenesená",J158,0)</f>
        <v>0</v>
      </c>
      <c r="BI158" s="175">
        <f>IF(N158="nulová",J158,0)</f>
        <v>0</v>
      </c>
      <c r="BJ158" s="17" t="s">
        <v>83</v>
      </c>
      <c r="BK158" s="175">
        <f>ROUND(I158*H158,2)</f>
        <v>0</v>
      </c>
      <c r="BL158" s="17" t="s">
        <v>174</v>
      </c>
      <c r="BM158" s="174" t="s">
        <v>194</v>
      </c>
    </row>
    <row r="159" spans="1:65" s="2" customFormat="1" ht="16.5" customHeight="1">
      <c r="A159" s="32"/>
      <c r="B159" s="161"/>
      <c r="C159" s="185" t="s">
        <v>266</v>
      </c>
      <c r="D159" s="185" t="s">
        <v>184</v>
      </c>
      <c r="E159" s="186" t="s">
        <v>196</v>
      </c>
      <c r="F159" s="187" t="s">
        <v>197</v>
      </c>
      <c r="G159" s="188" t="s">
        <v>187</v>
      </c>
      <c r="H159" s="189">
        <v>521.997</v>
      </c>
      <c r="I159" s="190"/>
      <c r="J159" s="191">
        <f>ROUND(I159*H159,2)</f>
        <v>0</v>
      </c>
      <c r="K159" s="192"/>
      <c r="L159" s="193"/>
      <c r="M159" s="194" t="s">
        <v>1</v>
      </c>
      <c r="N159" s="195" t="s">
        <v>40</v>
      </c>
      <c r="O159" s="58"/>
      <c r="P159" s="172">
        <f>O159*H159</f>
        <v>0</v>
      </c>
      <c r="Q159" s="172">
        <v>0.00295</v>
      </c>
      <c r="R159" s="172">
        <f>Q159*H159</f>
        <v>1.5398911499999999</v>
      </c>
      <c r="S159" s="172">
        <v>0</v>
      </c>
      <c r="T159" s="173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74" t="s">
        <v>188</v>
      </c>
      <c r="AT159" s="174" t="s">
        <v>184</v>
      </c>
      <c r="AU159" s="174" t="s">
        <v>85</v>
      </c>
      <c r="AY159" s="17" t="s">
        <v>124</v>
      </c>
      <c r="BE159" s="175">
        <f>IF(N159="základní",J159,0)</f>
        <v>0</v>
      </c>
      <c r="BF159" s="175">
        <f>IF(N159="snížená",J159,0)</f>
        <v>0</v>
      </c>
      <c r="BG159" s="175">
        <f>IF(N159="zákl. přenesená",J159,0)</f>
        <v>0</v>
      </c>
      <c r="BH159" s="175">
        <f>IF(N159="sníž. přenesená",J159,0)</f>
        <v>0</v>
      </c>
      <c r="BI159" s="175">
        <f>IF(N159="nulová",J159,0)</f>
        <v>0</v>
      </c>
      <c r="BJ159" s="17" t="s">
        <v>83</v>
      </c>
      <c r="BK159" s="175">
        <f>ROUND(I159*H159,2)</f>
        <v>0</v>
      </c>
      <c r="BL159" s="17" t="s">
        <v>174</v>
      </c>
      <c r="BM159" s="174" t="s">
        <v>198</v>
      </c>
    </row>
    <row r="160" spans="2:51" s="13" customFormat="1" ht="12">
      <c r="B160" s="176"/>
      <c r="D160" s="177" t="s">
        <v>132</v>
      </c>
      <c r="F160" s="178" t="s">
        <v>267</v>
      </c>
      <c r="H160" s="179">
        <v>521.997</v>
      </c>
      <c r="I160" s="180"/>
      <c r="L160" s="176"/>
      <c r="M160" s="181"/>
      <c r="N160" s="182"/>
      <c r="O160" s="182"/>
      <c r="P160" s="182"/>
      <c r="Q160" s="182"/>
      <c r="R160" s="182"/>
      <c r="S160" s="182"/>
      <c r="T160" s="183"/>
      <c r="AT160" s="184" t="s">
        <v>132</v>
      </c>
      <c r="AU160" s="184" t="s">
        <v>85</v>
      </c>
      <c r="AV160" s="13" t="s">
        <v>85</v>
      </c>
      <c r="AW160" s="13" t="s">
        <v>3</v>
      </c>
      <c r="AX160" s="13" t="s">
        <v>83</v>
      </c>
      <c r="AY160" s="184" t="s">
        <v>124</v>
      </c>
    </row>
    <row r="161" spans="1:65" s="2" customFormat="1" ht="16.5" customHeight="1">
      <c r="A161" s="32"/>
      <c r="B161" s="161"/>
      <c r="C161" s="162" t="s">
        <v>7</v>
      </c>
      <c r="D161" s="162" t="s">
        <v>126</v>
      </c>
      <c r="E161" s="163" t="s">
        <v>201</v>
      </c>
      <c r="F161" s="164" t="s">
        <v>202</v>
      </c>
      <c r="G161" s="165" t="s">
        <v>187</v>
      </c>
      <c r="H161" s="166">
        <v>54.812</v>
      </c>
      <c r="I161" s="167"/>
      <c r="J161" s="168">
        <f>ROUND(I161*H161,2)</f>
        <v>0</v>
      </c>
      <c r="K161" s="169"/>
      <c r="L161" s="33"/>
      <c r="M161" s="170" t="s">
        <v>1</v>
      </c>
      <c r="N161" s="171" t="s">
        <v>40</v>
      </c>
      <c r="O161" s="58"/>
      <c r="P161" s="172">
        <f>O161*H161</f>
        <v>0</v>
      </c>
      <c r="Q161" s="172">
        <v>0.0011</v>
      </c>
      <c r="R161" s="172">
        <f>Q161*H161</f>
        <v>0.0602932</v>
      </c>
      <c r="S161" s="172">
        <v>0</v>
      </c>
      <c r="T161" s="173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74" t="s">
        <v>174</v>
      </c>
      <c r="AT161" s="174" t="s">
        <v>126</v>
      </c>
      <c r="AU161" s="174" t="s">
        <v>85</v>
      </c>
      <c r="AY161" s="17" t="s">
        <v>124</v>
      </c>
      <c r="BE161" s="175">
        <f>IF(N161="základní",J161,0)</f>
        <v>0</v>
      </c>
      <c r="BF161" s="175">
        <f>IF(N161="snížená",J161,0)</f>
        <v>0</v>
      </c>
      <c r="BG161" s="175">
        <f>IF(N161="zákl. přenesená",J161,0)</f>
        <v>0</v>
      </c>
      <c r="BH161" s="175">
        <f>IF(N161="sníž. přenesená",J161,0)</f>
        <v>0</v>
      </c>
      <c r="BI161" s="175">
        <f>IF(N161="nulová",J161,0)</f>
        <v>0</v>
      </c>
      <c r="BJ161" s="17" t="s">
        <v>83</v>
      </c>
      <c r="BK161" s="175">
        <f>ROUND(I161*H161,2)</f>
        <v>0</v>
      </c>
      <c r="BL161" s="17" t="s">
        <v>174</v>
      </c>
      <c r="BM161" s="174" t="s">
        <v>203</v>
      </c>
    </row>
    <row r="162" spans="2:51" s="13" customFormat="1" ht="12">
      <c r="B162" s="176"/>
      <c r="D162" s="177" t="s">
        <v>132</v>
      </c>
      <c r="E162" s="184" t="s">
        <v>1</v>
      </c>
      <c r="F162" s="178" t="s">
        <v>268</v>
      </c>
      <c r="H162" s="179">
        <v>54.812</v>
      </c>
      <c r="I162" s="180"/>
      <c r="L162" s="176"/>
      <c r="M162" s="181"/>
      <c r="N162" s="182"/>
      <c r="O162" s="182"/>
      <c r="P162" s="182"/>
      <c r="Q162" s="182"/>
      <c r="R162" s="182"/>
      <c r="S162" s="182"/>
      <c r="T162" s="183"/>
      <c r="AT162" s="184" t="s">
        <v>132</v>
      </c>
      <c r="AU162" s="184" t="s">
        <v>85</v>
      </c>
      <c r="AV162" s="13" t="s">
        <v>85</v>
      </c>
      <c r="AW162" s="13" t="s">
        <v>32</v>
      </c>
      <c r="AX162" s="13" t="s">
        <v>83</v>
      </c>
      <c r="AY162" s="184" t="s">
        <v>124</v>
      </c>
    </row>
    <row r="163" spans="1:65" s="2" customFormat="1" ht="21.75" customHeight="1">
      <c r="A163" s="32"/>
      <c r="B163" s="161"/>
      <c r="C163" s="162" t="s">
        <v>269</v>
      </c>
      <c r="D163" s="162" t="s">
        <v>126</v>
      </c>
      <c r="E163" s="163" t="s">
        <v>212</v>
      </c>
      <c r="F163" s="164" t="s">
        <v>213</v>
      </c>
      <c r="G163" s="165" t="s">
        <v>160</v>
      </c>
      <c r="H163" s="166">
        <v>1.803</v>
      </c>
      <c r="I163" s="167"/>
      <c r="J163" s="168">
        <f>ROUND(I163*H163,2)</f>
        <v>0</v>
      </c>
      <c r="K163" s="169"/>
      <c r="L163" s="33"/>
      <c r="M163" s="196" t="s">
        <v>1</v>
      </c>
      <c r="N163" s="197" t="s">
        <v>40</v>
      </c>
      <c r="O163" s="198"/>
      <c r="P163" s="199">
        <f>O163*H163</f>
        <v>0</v>
      </c>
      <c r="Q163" s="199">
        <v>0</v>
      </c>
      <c r="R163" s="199">
        <f>Q163*H163</f>
        <v>0</v>
      </c>
      <c r="S163" s="199">
        <v>0</v>
      </c>
      <c r="T163" s="200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74" t="s">
        <v>174</v>
      </c>
      <c r="AT163" s="174" t="s">
        <v>126</v>
      </c>
      <c r="AU163" s="174" t="s">
        <v>85</v>
      </c>
      <c r="AY163" s="17" t="s">
        <v>124</v>
      </c>
      <c r="BE163" s="175">
        <f>IF(N163="základní",J163,0)</f>
        <v>0</v>
      </c>
      <c r="BF163" s="175">
        <f>IF(N163="snížená",J163,0)</f>
        <v>0</v>
      </c>
      <c r="BG163" s="175">
        <f>IF(N163="zákl. přenesená",J163,0)</f>
        <v>0</v>
      </c>
      <c r="BH163" s="175">
        <f>IF(N163="sníž. přenesená",J163,0)</f>
        <v>0</v>
      </c>
      <c r="BI163" s="175">
        <f>IF(N163="nulová",J163,0)</f>
        <v>0</v>
      </c>
      <c r="BJ163" s="17" t="s">
        <v>83</v>
      </c>
      <c r="BK163" s="175">
        <f>ROUND(I163*H163,2)</f>
        <v>0</v>
      </c>
      <c r="BL163" s="17" t="s">
        <v>174</v>
      </c>
      <c r="BM163" s="174" t="s">
        <v>214</v>
      </c>
    </row>
    <row r="164" spans="1:31" s="2" customFormat="1" ht="6.95" customHeight="1">
      <c r="A164" s="32"/>
      <c r="B164" s="47"/>
      <c r="C164" s="48"/>
      <c r="D164" s="48"/>
      <c r="E164" s="48"/>
      <c r="F164" s="48"/>
      <c r="G164" s="48"/>
      <c r="H164" s="48"/>
      <c r="I164" s="120"/>
      <c r="J164" s="48"/>
      <c r="K164" s="48"/>
      <c r="L164" s="33"/>
      <c r="M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</row>
  </sheetData>
  <autoFilter ref="C124:K163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4"/>
  <sheetViews>
    <sheetView showGridLines="0" workbookViewId="0" topLeftCell="A115">
      <selection activeCell="I116" sqref="I116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3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3"/>
      <c r="L2" s="244" t="s">
        <v>5</v>
      </c>
      <c r="M2" s="226"/>
      <c r="N2" s="226"/>
      <c r="O2" s="226"/>
      <c r="P2" s="226"/>
      <c r="Q2" s="226"/>
      <c r="R2" s="226"/>
      <c r="S2" s="226"/>
      <c r="T2" s="226"/>
      <c r="U2" s="226"/>
      <c r="V2" s="226"/>
      <c r="AT2" s="17" t="s">
        <v>91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4"/>
      <c r="J3" s="19"/>
      <c r="K3" s="19"/>
      <c r="L3" s="20"/>
      <c r="AT3" s="17" t="s">
        <v>85</v>
      </c>
    </row>
    <row r="4" spans="2:46" s="1" customFormat="1" ht="24.95" customHeight="1">
      <c r="B4" s="20"/>
      <c r="D4" s="21" t="s">
        <v>92</v>
      </c>
      <c r="I4" s="93"/>
      <c r="L4" s="20"/>
      <c r="M4" s="95" t="s">
        <v>10</v>
      </c>
      <c r="AT4" s="17" t="s">
        <v>3</v>
      </c>
    </row>
    <row r="5" spans="2:12" s="1" customFormat="1" ht="6.95" customHeight="1">
      <c r="B5" s="20"/>
      <c r="I5" s="93"/>
      <c r="L5" s="20"/>
    </row>
    <row r="6" spans="2:12" s="1" customFormat="1" ht="12" customHeight="1">
      <c r="B6" s="20"/>
      <c r="D6" s="27" t="s">
        <v>16</v>
      </c>
      <c r="I6" s="93"/>
      <c r="L6" s="20"/>
    </row>
    <row r="7" spans="2:12" s="1" customFormat="1" ht="16.5" customHeight="1">
      <c r="B7" s="20"/>
      <c r="E7" s="259" t="str">
        <f>'Rekapitulace stavby'!K6</f>
        <v>MŠ Beruška - terasy</v>
      </c>
      <c r="F7" s="260"/>
      <c r="G7" s="260"/>
      <c r="H7" s="260"/>
      <c r="I7" s="93"/>
      <c r="L7" s="20"/>
    </row>
    <row r="8" spans="1:31" s="2" customFormat="1" ht="12" customHeight="1">
      <c r="A8" s="32"/>
      <c r="B8" s="33"/>
      <c r="C8" s="32"/>
      <c r="D8" s="27" t="s">
        <v>93</v>
      </c>
      <c r="E8" s="32"/>
      <c r="F8" s="32"/>
      <c r="G8" s="32"/>
      <c r="H8" s="32"/>
      <c r="I8" s="96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45" t="s">
        <v>270</v>
      </c>
      <c r="F9" s="258"/>
      <c r="G9" s="258"/>
      <c r="H9" s="258"/>
      <c r="I9" s="96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96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7" t="s">
        <v>22</v>
      </c>
      <c r="J12" s="55" t="str">
        <f>'Rekapitulace stavby'!AN8</f>
        <v>9. 3. 2020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6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97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97" t="s">
        <v>27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6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28</v>
      </c>
      <c r="E17" s="32"/>
      <c r="F17" s="32"/>
      <c r="G17" s="32"/>
      <c r="H17" s="32"/>
      <c r="I17" s="9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61" t="str">
        <f>'Rekapitulace stavby'!E14</f>
        <v>Vyplň údaj</v>
      </c>
      <c r="F18" s="225"/>
      <c r="G18" s="225"/>
      <c r="H18" s="225"/>
      <c r="I18" s="97" t="s">
        <v>27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6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30</v>
      </c>
      <c r="E20" s="32"/>
      <c r="F20" s="32"/>
      <c r="G20" s="32"/>
      <c r="H20" s="32"/>
      <c r="I20" s="97" t="s">
        <v>25</v>
      </c>
      <c r="J20" s="25" t="s">
        <v>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97" t="s">
        <v>27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6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33</v>
      </c>
      <c r="E23" s="32"/>
      <c r="F23" s="32"/>
      <c r="G23" s="32"/>
      <c r="H23" s="32"/>
      <c r="I23" s="97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97" t="s">
        <v>27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6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34</v>
      </c>
      <c r="E26" s="32"/>
      <c r="F26" s="32"/>
      <c r="G26" s="32"/>
      <c r="H26" s="32"/>
      <c r="I26" s="96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8"/>
      <c r="B27" s="99"/>
      <c r="C27" s="98"/>
      <c r="D27" s="98"/>
      <c r="E27" s="230" t="s">
        <v>1</v>
      </c>
      <c r="F27" s="230"/>
      <c r="G27" s="230"/>
      <c r="H27" s="230"/>
      <c r="I27" s="100"/>
      <c r="J27" s="98"/>
      <c r="K27" s="98"/>
      <c r="L27" s="101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6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102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03" t="s">
        <v>35</v>
      </c>
      <c r="E30" s="32"/>
      <c r="F30" s="32"/>
      <c r="G30" s="32"/>
      <c r="H30" s="32"/>
      <c r="I30" s="96"/>
      <c r="J30" s="71">
        <f>ROUND(J119,2)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102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37</v>
      </c>
      <c r="G32" s="32"/>
      <c r="H32" s="32"/>
      <c r="I32" s="104" t="s">
        <v>36</v>
      </c>
      <c r="J32" s="36" t="s">
        <v>38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5" t="s">
        <v>39</v>
      </c>
      <c r="E33" s="27" t="s">
        <v>40</v>
      </c>
      <c r="F33" s="106">
        <f>ROUND((SUM(BE119:BE143)),2)</f>
        <v>0</v>
      </c>
      <c r="G33" s="32"/>
      <c r="H33" s="32"/>
      <c r="I33" s="107">
        <v>0.21</v>
      </c>
      <c r="J33" s="106">
        <f>ROUND(((SUM(BE119:BE143))*I33),2)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41</v>
      </c>
      <c r="F34" s="106">
        <f>ROUND((SUM(BF119:BF143)),2)</f>
        <v>0</v>
      </c>
      <c r="G34" s="32"/>
      <c r="H34" s="32"/>
      <c r="I34" s="107">
        <v>0.15</v>
      </c>
      <c r="J34" s="106">
        <f>ROUND(((SUM(BF119:BF143))*I34),2)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42</v>
      </c>
      <c r="F35" s="106">
        <f>ROUND((SUM(BG119:BG143)),2)</f>
        <v>0</v>
      </c>
      <c r="G35" s="32"/>
      <c r="H35" s="32"/>
      <c r="I35" s="107">
        <v>0.21</v>
      </c>
      <c r="J35" s="106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43</v>
      </c>
      <c r="F36" s="106">
        <f>ROUND((SUM(BH119:BH143)),2)</f>
        <v>0</v>
      </c>
      <c r="G36" s="32"/>
      <c r="H36" s="32"/>
      <c r="I36" s="107">
        <v>0.15</v>
      </c>
      <c r="J36" s="106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44</v>
      </c>
      <c r="F37" s="106">
        <f>ROUND((SUM(BI119:BI143)),2)</f>
        <v>0</v>
      </c>
      <c r="G37" s="32"/>
      <c r="H37" s="32"/>
      <c r="I37" s="107">
        <v>0</v>
      </c>
      <c r="J37" s="106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6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8"/>
      <c r="D39" s="109" t="s">
        <v>45</v>
      </c>
      <c r="E39" s="60"/>
      <c r="F39" s="60"/>
      <c r="G39" s="110" t="s">
        <v>46</v>
      </c>
      <c r="H39" s="111" t="s">
        <v>47</v>
      </c>
      <c r="I39" s="112"/>
      <c r="J39" s="113">
        <f>SUM(J30:J37)</f>
        <v>0</v>
      </c>
      <c r="K39" s="114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6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I41" s="93"/>
      <c r="L41" s="20"/>
    </row>
    <row r="42" spans="2:12" s="1" customFormat="1" ht="14.45" customHeight="1">
      <c r="B42" s="20"/>
      <c r="I42" s="93"/>
      <c r="L42" s="20"/>
    </row>
    <row r="43" spans="2:12" s="1" customFormat="1" ht="14.45" customHeight="1">
      <c r="B43" s="20"/>
      <c r="I43" s="93"/>
      <c r="L43" s="20"/>
    </row>
    <row r="44" spans="2:12" s="1" customFormat="1" ht="14.45" customHeight="1">
      <c r="B44" s="20"/>
      <c r="I44" s="93"/>
      <c r="L44" s="20"/>
    </row>
    <row r="45" spans="2:12" s="1" customFormat="1" ht="14.45" customHeight="1">
      <c r="B45" s="20"/>
      <c r="I45" s="93"/>
      <c r="L45" s="20"/>
    </row>
    <row r="46" spans="2:12" s="1" customFormat="1" ht="14.45" customHeight="1">
      <c r="B46" s="20"/>
      <c r="I46" s="93"/>
      <c r="L46" s="20"/>
    </row>
    <row r="47" spans="2:12" s="1" customFormat="1" ht="14.45" customHeight="1">
      <c r="B47" s="20"/>
      <c r="I47" s="93"/>
      <c r="L47" s="20"/>
    </row>
    <row r="48" spans="2:12" s="1" customFormat="1" ht="14.45" customHeight="1">
      <c r="B48" s="20"/>
      <c r="I48" s="93"/>
      <c r="L48" s="20"/>
    </row>
    <row r="49" spans="2:12" s="1" customFormat="1" ht="14.45" customHeight="1">
      <c r="B49" s="20"/>
      <c r="I49" s="93"/>
      <c r="L49" s="20"/>
    </row>
    <row r="50" spans="2:12" s="2" customFormat="1" ht="14.45" customHeight="1">
      <c r="B50" s="42"/>
      <c r="D50" s="43" t="s">
        <v>48</v>
      </c>
      <c r="E50" s="44"/>
      <c r="F50" s="44"/>
      <c r="G50" s="43" t="s">
        <v>49</v>
      </c>
      <c r="H50" s="44"/>
      <c r="I50" s="115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50</v>
      </c>
      <c r="E61" s="35"/>
      <c r="F61" s="116" t="s">
        <v>51</v>
      </c>
      <c r="G61" s="45" t="s">
        <v>50</v>
      </c>
      <c r="H61" s="35"/>
      <c r="I61" s="117"/>
      <c r="J61" s="118" t="s">
        <v>51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52</v>
      </c>
      <c r="E65" s="46"/>
      <c r="F65" s="46"/>
      <c r="G65" s="43" t="s">
        <v>53</v>
      </c>
      <c r="H65" s="46"/>
      <c r="I65" s="119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50</v>
      </c>
      <c r="E76" s="35"/>
      <c r="F76" s="116" t="s">
        <v>51</v>
      </c>
      <c r="G76" s="45" t="s">
        <v>50</v>
      </c>
      <c r="H76" s="35"/>
      <c r="I76" s="117"/>
      <c r="J76" s="118" t="s">
        <v>51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20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21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95</v>
      </c>
      <c r="D82" s="32"/>
      <c r="E82" s="32"/>
      <c r="F82" s="32"/>
      <c r="G82" s="32"/>
      <c r="H82" s="32"/>
      <c r="I82" s="96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6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6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9" t="str">
        <f>E7</f>
        <v>MŠ Beruška - terasy</v>
      </c>
      <c r="F85" s="260"/>
      <c r="G85" s="260"/>
      <c r="H85" s="260"/>
      <c r="I85" s="96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93</v>
      </c>
      <c r="D86" s="32"/>
      <c r="E86" s="32"/>
      <c r="F86" s="32"/>
      <c r="G86" s="32"/>
      <c r="H86" s="32"/>
      <c r="I86" s="96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45" t="str">
        <f>E9</f>
        <v>VRN - Ostatní a vedlejší rozpočtové náklady</v>
      </c>
      <c r="F87" s="258"/>
      <c r="G87" s="258"/>
      <c r="H87" s="258"/>
      <c r="I87" s="96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6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>Frýdek-Místek</v>
      </c>
      <c r="G89" s="32"/>
      <c r="H89" s="32"/>
      <c r="I89" s="97" t="s">
        <v>22</v>
      </c>
      <c r="J89" s="55" t="str">
        <f>IF(J12="","",J12)</f>
        <v>9. 3. 2020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6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2" customHeight="1">
      <c r="A91" s="32"/>
      <c r="B91" s="33"/>
      <c r="C91" s="27" t="s">
        <v>24</v>
      </c>
      <c r="D91" s="32"/>
      <c r="E91" s="32"/>
      <c r="F91" s="25" t="str">
        <f>E15</f>
        <v xml:space="preserve"> </v>
      </c>
      <c r="G91" s="32"/>
      <c r="H91" s="32"/>
      <c r="I91" s="97" t="s">
        <v>30</v>
      </c>
      <c r="J91" s="30" t="str">
        <f>E21</f>
        <v>Ing. Dušan Kolek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28</v>
      </c>
      <c r="D92" s="32"/>
      <c r="E92" s="32"/>
      <c r="F92" s="25" t="str">
        <f>IF(E18="","",E18)</f>
        <v>Vyplň údaj</v>
      </c>
      <c r="G92" s="32"/>
      <c r="H92" s="32"/>
      <c r="I92" s="97" t="s">
        <v>33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6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22" t="s">
        <v>96</v>
      </c>
      <c r="D94" s="108"/>
      <c r="E94" s="108"/>
      <c r="F94" s="108"/>
      <c r="G94" s="108"/>
      <c r="H94" s="108"/>
      <c r="I94" s="123"/>
      <c r="J94" s="124" t="s">
        <v>97</v>
      </c>
      <c r="K94" s="108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6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5" t="s">
        <v>98</v>
      </c>
      <c r="D96" s="32"/>
      <c r="E96" s="32"/>
      <c r="F96" s="32"/>
      <c r="G96" s="32"/>
      <c r="H96" s="32"/>
      <c r="I96" s="96"/>
      <c r="J96" s="71">
        <f>J119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99</v>
      </c>
    </row>
    <row r="97" spans="2:12" s="9" customFormat="1" ht="24.95" customHeight="1">
      <c r="B97" s="126"/>
      <c r="D97" s="127" t="s">
        <v>271</v>
      </c>
      <c r="E97" s="128"/>
      <c r="F97" s="128"/>
      <c r="G97" s="128"/>
      <c r="H97" s="128"/>
      <c r="I97" s="129"/>
      <c r="J97" s="130">
        <f>J120</f>
        <v>0</v>
      </c>
      <c r="L97" s="126"/>
    </row>
    <row r="98" spans="2:12" s="10" customFormat="1" ht="19.9" customHeight="1">
      <c r="B98" s="131"/>
      <c r="D98" s="132" t="s">
        <v>272</v>
      </c>
      <c r="E98" s="133"/>
      <c r="F98" s="133"/>
      <c r="G98" s="133"/>
      <c r="H98" s="133"/>
      <c r="I98" s="134"/>
      <c r="J98" s="135">
        <f>J121</f>
        <v>0</v>
      </c>
      <c r="L98" s="131"/>
    </row>
    <row r="99" spans="2:12" s="10" customFormat="1" ht="19.9" customHeight="1">
      <c r="B99" s="131"/>
      <c r="D99" s="132" t="s">
        <v>273</v>
      </c>
      <c r="E99" s="133"/>
      <c r="F99" s="133"/>
      <c r="G99" s="133"/>
      <c r="H99" s="133"/>
      <c r="I99" s="134"/>
      <c r="J99" s="135">
        <f>J138</f>
        <v>0</v>
      </c>
      <c r="L99" s="131"/>
    </row>
    <row r="100" spans="1:31" s="2" customFormat="1" ht="21.75" customHeight="1">
      <c r="A100" s="32"/>
      <c r="B100" s="33"/>
      <c r="C100" s="32"/>
      <c r="D100" s="32"/>
      <c r="E100" s="32"/>
      <c r="F100" s="32"/>
      <c r="G100" s="32"/>
      <c r="H100" s="32"/>
      <c r="I100" s="96"/>
      <c r="J100" s="32"/>
      <c r="K100" s="32"/>
      <c r="L100" s="4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</row>
    <row r="101" spans="1:31" s="2" customFormat="1" ht="6.95" customHeight="1">
      <c r="A101" s="32"/>
      <c r="B101" s="47"/>
      <c r="C101" s="48"/>
      <c r="D101" s="48"/>
      <c r="E101" s="48"/>
      <c r="F101" s="48"/>
      <c r="G101" s="48"/>
      <c r="H101" s="48"/>
      <c r="I101" s="120"/>
      <c r="J101" s="48"/>
      <c r="K101" s="48"/>
      <c r="L101" s="4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</row>
    <row r="105" spans="1:31" s="2" customFormat="1" ht="6.95" customHeight="1">
      <c r="A105" s="32"/>
      <c r="B105" s="49"/>
      <c r="C105" s="50"/>
      <c r="D105" s="50"/>
      <c r="E105" s="50"/>
      <c r="F105" s="50"/>
      <c r="G105" s="50"/>
      <c r="H105" s="50"/>
      <c r="I105" s="121"/>
      <c r="J105" s="50"/>
      <c r="K105" s="50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24.95" customHeight="1">
      <c r="A106" s="32"/>
      <c r="B106" s="33"/>
      <c r="C106" s="21" t="s">
        <v>109</v>
      </c>
      <c r="D106" s="32"/>
      <c r="E106" s="32"/>
      <c r="F106" s="32"/>
      <c r="G106" s="32"/>
      <c r="H106" s="32"/>
      <c r="I106" s="96"/>
      <c r="J106" s="32"/>
      <c r="K106" s="32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6.95" customHeight="1">
      <c r="A107" s="32"/>
      <c r="B107" s="33"/>
      <c r="C107" s="32"/>
      <c r="D107" s="32"/>
      <c r="E107" s="32"/>
      <c r="F107" s="32"/>
      <c r="G107" s="32"/>
      <c r="H107" s="32"/>
      <c r="I107" s="96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2" customHeight="1">
      <c r="A108" s="32"/>
      <c r="B108" s="33"/>
      <c r="C108" s="27" t="s">
        <v>16</v>
      </c>
      <c r="D108" s="32"/>
      <c r="E108" s="32"/>
      <c r="F108" s="32"/>
      <c r="G108" s="32"/>
      <c r="H108" s="32"/>
      <c r="I108" s="96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6.5" customHeight="1">
      <c r="A109" s="32"/>
      <c r="B109" s="33"/>
      <c r="C109" s="32"/>
      <c r="D109" s="32"/>
      <c r="E109" s="259" t="str">
        <f>E7</f>
        <v>MŠ Beruška - terasy</v>
      </c>
      <c r="F109" s="260"/>
      <c r="G109" s="260"/>
      <c r="H109" s="260"/>
      <c r="I109" s="96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2" customHeight="1">
      <c r="A110" s="32"/>
      <c r="B110" s="33"/>
      <c r="C110" s="27" t="s">
        <v>93</v>
      </c>
      <c r="D110" s="32"/>
      <c r="E110" s="32"/>
      <c r="F110" s="32"/>
      <c r="G110" s="32"/>
      <c r="H110" s="32"/>
      <c r="I110" s="96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6.5" customHeight="1">
      <c r="A111" s="32"/>
      <c r="B111" s="33"/>
      <c r="C111" s="32"/>
      <c r="D111" s="32"/>
      <c r="E111" s="245" t="str">
        <f>E9</f>
        <v>VRN - Ostatní a vedlejší rozpočtové náklady</v>
      </c>
      <c r="F111" s="258"/>
      <c r="G111" s="258"/>
      <c r="H111" s="258"/>
      <c r="I111" s="96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6.95" customHeight="1">
      <c r="A112" s="32"/>
      <c r="B112" s="33"/>
      <c r="C112" s="32"/>
      <c r="D112" s="32"/>
      <c r="E112" s="32"/>
      <c r="F112" s="32"/>
      <c r="G112" s="32"/>
      <c r="H112" s="32"/>
      <c r="I112" s="96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2" customHeight="1">
      <c r="A113" s="32"/>
      <c r="B113" s="33"/>
      <c r="C113" s="27" t="s">
        <v>20</v>
      </c>
      <c r="D113" s="32"/>
      <c r="E113" s="32"/>
      <c r="F113" s="25" t="str">
        <f>F12</f>
        <v>Frýdek-Místek</v>
      </c>
      <c r="G113" s="32"/>
      <c r="H113" s="32"/>
      <c r="I113" s="97" t="s">
        <v>22</v>
      </c>
      <c r="J113" s="55" t="str">
        <f>IF(J12="","",J12)</f>
        <v>9. 3. 2020</v>
      </c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6.95" customHeight="1">
      <c r="A114" s="32"/>
      <c r="B114" s="33"/>
      <c r="C114" s="32"/>
      <c r="D114" s="32"/>
      <c r="E114" s="32"/>
      <c r="F114" s="32"/>
      <c r="G114" s="32"/>
      <c r="H114" s="32"/>
      <c r="I114" s="96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5.2" customHeight="1">
      <c r="A115" s="32"/>
      <c r="B115" s="33"/>
      <c r="C115" s="27" t="s">
        <v>24</v>
      </c>
      <c r="D115" s="32"/>
      <c r="E115" s="32"/>
      <c r="F115" s="25" t="str">
        <f>E15</f>
        <v xml:space="preserve"> </v>
      </c>
      <c r="G115" s="32"/>
      <c r="H115" s="32"/>
      <c r="I115" s="97" t="s">
        <v>30</v>
      </c>
      <c r="J115" s="30" t="str">
        <f>E21</f>
        <v>Ing. Dušan Kolek</v>
      </c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5.2" customHeight="1">
      <c r="A116" s="32"/>
      <c r="B116" s="33"/>
      <c r="C116" s="27" t="s">
        <v>28</v>
      </c>
      <c r="D116" s="32"/>
      <c r="E116" s="32"/>
      <c r="F116" s="25" t="str">
        <f>IF(E18="","",E18)</f>
        <v>Vyplň údaj</v>
      </c>
      <c r="G116" s="32"/>
      <c r="H116" s="32"/>
      <c r="I116" s="97" t="s">
        <v>33</v>
      </c>
      <c r="J116" s="30" t="str">
        <f>E24</f>
        <v xml:space="preserve"> </v>
      </c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0.35" customHeight="1">
      <c r="A117" s="32"/>
      <c r="B117" s="33"/>
      <c r="C117" s="32"/>
      <c r="D117" s="32"/>
      <c r="E117" s="32"/>
      <c r="F117" s="32"/>
      <c r="G117" s="32"/>
      <c r="H117" s="32"/>
      <c r="I117" s="96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11" customFormat="1" ht="29.25" customHeight="1">
      <c r="A118" s="136"/>
      <c r="B118" s="137"/>
      <c r="C118" s="138" t="s">
        <v>110</v>
      </c>
      <c r="D118" s="139" t="s">
        <v>60</v>
      </c>
      <c r="E118" s="139" t="s">
        <v>56</v>
      </c>
      <c r="F118" s="139" t="s">
        <v>57</v>
      </c>
      <c r="G118" s="139" t="s">
        <v>111</v>
      </c>
      <c r="H118" s="139" t="s">
        <v>112</v>
      </c>
      <c r="I118" s="140" t="s">
        <v>113</v>
      </c>
      <c r="J118" s="141" t="s">
        <v>97</v>
      </c>
      <c r="K118" s="142" t="s">
        <v>114</v>
      </c>
      <c r="L118" s="143"/>
      <c r="M118" s="62" t="s">
        <v>1</v>
      </c>
      <c r="N118" s="63" t="s">
        <v>39</v>
      </c>
      <c r="O118" s="63" t="s">
        <v>115</v>
      </c>
      <c r="P118" s="63" t="s">
        <v>116</v>
      </c>
      <c r="Q118" s="63" t="s">
        <v>117</v>
      </c>
      <c r="R118" s="63" t="s">
        <v>118</v>
      </c>
      <c r="S118" s="63" t="s">
        <v>119</v>
      </c>
      <c r="T118" s="64" t="s">
        <v>120</v>
      </c>
      <c r="U118" s="136"/>
      <c r="V118" s="136"/>
      <c r="W118" s="136"/>
      <c r="X118" s="136"/>
      <c r="Y118" s="136"/>
      <c r="Z118" s="136"/>
      <c r="AA118" s="136"/>
      <c r="AB118" s="136"/>
      <c r="AC118" s="136"/>
      <c r="AD118" s="136"/>
      <c r="AE118" s="136"/>
    </row>
    <row r="119" spans="1:63" s="2" customFormat="1" ht="22.9" customHeight="1">
      <c r="A119" s="32"/>
      <c r="B119" s="33"/>
      <c r="C119" s="69" t="s">
        <v>121</v>
      </c>
      <c r="D119" s="32"/>
      <c r="E119" s="32"/>
      <c r="F119" s="32"/>
      <c r="G119" s="32"/>
      <c r="H119" s="32"/>
      <c r="I119" s="96"/>
      <c r="J119" s="144">
        <f>BK119</f>
        <v>0</v>
      </c>
      <c r="K119" s="32"/>
      <c r="L119" s="33"/>
      <c r="M119" s="65"/>
      <c r="N119" s="56"/>
      <c r="O119" s="66"/>
      <c r="P119" s="145">
        <f>P120</f>
        <v>0</v>
      </c>
      <c r="Q119" s="66"/>
      <c r="R119" s="145">
        <f>R120</f>
        <v>0</v>
      </c>
      <c r="S119" s="66"/>
      <c r="T119" s="146">
        <f>T120</f>
        <v>0</v>
      </c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T119" s="17" t="s">
        <v>74</v>
      </c>
      <c r="AU119" s="17" t="s">
        <v>99</v>
      </c>
      <c r="BK119" s="147">
        <f>BK120</f>
        <v>0</v>
      </c>
    </row>
    <row r="120" spans="2:63" s="12" customFormat="1" ht="25.9" customHeight="1">
      <c r="B120" s="148"/>
      <c r="D120" s="149" t="s">
        <v>74</v>
      </c>
      <c r="E120" s="150" t="s">
        <v>89</v>
      </c>
      <c r="F120" s="150" t="s">
        <v>89</v>
      </c>
      <c r="I120" s="151"/>
      <c r="J120" s="152">
        <f>BK120</f>
        <v>0</v>
      </c>
      <c r="L120" s="148"/>
      <c r="M120" s="153"/>
      <c r="N120" s="154"/>
      <c r="O120" s="154"/>
      <c r="P120" s="155">
        <f>P121+P138</f>
        <v>0</v>
      </c>
      <c r="Q120" s="154"/>
      <c r="R120" s="155">
        <f>R121+R138</f>
        <v>0</v>
      </c>
      <c r="S120" s="154"/>
      <c r="T120" s="156">
        <f>T121+T138</f>
        <v>0</v>
      </c>
      <c r="AR120" s="149" t="s">
        <v>137</v>
      </c>
      <c r="AT120" s="157" t="s">
        <v>74</v>
      </c>
      <c r="AU120" s="157" t="s">
        <v>75</v>
      </c>
      <c r="AY120" s="149" t="s">
        <v>124</v>
      </c>
      <c r="BK120" s="158">
        <f>BK121+BK138</f>
        <v>0</v>
      </c>
    </row>
    <row r="121" spans="2:63" s="12" customFormat="1" ht="22.9" customHeight="1">
      <c r="B121" s="148"/>
      <c r="D121" s="149" t="s">
        <v>74</v>
      </c>
      <c r="E121" s="159" t="s">
        <v>274</v>
      </c>
      <c r="F121" s="159" t="s">
        <v>275</v>
      </c>
      <c r="I121" s="151"/>
      <c r="J121" s="160">
        <f>BK121</f>
        <v>0</v>
      </c>
      <c r="L121" s="148"/>
      <c r="M121" s="153"/>
      <c r="N121" s="154"/>
      <c r="O121" s="154"/>
      <c r="P121" s="155">
        <f>SUM(P122:P137)</f>
        <v>0</v>
      </c>
      <c r="Q121" s="154"/>
      <c r="R121" s="155">
        <f>SUM(R122:R137)</f>
        <v>0</v>
      </c>
      <c r="S121" s="154"/>
      <c r="T121" s="156">
        <f>SUM(T122:T137)</f>
        <v>0</v>
      </c>
      <c r="AR121" s="149" t="s">
        <v>137</v>
      </c>
      <c r="AT121" s="157" t="s">
        <v>74</v>
      </c>
      <c r="AU121" s="157" t="s">
        <v>83</v>
      </c>
      <c r="AY121" s="149" t="s">
        <v>124</v>
      </c>
      <c r="BK121" s="158">
        <f>SUM(BK122:BK137)</f>
        <v>0</v>
      </c>
    </row>
    <row r="122" spans="1:65" s="2" customFormat="1" ht="21.75" customHeight="1">
      <c r="A122" s="32"/>
      <c r="B122" s="161"/>
      <c r="C122" s="162" t="s">
        <v>83</v>
      </c>
      <c r="D122" s="162" t="s">
        <v>126</v>
      </c>
      <c r="E122" s="163" t="s">
        <v>276</v>
      </c>
      <c r="F122" s="164" t="s">
        <v>277</v>
      </c>
      <c r="G122" s="165" t="s">
        <v>278</v>
      </c>
      <c r="H122" s="166">
        <v>1</v>
      </c>
      <c r="I122" s="167"/>
      <c r="J122" s="168">
        <f>ROUND(I122*H122,2)</f>
        <v>0</v>
      </c>
      <c r="K122" s="169"/>
      <c r="L122" s="33"/>
      <c r="M122" s="170" t="s">
        <v>1</v>
      </c>
      <c r="N122" s="171" t="s">
        <v>40</v>
      </c>
      <c r="O122" s="58"/>
      <c r="P122" s="172">
        <f>O122*H122</f>
        <v>0</v>
      </c>
      <c r="Q122" s="172">
        <v>0</v>
      </c>
      <c r="R122" s="172">
        <f>Q122*H122</f>
        <v>0</v>
      </c>
      <c r="S122" s="172">
        <v>0</v>
      </c>
      <c r="T122" s="173">
        <f>S122*H122</f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R122" s="174" t="s">
        <v>130</v>
      </c>
      <c r="AT122" s="174" t="s">
        <v>126</v>
      </c>
      <c r="AU122" s="174" t="s">
        <v>85</v>
      </c>
      <c r="AY122" s="17" t="s">
        <v>124</v>
      </c>
      <c r="BE122" s="175">
        <f>IF(N122="základní",J122,0)</f>
        <v>0</v>
      </c>
      <c r="BF122" s="175">
        <f>IF(N122="snížená",J122,0)</f>
        <v>0</v>
      </c>
      <c r="BG122" s="175">
        <f>IF(N122="zákl. přenesená",J122,0)</f>
        <v>0</v>
      </c>
      <c r="BH122" s="175">
        <f>IF(N122="sníž. přenesená",J122,0)</f>
        <v>0</v>
      </c>
      <c r="BI122" s="175">
        <f>IF(N122="nulová",J122,0)</f>
        <v>0</v>
      </c>
      <c r="BJ122" s="17" t="s">
        <v>83</v>
      </c>
      <c r="BK122" s="175">
        <f>ROUND(I122*H122,2)</f>
        <v>0</v>
      </c>
      <c r="BL122" s="17" t="s">
        <v>130</v>
      </c>
      <c r="BM122" s="174" t="s">
        <v>279</v>
      </c>
    </row>
    <row r="123" spans="1:47" s="2" customFormat="1" ht="39">
      <c r="A123" s="32"/>
      <c r="B123" s="33"/>
      <c r="C123" s="32"/>
      <c r="D123" s="177" t="s">
        <v>280</v>
      </c>
      <c r="E123" s="32"/>
      <c r="F123" s="201" t="s">
        <v>281</v>
      </c>
      <c r="G123" s="32"/>
      <c r="H123" s="32"/>
      <c r="I123" s="96"/>
      <c r="J123" s="32"/>
      <c r="K123" s="32"/>
      <c r="L123" s="33"/>
      <c r="M123" s="202"/>
      <c r="N123" s="203"/>
      <c r="O123" s="58"/>
      <c r="P123" s="58"/>
      <c r="Q123" s="58"/>
      <c r="R123" s="58"/>
      <c r="S123" s="58"/>
      <c r="T123" s="59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T123" s="17" t="s">
        <v>280</v>
      </c>
      <c r="AU123" s="17" t="s">
        <v>85</v>
      </c>
    </row>
    <row r="124" spans="1:65" s="2" customFormat="1" ht="21.75" customHeight="1">
      <c r="A124" s="32"/>
      <c r="B124" s="161"/>
      <c r="C124" s="162" t="s">
        <v>85</v>
      </c>
      <c r="D124" s="162" t="s">
        <v>126</v>
      </c>
      <c r="E124" s="163" t="s">
        <v>282</v>
      </c>
      <c r="F124" s="164" t="s">
        <v>283</v>
      </c>
      <c r="G124" s="165" t="s">
        <v>278</v>
      </c>
      <c r="H124" s="166">
        <v>1</v>
      </c>
      <c r="I124" s="167"/>
      <c r="J124" s="168">
        <f>ROUND(I124*H124,2)</f>
        <v>0</v>
      </c>
      <c r="K124" s="169"/>
      <c r="L124" s="33"/>
      <c r="M124" s="170" t="s">
        <v>1</v>
      </c>
      <c r="N124" s="171" t="s">
        <v>40</v>
      </c>
      <c r="O124" s="58"/>
      <c r="P124" s="172">
        <f>O124*H124</f>
        <v>0</v>
      </c>
      <c r="Q124" s="172">
        <v>0</v>
      </c>
      <c r="R124" s="172">
        <f>Q124*H124</f>
        <v>0</v>
      </c>
      <c r="S124" s="172">
        <v>0</v>
      </c>
      <c r="T124" s="173">
        <f>S124*H124</f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74" t="s">
        <v>130</v>
      </c>
      <c r="AT124" s="174" t="s">
        <v>126</v>
      </c>
      <c r="AU124" s="174" t="s">
        <v>85</v>
      </c>
      <c r="AY124" s="17" t="s">
        <v>124</v>
      </c>
      <c r="BE124" s="175">
        <f>IF(N124="základní",J124,0)</f>
        <v>0</v>
      </c>
      <c r="BF124" s="175">
        <f>IF(N124="snížená",J124,0)</f>
        <v>0</v>
      </c>
      <c r="BG124" s="175">
        <f>IF(N124="zákl. přenesená",J124,0)</f>
        <v>0</v>
      </c>
      <c r="BH124" s="175">
        <f>IF(N124="sníž. přenesená",J124,0)</f>
        <v>0</v>
      </c>
      <c r="BI124" s="175">
        <f>IF(N124="nulová",J124,0)</f>
        <v>0</v>
      </c>
      <c r="BJ124" s="17" t="s">
        <v>83</v>
      </c>
      <c r="BK124" s="175">
        <f>ROUND(I124*H124,2)</f>
        <v>0</v>
      </c>
      <c r="BL124" s="17" t="s">
        <v>130</v>
      </c>
      <c r="BM124" s="174" t="s">
        <v>284</v>
      </c>
    </row>
    <row r="125" spans="2:51" s="14" customFormat="1" ht="12">
      <c r="B125" s="204"/>
      <c r="D125" s="177" t="s">
        <v>132</v>
      </c>
      <c r="E125" s="205" t="s">
        <v>1</v>
      </c>
      <c r="F125" s="206" t="s">
        <v>285</v>
      </c>
      <c r="H125" s="205" t="s">
        <v>1</v>
      </c>
      <c r="I125" s="207"/>
      <c r="L125" s="204"/>
      <c r="M125" s="208"/>
      <c r="N125" s="209"/>
      <c r="O125" s="209"/>
      <c r="P125" s="209"/>
      <c r="Q125" s="209"/>
      <c r="R125" s="209"/>
      <c r="S125" s="209"/>
      <c r="T125" s="210"/>
      <c r="AT125" s="205" t="s">
        <v>132</v>
      </c>
      <c r="AU125" s="205" t="s">
        <v>85</v>
      </c>
      <c r="AV125" s="14" t="s">
        <v>83</v>
      </c>
      <c r="AW125" s="14" t="s">
        <v>32</v>
      </c>
      <c r="AX125" s="14" t="s">
        <v>75</v>
      </c>
      <c r="AY125" s="205" t="s">
        <v>124</v>
      </c>
    </row>
    <row r="126" spans="2:51" s="14" customFormat="1" ht="12">
      <c r="B126" s="204"/>
      <c r="D126" s="177" t="s">
        <v>132</v>
      </c>
      <c r="E126" s="205" t="s">
        <v>1</v>
      </c>
      <c r="F126" s="206" t="s">
        <v>286</v>
      </c>
      <c r="H126" s="205" t="s">
        <v>1</v>
      </c>
      <c r="I126" s="207"/>
      <c r="L126" s="204"/>
      <c r="M126" s="208"/>
      <c r="N126" s="209"/>
      <c r="O126" s="209"/>
      <c r="P126" s="209"/>
      <c r="Q126" s="209"/>
      <c r="R126" s="209"/>
      <c r="S126" s="209"/>
      <c r="T126" s="210"/>
      <c r="AT126" s="205" t="s">
        <v>132</v>
      </c>
      <c r="AU126" s="205" t="s">
        <v>85</v>
      </c>
      <c r="AV126" s="14" t="s">
        <v>83</v>
      </c>
      <c r="AW126" s="14" t="s">
        <v>32</v>
      </c>
      <c r="AX126" s="14" t="s">
        <v>75</v>
      </c>
      <c r="AY126" s="205" t="s">
        <v>124</v>
      </c>
    </row>
    <row r="127" spans="2:51" s="14" customFormat="1" ht="33.75">
      <c r="B127" s="204"/>
      <c r="D127" s="177" t="s">
        <v>132</v>
      </c>
      <c r="E127" s="205" t="s">
        <v>1</v>
      </c>
      <c r="F127" s="206" t="s">
        <v>287</v>
      </c>
      <c r="H127" s="205" t="s">
        <v>1</v>
      </c>
      <c r="I127" s="207"/>
      <c r="L127" s="204"/>
      <c r="M127" s="208"/>
      <c r="N127" s="209"/>
      <c r="O127" s="209"/>
      <c r="P127" s="209"/>
      <c r="Q127" s="209"/>
      <c r="R127" s="209"/>
      <c r="S127" s="209"/>
      <c r="T127" s="210"/>
      <c r="AT127" s="205" t="s">
        <v>132</v>
      </c>
      <c r="AU127" s="205" t="s">
        <v>85</v>
      </c>
      <c r="AV127" s="14" t="s">
        <v>83</v>
      </c>
      <c r="AW127" s="14" t="s">
        <v>32</v>
      </c>
      <c r="AX127" s="14" t="s">
        <v>75</v>
      </c>
      <c r="AY127" s="205" t="s">
        <v>124</v>
      </c>
    </row>
    <row r="128" spans="2:51" s="14" customFormat="1" ht="22.5">
      <c r="B128" s="204"/>
      <c r="D128" s="177" t="s">
        <v>132</v>
      </c>
      <c r="E128" s="205" t="s">
        <v>1</v>
      </c>
      <c r="F128" s="206" t="s">
        <v>288</v>
      </c>
      <c r="H128" s="205" t="s">
        <v>1</v>
      </c>
      <c r="I128" s="207"/>
      <c r="L128" s="204"/>
      <c r="M128" s="208"/>
      <c r="N128" s="209"/>
      <c r="O128" s="209"/>
      <c r="P128" s="209"/>
      <c r="Q128" s="209"/>
      <c r="R128" s="209"/>
      <c r="S128" s="209"/>
      <c r="T128" s="210"/>
      <c r="AT128" s="205" t="s">
        <v>132</v>
      </c>
      <c r="AU128" s="205" t="s">
        <v>85</v>
      </c>
      <c r="AV128" s="14" t="s">
        <v>83</v>
      </c>
      <c r="AW128" s="14" t="s">
        <v>32</v>
      </c>
      <c r="AX128" s="14" t="s">
        <v>75</v>
      </c>
      <c r="AY128" s="205" t="s">
        <v>124</v>
      </c>
    </row>
    <row r="129" spans="2:51" s="14" customFormat="1" ht="22.5">
      <c r="B129" s="204"/>
      <c r="D129" s="177" t="s">
        <v>132</v>
      </c>
      <c r="E129" s="205" t="s">
        <v>1</v>
      </c>
      <c r="F129" s="206" t="s">
        <v>289</v>
      </c>
      <c r="H129" s="205" t="s">
        <v>1</v>
      </c>
      <c r="I129" s="207"/>
      <c r="L129" s="204"/>
      <c r="M129" s="208"/>
      <c r="N129" s="209"/>
      <c r="O129" s="209"/>
      <c r="P129" s="209"/>
      <c r="Q129" s="209"/>
      <c r="R129" s="209"/>
      <c r="S129" s="209"/>
      <c r="T129" s="210"/>
      <c r="AT129" s="205" t="s">
        <v>132</v>
      </c>
      <c r="AU129" s="205" t="s">
        <v>85</v>
      </c>
      <c r="AV129" s="14" t="s">
        <v>83</v>
      </c>
      <c r="AW129" s="14" t="s">
        <v>32</v>
      </c>
      <c r="AX129" s="14" t="s">
        <v>75</v>
      </c>
      <c r="AY129" s="205" t="s">
        <v>124</v>
      </c>
    </row>
    <row r="130" spans="2:51" s="14" customFormat="1" ht="22.5">
      <c r="B130" s="204"/>
      <c r="D130" s="177" t="s">
        <v>132</v>
      </c>
      <c r="E130" s="205" t="s">
        <v>1</v>
      </c>
      <c r="F130" s="206" t="s">
        <v>290</v>
      </c>
      <c r="H130" s="205" t="s">
        <v>1</v>
      </c>
      <c r="I130" s="207"/>
      <c r="L130" s="204"/>
      <c r="M130" s="208"/>
      <c r="N130" s="209"/>
      <c r="O130" s="209"/>
      <c r="P130" s="209"/>
      <c r="Q130" s="209"/>
      <c r="R130" s="209"/>
      <c r="S130" s="209"/>
      <c r="T130" s="210"/>
      <c r="AT130" s="205" t="s">
        <v>132</v>
      </c>
      <c r="AU130" s="205" t="s">
        <v>85</v>
      </c>
      <c r="AV130" s="14" t="s">
        <v>83</v>
      </c>
      <c r="AW130" s="14" t="s">
        <v>32</v>
      </c>
      <c r="AX130" s="14" t="s">
        <v>75</v>
      </c>
      <c r="AY130" s="205" t="s">
        <v>124</v>
      </c>
    </row>
    <row r="131" spans="2:51" s="14" customFormat="1" ht="12">
      <c r="B131" s="204"/>
      <c r="D131" s="177" t="s">
        <v>132</v>
      </c>
      <c r="E131" s="205" t="s">
        <v>1</v>
      </c>
      <c r="F131" s="206" t="s">
        <v>291</v>
      </c>
      <c r="H131" s="205" t="s">
        <v>1</v>
      </c>
      <c r="I131" s="207"/>
      <c r="L131" s="204"/>
      <c r="M131" s="208"/>
      <c r="N131" s="209"/>
      <c r="O131" s="209"/>
      <c r="P131" s="209"/>
      <c r="Q131" s="209"/>
      <c r="R131" s="209"/>
      <c r="S131" s="209"/>
      <c r="T131" s="210"/>
      <c r="AT131" s="205" t="s">
        <v>132</v>
      </c>
      <c r="AU131" s="205" t="s">
        <v>85</v>
      </c>
      <c r="AV131" s="14" t="s">
        <v>83</v>
      </c>
      <c r="AW131" s="14" t="s">
        <v>32</v>
      </c>
      <c r="AX131" s="14" t="s">
        <v>75</v>
      </c>
      <c r="AY131" s="205" t="s">
        <v>124</v>
      </c>
    </row>
    <row r="132" spans="2:51" s="14" customFormat="1" ht="22.5">
      <c r="B132" s="204"/>
      <c r="D132" s="177" t="s">
        <v>132</v>
      </c>
      <c r="E132" s="205" t="s">
        <v>1</v>
      </c>
      <c r="F132" s="206" t="s">
        <v>292</v>
      </c>
      <c r="H132" s="205" t="s">
        <v>1</v>
      </c>
      <c r="I132" s="207"/>
      <c r="L132" s="204"/>
      <c r="M132" s="208"/>
      <c r="N132" s="209"/>
      <c r="O132" s="209"/>
      <c r="P132" s="209"/>
      <c r="Q132" s="209"/>
      <c r="R132" s="209"/>
      <c r="S132" s="209"/>
      <c r="T132" s="210"/>
      <c r="AT132" s="205" t="s">
        <v>132</v>
      </c>
      <c r="AU132" s="205" t="s">
        <v>85</v>
      </c>
      <c r="AV132" s="14" t="s">
        <v>83</v>
      </c>
      <c r="AW132" s="14" t="s">
        <v>32</v>
      </c>
      <c r="AX132" s="14" t="s">
        <v>75</v>
      </c>
      <c r="AY132" s="205" t="s">
        <v>124</v>
      </c>
    </row>
    <row r="133" spans="2:51" s="14" customFormat="1" ht="12">
      <c r="B133" s="204"/>
      <c r="D133" s="177" t="s">
        <v>132</v>
      </c>
      <c r="E133" s="205" t="s">
        <v>1</v>
      </c>
      <c r="F133" s="206"/>
      <c r="H133" s="205" t="s">
        <v>1</v>
      </c>
      <c r="I133" s="207"/>
      <c r="L133" s="204"/>
      <c r="M133" s="208"/>
      <c r="N133" s="209"/>
      <c r="O133" s="209"/>
      <c r="P133" s="209"/>
      <c r="Q133" s="209"/>
      <c r="R133" s="209"/>
      <c r="S133" s="209"/>
      <c r="T133" s="210"/>
      <c r="AT133" s="205" t="s">
        <v>132</v>
      </c>
      <c r="AU133" s="205" t="s">
        <v>85</v>
      </c>
      <c r="AV133" s="14" t="s">
        <v>83</v>
      </c>
      <c r="AW133" s="14" t="s">
        <v>32</v>
      </c>
      <c r="AX133" s="14" t="s">
        <v>75</v>
      </c>
      <c r="AY133" s="205" t="s">
        <v>124</v>
      </c>
    </row>
    <row r="134" spans="2:51" s="13" customFormat="1" ht="12">
      <c r="B134" s="176"/>
      <c r="D134" s="177" t="s">
        <v>132</v>
      </c>
      <c r="E134" s="184" t="s">
        <v>1</v>
      </c>
      <c r="F134" s="178" t="s">
        <v>293</v>
      </c>
      <c r="H134" s="179">
        <v>1</v>
      </c>
      <c r="I134" s="180"/>
      <c r="L134" s="176"/>
      <c r="M134" s="181"/>
      <c r="N134" s="182"/>
      <c r="O134" s="182"/>
      <c r="P134" s="182"/>
      <c r="Q134" s="182"/>
      <c r="R134" s="182"/>
      <c r="S134" s="182"/>
      <c r="T134" s="183"/>
      <c r="AT134" s="184" t="s">
        <v>132</v>
      </c>
      <c r="AU134" s="184" t="s">
        <v>85</v>
      </c>
      <c r="AV134" s="13" t="s">
        <v>85</v>
      </c>
      <c r="AW134" s="13" t="s">
        <v>32</v>
      </c>
      <c r="AX134" s="13" t="s">
        <v>75</v>
      </c>
      <c r="AY134" s="184" t="s">
        <v>124</v>
      </c>
    </row>
    <row r="135" spans="2:51" s="15" customFormat="1" ht="12">
      <c r="B135" s="211"/>
      <c r="D135" s="177" t="s">
        <v>132</v>
      </c>
      <c r="E135" s="212" t="s">
        <v>1</v>
      </c>
      <c r="F135" s="213" t="s">
        <v>294</v>
      </c>
      <c r="H135" s="214">
        <v>1</v>
      </c>
      <c r="I135" s="215"/>
      <c r="L135" s="211"/>
      <c r="M135" s="216"/>
      <c r="N135" s="217"/>
      <c r="O135" s="217"/>
      <c r="P135" s="217"/>
      <c r="Q135" s="217"/>
      <c r="R135" s="217"/>
      <c r="S135" s="217"/>
      <c r="T135" s="218"/>
      <c r="AT135" s="212" t="s">
        <v>132</v>
      </c>
      <c r="AU135" s="212" t="s">
        <v>85</v>
      </c>
      <c r="AV135" s="15" t="s">
        <v>130</v>
      </c>
      <c r="AW135" s="15" t="s">
        <v>32</v>
      </c>
      <c r="AX135" s="15" t="s">
        <v>83</v>
      </c>
      <c r="AY135" s="212" t="s">
        <v>124</v>
      </c>
    </row>
    <row r="136" spans="1:65" s="2" customFormat="1" ht="33" customHeight="1">
      <c r="A136" s="32"/>
      <c r="B136" s="161"/>
      <c r="C136" s="162" t="s">
        <v>139</v>
      </c>
      <c r="D136" s="162" t="s">
        <v>126</v>
      </c>
      <c r="E136" s="163" t="s">
        <v>295</v>
      </c>
      <c r="F136" s="164" t="s">
        <v>296</v>
      </c>
      <c r="G136" s="165" t="s">
        <v>278</v>
      </c>
      <c r="H136" s="166">
        <v>1</v>
      </c>
      <c r="I136" s="167"/>
      <c r="J136" s="168">
        <f>ROUND(I136*H136,2)</f>
        <v>0</v>
      </c>
      <c r="K136" s="169"/>
      <c r="L136" s="33"/>
      <c r="M136" s="170" t="s">
        <v>1</v>
      </c>
      <c r="N136" s="171" t="s">
        <v>40</v>
      </c>
      <c r="O136" s="58"/>
      <c r="P136" s="172">
        <f>O136*H136</f>
        <v>0</v>
      </c>
      <c r="Q136" s="172">
        <v>0</v>
      </c>
      <c r="R136" s="172">
        <f>Q136*H136</f>
        <v>0</v>
      </c>
      <c r="S136" s="172">
        <v>0</v>
      </c>
      <c r="T136" s="173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74" t="s">
        <v>130</v>
      </c>
      <c r="AT136" s="174" t="s">
        <v>126</v>
      </c>
      <c r="AU136" s="174" t="s">
        <v>85</v>
      </c>
      <c r="AY136" s="17" t="s">
        <v>124</v>
      </c>
      <c r="BE136" s="175">
        <f>IF(N136="základní",J136,0)</f>
        <v>0</v>
      </c>
      <c r="BF136" s="175">
        <f>IF(N136="snížená",J136,0)</f>
        <v>0</v>
      </c>
      <c r="BG136" s="175">
        <f>IF(N136="zákl. přenesená",J136,0)</f>
        <v>0</v>
      </c>
      <c r="BH136" s="175">
        <f>IF(N136="sníž. přenesená",J136,0)</f>
        <v>0</v>
      </c>
      <c r="BI136" s="175">
        <f>IF(N136="nulová",J136,0)</f>
        <v>0</v>
      </c>
      <c r="BJ136" s="17" t="s">
        <v>83</v>
      </c>
      <c r="BK136" s="175">
        <f>ROUND(I136*H136,2)</f>
        <v>0</v>
      </c>
      <c r="BL136" s="17" t="s">
        <v>130</v>
      </c>
      <c r="BM136" s="174" t="s">
        <v>297</v>
      </c>
    </row>
    <row r="137" spans="1:47" s="2" customFormat="1" ht="29.25">
      <c r="A137" s="32"/>
      <c r="B137" s="33"/>
      <c r="C137" s="32"/>
      <c r="D137" s="177" t="s">
        <v>280</v>
      </c>
      <c r="E137" s="32"/>
      <c r="F137" s="201" t="s">
        <v>298</v>
      </c>
      <c r="G137" s="32"/>
      <c r="H137" s="32"/>
      <c r="I137" s="96"/>
      <c r="J137" s="32"/>
      <c r="K137" s="32"/>
      <c r="L137" s="33"/>
      <c r="M137" s="202"/>
      <c r="N137" s="203"/>
      <c r="O137" s="58"/>
      <c r="P137" s="58"/>
      <c r="Q137" s="58"/>
      <c r="R137" s="58"/>
      <c r="S137" s="58"/>
      <c r="T137" s="59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T137" s="17" t="s">
        <v>280</v>
      </c>
      <c r="AU137" s="17" t="s">
        <v>85</v>
      </c>
    </row>
    <row r="138" spans="2:63" s="12" customFormat="1" ht="22.9" customHeight="1">
      <c r="B138" s="148"/>
      <c r="D138" s="149" t="s">
        <v>74</v>
      </c>
      <c r="E138" s="159" t="s">
        <v>299</v>
      </c>
      <c r="F138" s="159" t="s">
        <v>300</v>
      </c>
      <c r="I138" s="151"/>
      <c r="J138" s="160">
        <f>BK138</f>
        <v>0</v>
      </c>
      <c r="L138" s="148"/>
      <c r="M138" s="153"/>
      <c r="N138" s="154"/>
      <c r="O138" s="154"/>
      <c r="P138" s="155">
        <f>SUM(P139:P143)</f>
        <v>0</v>
      </c>
      <c r="Q138" s="154"/>
      <c r="R138" s="155">
        <f>SUM(R139:R143)</f>
        <v>0</v>
      </c>
      <c r="S138" s="154"/>
      <c r="T138" s="156">
        <f>SUM(T139:T143)</f>
        <v>0</v>
      </c>
      <c r="AR138" s="149" t="s">
        <v>137</v>
      </c>
      <c r="AT138" s="157" t="s">
        <v>74</v>
      </c>
      <c r="AU138" s="157" t="s">
        <v>83</v>
      </c>
      <c r="AY138" s="149" t="s">
        <v>124</v>
      </c>
      <c r="BK138" s="158">
        <f>SUM(BK139:BK143)</f>
        <v>0</v>
      </c>
    </row>
    <row r="139" spans="1:65" s="2" customFormat="1" ht="21.75" customHeight="1">
      <c r="A139" s="32"/>
      <c r="B139" s="161"/>
      <c r="C139" s="162" t="s">
        <v>130</v>
      </c>
      <c r="D139" s="162" t="s">
        <v>126</v>
      </c>
      <c r="E139" s="163" t="s">
        <v>301</v>
      </c>
      <c r="F139" s="164" t="s">
        <v>302</v>
      </c>
      <c r="G139" s="165" t="s">
        <v>278</v>
      </c>
      <c r="H139" s="166">
        <v>1</v>
      </c>
      <c r="I139" s="167"/>
      <c r="J139" s="168">
        <f aca="true" t="shared" si="0" ref="J139:J143">ROUND(I139*H139,2)</f>
        <v>0</v>
      </c>
      <c r="K139" s="169"/>
      <c r="L139" s="33"/>
      <c r="M139" s="170" t="s">
        <v>1</v>
      </c>
      <c r="N139" s="171" t="s">
        <v>40</v>
      </c>
      <c r="O139" s="58"/>
      <c r="P139" s="172">
        <f aca="true" t="shared" si="1" ref="P139:P143">O139*H139</f>
        <v>0</v>
      </c>
      <c r="Q139" s="172">
        <v>0</v>
      </c>
      <c r="R139" s="172">
        <f aca="true" t="shared" si="2" ref="R139:R143">Q139*H139</f>
        <v>0</v>
      </c>
      <c r="S139" s="172">
        <v>0</v>
      </c>
      <c r="T139" s="173">
        <f aca="true" t="shared" si="3" ref="T139:T143"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74" t="s">
        <v>130</v>
      </c>
      <c r="AT139" s="174" t="s">
        <v>126</v>
      </c>
      <c r="AU139" s="174" t="s">
        <v>85</v>
      </c>
      <c r="AY139" s="17" t="s">
        <v>124</v>
      </c>
      <c r="BE139" s="175">
        <f aca="true" t="shared" si="4" ref="BE139:BE143">IF(N139="základní",J139,0)</f>
        <v>0</v>
      </c>
      <c r="BF139" s="175">
        <f aca="true" t="shared" si="5" ref="BF139:BF143">IF(N139="snížená",J139,0)</f>
        <v>0</v>
      </c>
      <c r="BG139" s="175">
        <f aca="true" t="shared" si="6" ref="BG139:BG143">IF(N139="zákl. přenesená",J139,0)</f>
        <v>0</v>
      </c>
      <c r="BH139" s="175">
        <f aca="true" t="shared" si="7" ref="BH139:BH143">IF(N139="sníž. přenesená",J139,0)</f>
        <v>0</v>
      </c>
      <c r="BI139" s="175">
        <f aca="true" t="shared" si="8" ref="BI139:BI143">IF(N139="nulová",J139,0)</f>
        <v>0</v>
      </c>
      <c r="BJ139" s="17" t="s">
        <v>83</v>
      </c>
      <c r="BK139" s="175">
        <f aca="true" t="shared" si="9" ref="BK139:BK143">ROUND(I139*H139,2)</f>
        <v>0</v>
      </c>
      <c r="BL139" s="17" t="s">
        <v>130</v>
      </c>
      <c r="BM139" s="174" t="s">
        <v>303</v>
      </c>
    </row>
    <row r="140" spans="1:65" s="2" customFormat="1" ht="55.5" customHeight="1">
      <c r="A140" s="32"/>
      <c r="B140" s="161"/>
      <c r="C140" s="162">
        <v>5</v>
      </c>
      <c r="D140" s="162" t="s">
        <v>126</v>
      </c>
      <c r="E140" s="163" t="s">
        <v>304</v>
      </c>
      <c r="F140" s="164" t="s">
        <v>305</v>
      </c>
      <c r="G140" s="165" t="s">
        <v>278</v>
      </c>
      <c r="H140" s="166">
        <v>1</v>
      </c>
      <c r="I140" s="167"/>
      <c r="J140" s="168">
        <f t="shared" si="0"/>
        <v>0</v>
      </c>
      <c r="K140" s="169"/>
      <c r="L140" s="33"/>
      <c r="M140" s="170" t="s">
        <v>1</v>
      </c>
      <c r="N140" s="171" t="s">
        <v>40</v>
      </c>
      <c r="O140" s="58"/>
      <c r="P140" s="172">
        <f t="shared" si="1"/>
        <v>0</v>
      </c>
      <c r="Q140" s="172">
        <v>0</v>
      </c>
      <c r="R140" s="172">
        <f t="shared" si="2"/>
        <v>0</v>
      </c>
      <c r="S140" s="172">
        <v>0</v>
      </c>
      <c r="T140" s="173">
        <f t="shared" si="3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74" t="s">
        <v>130</v>
      </c>
      <c r="AT140" s="174" t="s">
        <v>126</v>
      </c>
      <c r="AU140" s="174" t="s">
        <v>85</v>
      </c>
      <c r="AY140" s="17" t="s">
        <v>124</v>
      </c>
      <c r="BE140" s="175">
        <f t="shared" si="4"/>
        <v>0</v>
      </c>
      <c r="BF140" s="175">
        <f t="shared" si="5"/>
        <v>0</v>
      </c>
      <c r="BG140" s="175">
        <f t="shared" si="6"/>
        <v>0</v>
      </c>
      <c r="BH140" s="175">
        <f t="shared" si="7"/>
        <v>0</v>
      </c>
      <c r="BI140" s="175">
        <f t="shared" si="8"/>
        <v>0</v>
      </c>
      <c r="BJ140" s="17" t="s">
        <v>83</v>
      </c>
      <c r="BK140" s="175">
        <f t="shared" si="9"/>
        <v>0</v>
      </c>
      <c r="BL140" s="17" t="s">
        <v>130</v>
      </c>
      <c r="BM140" s="174" t="s">
        <v>306</v>
      </c>
    </row>
    <row r="141" spans="1:65" s="2" customFormat="1" ht="44.25" customHeight="1">
      <c r="A141" s="32"/>
      <c r="B141" s="161"/>
      <c r="C141" s="162">
        <v>6</v>
      </c>
      <c r="D141" s="162" t="s">
        <v>126</v>
      </c>
      <c r="E141" s="163" t="s">
        <v>307</v>
      </c>
      <c r="F141" s="164" t="s">
        <v>308</v>
      </c>
      <c r="G141" s="165" t="s">
        <v>278</v>
      </c>
      <c r="H141" s="166">
        <v>1</v>
      </c>
      <c r="I141" s="167"/>
      <c r="J141" s="168">
        <f t="shared" si="0"/>
        <v>0</v>
      </c>
      <c r="K141" s="169"/>
      <c r="L141" s="33"/>
      <c r="M141" s="170" t="s">
        <v>1</v>
      </c>
      <c r="N141" s="171" t="s">
        <v>40</v>
      </c>
      <c r="O141" s="58"/>
      <c r="P141" s="172">
        <f t="shared" si="1"/>
        <v>0</v>
      </c>
      <c r="Q141" s="172">
        <v>0</v>
      </c>
      <c r="R141" s="172">
        <f t="shared" si="2"/>
        <v>0</v>
      </c>
      <c r="S141" s="172">
        <v>0</v>
      </c>
      <c r="T141" s="173">
        <f t="shared" si="3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74" t="s">
        <v>130</v>
      </c>
      <c r="AT141" s="174" t="s">
        <v>126</v>
      </c>
      <c r="AU141" s="174" t="s">
        <v>85</v>
      </c>
      <c r="AY141" s="17" t="s">
        <v>124</v>
      </c>
      <c r="BE141" s="175">
        <f t="shared" si="4"/>
        <v>0</v>
      </c>
      <c r="BF141" s="175">
        <f t="shared" si="5"/>
        <v>0</v>
      </c>
      <c r="BG141" s="175">
        <f t="shared" si="6"/>
        <v>0</v>
      </c>
      <c r="BH141" s="175">
        <f t="shared" si="7"/>
        <v>0</v>
      </c>
      <c r="BI141" s="175">
        <f t="shared" si="8"/>
        <v>0</v>
      </c>
      <c r="BJ141" s="17" t="s">
        <v>83</v>
      </c>
      <c r="BK141" s="175">
        <f t="shared" si="9"/>
        <v>0</v>
      </c>
      <c r="BL141" s="17" t="s">
        <v>130</v>
      </c>
      <c r="BM141" s="174" t="s">
        <v>309</v>
      </c>
    </row>
    <row r="142" spans="1:65" s="2" customFormat="1" ht="66.75" customHeight="1">
      <c r="A142" s="32"/>
      <c r="B142" s="161"/>
      <c r="C142" s="162">
        <v>7</v>
      </c>
      <c r="D142" s="162" t="s">
        <v>126</v>
      </c>
      <c r="E142" s="163" t="s">
        <v>310</v>
      </c>
      <c r="F142" s="164" t="s">
        <v>311</v>
      </c>
      <c r="G142" s="165" t="s">
        <v>278</v>
      </c>
      <c r="H142" s="166">
        <v>1</v>
      </c>
      <c r="I142" s="167"/>
      <c r="J142" s="168">
        <f t="shared" si="0"/>
        <v>0</v>
      </c>
      <c r="K142" s="169"/>
      <c r="L142" s="33"/>
      <c r="M142" s="170" t="s">
        <v>1</v>
      </c>
      <c r="N142" s="171" t="s">
        <v>40</v>
      </c>
      <c r="O142" s="58"/>
      <c r="P142" s="172">
        <f t="shared" si="1"/>
        <v>0</v>
      </c>
      <c r="Q142" s="172">
        <v>0</v>
      </c>
      <c r="R142" s="172">
        <f t="shared" si="2"/>
        <v>0</v>
      </c>
      <c r="S142" s="172">
        <v>0</v>
      </c>
      <c r="T142" s="173">
        <f t="shared" si="3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74" t="s">
        <v>130</v>
      </c>
      <c r="AT142" s="174" t="s">
        <v>126</v>
      </c>
      <c r="AU142" s="174" t="s">
        <v>85</v>
      </c>
      <c r="AY142" s="17" t="s">
        <v>124</v>
      </c>
      <c r="BE142" s="175">
        <f t="shared" si="4"/>
        <v>0</v>
      </c>
      <c r="BF142" s="175">
        <f t="shared" si="5"/>
        <v>0</v>
      </c>
      <c r="BG142" s="175">
        <f t="shared" si="6"/>
        <v>0</v>
      </c>
      <c r="BH142" s="175">
        <f t="shared" si="7"/>
        <v>0</v>
      </c>
      <c r="BI142" s="175">
        <f t="shared" si="8"/>
        <v>0</v>
      </c>
      <c r="BJ142" s="17" t="s">
        <v>83</v>
      </c>
      <c r="BK142" s="175">
        <f t="shared" si="9"/>
        <v>0</v>
      </c>
      <c r="BL142" s="17" t="s">
        <v>130</v>
      </c>
      <c r="BM142" s="174" t="s">
        <v>312</v>
      </c>
    </row>
    <row r="143" spans="1:65" s="2" customFormat="1" ht="44.25" customHeight="1">
      <c r="A143" s="32"/>
      <c r="B143" s="161"/>
      <c r="C143" s="162">
        <v>8</v>
      </c>
      <c r="D143" s="162" t="s">
        <v>126</v>
      </c>
      <c r="E143" s="163" t="s">
        <v>313</v>
      </c>
      <c r="F143" s="164" t="s">
        <v>314</v>
      </c>
      <c r="G143" s="165" t="s">
        <v>278</v>
      </c>
      <c r="H143" s="166">
        <v>1</v>
      </c>
      <c r="I143" s="167"/>
      <c r="J143" s="168">
        <f t="shared" si="0"/>
        <v>0</v>
      </c>
      <c r="K143" s="169"/>
      <c r="L143" s="33"/>
      <c r="M143" s="170" t="s">
        <v>1</v>
      </c>
      <c r="N143" s="171" t="s">
        <v>40</v>
      </c>
      <c r="O143" s="58"/>
      <c r="P143" s="172">
        <f t="shared" si="1"/>
        <v>0</v>
      </c>
      <c r="Q143" s="172">
        <v>0</v>
      </c>
      <c r="R143" s="172">
        <f t="shared" si="2"/>
        <v>0</v>
      </c>
      <c r="S143" s="172">
        <v>0</v>
      </c>
      <c r="T143" s="173">
        <f t="shared" si="3"/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74" t="s">
        <v>130</v>
      </c>
      <c r="AT143" s="174" t="s">
        <v>126</v>
      </c>
      <c r="AU143" s="174" t="s">
        <v>85</v>
      </c>
      <c r="AY143" s="17" t="s">
        <v>124</v>
      </c>
      <c r="BE143" s="175">
        <f t="shared" si="4"/>
        <v>0</v>
      </c>
      <c r="BF143" s="175">
        <f t="shared" si="5"/>
        <v>0</v>
      </c>
      <c r="BG143" s="175">
        <f t="shared" si="6"/>
        <v>0</v>
      </c>
      <c r="BH143" s="175">
        <f t="shared" si="7"/>
        <v>0</v>
      </c>
      <c r="BI143" s="175">
        <f t="shared" si="8"/>
        <v>0</v>
      </c>
      <c r="BJ143" s="17" t="s">
        <v>83</v>
      </c>
      <c r="BK143" s="175">
        <f t="shared" si="9"/>
        <v>0</v>
      </c>
      <c r="BL143" s="17" t="s">
        <v>130</v>
      </c>
      <c r="BM143" s="174" t="s">
        <v>315</v>
      </c>
    </row>
    <row r="144" spans="1:31" s="2" customFormat="1" ht="6.95" customHeight="1">
      <c r="A144" s="32"/>
      <c r="B144" s="47"/>
      <c r="C144" s="48"/>
      <c r="D144" s="48"/>
      <c r="E144" s="48"/>
      <c r="F144" s="48"/>
      <c r="G144" s="48"/>
      <c r="H144" s="48"/>
      <c r="I144" s="120"/>
      <c r="J144" s="48"/>
      <c r="K144" s="48"/>
      <c r="L144" s="33"/>
      <c r="M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</row>
  </sheetData>
  <autoFilter ref="C118:K143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Vnenk</dc:creator>
  <cp:keywords/>
  <dc:description/>
  <cp:lastModifiedBy>sysala</cp:lastModifiedBy>
  <dcterms:created xsi:type="dcterms:W3CDTF">2020-03-10T07:35:46Z</dcterms:created>
  <dcterms:modified xsi:type="dcterms:W3CDTF">2020-04-03T11:26:24Z</dcterms:modified>
  <cp:category/>
  <cp:version/>
  <cp:contentType/>
  <cp:contentStatus/>
</cp:coreProperties>
</file>