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list'!$F$5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Rekapitulace!$A$1:$I$28</definedName>
    <definedName name="PocetMJ">'Krycí list'!$G$8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5" i="3"/>
  <c r="BC75" i="3"/>
  <c r="BB75" i="3"/>
  <c r="BA75" i="3"/>
  <c r="G75" i="3"/>
  <c r="G76" i="3" s="1"/>
  <c r="BE74" i="3"/>
  <c r="BC74" i="3"/>
  <c r="BB74" i="3"/>
  <c r="BB76" i="3" s="1"/>
  <c r="F13" i="2" s="1"/>
  <c r="BA74" i="3"/>
  <c r="BA76" i="3" s="1"/>
  <c r="E13" i="2" s="1"/>
  <c r="G74" i="3"/>
  <c r="BD74" i="3" s="1"/>
  <c r="B13" i="2"/>
  <c r="A13" i="2"/>
  <c r="BC76" i="3"/>
  <c r="G13" i="2" s="1"/>
  <c r="C76" i="3"/>
  <c r="BE71" i="3"/>
  <c r="BC71" i="3"/>
  <c r="BB71" i="3"/>
  <c r="BA71" i="3"/>
  <c r="G71" i="3"/>
  <c r="BD71" i="3" s="1"/>
  <c r="BE70" i="3"/>
  <c r="BC70" i="3"/>
  <c r="BB70" i="3"/>
  <c r="BA70" i="3"/>
  <c r="G70" i="3"/>
  <c r="BE69" i="3"/>
  <c r="BE72" i="3" s="1"/>
  <c r="I12" i="2" s="1"/>
  <c r="BC69" i="3"/>
  <c r="BC72" i="3" s="1"/>
  <c r="G12" i="2" s="1"/>
  <c r="BB69" i="3"/>
  <c r="BA69" i="3"/>
  <c r="G69" i="3"/>
  <c r="BD69" i="3" s="1"/>
  <c r="B12" i="2"/>
  <c r="A12" i="2"/>
  <c r="C72" i="3"/>
  <c r="BE66" i="3"/>
  <c r="BC66" i="3"/>
  <c r="BB66" i="3"/>
  <c r="BA66" i="3"/>
  <c r="G66" i="3"/>
  <c r="BD66" i="3" s="1"/>
  <c r="BE65" i="3"/>
  <c r="BC65" i="3"/>
  <c r="BB65" i="3"/>
  <c r="BA65" i="3"/>
  <c r="G65" i="3"/>
  <c r="BD65" i="3" s="1"/>
  <c r="BE64" i="3"/>
  <c r="BC64" i="3"/>
  <c r="BB64" i="3"/>
  <c r="BA64" i="3"/>
  <c r="G64" i="3"/>
  <c r="BD64" i="3" s="1"/>
  <c r="BE63" i="3"/>
  <c r="BC63" i="3"/>
  <c r="BB63" i="3"/>
  <c r="BA63" i="3"/>
  <c r="G63" i="3"/>
  <c r="BD63" i="3" s="1"/>
  <c r="BE62" i="3"/>
  <c r="BC62" i="3"/>
  <c r="BB62" i="3"/>
  <c r="BA62" i="3"/>
  <c r="G62" i="3"/>
  <c r="BD62" i="3" s="1"/>
  <c r="BE61" i="3"/>
  <c r="BC61" i="3"/>
  <c r="BB61" i="3"/>
  <c r="BA61" i="3"/>
  <c r="G61" i="3"/>
  <c r="BD61" i="3" s="1"/>
  <c r="BE60" i="3"/>
  <c r="BC60" i="3"/>
  <c r="BB60" i="3"/>
  <c r="BA60" i="3"/>
  <c r="G60" i="3"/>
  <c r="BD60" i="3" s="1"/>
  <c r="BE59" i="3"/>
  <c r="BC59" i="3"/>
  <c r="BB59" i="3"/>
  <c r="BA59" i="3"/>
  <c r="G59" i="3"/>
  <c r="BD59" i="3" s="1"/>
  <c r="BE58" i="3"/>
  <c r="BC58" i="3"/>
  <c r="BB58" i="3"/>
  <c r="BA58" i="3"/>
  <c r="G58" i="3"/>
  <c r="BD58" i="3" s="1"/>
  <c r="BE57" i="3"/>
  <c r="BC57" i="3"/>
  <c r="BB57" i="3"/>
  <c r="BA57" i="3"/>
  <c r="G57" i="3"/>
  <c r="BD57" i="3" s="1"/>
  <c r="BE56" i="3"/>
  <c r="BC56" i="3"/>
  <c r="BB56" i="3"/>
  <c r="BA56" i="3"/>
  <c r="G56" i="3"/>
  <c r="BD56" i="3" s="1"/>
  <c r="BE55" i="3"/>
  <c r="BC55" i="3"/>
  <c r="BB55" i="3"/>
  <c r="BA55" i="3"/>
  <c r="G55" i="3"/>
  <c r="BD55" i="3" s="1"/>
  <c r="BE54" i="3"/>
  <c r="BC54" i="3"/>
  <c r="BB54" i="3"/>
  <c r="BA54" i="3"/>
  <c r="G54" i="3"/>
  <c r="BD54" i="3" s="1"/>
  <c r="BE53" i="3"/>
  <c r="BC53" i="3"/>
  <c r="BB53" i="3"/>
  <c r="BA53" i="3"/>
  <c r="G53" i="3"/>
  <c r="BE52" i="3"/>
  <c r="BC52" i="3"/>
  <c r="BC67" i="3" s="1"/>
  <c r="G11" i="2" s="1"/>
  <c r="BB52" i="3"/>
  <c r="BA52" i="3"/>
  <c r="G52" i="3"/>
  <c r="BD52" i="3" s="1"/>
  <c r="B11" i="2"/>
  <c r="A11" i="2"/>
  <c r="C67" i="3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C43" i="3"/>
  <c r="BB43" i="3"/>
  <c r="BA43" i="3"/>
  <c r="G43" i="3"/>
  <c r="BD43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40" i="3"/>
  <c r="BC40" i="3"/>
  <c r="BB40" i="3"/>
  <c r="BA40" i="3"/>
  <c r="G40" i="3"/>
  <c r="BD40" i="3" s="1"/>
  <c r="BE39" i="3"/>
  <c r="BC39" i="3"/>
  <c r="BB39" i="3"/>
  <c r="BA39" i="3"/>
  <c r="G39" i="3"/>
  <c r="BD39" i="3" s="1"/>
  <c r="BE38" i="3"/>
  <c r="BE50" i="3" s="1"/>
  <c r="I10" i="2" s="1"/>
  <c r="BC38" i="3"/>
  <c r="BB38" i="3"/>
  <c r="BA38" i="3"/>
  <c r="G38" i="3"/>
  <c r="BD38" i="3" s="1"/>
  <c r="BE37" i="3"/>
  <c r="BC37" i="3"/>
  <c r="BB37" i="3"/>
  <c r="BA37" i="3"/>
  <c r="BA50" i="3" s="1"/>
  <c r="E10" i="2" s="1"/>
  <c r="G37" i="3"/>
  <c r="BD37" i="3" s="1"/>
  <c r="BE36" i="3"/>
  <c r="BC36" i="3"/>
  <c r="BC50" i="3" s="1"/>
  <c r="G10" i="2" s="1"/>
  <c r="BB36" i="3"/>
  <c r="BA36" i="3"/>
  <c r="G36" i="3"/>
  <c r="BD36" i="3" s="1"/>
  <c r="B10" i="2"/>
  <c r="A10" i="2"/>
  <c r="C50" i="3"/>
  <c r="BE33" i="3"/>
  <c r="BC33" i="3"/>
  <c r="BB33" i="3"/>
  <c r="BB34" i="3" s="1"/>
  <c r="F9" i="2" s="1"/>
  <c r="BA33" i="3"/>
  <c r="BA34" i="3" s="1"/>
  <c r="E9" i="2" s="1"/>
  <c r="G33" i="3"/>
  <c r="BD33" i="3" s="1"/>
  <c r="BD34" i="3" s="1"/>
  <c r="H9" i="2" s="1"/>
  <c r="B9" i="2"/>
  <c r="A9" i="2"/>
  <c r="BE34" i="3"/>
  <c r="I9" i="2" s="1"/>
  <c r="BC34" i="3"/>
  <c r="G9" i="2" s="1"/>
  <c r="C34" i="3"/>
  <c r="BE30" i="3"/>
  <c r="BC30" i="3"/>
  <c r="BB30" i="3"/>
  <c r="BA30" i="3"/>
  <c r="G30" i="3"/>
  <c r="BD30" i="3" s="1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C27" i="3"/>
  <c r="BB27" i="3"/>
  <c r="BA27" i="3"/>
  <c r="G27" i="3"/>
  <c r="BD27" i="3" s="1"/>
  <c r="BE26" i="3"/>
  <c r="BC26" i="3"/>
  <c r="BB26" i="3"/>
  <c r="BA26" i="3"/>
  <c r="G26" i="3"/>
  <c r="BD26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E31" i="3" s="1"/>
  <c r="I8" i="2" s="1"/>
  <c r="BC17" i="3"/>
  <c r="BB17" i="3"/>
  <c r="BA17" i="3"/>
  <c r="BA31" i="3" s="1"/>
  <c r="E8" i="2" s="1"/>
  <c r="G17" i="3"/>
  <c r="G31" i="3" s="1"/>
  <c r="B8" i="2"/>
  <c r="A8" i="2"/>
  <c r="BC31" i="3"/>
  <c r="G8" i="2" s="1"/>
  <c r="C31" i="3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C15" i="3" s="1"/>
  <c r="G7" i="2" s="1"/>
  <c r="BB10" i="3"/>
  <c r="BA10" i="3"/>
  <c r="G10" i="3"/>
  <c r="BD10" i="3" s="1"/>
  <c r="BE9" i="3"/>
  <c r="BC9" i="3"/>
  <c r="BB9" i="3"/>
  <c r="BA9" i="3"/>
  <c r="G9" i="3"/>
  <c r="BD9" i="3" s="1"/>
  <c r="BE8" i="3"/>
  <c r="BC8" i="3"/>
  <c r="BB8" i="3"/>
  <c r="BA8" i="3"/>
  <c r="BA15" i="3" s="1"/>
  <c r="E7" i="2" s="1"/>
  <c r="G8" i="3"/>
  <c r="B7" i="2"/>
  <c r="A7" i="2"/>
  <c r="BE15" i="3"/>
  <c r="I7" i="2" s="1"/>
  <c r="C15" i="3"/>
  <c r="E4" i="3"/>
  <c r="C4" i="3"/>
  <c r="F3" i="3"/>
  <c r="C3" i="3"/>
  <c r="C2" i="2"/>
  <c r="C1" i="2"/>
  <c r="F33" i="1"/>
  <c r="G9" i="1"/>
  <c r="D2" i="1"/>
  <c r="C2" i="1"/>
  <c r="BB15" i="3" l="1"/>
  <c r="F7" i="2" s="1"/>
  <c r="BB50" i="3"/>
  <c r="F10" i="2" s="1"/>
  <c r="BE67" i="3"/>
  <c r="I11" i="2" s="1"/>
  <c r="I14" i="2" s="1"/>
  <c r="C21" i="1" s="1"/>
  <c r="BA72" i="3"/>
  <c r="E12" i="2" s="1"/>
  <c r="G72" i="3"/>
  <c r="BB31" i="3"/>
  <c r="F8" i="2" s="1"/>
  <c r="BA67" i="3"/>
  <c r="E11" i="2" s="1"/>
  <c r="E14" i="2" s="1"/>
  <c r="C17" i="1" s="1"/>
  <c r="G67" i="3"/>
  <c r="BB72" i="3"/>
  <c r="F12" i="2" s="1"/>
  <c r="G15" i="3"/>
  <c r="BB67" i="3"/>
  <c r="F11" i="2" s="1"/>
  <c r="BE76" i="3"/>
  <c r="I13" i="2" s="1"/>
  <c r="BD50" i="3"/>
  <c r="H10" i="2" s="1"/>
  <c r="G14" i="2"/>
  <c r="C15" i="1" s="1"/>
  <c r="BD8" i="3"/>
  <c r="BD15" i="3" s="1"/>
  <c r="H7" i="2" s="1"/>
  <c r="BD17" i="3"/>
  <c r="BD31" i="3" s="1"/>
  <c r="H8" i="2" s="1"/>
  <c r="G34" i="3"/>
  <c r="G50" i="3"/>
  <c r="BD53" i="3"/>
  <c r="BD67" i="3" s="1"/>
  <c r="H11" i="2" s="1"/>
  <c r="BD70" i="3"/>
  <c r="BD72" i="3" s="1"/>
  <c r="H12" i="2" s="1"/>
  <c r="BD75" i="3"/>
  <c r="BD76" i="3" s="1"/>
  <c r="H13" i="2" s="1"/>
  <c r="F14" i="2" l="1"/>
  <c r="C18" i="1" s="1"/>
  <c r="G21" i="2"/>
  <c r="I21" i="2" s="1"/>
  <c r="G17" i="1" s="1"/>
  <c r="H14" i="2"/>
  <c r="G22" i="2" s="1"/>
  <c r="I22" i="2" s="1"/>
  <c r="G18" i="1" s="1"/>
  <c r="G26" i="2"/>
  <c r="I26" i="2" s="1"/>
  <c r="G19" i="2"/>
  <c r="I19" i="2" s="1"/>
  <c r="G23" i="2"/>
  <c r="I23" i="2" s="1"/>
  <c r="G19" i="1" s="1"/>
  <c r="G15" i="1" l="1"/>
  <c r="C16" i="1"/>
  <c r="C19" i="1" s="1"/>
  <c r="C22" i="1" s="1"/>
  <c r="G24" i="2"/>
  <c r="I24" i="2" s="1"/>
  <c r="G20" i="1" s="1"/>
  <c r="G20" i="2"/>
  <c r="I20" i="2" s="1"/>
  <c r="G16" i="1" s="1"/>
  <c r="G25" i="2"/>
  <c r="I25" i="2" s="1"/>
  <c r="G21" i="1" s="1"/>
  <c r="H27" i="2" l="1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<sst xmlns="http://schemas.openxmlformats.org/spreadsheetml/2006/main" count="301" uniqueCount="180">
  <si>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</si>
  <si>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</si>
  <si>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</si>
  <si>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</si>
  <si>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</si>
  <si>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</si>
  <si>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</si>
  <si>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</si>
  <si>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</si>
  <si>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</si>
  <si>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</si>
  <si>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</si>
  <si>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</si>
  <si>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</si>
  <si>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</si>
  <si>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</si>
  <si>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</si>
  <si>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</si>
  <si>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</si>
  <si>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</si>
  <si>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</si>
  <si>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</si>
  <si>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</si>
  <si>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</si>
  <si>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</si>
  <si>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</si>
  <si>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</si>
  <si>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</si>
  <si>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</si>
  <si>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</si>
  <si>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</si>
  <si>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</si>
  <si>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</si>
  <si>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</si>
  <si>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</si>
  <si>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</si>
  <si>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</si>
  <si>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</si>
  <si>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</si>
  <si>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</si>
  <si>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</si>
  <si>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</si>
  <si>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</si>
  <si>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</si>
  <si>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</si>
  <si>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</si>
  <si>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</si>
  <si>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</si>
  <si>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</si>
  <si>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</si>
  <si>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</si>
  <si>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</si>
  <si>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</si>
  <si>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</si>
  <si>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</si>
  <si>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</si>
  <si>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</si>
  <si>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</si>
  <si>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</si>
  <si>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</si>
  <si>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</si>
  <si>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</si>
  <si>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</si>
  <si>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</si>
  <si>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</si>
  <si>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</si>
  <si>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</si>
  <si>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</si>
  <si>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M0111</t>
  </si>
  <si>
    <t>ZAŘÍZENÍ MaR</t>
  </si>
  <si>
    <t>362410523</t>
  </si>
  <si>
    <t>MTZ teplotního čidla</t>
  </si>
  <si>
    <t>kus</t>
  </si>
  <si>
    <t>R-položka</t>
  </si>
  <si>
    <t>MTZ servopohonu</t>
  </si>
  <si>
    <t>360410073</t>
  </si>
  <si>
    <t>MTZ čidla tlaku</t>
  </si>
  <si>
    <t>360430023</t>
  </si>
  <si>
    <t>MTZ termostatu</t>
  </si>
  <si>
    <t>360410032</t>
  </si>
  <si>
    <t>MTZ detektoru plynu</t>
  </si>
  <si>
    <t>MTZ čidla zaplavení</t>
  </si>
  <si>
    <t>210140201</t>
  </si>
  <si>
    <t>MTZ havarijního tlačítka, IP65</t>
  </si>
  <si>
    <t>M0112</t>
  </si>
  <si>
    <t>ZAŘÍZENÍ MaR-MATERIÁL</t>
  </si>
  <si>
    <t>Cena dod.</t>
  </si>
  <si>
    <t>Prostorové teplotní čidlo Ni1000</t>
  </si>
  <si>
    <t>Příložné teplotní čidlo Ni1000</t>
  </si>
  <si>
    <t>Teplotní čidlo Ni1000, do jímky 100mm vč. jímky</t>
  </si>
  <si>
    <t>Termostat do jímky, rozsah 80-100°C vč. jímky</t>
  </si>
  <si>
    <t>Analogové čidlo tlaku, rozsah0-400kPa, 4-20mA</t>
  </si>
  <si>
    <t>Prostorový termostat, rozsah 0-40°C</t>
  </si>
  <si>
    <t>Detektor plynu dvoustupňový, 24V AC vč. zdroje</t>
  </si>
  <si>
    <t>Snímač hladiny zaplavení vč. zdroje</t>
  </si>
  <si>
    <t>Poruchová signalizace kotelník vč. napájecího zdro provedení na DIN lištu</t>
  </si>
  <si>
    <t>Sada pro zasílání hlášení poruchy přes GSM vč. SIM karty</t>
  </si>
  <si>
    <t>Houkačka s tlačítkem v krabici signalizace poruchy</t>
  </si>
  <si>
    <t>Interface pro komunikaci mezi dvěma kotli</t>
  </si>
  <si>
    <t>Externí rozšiřovací modul pro ekvitermní řízení vě dle specifikace</t>
  </si>
  <si>
    <t>Tlač. červený hřibový ovladač nouzového zastavení</t>
  </si>
  <si>
    <t>M0141</t>
  </si>
  <si>
    <t>ROZVÁDĚČE-MATERIÁL</t>
  </si>
  <si>
    <t>Rozvaděč R-DT náplň dle specifikace</t>
  </si>
  <si>
    <t>kmpl</t>
  </si>
  <si>
    <t>M0113</t>
  </si>
  <si>
    <t>ROZVODY MaR</t>
  </si>
  <si>
    <t>210220452</t>
  </si>
  <si>
    <t>Ochranné spoj. v prádel.,koupel.,Cu4-16 mm2 pevně</t>
  </si>
  <si>
    <t>m</t>
  </si>
  <si>
    <t>210220321</t>
  </si>
  <si>
    <t>Svorka na potrubí Bernard, včetně Cu pásku včetně</t>
  </si>
  <si>
    <t>210010002</t>
  </si>
  <si>
    <t>Trubka ohebná pod omítku, typ 23.. 16 mm</t>
  </si>
  <si>
    <t>210010021</t>
  </si>
  <si>
    <t>Trubka tuhá z PVC uložená pevně, 16 mm</t>
  </si>
  <si>
    <t>210010313</t>
  </si>
  <si>
    <t>Krabice odbočná, bez zapojení-čtvercová</t>
  </si>
  <si>
    <t>210020304</t>
  </si>
  <si>
    <t>Žlab kabelový Mars s přísluš., 100/50 mm bez víka vč. držáků a spojek</t>
  </si>
  <si>
    <t>210020652</t>
  </si>
  <si>
    <t>Konstrukce ocelová nosná pro zařízení do 10 kg</t>
  </si>
  <si>
    <t>211010001</t>
  </si>
  <si>
    <t>Osazení hmoždinky do cihlového zdiva, HM 6</t>
  </si>
  <si>
    <t>210860221</t>
  </si>
  <si>
    <t>Kabel speciální JYTY 2 x 1 mm pevně uložený</t>
  </si>
  <si>
    <t>210860222</t>
  </si>
  <si>
    <t>Kabel speciální JYTY 4 x 1 mm pevně uložený</t>
  </si>
  <si>
    <t>210810045</t>
  </si>
  <si>
    <t>Kabel CYKY-J 750 V 3 x 1,5 mm2 pevně uložený</t>
  </si>
  <si>
    <t>210810046</t>
  </si>
  <si>
    <t>Kabel CYKY-J 750 V 3 x 2,5 mm2 pevně uložený</t>
  </si>
  <si>
    <t>210800647</t>
  </si>
  <si>
    <t>Vodič nn a vn CYA 10 mm2 uložený pevně</t>
  </si>
  <si>
    <t>210111201</t>
  </si>
  <si>
    <t>Zásuvka venkovní, IP45</t>
  </si>
  <si>
    <t>M0114</t>
  </si>
  <si>
    <t>ROZVODY MaR-MATERIÁL</t>
  </si>
  <si>
    <t>Ochranné pospojování vodičem CYA 6ž./z.</t>
  </si>
  <si>
    <t>Trubka ohebná prům. 16mm</t>
  </si>
  <si>
    <t>Trubka tuhá prům. 16mm</t>
  </si>
  <si>
    <t>Krabice odbočná na povrch IP65</t>
  </si>
  <si>
    <t>Drátěný kabelový žlab 100x50</t>
  </si>
  <si>
    <t>Nosník kabelového žlabu 100x50</t>
  </si>
  <si>
    <t>Zemnící svorky pro kabelový žlab 100x50</t>
  </si>
  <si>
    <t>Spojky kabelového žlabu 100x50</t>
  </si>
  <si>
    <t>Hmoždinka natloukací HM6</t>
  </si>
  <si>
    <t>Kabel JYTY-O 2x1mm2</t>
  </si>
  <si>
    <t>Kabel JYTY-O 4x1mm2</t>
  </si>
  <si>
    <t>Kabel CYKY-J 3x1,5mm2</t>
  </si>
  <si>
    <t>Kabel CYKY-J 3x2,5mm2</t>
  </si>
  <si>
    <t>Kabel UTP Cat.5e</t>
  </si>
  <si>
    <t>Kabel CYA 10 žl./z.</t>
  </si>
  <si>
    <t>M0222</t>
  </si>
  <si>
    <t>REVIZE-ELEKTROINSTALACE</t>
  </si>
  <si>
    <t>905</t>
  </si>
  <si>
    <t>Hzs-revize provoz.souboru a st.obj. Revize</t>
  </si>
  <si>
    <t>h</t>
  </si>
  <si>
    <t>900</t>
  </si>
  <si>
    <t>HZS Spolupráce s revizním technikem</t>
  </si>
  <si>
    <t>904</t>
  </si>
  <si>
    <t>Hzs-zkousky v ramci montaz.praci Komplexni vyzkous</t>
  </si>
  <si>
    <t>M0221</t>
  </si>
  <si>
    <t>REVIZE</t>
  </si>
  <si>
    <t>HZS Zaškolení obsluhy, vč. návodů</t>
  </si>
  <si>
    <t>HZS Parametrování řídící jednotky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</si>
  <si>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</si>
  <si>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</si>
  <si>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</si>
  <si>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</si>
  <si>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</si>
  <si>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</si>
  <si>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</si>
  <si>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</si>
  <si>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</si>
  <si>
    <t>19/18</t>
  </si>
  <si>
    <t>SO 0</t>
  </si>
  <si>
    <t>D.1.4.6c-Rozpočet MaR</t>
  </si>
  <si>
    <t>Rekonstrukce Městské knihovny, k.ú. Místek</t>
  </si>
  <si>
    <t>Rekonstrukce budovy knihovny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</si>
</sst>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7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  <xf numFmtId="0" fontId="0" fillId="0" borderId="17" xfId="0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6" sqref="C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174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>D.1.4.6c-Rozpočet MaR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176</v>
      </c>
      <c r="B5" s="16"/>
      <c r="C5" s="17" t="s">
        <v>179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175</v>
      </c>
      <c r="B7" s="16"/>
      <c r="C7" s="17" t="s">
        <v>178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76"/>
      <c r="D8" s="177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76"/>
      <c r="D9" s="177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196"/>
      <c r="G10" s="33" t="s">
        <v>175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78"/>
      <c r="F12" s="179"/>
      <c r="G12" s="180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 t="str">
        <f>Rekapitulace!A19</f>
        <v>Ztížené výrobní podmínky</v>
      </c>
      <c r="E15" s="48"/>
      <c r="F15" s="49"/>
      <c r="G15" s="46">
        <f>Rekapitulace!I19</f>
        <v>0</v>
      </c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 t="str">
        <f>Rekapitulace!A20</f>
        <v>Oborová přirážka</v>
      </c>
      <c r="E16" s="50"/>
      <c r="F16" s="51"/>
      <c r="G16" s="46">
        <f>Rekapitulace!I20</f>
        <v>0</v>
      </c>
    </row>
    <row r="17" spans="1:7" ht="15.95" customHeight="1" x14ac:dyDescent="0.2">
      <c r="A17" s="45" t="s">
        <v>22</v>
      </c>
      <c r="B17" s="8" t="s">
        <v>23</v>
      </c>
      <c r="C17" s="46">
        <f>HSV</f>
        <v>0</v>
      </c>
      <c r="D17" s="30" t="str">
        <f>Rekapitulace!A21</f>
        <v>Přesun stavebních kapacit</v>
      </c>
      <c r="E17" s="50"/>
      <c r="F17" s="51"/>
      <c r="G17" s="46">
        <f>Rekapitulace!I21</f>
        <v>0</v>
      </c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 t="str">
        <f>Rekapitulace!A22</f>
        <v>Mimostaveništní doprava</v>
      </c>
      <c r="E18" s="50"/>
      <c r="F18" s="51"/>
      <c r="G18" s="46">
        <f>Rekapitulace!I22</f>
        <v>0</v>
      </c>
    </row>
    <row r="19" spans="1:7" ht="15.95" customHeight="1" x14ac:dyDescent="0.2">
      <c r="A19" s="53" t="s">
        <v>26</v>
      </c>
      <c r="B19" s="8"/>
      <c r="C19" s="46">
        <f>SUM(C15:C18)</f>
        <v>0</v>
      </c>
      <c r="D19" s="54" t="str">
        <f>Rekapitulace!A23</f>
        <v>Zařízení staveniště</v>
      </c>
      <c r="E19" s="50"/>
      <c r="F19" s="51"/>
      <c r="G19" s="46">
        <f>Rekapitulace!I23</f>
        <v>0</v>
      </c>
    </row>
    <row r="20" spans="1:7" ht="15.95" customHeight="1" x14ac:dyDescent="0.2">
      <c r="A20" s="53"/>
      <c r="B20" s="8"/>
      <c r="C20" s="46"/>
      <c r="D20" s="30" t="str">
        <f>Rekapitulace!A24</f>
        <v>Provoz investora</v>
      </c>
      <c r="E20" s="50"/>
      <c r="F20" s="51"/>
      <c r="G20" s="46">
        <f>Rekapitulace!I24</f>
        <v>0</v>
      </c>
    </row>
    <row r="21" spans="1:7" ht="15.95" customHeight="1" x14ac:dyDescent="0.2">
      <c r="A21" s="53" t="s">
        <v>27</v>
      </c>
      <c r="B21" s="8"/>
      <c r="C21" s="46">
        <f>HZS</f>
        <v>0</v>
      </c>
      <c r="D21" s="30" t="str">
        <f>Rekapitulace!A25</f>
        <v>Kompletační činnost (IČD)</v>
      </c>
      <c r="E21" s="50"/>
      <c r="F21" s="51"/>
      <c r="G21" s="46">
        <f>Rekapitulace!I25</f>
        <v>0</v>
      </c>
    </row>
    <row r="22" spans="1:7" ht="15.95" customHeight="1" x14ac:dyDescent="0.2">
      <c r="A22" s="11" t="s">
        <v>28</v>
      </c>
      <c r="B22" s="13"/>
      <c r="C22" s="46">
        <f>C19+C21</f>
        <v>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30</v>
      </c>
      <c r="B23" s="31"/>
      <c r="C23" s="55">
        <f>C22+G23</f>
        <v>0</v>
      </c>
      <c r="D23" s="56" t="s">
        <v>31</v>
      </c>
      <c r="E23" s="57"/>
      <c r="F23" s="58"/>
      <c r="G23" s="46">
        <f>VRN</f>
        <v>0</v>
      </c>
    </row>
    <row r="24" spans="1:7" x14ac:dyDescent="0.2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 x14ac:dyDescent="0.2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7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39</v>
      </c>
      <c r="B30" s="21"/>
      <c r="C30" s="65">
        <v>0</v>
      </c>
      <c r="D30" s="21" t="s">
        <v>40</v>
      </c>
      <c r="E30" s="22"/>
      <c r="F30" s="66">
        <f>ROUND(C23-F32,0)</f>
        <v>0</v>
      </c>
      <c r="G30" s="23"/>
    </row>
    <row r="31" spans="1:7" x14ac:dyDescent="0.2">
      <c r="A31" s="19" t="s">
        <v>41</v>
      </c>
      <c r="B31" s="21"/>
      <c r="C31" s="65">
        <v>0</v>
      </c>
      <c r="D31" s="21" t="s">
        <v>40</v>
      </c>
      <c r="E31" s="22"/>
      <c r="F31" s="67">
        <f>ROUND(PRODUCT(F30,C31/100),1)</f>
        <v>0</v>
      </c>
      <c r="G31" s="33"/>
    </row>
    <row r="32" spans="1:7" x14ac:dyDescent="0.2">
      <c r="A32" s="19" t="s">
        <v>39</v>
      </c>
      <c r="B32" s="21"/>
      <c r="C32" s="65">
        <v>0</v>
      </c>
      <c r="D32" s="21" t="s">
        <v>40</v>
      </c>
      <c r="E32" s="22"/>
      <c r="F32" s="66">
        <v>0</v>
      </c>
      <c r="G32" s="23"/>
    </row>
    <row r="33" spans="1:8" x14ac:dyDescent="0.2">
      <c r="A33" s="19" t="s">
        <v>41</v>
      </c>
      <c r="B33" s="21"/>
      <c r="C33" s="65">
        <v>0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42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75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75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75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75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75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75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75"/>
      <c r="B44" s="181"/>
      <c r="C44" s="181"/>
      <c r="D44" s="181"/>
      <c r="E44" s="181"/>
      <c r="F44" s="181"/>
      <c r="G44" s="181"/>
      <c r="H44" t="s">
        <v>4</v>
      </c>
    </row>
    <row r="45" spans="1:8" x14ac:dyDescent="0.2">
      <c r="A45" s="75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G2" sqref="G2:I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76" t="str">
        <f>CONCATENATE(cislostavby," ",nazevstavby)</f>
        <v>19/18 Rekonstrukce Městské knihovny, k.ú. Místek</v>
      </c>
      <c r="D1" s="77"/>
      <c r="E1" s="78"/>
      <c r="F1" s="77"/>
      <c r="G1" s="79" t="s">
        <v>44</v>
      </c>
      <c r="H1" s="80">
        <v>6</v>
      </c>
      <c r="I1" s="81"/>
    </row>
    <row r="2" spans="1:57" ht="13.5" thickBot="1" x14ac:dyDescent="0.25">
      <c r="A2" s="184" t="s">
        <v>1</v>
      </c>
      <c r="B2" s="185"/>
      <c r="C2" s="82" t="str">
        <f>CONCATENATE(cisloobjektu," ",nazevobjektu)</f>
        <v>SO 0 Rekonstrukce budovy knihovny</v>
      </c>
      <c r="D2" s="83"/>
      <c r="E2" s="84"/>
      <c r="F2" s="83"/>
      <c r="G2" s="186" t="s">
        <v>177</v>
      </c>
      <c r="H2" s="187"/>
      <c r="I2" s="188"/>
    </row>
    <row r="3" spans="1:57" ht="13.5" thickTop="1" x14ac:dyDescent="0.2">
      <c r="F3" s="13"/>
    </row>
    <row r="4" spans="1:57" ht="19.5" customHeight="1" x14ac:dyDescent="0.25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57" ht="13.5" thickBot="1" x14ac:dyDescent="0.25"/>
    <row r="6" spans="1:57" s="13" customFormat="1" ht="13.5" thickBot="1" x14ac:dyDescent="0.25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57" s="13" customFormat="1" x14ac:dyDescent="0.2">
      <c r="A7" s="171" t="str">
        <f>Položky!B7</f>
        <v>M0111</v>
      </c>
      <c r="B7" s="94" t="str">
        <f>Položky!C7</f>
        <v>ZAŘÍZENÍ MaR</v>
      </c>
      <c r="D7" s="95"/>
      <c r="E7" s="172">
        <f>Položky!BA15</f>
        <v>0</v>
      </c>
      <c r="F7" s="173">
        <f>Položky!BB15</f>
        <v>0</v>
      </c>
      <c r="G7" s="173">
        <f>Položky!BC15</f>
        <v>0</v>
      </c>
      <c r="H7" s="173">
        <f>Položky!BD15</f>
        <v>0</v>
      </c>
      <c r="I7" s="174">
        <f>Položky!BE15</f>
        <v>0</v>
      </c>
    </row>
    <row r="8" spans="1:57" s="13" customFormat="1" x14ac:dyDescent="0.2">
      <c r="A8" s="171" t="str">
        <f>Položky!B16</f>
        <v>M0112</v>
      </c>
      <c r="B8" s="94" t="str">
        <f>Položky!C16</f>
        <v>ZAŘÍZENÍ MaR-MATERIÁL</v>
      </c>
      <c r="D8" s="95"/>
      <c r="E8" s="172">
        <f>Položky!BA31</f>
        <v>0</v>
      </c>
      <c r="F8" s="173">
        <f>Položky!BB31</f>
        <v>0</v>
      </c>
      <c r="G8" s="173">
        <f>Položky!BC31</f>
        <v>0</v>
      </c>
      <c r="H8" s="173">
        <f>Položky!BD31</f>
        <v>0</v>
      </c>
      <c r="I8" s="174">
        <f>Položky!BE31</f>
        <v>0</v>
      </c>
    </row>
    <row r="9" spans="1:57" s="13" customFormat="1" x14ac:dyDescent="0.2">
      <c r="A9" s="171" t="str">
        <f>Položky!B32</f>
        <v>M0141</v>
      </c>
      <c r="B9" s="94" t="str">
        <f>Položky!C32</f>
        <v>ROZVÁDĚČE-MATERIÁL</v>
      </c>
      <c r="D9" s="95"/>
      <c r="E9" s="172">
        <f>Položky!BA34</f>
        <v>0</v>
      </c>
      <c r="F9" s="173">
        <f>Položky!BB34</f>
        <v>0</v>
      </c>
      <c r="G9" s="173">
        <f>Položky!BC34</f>
        <v>0</v>
      </c>
      <c r="H9" s="173">
        <f>Položky!BD34</f>
        <v>0</v>
      </c>
      <c r="I9" s="174">
        <f>Položky!BE34</f>
        <v>0</v>
      </c>
    </row>
    <row r="10" spans="1:57" s="13" customFormat="1" x14ac:dyDescent="0.2">
      <c r="A10" s="171" t="str">
        <f>Položky!B35</f>
        <v>M0113</v>
      </c>
      <c r="B10" s="94" t="str">
        <f>Položky!C35</f>
        <v>ROZVODY MaR</v>
      </c>
      <c r="D10" s="95"/>
      <c r="E10" s="172">
        <f>Položky!BA50</f>
        <v>0</v>
      </c>
      <c r="F10" s="173">
        <f>Položky!BB50</f>
        <v>0</v>
      </c>
      <c r="G10" s="173">
        <f>Položky!BC50</f>
        <v>0</v>
      </c>
      <c r="H10" s="173">
        <f>Položky!BD50</f>
        <v>0</v>
      </c>
      <c r="I10" s="174">
        <f>Položky!BE50</f>
        <v>0</v>
      </c>
    </row>
    <row r="11" spans="1:57" s="13" customFormat="1" x14ac:dyDescent="0.2">
      <c r="A11" s="171" t="str">
        <f>Položky!B51</f>
        <v>M0114</v>
      </c>
      <c r="B11" s="94" t="str">
        <f>Položky!C51</f>
        <v>ROZVODY MaR-MATERIÁL</v>
      </c>
      <c r="D11" s="95"/>
      <c r="E11" s="172">
        <f>Položky!BA67</f>
        <v>0</v>
      </c>
      <c r="F11" s="173">
        <f>Položky!BB67</f>
        <v>0</v>
      </c>
      <c r="G11" s="173">
        <f>Položky!BC67</f>
        <v>0</v>
      </c>
      <c r="H11" s="173">
        <f>Položky!BD67</f>
        <v>0</v>
      </c>
      <c r="I11" s="174">
        <f>Položky!BE67</f>
        <v>0</v>
      </c>
    </row>
    <row r="12" spans="1:57" s="13" customFormat="1" x14ac:dyDescent="0.2">
      <c r="A12" s="171" t="str">
        <f>Položky!B68</f>
        <v>M0222</v>
      </c>
      <c r="B12" s="94" t="str">
        <f>Položky!C68</f>
        <v>REVIZE-ELEKTROINSTALACE</v>
      </c>
      <c r="D12" s="95"/>
      <c r="E12" s="172">
        <f>Položky!BA72</f>
        <v>0</v>
      </c>
      <c r="F12" s="173">
        <f>Položky!BB72</f>
        <v>0</v>
      </c>
      <c r="G12" s="173">
        <f>Položky!BC72</f>
        <v>0</v>
      </c>
      <c r="H12" s="173">
        <f>Položky!BD72</f>
        <v>0</v>
      </c>
      <c r="I12" s="174">
        <f>Položky!BE72</f>
        <v>0</v>
      </c>
    </row>
    <row r="13" spans="1:57" s="13" customFormat="1" ht="13.5" thickBot="1" x14ac:dyDescent="0.25">
      <c r="A13" s="171" t="str">
        <f>Položky!B73</f>
        <v>M0221</v>
      </c>
      <c r="B13" s="94" t="str">
        <f>Položky!C73</f>
        <v>REVIZE</v>
      </c>
      <c r="D13" s="95"/>
      <c r="E13" s="172">
        <f>Položky!BA76</f>
        <v>0</v>
      </c>
      <c r="F13" s="173">
        <f>Položky!BB76</f>
        <v>0</v>
      </c>
      <c r="G13" s="173">
        <f>Položky!BC76</f>
        <v>0</v>
      </c>
      <c r="H13" s="173">
        <f>Položky!BD76</f>
        <v>0</v>
      </c>
      <c r="I13" s="174">
        <f>Položky!BE76</f>
        <v>0</v>
      </c>
    </row>
    <row r="14" spans="1:57" s="102" customFormat="1" ht="13.5" thickBot="1" x14ac:dyDescent="0.25">
      <c r="A14" s="96"/>
      <c r="B14" s="97" t="s">
        <v>51</v>
      </c>
      <c r="C14" s="97"/>
      <c r="D14" s="98"/>
      <c r="E14" s="99">
        <f>SUM(E7:E13)</f>
        <v>0</v>
      </c>
      <c r="F14" s="100">
        <f>SUM(F7:F13)</f>
        <v>0</v>
      </c>
      <c r="G14" s="100">
        <f>SUM(G7:G13)</f>
        <v>0</v>
      </c>
      <c r="H14" s="100">
        <f>SUM(H7:H13)</f>
        <v>0</v>
      </c>
      <c r="I14" s="101">
        <f>SUM(I7:I13)</f>
        <v>0</v>
      </c>
    </row>
    <row r="15" spans="1:57" x14ac:dyDescent="0.2">
      <c r="A15" s="13"/>
      <c r="B15" s="13"/>
      <c r="C15" s="13"/>
      <c r="D15" s="13"/>
      <c r="E15" s="13"/>
      <c r="F15" s="13"/>
      <c r="G15" s="13"/>
      <c r="H15" s="13"/>
      <c r="I15" s="13"/>
    </row>
    <row r="16" spans="1:57" ht="19.5" customHeight="1" x14ac:dyDescent="0.25">
      <c r="A16" s="86" t="s">
        <v>52</v>
      </c>
      <c r="B16" s="86"/>
      <c r="C16" s="86"/>
      <c r="D16" s="86"/>
      <c r="E16" s="86"/>
      <c r="F16" s="86"/>
      <c r="G16" s="103"/>
      <c r="H16" s="86"/>
      <c r="I16" s="86"/>
      <c r="BA16" s="35"/>
      <c r="BB16" s="35"/>
      <c r="BC16" s="35"/>
      <c r="BD16" s="35"/>
      <c r="BE16" s="35"/>
    </row>
    <row r="17" spans="1:53" ht="13.5" thickBot="1" x14ac:dyDescent="0.25"/>
    <row r="18" spans="1:53" x14ac:dyDescent="0.2">
      <c r="A18" s="104" t="s">
        <v>53</v>
      </c>
      <c r="B18" s="105"/>
      <c r="C18" s="105"/>
      <c r="D18" s="106"/>
      <c r="E18" s="107" t="s">
        <v>54</v>
      </c>
      <c r="F18" s="108" t="s">
        <v>55</v>
      </c>
      <c r="G18" s="109" t="s">
        <v>56</v>
      </c>
      <c r="H18" s="110"/>
      <c r="I18" s="111" t="s">
        <v>54</v>
      </c>
    </row>
    <row r="19" spans="1:53" x14ac:dyDescent="0.2">
      <c r="A19" s="112" t="s">
        <v>166</v>
      </c>
      <c r="B19" s="113"/>
      <c r="C19" s="113"/>
      <c r="D19" s="114"/>
      <c r="E19" s="115">
        <v>0</v>
      </c>
      <c r="F19" s="116">
        <v>0</v>
      </c>
      <c r="G19" s="117">
        <f t="shared" ref="G19:G26" si="0">CHOOSE(BA19+1,HSV+PSV,HSV+PSV+Mont,HSV+PSV+Dodavka+Mont,HSV,PSV,Mont,Dodavka,Mont+Dodavka,0)</f>
        <v>0</v>
      </c>
      <c r="H19" s="118"/>
      <c r="I19" s="119">
        <f t="shared" ref="I19:I26" si="1">E19+F19*G19/100</f>
        <v>0</v>
      </c>
      <c r="BA19">
        <v>2</v>
      </c>
    </row>
    <row r="20" spans="1:53" x14ac:dyDescent="0.2">
      <c r="A20" s="112" t="s">
        <v>167</v>
      </c>
      <c r="B20" s="113"/>
      <c r="C20" s="113"/>
      <c r="D20" s="114"/>
      <c r="E20" s="115">
        <v>0</v>
      </c>
      <c r="F20" s="116">
        <v>0</v>
      </c>
      <c r="G20" s="117">
        <f t="shared" si="0"/>
        <v>0</v>
      </c>
      <c r="H20" s="118"/>
      <c r="I20" s="119">
        <f t="shared" si="1"/>
        <v>0</v>
      </c>
      <c r="BA20">
        <v>2</v>
      </c>
    </row>
    <row r="21" spans="1:53" x14ac:dyDescent="0.2">
      <c r="A21" s="112" t="s">
        <v>168</v>
      </c>
      <c r="B21" s="113"/>
      <c r="C21" s="113"/>
      <c r="D21" s="114"/>
      <c r="E21" s="115">
        <v>0</v>
      </c>
      <c r="F21" s="116">
        <v>3</v>
      </c>
      <c r="G21" s="117">
        <f t="shared" si="0"/>
        <v>0</v>
      </c>
      <c r="H21" s="118"/>
      <c r="I21" s="119">
        <f t="shared" si="1"/>
        <v>0</v>
      </c>
      <c r="BA21">
        <v>2</v>
      </c>
    </row>
    <row r="22" spans="1:53" x14ac:dyDescent="0.2">
      <c r="A22" s="112" t="s">
        <v>169</v>
      </c>
      <c r="B22" s="113"/>
      <c r="C22" s="113"/>
      <c r="D22" s="114"/>
      <c r="E22" s="115">
        <v>0</v>
      </c>
      <c r="F22" s="116">
        <v>2</v>
      </c>
      <c r="G22" s="117">
        <f t="shared" si="0"/>
        <v>0</v>
      </c>
      <c r="H22" s="118"/>
      <c r="I22" s="119">
        <f t="shared" si="1"/>
        <v>0</v>
      </c>
      <c r="BA22">
        <v>2</v>
      </c>
    </row>
    <row r="23" spans="1:53" x14ac:dyDescent="0.2">
      <c r="A23" s="112" t="s">
        <v>170</v>
      </c>
      <c r="B23" s="113"/>
      <c r="C23" s="113"/>
      <c r="D23" s="114"/>
      <c r="E23" s="115">
        <v>0</v>
      </c>
      <c r="F23" s="116">
        <v>2</v>
      </c>
      <c r="G23" s="117">
        <f t="shared" si="0"/>
        <v>0</v>
      </c>
      <c r="H23" s="118"/>
      <c r="I23" s="119">
        <f t="shared" si="1"/>
        <v>0</v>
      </c>
      <c r="BA23">
        <v>2</v>
      </c>
    </row>
    <row r="24" spans="1:53" x14ac:dyDescent="0.2">
      <c r="A24" s="112" t="s">
        <v>171</v>
      </c>
      <c r="B24" s="113"/>
      <c r="C24" s="113"/>
      <c r="D24" s="114"/>
      <c r="E24" s="115">
        <v>0</v>
      </c>
      <c r="F24" s="116">
        <v>0</v>
      </c>
      <c r="G24" s="117">
        <f t="shared" si="0"/>
        <v>0</v>
      </c>
      <c r="H24" s="118"/>
      <c r="I24" s="119">
        <f t="shared" si="1"/>
        <v>0</v>
      </c>
      <c r="BA24">
        <v>2</v>
      </c>
    </row>
    <row r="25" spans="1:53" x14ac:dyDescent="0.2">
      <c r="A25" s="112" t="s">
        <v>172</v>
      </c>
      <c r="B25" s="113"/>
      <c r="C25" s="113"/>
      <c r="D25" s="114"/>
      <c r="E25" s="115">
        <v>0</v>
      </c>
      <c r="F25" s="116">
        <v>3</v>
      </c>
      <c r="G25" s="117">
        <f t="shared" si="0"/>
        <v>0</v>
      </c>
      <c r="H25" s="118"/>
      <c r="I25" s="119">
        <f t="shared" si="1"/>
        <v>0</v>
      </c>
      <c r="BA25">
        <v>2</v>
      </c>
    </row>
    <row r="26" spans="1:53" x14ac:dyDescent="0.2">
      <c r="A26" s="112" t="s">
        <v>173</v>
      </c>
      <c r="B26" s="113"/>
      <c r="C26" s="113"/>
      <c r="D26" s="114"/>
      <c r="E26" s="115">
        <v>0</v>
      </c>
      <c r="F26" s="116">
        <v>0</v>
      </c>
      <c r="G26" s="117">
        <f t="shared" si="0"/>
        <v>0</v>
      </c>
      <c r="H26" s="118"/>
      <c r="I26" s="119">
        <f t="shared" si="1"/>
        <v>0</v>
      </c>
      <c r="BA26">
        <v>2</v>
      </c>
    </row>
    <row r="27" spans="1:53" ht="13.5" thickBot="1" x14ac:dyDescent="0.25">
      <c r="A27" s="120"/>
      <c r="B27" s="121" t="s">
        <v>57</v>
      </c>
      <c r="C27" s="122"/>
      <c r="D27" s="123"/>
      <c r="E27" s="124"/>
      <c r="F27" s="125"/>
      <c r="G27" s="125"/>
      <c r="H27" s="189">
        <f>SUM(I19:I26)</f>
        <v>0</v>
      </c>
      <c r="I27" s="190"/>
    </row>
    <row r="29" spans="1:53" x14ac:dyDescent="0.2">
      <c r="B29" s="102"/>
      <c r="F29" s="126"/>
      <c r="G29" s="127"/>
      <c r="H29" s="127"/>
      <c r="I29" s="128"/>
    </row>
    <row r="30" spans="1:53" x14ac:dyDescent="0.2">
      <c r="F30" s="126"/>
      <c r="G30" s="127"/>
      <c r="H30" s="127"/>
      <c r="I30" s="128"/>
    </row>
    <row r="31" spans="1:53" x14ac:dyDescent="0.2">
      <c r="F31" s="126"/>
      <c r="G31" s="127"/>
      <c r="H31" s="127"/>
      <c r="I31" s="128"/>
    </row>
    <row r="32" spans="1:53" x14ac:dyDescent="0.2">
      <c r="F32" s="126"/>
      <c r="G32" s="127"/>
      <c r="H32" s="127"/>
      <c r="I32" s="128"/>
    </row>
    <row r="33" spans="6:9" x14ac:dyDescent="0.2">
      <c r="F33" s="126"/>
      <c r="G33" s="127"/>
      <c r="H33" s="127"/>
      <c r="I33" s="128"/>
    </row>
    <row r="34" spans="6:9" x14ac:dyDescent="0.2">
      <c r="F34" s="126"/>
      <c r="G34" s="127"/>
      <c r="H34" s="127"/>
      <c r="I34" s="128"/>
    </row>
    <row r="35" spans="6:9" x14ac:dyDescent="0.2">
      <c r="F35" s="126"/>
      <c r="G35" s="127"/>
      <c r="H35" s="127"/>
      <c r="I35" s="128"/>
    </row>
    <row r="36" spans="6:9" x14ac:dyDescent="0.2">
      <c r="F36" s="126"/>
      <c r="G36" s="127"/>
      <c r="H36" s="127"/>
      <c r="I36" s="128"/>
    </row>
    <row r="37" spans="6:9" x14ac:dyDescent="0.2">
      <c r="F37" s="126"/>
      <c r="G37" s="127"/>
      <c r="H37" s="127"/>
      <c r="I37" s="128"/>
    </row>
    <row r="38" spans="6:9" x14ac:dyDescent="0.2">
      <c r="F38" s="126"/>
      <c r="G38" s="127"/>
      <c r="H38" s="127"/>
      <c r="I38" s="128"/>
    </row>
    <row r="39" spans="6:9" x14ac:dyDescent="0.2">
      <c r="F39" s="126"/>
      <c r="G39" s="127"/>
      <c r="H39" s="127"/>
      <c r="I39" s="128"/>
    </row>
    <row r="40" spans="6:9" x14ac:dyDescent="0.2">
      <c r="F40" s="126"/>
      <c r="G40" s="127"/>
      <c r="H40" s="127"/>
      <c r="I40" s="128"/>
    </row>
    <row r="41" spans="6:9" x14ac:dyDescent="0.2">
      <c r="F41" s="126"/>
      <c r="G41" s="127"/>
      <c r="H41" s="127"/>
      <c r="I41" s="128"/>
    </row>
    <row r="42" spans="6:9" x14ac:dyDescent="0.2">
      <c r="F42" s="126"/>
      <c r="G42" s="127"/>
      <c r="H42" s="127"/>
      <c r="I42" s="128"/>
    </row>
    <row r="43" spans="6:9" x14ac:dyDescent="0.2">
      <c r="F43" s="126"/>
      <c r="G43" s="127"/>
      <c r="H43" s="127"/>
      <c r="I43" s="128"/>
    </row>
    <row r="44" spans="6:9" x14ac:dyDescent="0.2">
      <c r="F44" s="126"/>
      <c r="G44" s="127"/>
      <c r="H44" s="127"/>
      <c r="I44" s="128"/>
    </row>
    <row r="45" spans="6:9" x14ac:dyDescent="0.2">
      <c r="F45" s="126"/>
      <c r="G45" s="127"/>
      <c r="H45" s="127"/>
      <c r="I45" s="128"/>
    </row>
    <row r="46" spans="6:9" x14ac:dyDescent="0.2">
      <c r="F46" s="126"/>
      <c r="G46" s="127"/>
      <c r="H46" s="127"/>
      <c r="I46" s="128"/>
    </row>
    <row r="47" spans="6:9" x14ac:dyDescent="0.2">
      <c r="F47" s="126"/>
      <c r="G47" s="127"/>
      <c r="H47" s="127"/>
      <c r="I47" s="128"/>
    </row>
    <row r="48" spans="6:9" x14ac:dyDescent="0.2">
      <c r="F48" s="126"/>
      <c r="G48" s="127"/>
      <c r="H48" s="127"/>
      <c r="I48" s="128"/>
    </row>
    <row r="49" spans="6:9" x14ac:dyDescent="0.2">
      <c r="F49" s="126"/>
      <c r="G49" s="127"/>
      <c r="H49" s="127"/>
      <c r="I49" s="128"/>
    </row>
    <row r="50" spans="6:9" x14ac:dyDescent="0.2">
      <c r="F50" s="126"/>
      <c r="G50" s="127"/>
      <c r="H50" s="127"/>
      <c r="I50" s="128"/>
    </row>
    <row r="51" spans="6:9" x14ac:dyDescent="0.2">
      <c r="F51" s="126"/>
      <c r="G51" s="127"/>
      <c r="H51" s="127"/>
      <c r="I51" s="128"/>
    </row>
    <row r="52" spans="6:9" x14ac:dyDescent="0.2">
      <c r="F52" s="126"/>
      <c r="G52" s="127"/>
      <c r="H52" s="127"/>
      <c r="I52" s="128"/>
    </row>
    <row r="53" spans="6:9" x14ac:dyDescent="0.2">
      <c r="F53" s="126"/>
      <c r="G53" s="127"/>
      <c r="H53" s="127"/>
      <c r="I53" s="128"/>
    </row>
    <row r="54" spans="6:9" x14ac:dyDescent="0.2">
      <c r="F54" s="126"/>
      <c r="G54" s="127"/>
      <c r="H54" s="127"/>
      <c r="I54" s="128"/>
    </row>
    <row r="55" spans="6:9" x14ac:dyDescent="0.2">
      <c r="F55" s="126"/>
      <c r="G55" s="127"/>
      <c r="H55" s="127"/>
      <c r="I55" s="128"/>
    </row>
    <row r="56" spans="6:9" x14ac:dyDescent="0.2">
      <c r="F56" s="126"/>
      <c r="G56" s="127"/>
      <c r="H56" s="127"/>
      <c r="I56" s="128"/>
    </row>
    <row r="57" spans="6:9" x14ac:dyDescent="0.2">
      <c r="F57" s="126"/>
      <c r="G57" s="127"/>
      <c r="H57" s="127"/>
      <c r="I57" s="128"/>
    </row>
    <row r="58" spans="6:9" x14ac:dyDescent="0.2">
      <c r="F58" s="126"/>
      <c r="G58" s="127"/>
      <c r="H58" s="127"/>
      <c r="I58" s="128"/>
    </row>
    <row r="59" spans="6:9" x14ac:dyDescent="0.2">
      <c r="F59" s="126"/>
      <c r="G59" s="127"/>
      <c r="H59" s="127"/>
      <c r="I59" s="128"/>
    </row>
    <row r="60" spans="6:9" x14ac:dyDescent="0.2">
      <c r="F60" s="126"/>
      <c r="G60" s="127"/>
      <c r="H60" s="127"/>
      <c r="I60" s="128"/>
    </row>
    <row r="61" spans="6:9" x14ac:dyDescent="0.2">
      <c r="F61" s="126"/>
      <c r="G61" s="127"/>
      <c r="H61" s="127"/>
      <c r="I61" s="128"/>
    </row>
    <row r="62" spans="6:9" x14ac:dyDescent="0.2">
      <c r="F62" s="126"/>
      <c r="G62" s="127"/>
      <c r="H62" s="127"/>
      <c r="I62" s="128"/>
    </row>
    <row r="63" spans="6:9" x14ac:dyDescent="0.2">
      <c r="F63" s="126"/>
      <c r="G63" s="127"/>
      <c r="H63" s="127"/>
      <c r="I63" s="128"/>
    </row>
    <row r="64" spans="6:9" x14ac:dyDescent="0.2">
      <c r="F64" s="126"/>
      <c r="G64" s="127"/>
      <c r="H64" s="127"/>
      <c r="I64" s="128"/>
    </row>
    <row r="65" spans="6:9" x14ac:dyDescent="0.2">
      <c r="F65" s="126"/>
      <c r="G65" s="127"/>
      <c r="H65" s="127"/>
      <c r="I65" s="128"/>
    </row>
    <row r="66" spans="6:9" x14ac:dyDescent="0.2">
      <c r="F66" s="126"/>
      <c r="G66" s="127"/>
      <c r="H66" s="127"/>
      <c r="I66" s="128"/>
    </row>
    <row r="67" spans="6:9" x14ac:dyDescent="0.2">
      <c r="F67" s="126"/>
      <c r="G67" s="127"/>
      <c r="H67" s="127"/>
      <c r="I67" s="128"/>
    </row>
    <row r="68" spans="6:9" x14ac:dyDescent="0.2">
      <c r="F68" s="126"/>
      <c r="G68" s="127"/>
      <c r="H68" s="127"/>
      <c r="I68" s="128"/>
    </row>
    <row r="69" spans="6:9" x14ac:dyDescent="0.2">
      <c r="F69" s="126"/>
      <c r="G69" s="127"/>
      <c r="H69" s="127"/>
      <c r="I69" s="128"/>
    </row>
    <row r="70" spans="6:9" x14ac:dyDescent="0.2">
      <c r="F70" s="126"/>
      <c r="G70" s="127"/>
      <c r="H70" s="127"/>
      <c r="I70" s="128"/>
    </row>
    <row r="71" spans="6:9" x14ac:dyDescent="0.2">
      <c r="F71" s="126"/>
      <c r="G71" s="127"/>
      <c r="H71" s="127"/>
      <c r="I71" s="128"/>
    </row>
    <row r="72" spans="6:9" x14ac:dyDescent="0.2">
      <c r="F72" s="126"/>
      <c r="G72" s="127"/>
      <c r="H72" s="127"/>
      <c r="I72" s="128"/>
    </row>
    <row r="73" spans="6:9" x14ac:dyDescent="0.2">
      <c r="F73" s="126"/>
      <c r="G73" s="127"/>
      <c r="H73" s="127"/>
      <c r="I73" s="128"/>
    </row>
    <row r="74" spans="6:9" x14ac:dyDescent="0.2">
      <c r="F74" s="126"/>
      <c r="G74" s="127"/>
      <c r="H74" s="127"/>
      <c r="I74" s="128"/>
    </row>
    <row r="75" spans="6:9" x14ac:dyDescent="0.2">
      <c r="F75" s="126"/>
      <c r="G75" s="127"/>
      <c r="H75" s="127"/>
      <c r="I75" s="128"/>
    </row>
    <row r="76" spans="6:9" x14ac:dyDescent="0.2">
      <c r="F76" s="126"/>
      <c r="G76" s="127"/>
      <c r="H76" s="127"/>
      <c r="I76" s="128"/>
    </row>
    <row r="77" spans="6:9" x14ac:dyDescent="0.2">
      <c r="F77" s="126"/>
      <c r="G77" s="127"/>
      <c r="H77" s="127"/>
      <c r="I77" s="128"/>
    </row>
    <row r="78" spans="6:9" x14ac:dyDescent="0.2">
      <c r="F78" s="126"/>
      <c r="G78" s="127"/>
      <c r="H78" s="127"/>
      <c r="I78" s="128"/>
    </row>
  </sheetData>
  <mergeCells count="4">
    <mergeCell ref="A1:B1"/>
    <mergeCell ref="A2:B2"/>
    <mergeCell ref="G2:I2"/>
    <mergeCell ref="H27:I2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opLeftCell="A4" zoomScaleNormal="100" workbookViewId="0">
      <selection activeCell="C42" sqref="C42"/>
    </sheetView>
  </sheetViews>
  <sheetFormatPr defaultRowHeight="12.75" x14ac:dyDescent="0.2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6384" width="9.140625" style="129"/>
  </cols>
  <sheetData>
    <row r="1" spans="1:104" ht="15.75" x14ac:dyDescent="0.25">
      <c r="A1" s="191" t="s">
        <v>58</v>
      </c>
      <c r="B1" s="191"/>
      <c r="C1" s="191"/>
      <c r="D1" s="191"/>
      <c r="E1" s="191"/>
      <c r="F1" s="191"/>
      <c r="G1" s="191"/>
    </row>
    <row r="2" spans="1:104" ht="13.5" thickBot="1" x14ac:dyDescent="0.25">
      <c r="B2" s="130"/>
      <c r="C2" s="131"/>
      <c r="D2" s="131"/>
      <c r="E2" s="132"/>
      <c r="F2" s="131"/>
      <c r="G2" s="131"/>
    </row>
    <row r="3" spans="1:104" ht="13.5" thickTop="1" x14ac:dyDescent="0.2">
      <c r="A3" s="182" t="s">
        <v>5</v>
      </c>
      <c r="B3" s="183"/>
      <c r="C3" s="76" t="str">
        <f>CONCATENATE(cislostavby," ",nazevstavby)</f>
        <v>19/18 Rekonstrukce Městské knihovny, k.ú. Místek</v>
      </c>
      <c r="D3" s="77"/>
      <c r="E3" s="133" t="s">
        <v>0</v>
      </c>
      <c r="F3" s="134">
        <f>Rekapitulace!H1</f>
        <v>6</v>
      </c>
      <c r="G3" s="135"/>
    </row>
    <row r="4" spans="1:104" ht="13.5" thickBot="1" x14ac:dyDescent="0.25">
      <c r="A4" s="192" t="s">
        <v>1</v>
      </c>
      <c r="B4" s="185"/>
      <c r="C4" s="82" t="str">
        <f>CONCATENATE(cisloobjektu," ",nazevobjektu)</f>
        <v>SO 0 Rekonstrukce budovy knihovny</v>
      </c>
      <c r="D4" s="83"/>
      <c r="E4" s="193" t="str">
        <f>Rekapitulace!G2</f>
        <v>D.1.4.6c-Rozpočet MaR</v>
      </c>
      <c r="F4" s="194"/>
      <c r="G4" s="195"/>
    </row>
    <row r="5" spans="1:104" ht="13.5" thickTop="1" x14ac:dyDescent="0.2">
      <c r="A5" s="136"/>
      <c r="B5" s="137"/>
      <c r="C5" s="137"/>
      <c r="G5" s="139"/>
    </row>
    <row r="6" spans="1:104" x14ac:dyDescent="0.2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 x14ac:dyDescent="0.2">
      <c r="A7" s="144" t="s">
        <v>66</v>
      </c>
      <c r="B7" s="145" t="s">
        <v>68</v>
      </c>
      <c r="C7" s="146" t="s">
        <v>69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70</v>
      </c>
      <c r="C8" s="154" t="s">
        <v>71</v>
      </c>
      <c r="D8" s="155" t="s">
        <v>72</v>
      </c>
      <c r="E8" s="156">
        <v>5</v>
      </c>
      <c r="F8" s="156">
        <v>0</v>
      </c>
      <c r="G8" s="157">
        <f t="shared" ref="G8:G14" si="0">E8*F8</f>
        <v>0</v>
      </c>
      <c r="O8" s="151">
        <v>2</v>
      </c>
      <c r="AA8" s="129">
        <v>1</v>
      </c>
      <c r="AB8" s="129">
        <v>9</v>
      </c>
      <c r="AC8" s="129">
        <v>9</v>
      </c>
      <c r="AZ8" s="129">
        <v>4</v>
      </c>
      <c r="BA8" s="129">
        <f t="shared" ref="BA8:BA14" si="1">IF(AZ8=1,G8,0)</f>
        <v>0</v>
      </c>
      <c r="BB8" s="129">
        <f t="shared" ref="BB8:BB14" si="2">IF(AZ8=2,G8,0)</f>
        <v>0</v>
      </c>
      <c r="BC8" s="129">
        <f t="shared" ref="BC8:BC14" si="3">IF(AZ8=3,G8,0)</f>
        <v>0</v>
      </c>
      <c r="BD8" s="129">
        <f t="shared" ref="BD8:BD14" si="4">IF(AZ8=4,G8,0)</f>
        <v>0</v>
      </c>
      <c r="BE8" s="129">
        <f t="shared" ref="BE8:BE14" si="5">IF(AZ8=5,G8,0)</f>
        <v>0</v>
      </c>
      <c r="CZ8" s="129">
        <v>0</v>
      </c>
    </row>
    <row r="9" spans="1:104" x14ac:dyDescent="0.2">
      <c r="A9" s="152">
        <v>2</v>
      </c>
      <c r="B9" s="153" t="s">
        <v>73</v>
      </c>
      <c r="C9" s="154" t="s">
        <v>74</v>
      </c>
      <c r="D9" s="155" t="s">
        <v>72</v>
      </c>
      <c r="E9" s="156">
        <v>1</v>
      </c>
      <c r="F9" s="156">
        <v>0</v>
      </c>
      <c r="G9" s="157">
        <f t="shared" si="0"/>
        <v>0</v>
      </c>
      <c r="O9" s="151">
        <v>2</v>
      </c>
      <c r="AA9" s="129">
        <v>12</v>
      </c>
      <c r="AB9" s="129">
        <v>0</v>
      </c>
      <c r="AC9" s="129">
        <v>2</v>
      </c>
      <c r="AZ9" s="129">
        <v>4</v>
      </c>
      <c r="BA9" s="129">
        <f t="shared" si="1"/>
        <v>0</v>
      </c>
      <c r="BB9" s="129">
        <f t="shared" si="2"/>
        <v>0</v>
      </c>
      <c r="BC9" s="129">
        <f t="shared" si="3"/>
        <v>0</v>
      </c>
      <c r="BD9" s="129">
        <f t="shared" si="4"/>
        <v>0</v>
      </c>
      <c r="BE9" s="129">
        <f t="shared" si="5"/>
        <v>0</v>
      </c>
      <c r="CZ9" s="129">
        <v>0</v>
      </c>
    </row>
    <row r="10" spans="1:104" x14ac:dyDescent="0.2">
      <c r="A10" s="152">
        <v>3</v>
      </c>
      <c r="B10" s="153" t="s">
        <v>75</v>
      </c>
      <c r="C10" s="154" t="s">
        <v>76</v>
      </c>
      <c r="D10" s="155" t="s">
        <v>72</v>
      </c>
      <c r="E10" s="156">
        <v>1</v>
      </c>
      <c r="F10" s="156">
        <v>0</v>
      </c>
      <c r="G10" s="157">
        <f t="shared" si="0"/>
        <v>0</v>
      </c>
      <c r="O10" s="151">
        <v>2</v>
      </c>
      <c r="AA10" s="129">
        <v>1</v>
      </c>
      <c r="AB10" s="129">
        <v>9</v>
      </c>
      <c r="AC10" s="129">
        <v>9</v>
      </c>
      <c r="AZ10" s="129">
        <v>4</v>
      </c>
      <c r="BA10" s="129">
        <f t="shared" si="1"/>
        <v>0</v>
      </c>
      <c r="BB10" s="129">
        <f t="shared" si="2"/>
        <v>0</v>
      </c>
      <c r="BC10" s="129">
        <f t="shared" si="3"/>
        <v>0</v>
      </c>
      <c r="BD10" s="129">
        <f t="shared" si="4"/>
        <v>0</v>
      </c>
      <c r="BE10" s="129">
        <f t="shared" si="5"/>
        <v>0</v>
      </c>
      <c r="CZ10" s="129">
        <v>0</v>
      </c>
    </row>
    <row r="11" spans="1:104" x14ac:dyDescent="0.2">
      <c r="A11" s="152">
        <v>4</v>
      </c>
      <c r="B11" s="153" t="s">
        <v>77</v>
      </c>
      <c r="C11" s="154" t="s">
        <v>78</v>
      </c>
      <c r="D11" s="155" t="s">
        <v>72</v>
      </c>
      <c r="E11" s="156">
        <v>2</v>
      </c>
      <c r="F11" s="156">
        <v>0</v>
      </c>
      <c r="G11" s="157">
        <f t="shared" si="0"/>
        <v>0</v>
      </c>
      <c r="O11" s="151">
        <v>2</v>
      </c>
      <c r="AA11" s="129">
        <v>1</v>
      </c>
      <c r="AB11" s="129">
        <v>9</v>
      </c>
      <c r="AC11" s="129">
        <v>9</v>
      </c>
      <c r="AZ11" s="129">
        <v>4</v>
      </c>
      <c r="BA11" s="129">
        <f t="shared" si="1"/>
        <v>0</v>
      </c>
      <c r="BB11" s="129">
        <f t="shared" si="2"/>
        <v>0</v>
      </c>
      <c r="BC11" s="129">
        <f t="shared" si="3"/>
        <v>0</v>
      </c>
      <c r="BD11" s="129">
        <f t="shared" si="4"/>
        <v>0</v>
      </c>
      <c r="BE11" s="129">
        <f t="shared" si="5"/>
        <v>0</v>
      </c>
      <c r="CZ11" s="129">
        <v>0</v>
      </c>
    </row>
    <row r="12" spans="1:104" x14ac:dyDescent="0.2">
      <c r="A12" s="152">
        <v>5</v>
      </c>
      <c r="B12" s="153" t="s">
        <v>79</v>
      </c>
      <c r="C12" s="154" t="s">
        <v>80</v>
      </c>
      <c r="D12" s="155" t="s">
        <v>72</v>
      </c>
      <c r="E12" s="156">
        <v>1</v>
      </c>
      <c r="F12" s="156">
        <v>0</v>
      </c>
      <c r="G12" s="157">
        <f t="shared" si="0"/>
        <v>0</v>
      </c>
      <c r="O12" s="151">
        <v>2</v>
      </c>
      <c r="AA12" s="129">
        <v>1</v>
      </c>
      <c r="AB12" s="129">
        <v>9</v>
      </c>
      <c r="AC12" s="129">
        <v>9</v>
      </c>
      <c r="AZ12" s="129">
        <v>4</v>
      </c>
      <c r="BA12" s="129">
        <f t="shared" si="1"/>
        <v>0</v>
      </c>
      <c r="BB12" s="129">
        <f t="shared" si="2"/>
        <v>0</v>
      </c>
      <c r="BC12" s="129">
        <f t="shared" si="3"/>
        <v>0</v>
      </c>
      <c r="BD12" s="129">
        <f t="shared" si="4"/>
        <v>0</v>
      </c>
      <c r="BE12" s="129">
        <f t="shared" si="5"/>
        <v>0</v>
      </c>
      <c r="CZ12" s="129">
        <v>0</v>
      </c>
    </row>
    <row r="13" spans="1:104" x14ac:dyDescent="0.2">
      <c r="A13" s="152">
        <v>6</v>
      </c>
      <c r="B13" s="153" t="s">
        <v>73</v>
      </c>
      <c r="C13" s="154" t="s">
        <v>81</v>
      </c>
      <c r="D13" s="155" t="s">
        <v>72</v>
      </c>
      <c r="E13" s="156">
        <v>1</v>
      </c>
      <c r="F13" s="156">
        <v>0</v>
      </c>
      <c r="G13" s="157">
        <f t="shared" si="0"/>
        <v>0</v>
      </c>
      <c r="O13" s="151">
        <v>2</v>
      </c>
      <c r="AA13" s="129">
        <v>12</v>
      </c>
      <c r="AB13" s="129">
        <v>0</v>
      </c>
      <c r="AC13" s="129">
        <v>6</v>
      </c>
      <c r="AZ13" s="129">
        <v>4</v>
      </c>
      <c r="BA13" s="129">
        <f t="shared" si="1"/>
        <v>0</v>
      </c>
      <c r="BB13" s="129">
        <f t="shared" si="2"/>
        <v>0</v>
      </c>
      <c r="BC13" s="129">
        <f t="shared" si="3"/>
        <v>0</v>
      </c>
      <c r="BD13" s="129">
        <f t="shared" si="4"/>
        <v>0</v>
      </c>
      <c r="BE13" s="129">
        <f t="shared" si="5"/>
        <v>0</v>
      </c>
      <c r="CZ13" s="129">
        <v>0</v>
      </c>
    </row>
    <row r="14" spans="1:104" x14ac:dyDescent="0.2">
      <c r="A14" s="152">
        <v>7</v>
      </c>
      <c r="B14" s="153" t="s">
        <v>82</v>
      </c>
      <c r="C14" s="154" t="s">
        <v>83</v>
      </c>
      <c r="D14" s="155" t="s">
        <v>72</v>
      </c>
      <c r="E14" s="156">
        <v>1</v>
      </c>
      <c r="F14" s="156">
        <v>0</v>
      </c>
      <c r="G14" s="157">
        <f t="shared" si="0"/>
        <v>0</v>
      </c>
      <c r="O14" s="151">
        <v>2</v>
      </c>
      <c r="AA14" s="129">
        <v>1</v>
      </c>
      <c r="AB14" s="129">
        <v>9</v>
      </c>
      <c r="AC14" s="129">
        <v>9</v>
      </c>
      <c r="AZ14" s="129">
        <v>4</v>
      </c>
      <c r="BA14" s="129">
        <f t="shared" si="1"/>
        <v>0</v>
      </c>
      <c r="BB14" s="129">
        <f t="shared" si="2"/>
        <v>0</v>
      </c>
      <c r="BC14" s="129">
        <f t="shared" si="3"/>
        <v>0</v>
      </c>
      <c r="BD14" s="129">
        <f t="shared" si="4"/>
        <v>0</v>
      </c>
      <c r="BE14" s="129">
        <f t="shared" si="5"/>
        <v>0</v>
      </c>
      <c r="CZ14" s="129">
        <v>0</v>
      </c>
    </row>
    <row r="15" spans="1:104" x14ac:dyDescent="0.2">
      <c r="A15" s="158"/>
      <c r="B15" s="159" t="s">
        <v>67</v>
      </c>
      <c r="C15" s="160" t="str">
        <f>CONCATENATE(B7," ",C7)</f>
        <v>M0111 ZAŘÍZENÍ MaR</v>
      </c>
      <c r="D15" s="158"/>
      <c r="E15" s="161"/>
      <c r="F15" s="161"/>
      <c r="G15" s="162">
        <f>SUM(G7:G14)</f>
        <v>0</v>
      </c>
      <c r="O15" s="151">
        <v>4</v>
      </c>
      <c r="BA15" s="163">
        <f>SUM(BA7:BA14)</f>
        <v>0</v>
      </c>
      <c r="BB15" s="163">
        <f>SUM(BB7:BB14)</f>
        <v>0</v>
      </c>
      <c r="BC15" s="163">
        <f>SUM(BC7:BC14)</f>
        <v>0</v>
      </c>
      <c r="BD15" s="163">
        <f>SUM(BD7:BD14)</f>
        <v>0</v>
      </c>
      <c r="BE15" s="163">
        <f>SUM(BE7:BE14)</f>
        <v>0</v>
      </c>
    </row>
    <row r="16" spans="1:104" x14ac:dyDescent="0.2">
      <c r="A16" s="144" t="s">
        <v>66</v>
      </c>
      <c r="B16" s="145" t="s">
        <v>84</v>
      </c>
      <c r="C16" s="146" t="s">
        <v>85</v>
      </c>
      <c r="D16" s="147"/>
      <c r="E16" s="148"/>
      <c r="F16" s="148"/>
      <c r="G16" s="149"/>
      <c r="H16" s="150"/>
      <c r="I16" s="150"/>
      <c r="O16" s="151">
        <v>1</v>
      </c>
    </row>
    <row r="17" spans="1:104" x14ac:dyDescent="0.2">
      <c r="A17" s="152">
        <v>8</v>
      </c>
      <c r="B17" s="153" t="s">
        <v>86</v>
      </c>
      <c r="C17" s="154" t="s">
        <v>87</v>
      </c>
      <c r="D17" s="155" t="s">
        <v>72</v>
      </c>
      <c r="E17" s="156">
        <v>1</v>
      </c>
      <c r="F17" s="156">
        <v>0</v>
      </c>
      <c r="G17" s="157">
        <f t="shared" ref="G17:G30" si="6">E17*F17</f>
        <v>0</v>
      </c>
      <c r="O17" s="151">
        <v>2</v>
      </c>
      <c r="AA17" s="129">
        <v>12</v>
      </c>
      <c r="AB17" s="129">
        <v>0</v>
      </c>
      <c r="AC17" s="129">
        <v>8</v>
      </c>
      <c r="AZ17" s="129">
        <v>4</v>
      </c>
      <c r="BA17" s="129">
        <f t="shared" ref="BA17:BA30" si="7">IF(AZ17=1,G17,0)</f>
        <v>0</v>
      </c>
      <c r="BB17" s="129">
        <f t="shared" ref="BB17:BB30" si="8">IF(AZ17=2,G17,0)</f>
        <v>0</v>
      </c>
      <c r="BC17" s="129">
        <f t="shared" ref="BC17:BC30" si="9">IF(AZ17=3,G17,0)</f>
        <v>0</v>
      </c>
      <c r="BD17" s="129">
        <f t="shared" ref="BD17:BD30" si="10">IF(AZ17=4,G17,0)</f>
        <v>0</v>
      </c>
      <c r="BE17" s="129">
        <f t="shared" ref="BE17:BE30" si="11">IF(AZ17=5,G17,0)</f>
        <v>0</v>
      </c>
      <c r="CZ17" s="129">
        <v>0</v>
      </c>
    </row>
    <row r="18" spans="1:104" x14ac:dyDescent="0.2">
      <c r="A18" s="152">
        <v>9</v>
      </c>
      <c r="B18" s="153" t="s">
        <v>86</v>
      </c>
      <c r="C18" s="154" t="s">
        <v>88</v>
      </c>
      <c r="D18" s="155" t="s">
        <v>72</v>
      </c>
      <c r="E18" s="156">
        <v>2</v>
      </c>
      <c r="F18" s="156">
        <v>0</v>
      </c>
      <c r="G18" s="157">
        <f t="shared" si="6"/>
        <v>0</v>
      </c>
      <c r="O18" s="151">
        <v>2</v>
      </c>
      <c r="AA18" s="129">
        <v>12</v>
      </c>
      <c r="AB18" s="129">
        <v>0</v>
      </c>
      <c r="AC18" s="129">
        <v>9</v>
      </c>
      <c r="AZ18" s="129">
        <v>4</v>
      </c>
      <c r="BA18" s="129">
        <f t="shared" si="7"/>
        <v>0</v>
      </c>
      <c r="BB18" s="129">
        <f t="shared" si="8"/>
        <v>0</v>
      </c>
      <c r="BC18" s="129">
        <f t="shared" si="9"/>
        <v>0</v>
      </c>
      <c r="BD18" s="129">
        <f t="shared" si="10"/>
        <v>0</v>
      </c>
      <c r="BE18" s="129">
        <f t="shared" si="11"/>
        <v>0</v>
      </c>
      <c r="CZ18" s="129">
        <v>0</v>
      </c>
    </row>
    <row r="19" spans="1:104" x14ac:dyDescent="0.2">
      <c r="A19" s="152">
        <v>10</v>
      </c>
      <c r="B19" s="153" t="s">
        <v>86</v>
      </c>
      <c r="C19" s="154" t="s">
        <v>89</v>
      </c>
      <c r="D19" s="155" t="s">
        <v>72</v>
      </c>
      <c r="E19" s="156">
        <v>2</v>
      </c>
      <c r="F19" s="156">
        <v>0</v>
      </c>
      <c r="G19" s="157">
        <f t="shared" si="6"/>
        <v>0</v>
      </c>
      <c r="O19" s="151">
        <v>2</v>
      </c>
      <c r="AA19" s="129">
        <v>12</v>
      </c>
      <c r="AB19" s="129">
        <v>0</v>
      </c>
      <c r="AC19" s="129">
        <v>10</v>
      </c>
      <c r="AZ19" s="129">
        <v>4</v>
      </c>
      <c r="BA19" s="129">
        <f t="shared" si="7"/>
        <v>0</v>
      </c>
      <c r="BB19" s="129">
        <f t="shared" si="8"/>
        <v>0</v>
      </c>
      <c r="BC19" s="129">
        <f t="shared" si="9"/>
        <v>0</v>
      </c>
      <c r="BD19" s="129">
        <f t="shared" si="10"/>
        <v>0</v>
      </c>
      <c r="BE19" s="129">
        <f t="shared" si="11"/>
        <v>0</v>
      </c>
      <c r="CZ19" s="129">
        <v>0</v>
      </c>
    </row>
    <row r="20" spans="1:104" x14ac:dyDescent="0.2">
      <c r="A20" s="152">
        <v>11</v>
      </c>
      <c r="B20" s="153" t="s">
        <v>86</v>
      </c>
      <c r="C20" s="154" t="s">
        <v>90</v>
      </c>
      <c r="D20" s="155" t="s">
        <v>72</v>
      </c>
      <c r="E20" s="156">
        <v>2</v>
      </c>
      <c r="F20" s="156">
        <v>0</v>
      </c>
      <c r="G20" s="157">
        <f t="shared" si="6"/>
        <v>0</v>
      </c>
      <c r="O20" s="151">
        <v>2</v>
      </c>
      <c r="AA20" s="129">
        <v>12</v>
      </c>
      <c r="AB20" s="129">
        <v>0</v>
      </c>
      <c r="AC20" s="129">
        <v>11</v>
      </c>
      <c r="AZ20" s="129">
        <v>4</v>
      </c>
      <c r="BA20" s="129">
        <f t="shared" si="7"/>
        <v>0</v>
      </c>
      <c r="BB20" s="129">
        <f t="shared" si="8"/>
        <v>0</v>
      </c>
      <c r="BC20" s="129">
        <f t="shared" si="9"/>
        <v>0</v>
      </c>
      <c r="BD20" s="129">
        <f t="shared" si="10"/>
        <v>0</v>
      </c>
      <c r="BE20" s="129">
        <f t="shared" si="11"/>
        <v>0</v>
      </c>
      <c r="CZ20" s="129">
        <v>0</v>
      </c>
    </row>
    <row r="21" spans="1:104" x14ac:dyDescent="0.2">
      <c r="A21" s="152">
        <v>12</v>
      </c>
      <c r="B21" s="153" t="s">
        <v>86</v>
      </c>
      <c r="C21" s="154" t="s">
        <v>91</v>
      </c>
      <c r="D21" s="155" t="s">
        <v>72</v>
      </c>
      <c r="E21" s="156">
        <v>1</v>
      </c>
      <c r="F21" s="156">
        <v>0</v>
      </c>
      <c r="G21" s="157">
        <f t="shared" si="6"/>
        <v>0</v>
      </c>
      <c r="O21" s="151">
        <v>2</v>
      </c>
      <c r="AA21" s="129">
        <v>12</v>
      </c>
      <c r="AB21" s="129">
        <v>0</v>
      </c>
      <c r="AC21" s="129">
        <v>12</v>
      </c>
      <c r="AZ21" s="129">
        <v>4</v>
      </c>
      <c r="BA21" s="129">
        <f t="shared" si="7"/>
        <v>0</v>
      </c>
      <c r="BB21" s="129">
        <f t="shared" si="8"/>
        <v>0</v>
      </c>
      <c r="BC21" s="129">
        <f t="shared" si="9"/>
        <v>0</v>
      </c>
      <c r="BD21" s="129">
        <f t="shared" si="10"/>
        <v>0</v>
      </c>
      <c r="BE21" s="129">
        <f t="shared" si="11"/>
        <v>0</v>
      </c>
      <c r="CZ21" s="129">
        <v>0</v>
      </c>
    </row>
    <row r="22" spans="1:104" x14ac:dyDescent="0.2">
      <c r="A22" s="152">
        <v>13</v>
      </c>
      <c r="B22" s="153" t="s">
        <v>86</v>
      </c>
      <c r="C22" s="154" t="s">
        <v>92</v>
      </c>
      <c r="D22" s="155" t="s">
        <v>72</v>
      </c>
      <c r="E22" s="156">
        <v>1</v>
      </c>
      <c r="F22" s="156">
        <v>0</v>
      </c>
      <c r="G22" s="157">
        <f t="shared" si="6"/>
        <v>0</v>
      </c>
      <c r="O22" s="151">
        <v>2</v>
      </c>
      <c r="AA22" s="129">
        <v>12</v>
      </c>
      <c r="AB22" s="129">
        <v>0</v>
      </c>
      <c r="AC22" s="129">
        <v>13</v>
      </c>
      <c r="AZ22" s="129">
        <v>4</v>
      </c>
      <c r="BA22" s="129">
        <f t="shared" si="7"/>
        <v>0</v>
      </c>
      <c r="BB22" s="129">
        <f t="shared" si="8"/>
        <v>0</v>
      </c>
      <c r="BC22" s="129">
        <f t="shared" si="9"/>
        <v>0</v>
      </c>
      <c r="BD22" s="129">
        <f t="shared" si="10"/>
        <v>0</v>
      </c>
      <c r="BE22" s="129">
        <f t="shared" si="11"/>
        <v>0</v>
      </c>
      <c r="CZ22" s="129">
        <v>0</v>
      </c>
    </row>
    <row r="23" spans="1:104" x14ac:dyDescent="0.2">
      <c r="A23" s="152">
        <v>14</v>
      </c>
      <c r="B23" s="153" t="s">
        <v>86</v>
      </c>
      <c r="C23" s="154" t="s">
        <v>93</v>
      </c>
      <c r="D23" s="155" t="s">
        <v>72</v>
      </c>
      <c r="E23" s="156">
        <v>1</v>
      </c>
      <c r="F23" s="156">
        <v>0</v>
      </c>
      <c r="G23" s="157">
        <f t="shared" si="6"/>
        <v>0</v>
      </c>
      <c r="O23" s="151">
        <v>2</v>
      </c>
      <c r="AA23" s="129">
        <v>12</v>
      </c>
      <c r="AB23" s="129">
        <v>0</v>
      </c>
      <c r="AC23" s="129">
        <v>14</v>
      </c>
      <c r="AZ23" s="129">
        <v>4</v>
      </c>
      <c r="BA23" s="129">
        <f t="shared" si="7"/>
        <v>0</v>
      </c>
      <c r="BB23" s="129">
        <f t="shared" si="8"/>
        <v>0</v>
      </c>
      <c r="BC23" s="129">
        <f t="shared" si="9"/>
        <v>0</v>
      </c>
      <c r="BD23" s="129">
        <f t="shared" si="10"/>
        <v>0</v>
      </c>
      <c r="BE23" s="129">
        <f t="shared" si="11"/>
        <v>0</v>
      </c>
      <c r="CZ23" s="129">
        <v>0</v>
      </c>
    </row>
    <row r="24" spans="1:104" x14ac:dyDescent="0.2">
      <c r="A24" s="152">
        <v>15</v>
      </c>
      <c r="B24" s="153" t="s">
        <v>86</v>
      </c>
      <c r="C24" s="154" t="s">
        <v>94</v>
      </c>
      <c r="D24" s="155" t="s">
        <v>72</v>
      </c>
      <c r="E24" s="156">
        <v>1</v>
      </c>
      <c r="F24" s="156">
        <v>0</v>
      </c>
      <c r="G24" s="157">
        <f t="shared" si="6"/>
        <v>0</v>
      </c>
      <c r="O24" s="151">
        <v>2</v>
      </c>
      <c r="AA24" s="129">
        <v>12</v>
      </c>
      <c r="AB24" s="129">
        <v>0</v>
      </c>
      <c r="AC24" s="129">
        <v>15</v>
      </c>
      <c r="AZ24" s="129">
        <v>4</v>
      </c>
      <c r="BA24" s="129">
        <f t="shared" si="7"/>
        <v>0</v>
      </c>
      <c r="BB24" s="129">
        <f t="shared" si="8"/>
        <v>0</v>
      </c>
      <c r="BC24" s="129">
        <f t="shared" si="9"/>
        <v>0</v>
      </c>
      <c r="BD24" s="129">
        <f t="shared" si="10"/>
        <v>0</v>
      </c>
      <c r="BE24" s="129">
        <f t="shared" si="11"/>
        <v>0</v>
      </c>
      <c r="CZ24" s="129">
        <v>0</v>
      </c>
    </row>
    <row r="25" spans="1:104" ht="22.5" x14ac:dyDescent="0.2">
      <c r="A25" s="152">
        <v>16</v>
      </c>
      <c r="B25" s="153" t="s">
        <v>86</v>
      </c>
      <c r="C25" s="154" t="s">
        <v>95</v>
      </c>
      <c r="D25" s="155" t="s">
        <v>72</v>
      </c>
      <c r="E25" s="156">
        <v>1</v>
      </c>
      <c r="F25" s="156">
        <v>0</v>
      </c>
      <c r="G25" s="157">
        <f t="shared" si="6"/>
        <v>0</v>
      </c>
      <c r="O25" s="151">
        <v>2</v>
      </c>
      <c r="AA25" s="129">
        <v>12</v>
      </c>
      <c r="AB25" s="129">
        <v>0</v>
      </c>
      <c r="AC25" s="129">
        <v>16</v>
      </c>
      <c r="AZ25" s="129">
        <v>4</v>
      </c>
      <c r="BA25" s="129">
        <f t="shared" si="7"/>
        <v>0</v>
      </c>
      <c r="BB25" s="129">
        <f t="shared" si="8"/>
        <v>0</v>
      </c>
      <c r="BC25" s="129">
        <f t="shared" si="9"/>
        <v>0</v>
      </c>
      <c r="BD25" s="129">
        <f t="shared" si="10"/>
        <v>0</v>
      </c>
      <c r="BE25" s="129">
        <f t="shared" si="11"/>
        <v>0</v>
      </c>
      <c r="CZ25" s="129">
        <v>0</v>
      </c>
    </row>
    <row r="26" spans="1:104" ht="22.5" x14ac:dyDescent="0.2">
      <c r="A26" s="152">
        <v>17</v>
      </c>
      <c r="B26" s="153" t="s">
        <v>86</v>
      </c>
      <c r="C26" s="154" t="s">
        <v>96</v>
      </c>
      <c r="D26" s="155" t="s">
        <v>72</v>
      </c>
      <c r="E26" s="156">
        <v>1</v>
      </c>
      <c r="F26" s="156">
        <v>0</v>
      </c>
      <c r="G26" s="157">
        <f t="shared" si="6"/>
        <v>0</v>
      </c>
      <c r="O26" s="151">
        <v>2</v>
      </c>
      <c r="AA26" s="129">
        <v>12</v>
      </c>
      <c r="AB26" s="129">
        <v>0</v>
      </c>
      <c r="AC26" s="129">
        <v>17</v>
      </c>
      <c r="AZ26" s="129">
        <v>4</v>
      </c>
      <c r="BA26" s="129">
        <f t="shared" si="7"/>
        <v>0</v>
      </c>
      <c r="BB26" s="129">
        <f t="shared" si="8"/>
        <v>0</v>
      </c>
      <c r="BC26" s="129">
        <f t="shared" si="9"/>
        <v>0</v>
      </c>
      <c r="BD26" s="129">
        <f t="shared" si="10"/>
        <v>0</v>
      </c>
      <c r="BE26" s="129">
        <f t="shared" si="11"/>
        <v>0</v>
      </c>
      <c r="CZ26" s="129">
        <v>0</v>
      </c>
    </row>
    <row r="27" spans="1:104" x14ac:dyDescent="0.2">
      <c r="A27" s="152">
        <v>18</v>
      </c>
      <c r="B27" s="153" t="s">
        <v>86</v>
      </c>
      <c r="C27" s="154" t="s">
        <v>97</v>
      </c>
      <c r="D27" s="155" t="s">
        <v>72</v>
      </c>
      <c r="E27" s="156">
        <v>1</v>
      </c>
      <c r="F27" s="156">
        <v>0</v>
      </c>
      <c r="G27" s="157">
        <f t="shared" si="6"/>
        <v>0</v>
      </c>
      <c r="O27" s="151">
        <v>2</v>
      </c>
      <c r="AA27" s="129">
        <v>12</v>
      </c>
      <c r="AB27" s="129">
        <v>0</v>
      </c>
      <c r="AC27" s="129">
        <v>18</v>
      </c>
      <c r="AZ27" s="129">
        <v>4</v>
      </c>
      <c r="BA27" s="129">
        <f t="shared" si="7"/>
        <v>0</v>
      </c>
      <c r="BB27" s="129">
        <f t="shared" si="8"/>
        <v>0</v>
      </c>
      <c r="BC27" s="129">
        <f t="shared" si="9"/>
        <v>0</v>
      </c>
      <c r="BD27" s="129">
        <f t="shared" si="10"/>
        <v>0</v>
      </c>
      <c r="BE27" s="129">
        <f t="shared" si="11"/>
        <v>0</v>
      </c>
      <c r="CZ27" s="129">
        <v>0</v>
      </c>
    </row>
    <row r="28" spans="1:104" x14ac:dyDescent="0.2">
      <c r="A28" s="152">
        <v>19</v>
      </c>
      <c r="B28" s="153" t="s">
        <v>86</v>
      </c>
      <c r="C28" s="154" t="s">
        <v>98</v>
      </c>
      <c r="D28" s="155" t="s">
        <v>72</v>
      </c>
      <c r="E28" s="156">
        <v>2</v>
      </c>
      <c r="F28" s="156">
        <v>0</v>
      </c>
      <c r="G28" s="157">
        <f t="shared" si="6"/>
        <v>0</v>
      </c>
      <c r="O28" s="151">
        <v>2</v>
      </c>
      <c r="AA28" s="129">
        <v>12</v>
      </c>
      <c r="AB28" s="129">
        <v>0</v>
      </c>
      <c r="AC28" s="129">
        <v>19</v>
      </c>
      <c r="AZ28" s="129">
        <v>4</v>
      </c>
      <c r="BA28" s="129">
        <f t="shared" si="7"/>
        <v>0</v>
      </c>
      <c r="BB28" s="129">
        <f t="shared" si="8"/>
        <v>0</v>
      </c>
      <c r="BC28" s="129">
        <f t="shared" si="9"/>
        <v>0</v>
      </c>
      <c r="BD28" s="129">
        <f t="shared" si="10"/>
        <v>0</v>
      </c>
      <c r="BE28" s="129">
        <f t="shared" si="11"/>
        <v>0</v>
      </c>
      <c r="CZ28" s="129">
        <v>0</v>
      </c>
    </row>
    <row r="29" spans="1:104" ht="22.5" x14ac:dyDescent="0.2">
      <c r="A29" s="152">
        <v>20</v>
      </c>
      <c r="B29" s="153" t="s">
        <v>86</v>
      </c>
      <c r="C29" s="154" t="s">
        <v>99</v>
      </c>
      <c r="D29" s="155" t="s">
        <v>72</v>
      </c>
      <c r="E29" s="156">
        <v>1</v>
      </c>
      <c r="F29" s="156">
        <v>0</v>
      </c>
      <c r="G29" s="157">
        <f t="shared" si="6"/>
        <v>0</v>
      </c>
      <c r="O29" s="151">
        <v>2</v>
      </c>
      <c r="AA29" s="129">
        <v>12</v>
      </c>
      <c r="AB29" s="129">
        <v>0</v>
      </c>
      <c r="AC29" s="129">
        <v>20</v>
      </c>
      <c r="AZ29" s="129">
        <v>4</v>
      </c>
      <c r="BA29" s="129">
        <f t="shared" si="7"/>
        <v>0</v>
      </c>
      <c r="BB29" s="129">
        <f t="shared" si="8"/>
        <v>0</v>
      </c>
      <c r="BC29" s="129">
        <f t="shared" si="9"/>
        <v>0</v>
      </c>
      <c r="BD29" s="129">
        <f t="shared" si="10"/>
        <v>0</v>
      </c>
      <c r="BE29" s="129">
        <f t="shared" si="11"/>
        <v>0</v>
      </c>
      <c r="CZ29" s="129">
        <v>0</v>
      </c>
    </row>
    <row r="30" spans="1:104" x14ac:dyDescent="0.2">
      <c r="A30" s="152">
        <v>21</v>
      </c>
      <c r="B30" s="153" t="s">
        <v>86</v>
      </c>
      <c r="C30" s="154" t="s">
        <v>100</v>
      </c>
      <c r="D30" s="155" t="s">
        <v>72</v>
      </c>
      <c r="E30" s="156">
        <v>1</v>
      </c>
      <c r="F30" s="156">
        <v>0</v>
      </c>
      <c r="G30" s="157">
        <f t="shared" si="6"/>
        <v>0</v>
      </c>
      <c r="O30" s="151">
        <v>2</v>
      </c>
      <c r="AA30" s="129">
        <v>12</v>
      </c>
      <c r="AB30" s="129">
        <v>0</v>
      </c>
      <c r="AC30" s="129">
        <v>21</v>
      </c>
      <c r="AZ30" s="129">
        <v>4</v>
      </c>
      <c r="BA30" s="129">
        <f t="shared" si="7"/>
        <v>0</v>
      </c>
      <c r="BB30" s="129">
        <f t="shared" si="8"/>
        <v>0</v>
      </c>
      <c r="BC30" s="129">
        <f t="shared" si="9"/>
        <v>0</v>
      </c>
      <c r="BD30" s="129">
        <f t="shared" si="10"/>
        <v>0</v>
      </c>
      <c r="BE30" s="129">
        <f t="shared" si="11"/>
        <v>0</v>
      </c>
      <c r="CZ30" s="129">
        <v>0</v>
      </c>
    </row>
    <row r="31" spans="1:104" x14ac:dyDescent="0.2">
      <c r="A31" s="158"/>
      <c r="B31" s="159" t="s">
        <v>67</v>
      </c>
      <c r="C31" s="160" t="str">
        <f>CONCATENATE(B16," ",C16)</f>
        <v>M0112 ZAŘÍZENÍ MaR-MATERIÁL</v>
      </c>
      <c r="D31" s="158"/>
      <c r="E31" s="161"/>
      <c r="F31" s="161"/>
      <c r="G31" s="162">
        <f>SUM(G16:G30)</f>
        <v>0</v>
      </c>
      <c r="O31" s="151">
        <v>4</v>
      </c>
      <c r="BA31" s="163">
        <f>SUM(BA16:BA30)</f>
        <v>0</v>
      </c>
      <c r="BB31" s="163">
        <f>SUM(BB16:BB30)</f>
        <v>0</v>
      </c>
      <c r="BC31" s="163">
        <f>SUM(BC16:BC30)</f>
        <v>0</v>
      </c>
      <c r="BD31" s="163">
        <f>SUM(BD16:BD30)</f>
        <v>0</v>
      </c>
      <c r="BE31" s="163">
        <f>SUM(BE16:BE30)</f>
        <v>0</v>
      </c>
    </row>
    <row r="32" spans="1:104" x14ac:dyDescent="0.2">
      <c r="A32" s="144" t="s">
        <v>66</v>
      </c>
      <c r="B32" s="145" t="s">
        <v>101</v>
      </c>
      <c r="C32" s="146" t="s">
        <v>102</v>
      </c>
      <c r="D32" s="147"/>
      <c r="E32" s="148"/>
      <c r="F32" s="148"/>
      <c r="G32" s="149"/>
      <c r="H32" s="150"/>
      <c r="I32" s="150"/>
      <c r="O32" s="151">
        <v>1</v>
      </c>
    </row>
    <row r="33" spans="1:104" x14ac:dyDescent="0.2">
      <c r="A33" s="152">
        <v>22</v>
      </c>
      <c r="B33" s="153" t="s">
        <v>86</v>
      </c>
      <c r="C33" s="154" t="s">
        <v>103</v>
      </c>
      <c r="D33" s="155" t="s">
        <v>104</v>
      </c>
      <c r="E33" s="156">
        <v>1</v>
      </c>
      <c r="F33" s="156">
        <v>0</v>
      </c>
      <c r="G33" s="157">
        <f>E33*F33</f>
        <v>0</v>
      </c>
      <c r="O33" s="151">
        <v>2</v>
      </c>
      <c r="AA33" s="129">
        <v>12</v>
      </c>
      <c r="AB33" s="129">
        <v>0</v>
      </c>
      <c r="AC33" s="129">
        <v>24</v>
      </c>
      <c r="AZ33" s="129">
        <v>4</v>
      </c>
      <c r="BA33" s="129">
        <f>IF(AZ33=1,G33,0)</f>
        <v>0</v>
      </c>
      <c r="BB33" s="129">
        <f>IF(AZ33=2,G33,0)</f>
        <v>0</v>
      </c>
      <c r="BC33" s="129">
        <f>IF(AZ33=3,G33,0)</f>
        <v>0</v>
      </c>
      <c r="BD33" s="129">
        <f>IF(AZ33=4,G33,0)</f>
        <v>0</v>
      </c>
      <c r="BE33" s="129">
        <f>IF(AZ33=5,G33,0)</f>
        <v>0</v>
      </c>
      <c r="CZ33" s="129">
        <v>0</v>
      </c>
    </row>
    <row r="34" spans="1:104" x14ac:dyDescent="0.2">
      <c r="A34" s="158"/>
      <c r="B34" s="159" t="s">
        <v>67</v>
      </c>
      <c r="C34" s="160" t="str">
        <f>CONCATENATE(B32," ",C32)</f>
        <v>M0141 ROZVÁDĚČE-MATERIÁL</v>
      </c>
      <c r="D34" s="158"/>
      <c r="E34" s="161"/>
      <c r="F34" s="161"/>
      <c r="G34" s="162">
        <f>SUM(G32:G33)</f>
        <v>0</v>
      </c>
      <c r="O34" s="151">
        <v>4</v>
      </c>
      <c r="BA34" s="163">
        <f>SUM(BA32:BA33)</f>
        <v>0</v>
      </c>
      <c r="BB34" s="163">
        <f>SUM(BB32:BB33)</f>
        <v>0</v>
      </c>
      <c r="BC34" s="163">
        <f>SUM(BC32:BC33)</f>
        <v>0</v>
      </c>
      <c r="BD34" s="163">
        <f>SUM(BD32:BD33)</f>
        <v>0</v>
      </c>
      <c r="BE34" s="163">
        <f>SUM(BE32:BE33)</f>
        <v>0</v>
      </c>
    </row>
    <row r="35" spans="1:104" x14ac:dyDescent="0.2">
      <c r="A35" s="144" t="s">
        <v>66</v>
      </c>
      <c r="B35" s="145" t="s">
        <v>105</v>
      </c>
      <c r="C35" s="146" t="s">
        <v>106</v>
      </c>
      <c r="D35" s="147"/>
      <c r="E35" s="148"/>
      <c r="F35" s="148"/>
      <c r="G35" s="149"/>
      <c r="H35" s="150"/>
      <c r="I35" s="150"/>
      <c r="O35" s="151">
        <v>1</v>
      </c>
    </row>
    <row r="36" spans="1:104" x14ac:dyDescent="0.2">
      <c r="A36" s="152">
        <v>23</v>
      </c>
      <c r="B36" s="153" t="s">
        <v>107</v>
      </c>
      <c r="C36" s="154" t="s">
        <v>108</v>
      </c>
      <c r="D36" s="155" t="s">
        <v>109</v>
      </c>
      <c r="E36" s="156">
        <v>20</v>
      </c>
      <c r="F36" s="156">
        <v>0</v>
      </c>
      <c r="G36" s="157">
        <f t="shared" ref="G36:G49" si="12">E36*F36</f>
        <v>0</v>
      </c>
      <c r="O36" s="151">
        <v>2</v>
      </c>
      <c r="AA36" s="129">
        <v>1</v>
      </c>
      <c r="AB36" s="129">
        <v>9</v>
      </c>
      <c r="AC36" s="129">
        <v>9</v>
      </c>
      <c r="AZ36" s="129">
        <v>4</v>
      </c>
      <c r="BA36" s="129">
        <f t="shared" ref="BA36:BA49" si="13">IF(AZ36=1,G36,0)</f>
        <v>0</v>
      </c>
      <c r="BB36" s="129">
        <f t="shared" ref="BB36:BB49" si="14">IF(AZ36=2,G36,0)</f>
        <v>0</v>
      </c>
      <c r="BC36" s="129">
        <f t="shared" ref="BC36:BC49" si="15">IF(AZ36=3,G36,0)</f>
        <v>0</v>
      </c>
      <c r="BD36" s="129">
        <f t="shared" ref="BD36:BD49" si="16">IF(AZ36=4,G36,0)</f>
        <v>0</v>
      </c>
      <c r="BE36" s="129">
        <f t="shared" ref="BE36:BE49" si="17">IF(AZ36=5,G36,0)</f>
        <v>0</v>
      </c>
      <c r="CZ36" s="129">
        <v>0</v>
      </c>
    </row>
    <row r="37" spans="1:104" x14ac:dyDescent="0.2">
      <c r="A37" s="152">
        <v>24</v>
      </c>
      <c r="B37" s="153" t="s">
        <v>110</v>
      </c>
      <c r="C37" s="154" t="s">
        <v>111</v>
      </c>
      <c r="D37" s="155" t="s">
        <v>72</v>
      </c>
      <c r="E37" s="156">
        <v>10</v>
      </c>
      <c r="F37" s="156">
        <v>0</v>
      </c>
      <c r="G37" s="157">
        <f t="shared" si="12"/>
        <v>0</v>
      </c>
      <c r="O37" s="151">
        <v>2</v>
      </c>
      <c r="AA37" s="129">
        <v>1</v>
      </c>
      <c r="AB37" s="129">
        <v>9</v>
      </c>
      <c r="AC37" s="129">
        <v>9</v>
      </c>
      <c r="AZ37" s="129">
        <v>4</v>
      </c>
      <c r="BA37" s="129">
        <f t="shared" si="13"/>
        <v>0</v>
      </c>
      <c r="BB37" s="129">
        <f t="shared" si="14"/>
        <v>0</v>
      </c>
      <c r="BC37" s="129">
        <f t="shared" si="15"/>
        <v>0</v>
      </c>
      <c r="BD37" s="129">
        <f t="shared" si="16"/>
        <v>0</v>
      </c>
      <c r="BE37" s="129">
        <f t="shared" si="17"/>
        <v>0</v>
      </c>
      <c r="CZ37" s="129">
        <v>2.5000000000000001E-4</v>
      </c>
    </row>
    <row r="38" spans="1:104" x14ac:dyDescent="0.2">
      <c r="A38" s="152">
        <v>25</v>
      </c>
      <c r="B38" s="153" t="s">
        <v>112</v>
      </c>
      <c r="C38" s="154" t="s">
        <v>113</v>
      </c>
      <c r="D38" s="155" t="s">
        <v>109</v>
      </c>
      <c r="E38" s="156">
        <v>20</v>
      </c>
      <c r="F38" s="156">
        <v>0</v>
      </c>
      <c r="G38" s="157">
        <f t="shared" si="12"/>
        <v>0</v>
      </c>
      <c r="O38" s="151">
        <v>2</v>
      </c>
      <c r="AA38" s="129">
        <v>1</v>
      </c>
      <c r="AB38" s="129">
        <v>9</v>
      </c>
      <c r="AC38" s="129">
        <v>9</v>
      </c>
      <c r="AZ38" s="129">
        <v>4</v>
      </c>
      <c r="BA38" s="129">
        <f t="shared" si="13"/>
        <v>0</v>
      </c>
      <c r="BB38" s="129">
        <f t="shared" si="14"/>
        <v>0</v>
      </c>
      <c r="BC38" s="129">
        <f t="shared" si="15"/>
        <v>0</v>
      </c>
      <c r="BD38" s="129">
        <f t="shared" si="16"/>
        <v>0</v>
      </c>
      <c r="BE38" s="129">
        <f t="shared" si="17"/>
        <v>0</v>
      </c>
      <c r="CZ38" s="129">
        <v>0</v>
      </c>
    </row>
    <row r="39" spans="1:104" x14ac:dyDescent="0.2">
      <c r="A39" s="152">
        <v>26</v>
      </c>
      <c r="B39" s="153" t="s">
        <v>114</v>
      </c>
      <c r="C39" s="154" t="s">
        <v>115</v>
      </c>
      <c r="D39" s="155" t="s">
        <v>109</v>
      </c>
      <c r="E39" s="156">
        <v>20</v>
      </c>
      <c r="F39" s="156">
        <v>0</v>
      </c>
      <c r="G39" s="157">
        <f t="shared" si="12"/>
        <v>0</v>
      </c>
      <c r="O39" s="151">
        <v>2</v>
      </c>
      <c r="AA39" s="129">
        <v>1</v>
      </c>
      <c r="AB39" s="129">
        <v>9</v>
      </c>
      <c r="AC39" s="129">
        <v>9</v>
      </c>
      <c r="AZ39" s="129">
        <v>4</v>
      </c>
      <c r="BA39" s="129">
        <f t="shared" si="13"/>
        <v>0</v>
      </c>
      <c r="BB39" s="129">
        <f t="shared" si="14"/>
        <v>0</v>
      </c>
      <c r="BC39" s="129">
        <f t="shared" si="15"/>
        <v>0</v>
      </c>
      <c r="BD39" s="129">
        <f t="shared" si="16"/>
        <v>0</v>
      </c>
      <c r="BE39" s="129">
        <f t="shared" si="17"/>
        <v>0</v>
      </c>
      <c r="CZ39" s="129">
        <v>0</v>
      </c>
    </row>
    <row r="40" spans="1:104" x14ac:dyDescent="0.2">
      <c r="A40" s="152">
        <v>27</v>
      </c>
      <c r="B40" s="153" t="s">
        <v>116</v>
      </c>
      <c r="C40" s="154" t="s">
        <v>117</v>
      </c>
      <c r="D40" s="155" t="s">
        <v>72</v>
      </c>
      <c r="E40" s="156">
        <v>8</v>
      </c>
      <c r="F40" s="156">
        <v>0</v>
      </c>
      <c r="G40" s="157">
        <f t="shared" si="12"/>
        <v>0</v>
      </c>
      <c r="O40" s="151">
        <v>2</v>
      </c>
      <c r="AA40" s="129">
        <v>1</v>
      </c>
      <c r="AB40" s="129">
        <v>9</v>
      </c>
      <c r="AC40" s="129">
        <v>9</v>
      </c>
      <c r="AZ40" s="129">
        <v>4</v>
      </c>
      <c r="BA40" s="129">
        <f t="shared" si="13"/>
        <v>0</v>
      </c>
      <c r="BB40" s="129">
        <f t="shared" si="14"/>
        <v>0</v>
      </c>
      <c r="BC40" s="129">
        <f t="shared" si="15"/>
        <v>0</v>
      </c>
      <c r="BD40" s="129">
        <f t="shared" si="16"/>
        <v>0</v>
      </c>
      <c r="BE40" s="129">
        <f t="shared" si="17"/>
        <v>0</v>
      </c>
      <c r="CZ40" s="129">
        <v>0</v>
      </c>
    </row>
    <row r="41" spans="1:104" ht="22.5" x14ac:dyDescent="0.2">
      <c r="A41" s="152">
        <v>28</v>
      </c>
      <c r="B41" s="153" t="s">
        <v>118</v>
      </c>
      <c r="C41" s="154" t="s">
        <v>119</v>
      </c>
      <c r="D41" s="155" t="s">
        <v>109</v>
      </c>
      <c r="E41" s="156">
        <v>20</v>
      </c>
      <c r="F41" s="156">
        <v>0</v>
      </c>
      <c r="G41" s="157">
        <f t="shared" si="12"/>
        <v>0</v>
      </c>
      <c r="O41" s="151">
        <v>2</v>
      </c>
      <c r="AA41" s="129">
        <v>1</v>
      </c>
      <c r="AB41" s="129">
        <v>9</v>
      </c>
      <c r="AC41" s="129">
        <v>9</v>
      </c>
      <c r="AZ41" s="129">
        <v>4</v>
      </c>
      <c r="BA41" s="129">
        <f t="shared" si="13"/>
        <v>0</v>
      </c>
      <c r="BB41" s="129">
        <f t="shared" si="14"/>
        <v>0</v>
      </c>
      <c r="BC41" s="129">
        <f t="shared" si="15"/>
        <v>0</v>
      </c>
      <c r="BD41" s="129">
        <f t="shared" si="16"/>
        <v>0</v>
      </c>
      <c r="BE41" s="129">
        <f t="shared" si="17"/>
        <v>0</v>
      </c>
      <c r="CZ41" s="129">
        <v>0</v>
      </c>
    </row>
    <row r="42" spans="1:104" x14ac:dyDescent="0.2">
      <c r="A42" s="152">
        <v>29</v>
      </c>
      <c r="B42" s="153" t="s">
        <v>120</v>
      </c>
      <c r="C42" s="154" t="s">
        <v>121</v>
      </c>
      <c r="D42" s="155" t="s">
        <v>72</v>
      </c>
      <c r="E42" s="156">
        <v>10</v>
      </c>
      <c r="F42" s="156">
        <v>0</v>
      </c>
      <c r="G42" s="157">
        <f t="shared" si="12"/>
        <v>0</v>
      </c>
      <c r="O42" s="151">
        <v>2</v>
      </c>
      <c r="AA42" s="129">
        <v>1</v>
      </c>
      <c r="AB42" s="129">
        <v>9</v>
      </c>
      <c r="AC42" s="129">
        <v>9</v>
      </c>
      <c r="AZ42" s="129">
        <v>4</v>
      </c>
      <c r="BA42" s="129">
        <f t="shared" si="13"/>
        <v>0</v>
      </c>
      <c r="BB42" s="129">
        <f t="shared" si="14"/>
        <v>0</v>
      </c>
      <c r="BC42" s="129">
        <f t="shared" si="15"/>
        <v>0</v>
      </c>
      <c r="BD42" s="129">
        <f t="shared" si="16"/>
        <v>0</v>
      </c>
      <c r="BE42" s="129">
        <f t="shared" si="17"/>
        <v>0</v>
      </c>
      <c r="CZ42" s="129">
        <v>0</v>
      </c>
    </row>
    <row r="43" spans="1:104" x14ac:dyDescent="0.2">
      <c r="A43" s="152">
        <v>30</v>
      </c>
      <c r="B43" s="153" t="s">
        <v>122</v>
      </c>
      <c r="C43" s="154" t="s">
        <v>123</v>
      </c>
      <c r="D43" s="155" t="s">
        <v>72</v>
      </c>
      <c r="E43" s="156">
        <v>60</v>
      </c>
      <c r="F43" s="156">
        <v>0</v>
      </c>
      <c r="G43" s="157">
        <f t="shared" si="12"/>
        <v>0</v>
      </c>
      <c r="O43" s="151">
        <v>2</v>
      </c>
      <c r="AA43" s="129">
        <v>1</v>
      </c>
      <c r="AB43" s="129">
        <v>9</v>
      </c>
      <c r="AC43" s="129">
        <v>9</v>
      </c>
      <c r="AZ43" s="129">
        <v>4</v>
      </c>
      <c r="BA43" s="129">
        <f t="shared" si="13"/>
        <v>0</v>
      </c>
      <c r="BB43" s="129">
        <f t="shared" si="14"/>
        <v>0</v>
      </c>
      <c r="BC43" s="129">
        <f t="shared" si="15"/>
        <v>0</v>
      </c>
      <c r="BD43" s="129">
        <f t="shared" si="16"/>
        <v>0</v>
      </c>
      <c r="BE43" s="129">
        <f t="shared" si="17"/>
        <v>0</v>
      </c>
      <c r="CZ43" s="129">
        <v>0</v>
      </c>
    </row>
    <row r="44" spans="1:104" x14ac:dyDescent="0.2">
      <c r="A44" s="152">
        <v>31</v>
      </c>
      <c r="B44" s="153" t="s">
        <v>124</v>
      </c>
      <c r="C44" s="154" t="s">
        <v>125</v>
      </c>
      <c r="D44" s="155" t="s">
        <v>109</v>
      </c>
      <c r="E44" s="156">
        <v>80</v>
      </c>
      <c r="F44" s="156">
        <v>0</v>
      </c>
      <c r="G44" s="157">
        <f t="shared" si="12"/>
        <v>0</v>
      </c>
      <c r="O44" s="151">
        <v>2</v>
      </c>
      <c r="AA44" s="129">
        <v>1</v>
      </c>
      <c r="AB44" s="129">
        <v>9</v>
      </c>
      <c r="AC44" s="129">
        <v>9</v>
      </c>
      <c r="AZ44" s="129">
        <v>4</v>
      </c>
      <c r="BA44" s="129">
        <f t="shared" si="13"/>
        <v>0</v>
      </c>
      <c r="BB44" s="129">
        <f t="shared" si="14"/>
        <v>0</v>
      </c>
      <c r="BC44" s="129">
        <f t="shared" si="15"/>
        <v>0</v>
      </c>
      <c r="BD44" s="129">
        <f t="shared" si="16"/>
        <v>0</v>
      </c>
      <c r="BE44" s="129">
        <f t="shared" si="17"/>
        <v>0</v>
      </c>
      <c r="CZ44" s="129">
        <v>0</v>
      </c>
    </row>
    <row r="45" spans="1:104" x14ac:dyDescent="0.2">
      <c r="A45" s="152">
        <v>32</v>
      </c>
      <c r="B45" s="153" t="s">
        <v>126</v>
      </c>
      <c r="C45" s="154" t="s">
        <v>127</v>
      </c>
      <c r="D45" s="155" t="s">
        <v>109</v>
      </c>
      <c r="E45" s="156">
        <v>65</v>
      </c>
      <c r="F45" s="156">
        <v>0</v>
      </c>
      <c r="G45" s="157">
        <f t="shared" si="12"/>
        <v>0</v>
      </c>
      <c r="O45" s="151">
        <v>2</v>
      </c>
      <c r="AA45" s="129">
        <v>1</v>
      </c>
      <c r="AB45" s="129">
        <v>9</v>
      </c>
      <c r="AC45" s="129">
        <v>9</v>
      </c>
      <c r="AZ45" s="129">
        <v>4</v>
      </c>
      <c r="BA45" s="129">
        <f t="shared" si="13"/>
        <v>0</v>
      </c>
      <c r="BB45" s="129">
        <f t="shared" si="14"/>
        <v>0</v>
      </c>
      <c r="BC45" s="129">
        <f t="shared" si="15"/>
        <v>0</v>
      </c>
      <c r="BD45" s="129">
        <f t="shared" si="16"/>
        <v>0</v>
      </c>
      <c r="BE45" s="129">
        <f t="shared" si="17"/>
        <v>0</v>
      </c>
      <c r="CZ45" s="129">
        <v>0</v>
      </c>
    </row>
    <row r="46" spans="1:104" x14ac:dyDescent="0.2">
      <c r="A46" s="152">
        <v>33</v>
      </c>
      <c r="B46" s="153" t="s">
        <v>128</v>
      </c>
      <c r="C46" s="154" t="s">
        <v>129</v>
      </c>
      <c r="D46" s="155" t="s">
        <v>109</v>
      </c>
      <c r="E46" s="156">
        <v>120</v>
      </c>
      <c r="F46" s="156">
        <v>0</v>
      </c>
      <c r="G46" s="157">
        <f t="shared" si="12"/>
        <v>0</v>
      </c>
      <c r="O46" s="151">
        <v>2</v>
      </c>
      <c r="AA46" s="129">
        <v>1</v>
      </c>
      <c r="AB46" s="129">
        <v>9</v>
      </c>
      <c r="AC46" s="129">
        <v>9</v>
      </c>
      <c r="AZ46" s="129">
        <v>4</v>
      </c>
      <c r="BA46" s="129">
        <f t="shared" si="13"/>
        <v>0</v>
      </c>
      <c r="BB46" s="129">
        <f t="shared" si="14"/>
        <v>0</v>
      </c>
      <c r="BC46" s="129">
        <f t="shared" si="15"/>
        <v>0</v>
      </c>
      <c r="BD46" s="129">
        <f t="shared" si="16"/>
        <v>0</v>
      </c>
      <c r="BE46" s="129">
        <f t="shared" si="17"/>
        <v>0</v>
      </c>
      <c r="CZ46" s="129">
        <v>0</v>
      </c>
    </row>
    <row r="47" spans="1:104" x14ac:dyDescent="0.2">
      <c r="A47" s="152">
        <v>34</v>
      </c>
      <c r="B47" s="153" t="s">
        <v>130</v>
      </c>
      <c r="C47" s="154" t="s">
        <v>131</v>
      </c>
      <c r="D47" s="155" t="s">
        <v>109</v>
      </c>
      <c r="E47" s="156">
        <v>15</v>
      </c>
      <c r="F47" s="156">
        <v>0</v>
      </c>
      <c r="G47" s="157">
        <f t="shared" si="12"/>
        <v>0</v>
      </c>
      <c r="O47" s="151">
        <v>2</v>
      </c>
      <c r="AA47" s="129">
        <v>1</v>
      </c>
      <c r="AB47" s="129">
        <v>9</v>
      </c>
      <c r="AC47" s="129">
        <v>9</v>
      </c>
      <c r="AZ47" s="129">
        <v>4</v>
      </c>
      <c r="BA47" s="129">
        <f t="shared" si="13"/>
        <v>0</v>
      </c>
      <c r="BB47" s="129">
        <f t="shared" si="14"/>
        <v>0</v>
      </c>
      <c r="BC47" s="129">
        <f t="shared" si="15"/>
        <v>0</v>
      </c>
      <c r="BD47" s="129">
        <f t="shared" si="16"/>
        <v>0</v>
      </c>
      <c r="BE47" s="129">
        <f t="shared" si="17"/>
        <v>0</v>
      </c>
      <c r="CZ47" s="129">
        <v>0</v>
      </c>
    </row>
    <row r="48" spans="1:104" x14ac:dyDescent="0.2">
      <c r="A48" s="152">
        <v>35</v>
      </c>
      <c r="B48" s="153" t="s">
        <v>132</v>
      </c>
      <c r="C48" s="154" t="s">
        <v>133</v>
      </c>
      <c r="D48" s="155" t="s">
        <v>109</v>
      </c>
      <c r="E48" s="156">
        <v>5</v>
      </c>
      <c r="F48" s="156">
        <v>0</v>
      </c>
      <c r="G48" s="157">
        <f t="shared" si="12"/>
        <v>0</v>
      </c>
      <c r="O48" s="151">
        <v>2</v>
      </c>
      <c r="AA48" s="129">
        <v>1</v>
      </c>
      <c r="AB48" s="129">
        <v>9</v>
      </c>
      <c r="AC48" s="129">
        <v>9</v>
      </c>
      <c r="AZ48" s="129">
        <v>4</v>
      </c>
      <c r="BA48" s="129">
        <f t="shared" si="13"/>
        <v>0</v>
      </c>
      <c r="BB48" s="129">
        <f t="shared" si="14"/>
        <v>0</v>
      </c>
      <c r="BC48" s="129">
        <f t="shared" si="15"/>
        <v>0</v>
      </c>
      <c r="BD48" s="129">
        <f t="shared" si="16"/>
        <v>0</v>
      </c>
      <c r="BE48" s="129">
        <f t="shared" si="17"/>
        <v>0</v>
      </c>
      <c r="CZ48" s="129">
        <v>0</v>
      </c>
    </row>
    <row r="49" spans="1:104" x14ac:dyDescent="0.2">
      <c r="A49" s="152">
        <v>36</v>
      </c>
      <c r="B49" s="153" t="s">
        <v>134</v>
      </c>
      <c r="C49" s="154" t="s">
        <v>135</v>
      </c>
      <c r="D49" s="155" t="s">
        <v>72</v>
      </c>
      <c r="E49" s="156">
        <v>3</v>
      </c>
      <c r="F49" s="156">
        <v>0</v>
      </c>
      <c r="G49" s="157">
        <f t="shared" si="12"/>
        <v>0</v>
      </c>
      <c r="O49" s="151">
        <v>2</v>
      </c>
      <c r="AA49" s="129">
        <v>1</v>
      </c>
      <c r="AB49" s="129">
        <v>9</v>
      </c>
      <c r="AC49" s="129">
        <v>9</v>
      </c>
      <c r="AZ49" s="129">
        <v>4</v>
      </c>
      <c r="BA49" s="129">
        <f t="shared" si="13"/>
        <v>0</v>
      </c>
      <c r="BB49" s="129">
        <f t="shared" si="14"/>
        <v>0</v>
      </c>
      <c r="BC49" s="129">
        <f t="shared" si="15"/>
        <v>0</v>
      </c>
      <c r="BD49" s="129">
        <f t="shared" si="16"/>
        <v>0</v>
      </c>
      <c r="BE49" s="129">
        <f t="shared" si="17"/>
        <v>0</v>
      </c>
      <c r="CZ49" s="129">
        <v>0</v>
      </c>
    </row>
    <row r="50" spans="1:104" x14ac:dyDescent="0.2">
      <c r="A50" s="158"/>
      <c r="B50" s="159" t="s">
        <v>67</v>
      </c>
      <c r="C50" s="160" t="str">
        <f>CONCATENATE(B35," ",C35)</f>
        <v>M0113 ROZVODY MaR</v>
      </c>
      <c r="D50" s="158"/>
      <c r="E50" s="161"/>
      <c r="F50" s="161"/>
      <c r="G50" s="162">
        <f>SUM(G35:G49)</f>
        <v>0</v>
      </c>
      <c r="O50" s="151">
        <v>4</v>
      </c>
      <c r="BA50" s="163">
        <f>SUM(BA35:BA49)</f>
        <v>0</v>
      </c>
      <c r="BB50" s="163">
        <f>SUM(BB35:BB49)</f>
        <v>0</v>
      </c>
      <c r="BC50" s="163">
        <f>SUM(BC35:BC49)</f>
        <v>0</v>
      </c>
      <c r="BD50" s="163">
        <f>SUM(BD35:BD49)</f>
        <v>0</v>
      </c>
      <c r="BE50" s="163">
        <f>SUM(BE35:BE49)</f>
        <v>0</v>
      </c>
    </row>
    <row r="51" spans="1:104" x14ac:dyDescent="0.2">
      <c r="A51" s="144" t="s">
        <v>66</v>
      </c>
      <c r="B51" s="145" t="s">
        <v>136</v>
      </c>
      <c r="C51" s="146" t="s">
        <v>137</v>
      </c>
      <c r="D51" s="147"/>
      <c r="E51" s="148"/>
      <c r="F51" s="148"/>
      <c r="G51" s="149"/>
      <c r="H51" s="150"/>
      <c r="I51" s="150"/>
      <c r="O51" s="151">
        <v>1</v>
      </c>
    </row>
    <row r="52" spans="1:104" x14ac:dyDescent="0.2">
      <c r="A52" s="152">
        <v>37</v>
      </c>
      <c r="B52" s="153" t="s">
        <v>86</v>
      </c>
      <c r="C52" s="154" t="s">
        <v>138</v>
      </c>
      <c r="D52" s="155" t="s">
        <v>109</v>
      </c>
      <c r="E52" s="156">
        <v>20</v>
      </c>
      <c r="F52" s="156">
        <v>0</v>
      </c>
      <c r="G52" s="157">
        <f t="shared" ref="G52:G66" si="18">E52*F52</f>
        <v>0</v>
      </c>
      <c r="O52" s="151">
        <v>2</v>
      </c>
      <c r="AA52" s="129">
        <v>12</v>
      </c>
      <c r="AB52" s="129">
        <v>0</v>
      </c>
      <c r="AC52" s="129">
        <v>58</v>
      </c>
      <c r="AZ52" s="129">
        <v>4</v>
      </c>
      <c r="BA52" s="129">
        <f t="shared" ref="BA52:BA66" si="19">IF(AZ52=1,G52,0)</f>
        <v>0</v>
      </c>
      <c r="BB52" s="129">
        <f t="shared" ref="BB52:BB66" si="20">IF(AZ52=2,G52,0)</f>
        <v>0</v>
      </c>
      <c r="BC52" s="129">
        <f t="shared" ref="BC52:BC66" si="21">IF(AZ52=3,G52,0)</f>
        <v>0</v>
      </c>
      <c r="BD52" s="129">
        <f t="shared" ref="BD52:BD66" si="22">IF(AZ52=4,G52,0)</f>
        <v>0</v>
      </c>
      <c r="BE52" s="129">
        <f t="shared" ref="BE52:BE66" si="23">IF(AZ52=5,G52,0)</f>
        <v>0</v>
      </c>
      <c r="CZ52" s="129">
        <v>0</v>
      </c>
    </row>
    <row r="53" spans="1:104" x14ac:dyDescent="0.2">
      <c r="A53" s="152">
        <v>38</v>
      </c>
      <c r="B53" s="153" t="s">
        <v>86</v>
      </c>
      <c r="C53" s="154" t="s">
        <v>139</v>
      </c>
      <c r="D53" s="155" t="s">
        <v>109</v>
      </c>
      <c r="E53" s="156">
        <v>20</v>
      </c>
      <c r="F53" s="156">
        <v>0</v>
      </c>
      <c r="G53" s="157">
        <f t="shared" si="18"/>
        <v>0</v>
      </c>
      <c r="O53" s="151">
        <v>2</v>
      </c>
      <c r="AA53" s="129">
        <v>12</v>
      </c>
      <c r="AB53" s="129">
        <v>0</v>
      </c>
      <c r="AC53" s="129">
        <v>59</v>
      </c>
      <c r="AZ53" s="129">
        <v>4</v>
      </c>
      <c r="BA53" s="129">
        <f t="shared" si="19"/>
        <v>0</v>
      </c>
      <c r="BB53" s="129">
        <f t="shared" si="20"/>
        <v>0</v>
      </c>
      <c r="BC53" s="129">
        <f t="shared" si="21"/>
        <v>0</v>
      </c>
      <c r="BD53" s="129">
        <f t="shared" si="22"/>
        <v>0</v>
      </c>
      <c r="BE53" s="129">
        <f t="shared" si="23"/>
        <v>0</v>
      </c>
      <c r="CZ53" s="129">
        <v>0</v>
      </c>
    </row>
    <row r="54" spans="1:104" x14ac:dyDescent="0.2">
      <c r="A54" s="152">
        <v>39</v>
      </c>
      <c r="B54" s="153" t="s">
        <v>86</v>
      </c>
      <c r="C54" s="154" t="s">
        <v>140</v>
      </c>
      <c r="D54" s="155" t="s">
        <v>109</v>
      </c>
      <c r="E54" s="156">
        <v>20</v>
      </c>
      <c r="F54" s="156">
        <v>0</v>
      </c>
      <c r="G54" s="157">
        <f t="shared" si="18"/>
        <v>0</v>
      </c>
      <c r="O54" s="151">
        <v>2</v>
      </c>
      <c r="AA54" s="129">
        <v>12</v>
      </c>
      <c r="AB54" s="129">
        <v>0</v>
      </c>
      <c r="AC54" s="129">
        <v>61</v>
      </c>
      <c r="AZ54" s="129">
        <v>4</v>
      </c>
      <c r="BA54" s="129">
        <f t="shared" si="19"/>
        <v>0</v>
      </c>
      <c r="BB54" s="129">
        <f t="shared" si="20"/>
        <v>0</v>
      </c>
      <c r="BC54" s="129">
        <f t="shared" si="21"/>
        <v>0</v>
      </c>
      <c r="BD54" s="129">
        <f t="shared" si="22"/>
        <v>0</v>
      </c>
      <c r="BE54" s="129">
        <f t="shared" si="23"/>
        <v>0</v>
      </c>
      <c r="CZ54" s="129">
        <v>0</v>
      </c>
    </row>
    <row r="55" spans="1:104" x14ac:dyDescent="0.2">
      <c r="A55" s="152">
        <v>40</v>
      </c>
      <c r="B55" s="153" t="s">
        <v>86</v>
      </c>
      <c r="C55" s="154" t="s">
        <v>141</v>
      </c>
      <c r="D55" s="155" t="s">
        <v>72</v>
      </c>
      <c r="E55" s="156">
        <v>10</v>
      </c>
      <c r="F55" s="156">
        <v>0</v>
      </c>
      <c r="G55" s="157">
        <f t="shared" si="18"/>
        <v>0</v>
      </c>
      <c r="O55" s="151">
        <v>2</v>
      </c>
      <c r="AA55" s="129">
        <v>12</v>
      </c>
      <c r="AB55" s="129">
        <v>0</v>
      </c>
      <c r="AC55" s="129">
        <v>63</v>
      </c>
      <c r="AZ55" s="129">
        <v>4</v>
      </c>
      <c r="BA55" s="129">
        <f t="shared" si="19"/>
        <v>0</v>
      </c>
      <c r="BB55" s="129">
        <f t="shared" si="20"/>
        <v>0</v>
      </c>
      <c r="BC55" s="129">
        <f t="shared" si="21"/>
        <v>0</v>
      </c>
      <c r="BD55" s="129">
        <f t="shared" si="22"/>
        <v>0</v>
      </c>
      <c r="BE55" s="129">
        <f t="shared" si="23"/>
        <v>0</v>
      </c>
      <c r="CZ55" s="129">
        <v>0</v>
      </c>
    </row>
    <row r="56" spans="1:104" x14ac:dyDescent="0.2">
      <c r="A56" s="152">
        <v>41</v>
      </c>
      <c r="B56" s="153" t="s">
        <v>86</v>
      </c>
      <c r="C56" s="154" t="s">
        <v>142</v>
      </c>
      <c r="D56" s="155" t="s">
        <v>109</v>
      </c>
      <c r="E56" s="156">
        <v>20</v>
      </c>
      <c r="F56" s="156">
        <v>0</v>
      </c>
      <c r="G56" s="157">
        <f t="shared" si="18"/>
        <v>0</v>
      </c>
      <c r="O56" s="151">
        <v>2</v>
      </c>
      <c r="AA56" s="129">
        <v>12</v>
      </c>
      <c r="AB56" s="129">
        <v>0</v>
      </c>
      <c r="AC56" s="129">
        <v>68</v>
      </c>
      <c r="AZ56" s="129">
        <v>4</v>
      </c>
      <c r="BA56" s="129">
        <f t="shared" si="19"/>
        <v>0</v>
      </c>
      <c r="BB56" s="129">
        <f t="shared" si="20"/>
        <v>0</v>
      </c>
      <c r="BC56" s="129">
        <f t="shared" si="21"/>
        <v>0</v>
      </c>
      <c r="BD56" s="129">
        <f t="shared" si="22"/>
        <v>0</v>
      </c>
      <c r="BE56" s="129">
        <f t="shared" si="23"/>
        <v>0</v>
      </c>
      <c r="CZ56" s="129">
        <v>0</v>
      </c>
    </row>
    <row r="57" spans="1:104" x14ac:dyDescent="0.2">
      <c r="A57" s="152">
        <v>42</v>
      </c>
      <c r="B57" s="153" t="s">
        <v>86</v>
      </c>
      <c r="C57" s="154" t="s">
        <v>143</v>
      </c>
      <c r="D57" s="155" t="s">
        <v>72</v>
      </c>
      <c r="E57" s="156">
        <v>20</v>
      </c>
      <c r="F57" s="156">
        <v>0</v>
      </c>
      <c r="G57" s="157">
        <f t="shared" si="18"/>
        <v>0</v>
      </c>
      <c r="O57" s="151">
        <v>2</v>
      </c>
      <c r="AA57" s="129">
        <v>12</v>
      </c>
      <c r="AB57" s="129">
        <v>0</v>
      </c>
      <c r="AC57" s="129">
        <v>69</v>
      </c>
      <c r="AZ57" s="129">
        <v>4</v>
      </c>
      <c r="BA57" s="129">
        <f t="shared" si="19"/>
        <v>0</v>
      </c>
      <c r="BB57" s="129">
        <f t="shared" si="20"/>
        <v>0</v>
      </c>
      <c r="BC57" s="129">
        <f t="shared" si="21"/>
        <v>0</v>
      </c>
      <c r="BD57" s="129">
        <f t="shared" si="22"/>
        <v>0</v>
      </c>
      <c r="BE57" s="129">
        <f t="shared" si="23"/>
        <v>0</v>
      </c>
      <c r="CZ57" s="129">
        <v>0</v>
      </c>
    </row>
    <row r="58" spans="1:104" x14ac:dyDescent="0.2">
      <c r="A58" s="152">
        <v>43</v>
      </c>
      <c r="B58" s="153" t="s">
        <v>86</v>
      </c>
      <c r="C58" s="154" t="s">
        <v>144</v>
      </c>
      <c r="D58" s="155" t="s">
        <v>72</v>
      </c>
      <c r="E58" s="156">
        <v>8</v>
      </c>
      <c r="F58" s="156">
        <v>0</v>
      </c>
      <c r="G58" s="157">
        <f t="shared" si="18"/>
        <v>0</v>
      </c>
      <c r="O58" s="151">
        <v>2</v>
      </c>
      <c r="AA58" s="129">
        <v>12</v>
      </c>
      <c r="AB58" s="129">
        <v>0</v>
      </c>
      <c r="AC58" s="129">
        <v>70</v>
      </c>
      <c r="AZ58" s="129">
        <v>4</v>
      </c>
      <c r="BA58" s="129">
        <f t="shared" si="19"/>
        <v>0</v>
      </c>
      <c r="BB58" s="129">
        <f t="shared" si="20"/>
        <v>0</v>
      </c>
      <c r="BC58" s="129">
        <f t="shared" si="21"/>
        <v>0</v>
      </c>
      <c r="BD58" s="129">
        <f t="shared" si="22"/>
        <v>0</v>
      </c>
      <c r="BE58" s="129">
        <f t="shared" si="23"/>
        <v>0</v>
      </c>
      <c r="CZ58" s="129">
        <v>0</v>
      </c>
    </row>
    <row r="59" spans="1:104" x14ac:dyDescent="0.2">
      <c r="A59" s="152">
        <v>44</v>
      </c>
      <c r="B59" s="153" t="s">
        <v>86</v>
      </c>
      <c r="C59" s="154" t="s">
        <v>145</v>
      </c>
      <c r="D59" s="155" t="s">
        <v>72</v>
      </c>
      <c r="E59" s="156">
        <v>8</v>
      </c>
      <c r="F59" s="156">
        <v>0</v>
      </c>
      <c r="G59" s="157">
        <f t="shared" si="18"/>
        <v>0</v>
      </c>
      <c r="O59" s="151">
        <v>2</v>
      </c>
      <c r="AA59" s="129">
        <v>12</v>
      </c>
      <c r="AB59" s="129">
        <v>0</v>
      </c>
      <c r="AC59" s="129">
        <v>71</v>
      </c>
      <c r="AZ59" s="129">
        <v>4</v>
      </c>
      <c r="BA59" s="129">
        <f t="shared" si="19"/>
        <v>0</v>
      </c>
      <c r="BB59" s="129">
        <f t="shared" si="20"/>
        <v>0</v>
      </c>
      <c r="BC59" s="129">
        <f t="shared" si="21"/>
        <v>0</v>
      </c>
      <c r="BD59" s="129">
        <f t="shared" si="22"/>
        <v>0</v>
      </c>
      <c r="BE59" s="129">
        <f t="shared" si="23"/>
        <v>0</v>
      </c>
      <c r="CZ59" s="129">
        <v>0</v>
      </c>
    </row>
    <row r="60" spans="1:104" x14ac:dyDescent="0.2">
      <c r="A60" s="152">
        <v>45</v>
      </c>
      <c r="B60" s="153" t="s">
        <v>86</v>
      </c>
      <c r="C60" s="154" t="s">
        <v>146</v>
      </c>
      <c r="D60" s="155" t="s">
        <v>72</v>
      </c>
      <c r="E60" s="156">
        <v>60</v>
      </c>
      <c r="F60" s="156">
        <v>0</v>
      </c>
      <c r="G60" s="157">
        <f t="shared" si="18"/>
        <v>0</v>
      </c>
      <c r="O60" s="151">
        <v>2</v>
      </c>
      <c r="AA60" s="129">
        <v>12</v>
      </c>
      <c r="AB60" s="129">
        <v>0</v>
      </c>
      <c r="AC60" s="129">
        <v>72</v>
      </c>
      <c r="AZ60" s="129">
        <v>4</v>
      </c>
      <c r="BA60" s="129">
        <f t="shared" si="19"/>
        <v>0</v>
      </c>
      <c r="BB60" s="129">
        <f t="shared" si="20"/>
        <v>0</v>
      </c>
      <c r="BC60" s="129">
        <f t="shared" si="21"/>
        <v>0</v>
      </c>
      <c r="BD60" s="129">
        <f t="shared" si="22"/>
        <v>0</v>
      </c>
      <c r="BE60" s="129">
        <f t="shared" si="23"/>
        <v>0</v>
      </c>
      <c r="CZ60" s="129">
        <v>0</v>
      </c>
    </row>
    <row r="61" spans="1:104" x14ac:dyDescent="0.2">
      <c r="A61" s="152">
        <v>46</v>
      </c>
      <c r="B61" s="153" t="s">
        <v>86</v>
      </c>
      <c r="C61" s="154" t="s">
        <v>147</v>
      </c>
      <c r="D61" s="155" t="s">
        <v>109</v>
      </c>
      <c r="E61" s="156">
        <v>80</v>
      </c>
      <c r="F61" s="156">
        <v>0</v>
      </c>
      <c r="G61" s="157">
        <f t="shared" si="18"/>
        <v>0</v>
      </c>
      <c r="O61" s="151">
        <v>2</v>
      </c>
      <c r="AA61" s="129">
        <v>12</v>
      </c>
      <c r="AB61" s="129">
        <v>0</v>
      </c>
      <c r="AC61" s="129">
        <v>73</v>
      </c>
      <c r="AZ61" s="129">
        <v>4</v>
      </c>
      <c r="BA61" s="129">
        <f t="shared" si="19"/>
        <v>0</v>
      </c>
      <c r="BB61" s="129">
        <f t="shared" si="20"/>
        <v>0</v>
      </c>
      <c r="BC61" s="129">
        <f t="shared" si="21"/>
        <v>0</v>
      </c>
      <c r="BD61" s="129">
        <f t="shared" si="22"/>
        <v>0</v>
      </c>
      <c r="BE61" s="129">
        <f t="shared" si="23"/>
        <v>0</v>
      </c>
      <c r="CZ61" s="129">
        <v>0</v>
      </c>
    </row>
    <row r="62" spans="1:104" x14ac:dyDescent="0.2">
      <c r="A62" s="152">
        <v>47</v>
      </c>
      <c r="B62" s="153" t="s">
        <v>86</v>
      </c>
      <c r="C62" s="154" t="s">
        <v>148</v>
      </c>
      <c r="D62" s="155" t="s">
        <v>109</v>
      </c>
      <c r="E62" s="156">
        <v>65</v>
      </c>
      <c r="F62" s="156">
        <v>0</v>
      </c>
      <c r="G62" s="157">
        <f t="shared" si="18"/>
        <v>0</v>
      </c>
      <c r="O62" s="151">
        <v>2</v>
      </c>
      <c r="AA62" s="129">
        <v>12</v>
      </c>
      <c r="AB62" s="129">
        <v>0</v>
      </c>
      <c r="AC62" s="129">
        <v>74</v>
      </c>
      <c r="AZ62" s="129">
        <v>4</v>
      </c>
      <c r="BA62" s="129">
        <f t="shared" si="19"/>
        <v>0</v>
      </c>
      <c r="BB62" s="129">
        <f t="shared" si="20"/>
        <v>0</v>
      </c>
      <c r="BC62" s="129">
        <f t="shared" si="21"/>
        <v>0</v>
      </c>
      <c r="BD62" s="129">
        <f t="shared" si="22"/>
        <v>0</v>
      </c>
      <c r="BE62" s="129">
        <f t="shared" si="23"/>
        <v>0</v>
      </c>
      <c r="CZ62" s="129">
        <v>0</v>
      </c>
    </row>
    <row r="63" spans="1:104" x14ac:dyDescent="0.2">
      <c r="A63" s="152">
        <v>48</v>
      </c>
      <c r="B63" s="153" t="s">
        <v>86</v>
      </c>
      <c r="C63" s="154" t="s">
        <v>149</v>
      </c>
      <c r="D63" s="155" t="s">
        <v>109</v>
      </c>
      <c r="E63" s="156">
        <v>120</v>
      </c>
      <c r="F63" s="156">
        <v>0</v>
      </c>
      <c r="G63" s="157">
        <f t="shared" si="18"/>
        <v>0</v>
      </c>
      <c r="O63" s="151">
        <v>2</v>
      </c>
      <c r="AA63" s="129">
        <v>12</v>
      </c>
      <c r="AB63" s="129">
        <v>0</v>
      </c>
      <c r="AC63" s="129">
        <v>78</v>
      </c>
      <c r="AZ63" s="129">
        <v>4</v>
      </c>
      <c r="BA63" s="129">
        <f t="shared" si="19"/>
        <v>0</v>
      </c>
      <c r="BB63" s="129">
        <f t="shared" si="20"/>
        <v>0</v>
      </c>
      <c r="BC63" s="129">
        <f t="shared" si="21"/>
        <v>0</v>
      </c>
      <c r="BD63" s="129">
        <f t="shared" si="22"/>
        <v>0</v>
      </c>
      <c r="BE63" s="129">
        <f t="shared" si="23"/>
        <v>0</v>
      </c>
      <c r="CZ63" s="129">
        <v>0</v>
      </c>
    </row>
    <row r="64" spans="1:104" x14ac:dyDescent="0.2">
      <c r="A64" s="152">
        <v>49</v>
      </c>
      <c r="B64" s="153" t="s">
        <v>86</v>
      </c>
      <c r="C64" s="154" t="s">
        <v>150</v>
      </c>
      <c r="D64" s="155" t="s">
        <v>109</v>
      </c>
      <c r="E64" s="156">
        <v>15</v>
      </c>
      <c r="F64" s="156">
        <v>0</v>
      </c>
      <c r="G64" s="157">
        <f t="shared" si="18"/>
        <v>0</v>
      </c>
      <c r="O64" s="151">
        <v>2</v>
      </c>
      <c r="AA64" s="129">
        <v>12</v>
      </c>
      <c r="AB64" s="129">
        <v>0</v>
      </c>
      <c r="AC64" s="129">
        <v>79</v>
      </c>
      <c r="AZ64" s="129">
        <v>4</v>
      </c>
      <c r="BA64" s="129">
        <f t="shared" si="19"/>
        <v>0</v>
      </c>
      <c r="BB64" s="129">
        <f t="shared" si="20"/>
        <v>0</v>
      </c>
      <c r="BC64" s="129">
        <f t="shared" si="21"/>
        <v>0</v>
      </c>
      <c r="BD64" s="129">
        <f t="shared" si="22"/>
        <v>0</v>
      </c>
      <c r="BE64" s="129">
        <f t="shared" si="23"/>
        <v>0</v>
      </c>
      <c r="CZ64" s="129">
        <v>0</v>
      </c>
    </row>
    <row r="65" spans="1:104" x14ac:dyDescent="0.2">
      <c r="A65" s="152">
        <v>50</v>
      </c>
      <c r="B65" s="153" t="s">
        <v>86</v>
      </c>
      <c r="C65" s="154" t="s">
        <v>151</v>
      </c>
      <c r="D65" s="155" t="s">
        <v>109</v>
      </c>
      <c r="E65" s="156">
        <v>75</v>
      </c>
      <c r="F65" s="156">
        <v>0</v>
      </c>
      <c r="G65" s="157">
        <f t="shared" si="18"/>
        <v>0</v>
      </c>
      <c r="O65" s="151">
        <v>2</v>
      </c>
      <c r="AA65" s="129">
        <v>12</v>
      </c>
      <c r="AB65" s="129">
        <v>0</v>
      </c>
      <c r="AC65" s="129">
        <v>81</v>
      </c>
      <c r="AZ65" s="129">
        <v>4</v>
      </c>
      <c r="BA65" s="129">
        <f t="shared" si="19"/>
        <v>0</v>
      </c>
      <c r="BB65" s="129">
        <f t="shared" si="20"/>
        <v>0</v>
      </c>
      <c r="BC65" s="129">
        <f t="shared" si="21"/>
        <v>0</v>
      </c>
      <c r="BD65" s="129">
        <f t="shared" si="22"/>
        <v>0</v>
      </c>
      <c r="BE65" s="129">
        <f t="shared" si="23"/>
        <v>0</v>
      </c>
      <c r="CZ65" s="129">
        <v>0</v>
      </c>
    </row>
    <row r="66" spans="1:104" x14ac:dyDescent="0.2">
      <c r="A66" s="152">
        <v>51</v>
      </c>
      <c r="B66" s="153" t="s">
        <v>86</v>
      </c>
      <c r="C66" s="154" t="s">
        <v>152</v>
      </c>
      <c r="D66" s="155" t="s">
        <v>109</v>
      </c>
      <c r="E66" s="156">
        <v>5</v>
      </c>
      <c r="F66" s="156">
        <v>0</v>
      </c>
      <c r="G66" s="157">
        <f t="shared" si="18"/>
        <v>0</v>
      </c>
      <c r="O66" s="151">
        <v>2</v>
      </c>
      <c r="AA66" s="129">
        <v>12</v>
      </c>
      <c r="AB66" s="129">
        <v>0</v>
      </c>
      <c r="AC66" s="129">
        <v>82</v>
      </c>
      <c r="AZ66" s="129">
        <v>4</v>
      </c>
      <c r="BA66" s="129">
        <f t="shared" si="19"/>
        <v>0</v>
      </c>
      <c r="BB66" s="129">
        <f t="shared" si="20"/>
        <v>0</v>
      </c>
      <c r="BC66" s="129">
        <f t="shared" si="21"/>
        <v>0</v>
      </c>
      <c r="BD66" s="129">
        <f t="shared" si="22"/>
        <v>0</v>
      </c>
      <c r="BE66" s="129">
        <f t="shared" si="23"/>
        <v>0</v>
      </c>
      <c r="CZ66" s="129">
        <v>0</v>
      </c>
    </row>
    <row r="67" spans="1:104" x14ac:dyDescent="0.2">
      <c r="A67" s="158"/>
      <c r="B67" s="159" t="s">
        <v>67</v>
      </c>
      <c r="C67" s="160" t="str">
        <f>CONCATENATE(B51," ",C51)</f>
        <v>M0114 ROZVODY MaR-MATERIÁL</v>
      </c>
      <c r="D67" s="158"/>
      <c r="E67" s="161"/>
      <c r="F67" s="161"/>
      <c r="G67" s="162">
        <f>SUM(G51:G66)</f>
        <v>0</v>
      </c>
      <c r="O67" s="151">
        <v>4</v>
      </c>
      <c r="BA67" s="163">
        <f>SUM(BA51:BA66)</f>
        <v>0</v>
      </c>
      <c r="BB67" s="163">
        <f>SUM(BB51:BB66)</f>
        <v>0</v>
      </c>
      <c r="BC67" s="163">
        <f>SUM(BC51:BC66)</f>
        <v>0</v>
      </c>
      <c r="BD67" s="163">
        <f>SUM(BD51:BD66)</f>
        <v>0</v>
      </c>
      <c r="BE67" s="163">
        <f>SUM(BE51:BE66)</f>
        <v>0</v>
      </c>
    </row>
    <row r="68" spans="1:104" x14ac:dyDescent="0.2">
      <c r="A68" s="144" t="s">
        <v>66</v>
      </c>
      <c r="B68" s="145" t="s">
        <v>153</v>
      </c>
      <c r="C68" s="146" t="s">
        <v>154</v>
      </c>
      <c r="D68" s="147"/>
      <c r="E68" s="148"/>
      <c r="F68" s="148"/>
      <c r="G68" s="149"/>
      <c r="H68" s="150"/>
      <c r="I68" s="150"/>
      <c r="O68" s="151">
        <v>1</v>
      </c>
    </row>
    <row r="69" spans="1:104" x14ac:dyDescent="0.2">
      <c r="A69" s="152">
        <v>52</v>
      </c>
      <c r="B69" s="153" t="s">
        <v>155</v>
      </c>
      <c r="C69" s="154" t="s">
        <v>156</v>
      </c>
      <c r="D69" s="155" t="s">
        <v>157</v>
      </c>
      <c r="E69" s="156">
        <v>10</v>
      </c>
      <c r="F69" s="156">
        <v>0</v>
      </c>
      <c r="G69" s="157">
        <f>E69*F69</f>
        <v>0</v>
      </c>
      <c r="O69" s="151">
        <v>2</v>
      </c>
      <c r="AA69" s="129">
        <v>12</v>
      </c>
      <c r="AB69" s="129">
        <v>0</v>
      </c>
      <c r="AC69" s="129">
        <v>86</v>
      </c>
      <c r="AZ69" s="129">
        <v>4</v>
      </c>
      <c r="BA69" s="129">
        <f>IF(AZ69=1,G69,0)</f>
        <v>0</v>
      </c>
      <c r="BB69" s="129">
        <f>IF(AZ69=2,G69,0)</f>
        <v>0</v>
      </c>
      <c r="BC69" s="129">
        <f>IF(AZ69=3,G69,0)</f>
        <v>0</v>
      </c>
      <c r="BD69" s="129">
        <f>IF(AZ69=4,G69,0)</f>
        <v>0</v>
      </c>
      <c r="BE69" s="129">
        <f>IF(AZ69=5,G69,0)</f>
        <v>0</v>
      </c>
      <c r="CZ69" s="129">
        <v>0</v>
      </c>
    </row>
    <row r="70" spans="1:104" x14ac:dyDescent="0.2">
      <c r="A70" s="152">
        <v>53</v>
      </c>
      <c r="B70" s="153" t="s">
        <v>158</v>
      </c>
      <c r="C70" s="154" t="s">
        <v>159</v>
      </c>
      <c r="D70" s="155" t="s">
        <v>157</v>
      </c>
      <c r="E70" s="156">
        <v>4</v>
      </c>
      <c r="F70" s="156">
        <v>0</v>
      </c>
      <c r="G70" s="157">
        <f>E70*F70</f>
        <v>0</v>
      </c>
      <c r="O70" s="151">
        <v>2</v>
      </c>
      <c r="AA70" s="129">
        <v>12</v>
      </c>
      <c r="AB70" s="129">
        <v>0</v>
      </c>
      <c r="AC70" s="129">
        <v>87</v>
      </c>
      <c r="AZ70" s="129">
        <v>4</v>
      </c>
      <c r="BA70" s="129">
        <f>IF(AZ70=1,G70,0)</f>
        <v>0</v>
      </c>
      <c r="BB70" s="129">
        <f>IF(AZ70=2,G70,0)</f>
        <v>0</v>
      </c>
      <c r="BC70" s="129">
        <f>IF(AZ70=3,G70,0)</f>
        <v>0</v>
      </c>
      <c r="BD70" s="129">
        <f>IF(AZ70=4,G70,0)</f>
        <v>0</v>
      </c>
      <c r="BE70" s="129">
        <f>IF(AZ70=5,G70,0)</f>
        <v>0</v>
      </c>
      <c r="CZ70" s="129">
        <v>0</v>
      </c>
    </row>
    <row r="71" spans="1:104" x14ac:dyDescent="0.2">
      <c r="A71" s="152">
        <v>54</v>
      </c>
      <c r="B71" s="153" t="s">
        <v>160</v>
      </c>
      <c r="C71" s="154" t="s">
        <v>161</v>
      </c>
      <c r="D71" s="155" t="s">
        <v>157</v>
      </c>
      <c r="E71" s="156">
        <v>10</v>
      </c>
      <c r="F71" s="156">
        <v>0</v>
      </c>
      <c r="G71" s="157">
        <f>E71*F71</f>
        <v>0</v>
      </c>
      <c r="O71" s="151">
        <v>2</v>
      </c>
      <c r="AA71" s="129">
        <v>12</v>
      </c>
      <c r="AB71" s="129">
        <v>0</v>
      </c>
      <c r="AC71" s="129">
        <v>88</v>
      </c>
      <c r="AZ71" s="129">
        <v>4</v>
      </c>
      <c r="BA71" s="129">
        <f>IF(AZ71=1,G71,0)</f>
        <v>0</v>
      </c>
      <c r="BB71" s="129">
        <f>IF(AZ71=2,G71,0)</f>
        <v>0</v>
      </c>
      <c r="BC71" s="129">
        <f>IF(AZ71=3,G71,0)</f>
        <v>0</v>
      </c>
      <c r="BD71" s="129">
        <f>IF(AZ71=4,G71,0)</f>
        <v>0</v>
      </c>
      <c r="BE71" s="129">
        <f>IF(AZ71=5,G71,0)</f>
        <v>0</v>
      </c>
      <c r="CZ71" s="129">
        <v>0</v>
      </c>
    </row>
    <row r="72" spans="1:104" x14ac:dyDescent="0.2">
      <c r="A72" s="158"/>
      <c r="B72" s="159" t="s">
        <v>67</v>
      </c>
      <c r="C72" s="160" t="str">
        <f>CONCATENATE(B68," ",C68)</f>
        <v>M0222 REVIZE-ELEKTROINSTALACE</v>
      </c>
      <c r="D72" s="158"/>
      <c r="E72" s="161"/>
      <c r="F72" s="161"/>
      <c r="G72" s="162">
        <f>SUM(G68:G71)</f>
        <v>0</v>
      </c>
      <c r="O72" s="151">
        <v>4</v>
      </c>
      <c r="BA72" s="163">
        <f>SUM(BA68:BA71)</f>
        <v>0</v>
      </c>
      <c r="BB72" s="163">
        <f>SUM(BB68:BB71)</f>
        <v>0</v>
      </c>
      <c r="BC72" s="163">
        <f>SUM(BC68:BC71)</f>
        <v>0</v>
      </c>
      <c r="BD72" s="163">
        <f>SUM(BD68:BD71)</f>
        <v>0</v>
      </c>
      <c r="BE72" s="163">
        <f>SUM(BE68:BE71)</f>
        <v>0</v>
      </c>
    </row>
    <row r="73" spans="1:104" x14ac:dyDescent="0.2">
      <c r="A73" s="144" t="s">
        <v>66</v>
      </c>
      <c r="B73" s="145" t="s">
        <v>162</v>
      </c>
      <c r="C73" s="146" t="s">
        <v>163</v>
      </c>
      <c r="D73" s="147"/>
      <c r="E73" s="148"/>
      <c r="F73" s="148"/>
      <c r="G73" s="149"/>
      <c r="H73" s="150"/>
      <c r="I73" s="150"/>
      <c r="O73" s="151">
        <v>1</v>
      </c>
    </row>
    <row r="74" spans="1:104" x14ac:dyDescent="0.2">
      <c r="A74" s="152">
        <v>55</v>
      </c>
      <c r="B74" s="153" t="s">
        <v>158</v>
      </c>
      <c r="C74" s="154" t="s">
        <v>164</v>
      </c>
      <c r="D74" s="155" t="s">
        <v>157</v>
      </c>
      <c r="E74" s="156">
        <v>4</v>
      </c>
      <c r="F74" s="156">
        <v>0</v>
      </c>
      <c r="G74" s="157">
        <f>E74*F74</f>
        <v>0</v>
      </c>
      <c r="O74" s="151">
        <v>2</v>
      </c>
      <c r="AA74" s="129">
        <v>12</v>
      </c>
      <c r="AB74" s="129">
        <v>0</v>
      </c>
      <c r="AC74" s="129">
        <v>89</v>
      </c>
      <c r="AZ74" s="129">
        <v>4</v>
      </c>
      <c r="BA74" s="129">
        <f>IF(AZ74=1,G74,0)</f>
        <v>0</v>
      </c>
      <c r="BB74" s="129">
        <f>IF(AZ74=2,G74,0)</f>
        <v>0</v>
      </c>
      <c r="BC74" s="129">
        <f>IF(AZ74=3,G74,0)</f>
        <v>0</v>
      </c>
      <c r="BD74" s="129">
        <f>IF(AZ74=4,G74,0)</f>
        <v>0</v>
      </c>
      <c r="BE74" s="129">
        <f>IF(AZ74=5,G74,0)</f>
        <v>0</v>
      </c>
      <c r="CZ74" s="129">
        <v>0</v>
      </c>
    </row>
    <row r="75" spans="1:104" x14ac:dyDescent="0.2">
      <c r="A75" s="152">
        <v>56</v>
      </c>
      <c r="B75" s="153" t="s">
        <v>158</v>
      </c>
      <c r="C75" s="154" t="s">
        <v>165</v>
      </c>
      <c r="D75" s="155" t="s">
        <v>157</v>
      </c>
      <c r="E75" s="156">
        <v>8</v>
      </c>
      <c r="F75" s="156">
        <v>0</v>
      </c>
      <c r="G75" s="157">
        <f>E75*F75</f>
        <v>0</v>
      </c>
      <c r="O75" s="151">
        <v>2</v>
      </c>
      <c r="AA75" s="129">
        <v>12</v>
      </c>
      <c r="AB75" s="129">
        <v>0</v>
      </c>
      <c r="AC75" s="129">
        <v>90</v>
      </c>
      <c r="AZ75" s="129">
        <v>4</v>
      </c>
      <c r="BA75" s="129">
        <f>IF(AZ75=1,G75,0)</f>
        <v>0</v>
      </c>
      <c r="BB75" s="129">
        <f>IF(AZ75=2,G75,0)</f>
        <v>0</v>
      </c>
      <c r="BC75" s="129">
        <f>IF(AZ75=3,G75,0)</f>
        <v>0</v>
      </c>
      <c r="BD75" s="129">
        <f>IF(AZ75=4,G75,0)</f>
        <v>0</v>
      </c>
      <c r="BE75" s="129">
        <f>IF(AZ75=5,G75,0)</f>
        <v>0</v>
      </c>
      <c r="CZ75" s="129">
        <v>0</v>
      </c>
    </row>
    <row r="76" spans="1:104" x14ac:dyDescent="0.2">
      <c r="A76" s="158"/>
      <c r="B76" s="159" t="s">
        <v>67</v>
      </c>
      <c r="C76" s="160" t="str">
        <f>CONCATENATE(B73," ",C73)</f>
        <v>M0221 REVIZE</v>
      </c>
      <c r="D76" s="158"/>
      <c r="E76" s="161"/>
      <c r="F76" s="161"/>
      <c r="G76" s="162">
        <f>SUM(G73:G75)</f>
        <v>0</v>
      </c>
      <c r="O76" s="151">
        <v>4</v>
      </c>
      <c r="BA76" s="163">
        <f>SUM(BA73:BA75)</f>
        <v>0</v>
      </c>
      <c r="BB76" s="163">
        <f>SUM(BB73:BB75)</f>
        <v>0</v>
      </c>
      <c r="BC76" s="163">
        <f>SUM(BC73:BC75)</f>
        <v>0</v>
      </c>
      <c r="BD76" s="163">
        <f>SUM(BD73:BD75)</f>
        <v>0</v>
      </c>
      <c r="BE76" s="163">
        <f>SUM(BE73:BE75)</f>
        <v>0</v>
      </c>
    </row>
    <row r="77" spans="1:104" x14ac:dyDescent="0.2">
      <c r="E77" s="129"/>
    </row>
    <row r="78" spans="1:104" x14ac:dyDescent="0.2">
      <c r="E78" s="129"/>
    </row>
    <row r="79" spans="1:104" x14ac:dyDescent="0.2">
      <c r="E79" s="129"/>
    </row>
    <row r="80" spans="1:104" x14ac:dyDescent="0.2">
      <c r="E80" s="129"/>
    </row>
    <row r="81" spans="5:5" x14ac:dyDescent="0.2">
      <c r="E81" s="129"/>
    </row>
    <row r="82" spans="5:5" x14ac:dyDescent="0.2">
      <c r="E82" s="129"/>
    </row>
    <row r="83" spans="5:5" x14ac:dyDescent="0.2">
      <c r="E83" s="129"/>
    </row>
    <row r="84" spans="5:5" x14ac:dyDescent="0.2">
      <c r="E84" s="129"/>
    </row>
    <row r="85" spans="5:5" x14ac:dyDescent="0.2">
      <c r="E85" s="129"/>
    </row>
    <row r="86" spans="5:5" x14ac:dyDescent="0.2">
      <c r="E86" s="129"/>
    </row>
    <row r="87" spans="5:5" x14ac:dyDescent="0.2">
      <c r="E87" s="129"/>
    </row>
    <row r="88" spans="5:5" x14ac:dyDescent="0.2">
      <c r="E88" s="129"/>
    </row>
    <row r="89" spans="5:5" x14ac:dyDescent="0.2">
      <c r="E89" s="129"/>
    </row>
    <row r="90" spans="5:5" x14ac:dyDescent="0.2">
      <c r="E90" s="129"/>
    </row>
    <row r="91" spans="5:5" x14ac:dyDescent="0.2">
      <c r="E91" s="129"/>
    </row>
    <row r="92" spans="5:5" x14ac:dyDescent="0.2">
      <c r="E92" s="129"/>
    </row>
    <row r="93" spans="5:5" x14ac:dyDescent="0.2">
      <c r="E93" s="129"/>
    </row>
    <row r="94" spans="5:5" x14ac:dyDescent="0.2">
      <c r="E94" s="129"/>
    </row>
    <row r="95" spans="5:5" x14ac:dyDescent="0.2">
      <c r="E95" s="129"/>
    </row>
    <row r="96" spans="5:5" x14ac:dyDescent="0.2">
      <c r="E96" s="129"/>
    </row>
    <row r="97" spans="1:7" x14ac:dyDescent="0.2">
      <c r="E97" s="129"/>
    </row>
    <row r="98" spans="1:7" x14ac:dyDescent="0.2">
      <c r="E98" s="129"/>
    </row>
    <row r="99" spans="1:7" x14ac:dyDescent="0.2">
      <c r="E99" s="129"/>
    </row>
    <row r="100" spans="1:7" x14ac:dyDescent="0.2">
      <c r="A100" s="164"/>
      <c r="B100" s="164"/>
      <c r="C100" s="164"/>
      <c r="D100" s="164"/>
      <c r="E100" s="164"/>
      <c r="F100" s="164"/>
      <c r="G100" s="164"/>
    </row>
    <row r="101" spans="1:7" x14ac:dyDescent="0.2">
      <c r="A101" s="164"/>
      <c r="B101" s="164"/>
      <c r="C101" s="164"/>
      <c r="D101" s="164"/>
      <c r="E101" s="164"/>
      <c r="F101" s="164"/>
      <c r="G101" s="164"/>
    </row>
    <row r="102" spans="1:7" x14ac:dyDescent="0.2">
      <c r="A102" s="164"/>
      <c r="B102" s="164"/>
      <c r="C102" s="164"/>
      <c r="D102" s="164"/>
      <c r="E102" s="164"/>
      <c r="F102" s="164"/>
      <c r="G102" s="164"/>
    </row>
    <row r="103" spans="1:7" x14ac:dyDescent="0.2">
      <c r="A103" s="164"/>
      <c r="B103" s="164"/>
      <c r="C103" s="164"/>
      <c r="D103" s="164"/>
      <c r="E103" s="164"/>
      <c r="F103" s="164"/>
      <c r="G103" s="164"/>
    </row>
    <row r="104" spans="1:7" x14ac:dyDescent="0.2">
      <c r="E104" s="129"/>
    </row>
    <row r="105" spans="1:7" x14ac:dyDescent="0.2">
      <c r="E105" s="129"/>
    </row>
    <row r="106" spans="1:7" x14ac:dyDescent="0.2">
      <c r="E106" s="129"/>
    </row>
    <row r="107" spans="1:7" x14ac:dyDescent="0.2">
      <c r="E107" s="129"/>
    </row>
    <row r="108" spans="1:7" x14ac:dyDescent="0.2">
      <c r="E108" s="129"/>
    </row>
    <row r="109" spans="1:7" x14ac:dyDescent="0.2">
      <c r="E109" s="129"/>
    </row>
    <row r="110" spans="1:7" x14ac:dyDescent="0.2">
      <c r="E110" s="129"/>
    </row>
    <row r="111" spans="1:7" x14ac:dyDescent="0.2">
      <c r="E111" s="129"/>
    </row>
    <row r="112" spans="1:7" x14ac:dyDescent="0.2">
      <c r="E112" s="129"/>
    </row>
    <row r="113" spans="5:5" x14ac:dyDescent="0.2">
      <c r="E113" s="129"/>
    </row>
    <row r="114" spans="5:5" x14ac:dyDescent="0.2">
      <c r="E114" s="129"/>
    </row>
    <row r="115" spans="5:5" x14ac:dyDescent="0.2">
      <c r="E115" s="129"/>
    </row>
    <row r="116" spans="5:5" x14ac:dyDescent="0.2">
      <c r="E116" s="129"/>
    </row>
    <row r="117" spans="5:5" x14ac:dyDescent="0.2">
      <c r="E117" s="129"/>
    </row>
    <row r="118" spans="5:5" x14ac:dyDescent="0.2">
      <c r="E118" s="129"/>
    </row>
    <row r="119" spans="5:5" x14ac:dyDescent="0.2">
      <c r="E119" s="129"/>
    </row>
    <row r="120" spans="5:5" x14ac:dyDescent="0.2">
      <c r="E120" s="129"/>
    </row>
    <row r="121" spans="5:5" x14ac:dyDescent="0.2">
      <c r="E121" s="129"/>
    </row>
    <row r="122" spans="5:5" x14ac:dyDescent="0.2">
      <c r="E122" s="129"/>
    </row>
    <row r="123" spans="5:5" x14ac:dyDescent="0.2">
      <c r="E123" s="129"/>
    </row>
    <row r="124" spans="5:5" x14ac:dyDescent="0.2">
      <c r="E124" s="129"/>
    </row>
    <row r="125" spans="5:5" x14ac:dyDescent="0.2">
      <c r="E125" s="129"/>
    </row>
    <row r="126" spans="5:5" x14ac:dyDescent="0.2">
      <c r="E126" s="129"/>
    </row>
    <row r="127" spans="5:5" x14ac:dyDescent="0.2">
      <c r="E127" s="129"/>
    </row>
    <row r="128" spans="5:5" x14ac:dyDescent="0.2">
      <c r="E128" s="129"/>
    </row>
    <row r="129" spans="1:7" x14ac:dyDescent="0.2">
      <c r="E129" s="129"/>
    </row>
    <row r="130" spans="1:7" x14ac:dyDescent="0.2">
      <c r="E130" s="129"/>
    </row>
    <row r="131" spans="1:7" x14ac:dyDescent="0.2">
      <c r="E131" s="129"/>
    </row>
    <row r="132" spans="1:7" x14ac:dyDescent="0.2">
      <c r="E132" s="129"/>
    </row>
    <row r="133" spans="1:7" x14ac:dyDescent="0.2">
      <c r="E133" s="129"/>
    </row>
    <row r="134" spans="1:7" x14ac:dyDescent="0.2">
      <c r="E134" s="129"/>
    </row>
    <row r="135" spans="1:7" x14ac:dyDescent="0.2">
      <c r="A135" s="165"/>
      <c r="B135" s="165"/>
    </row>
    <row r="136" spans="1:7" x14ac:dyDescent="0.2">
      <c r="A136" s="164"/>
      <c r="B136" s="164"/>
      <c r="C136" s="166"/>
      <c r="D136" s="166"/>
      <c r="E136" s="167"/>
      <c r="F136" s="166"/>
      <c r="G136" s="168"/>
    </row>
    <row r="137" spans="1:7" x14ac:dyDescent="0.2">
      <c r="A137" s="169"/>
      <c r="B137" s="169"/>
      <c r="C137" s="164"/>
      <c r="D137" s="164"/>
      <c r="E137" s="170"/>
      <c r="F137" s="164"/>
      <c r="G137" s="164"/>
    </row>
    <row r="138" spans="1:7" x14ac:dyDescent="0.2">
      <c r="A138" s="164"/>
      <c r="B138" s="164"/>
      <c r="C138" s="164"/>
      <c r="D138" s="164"/>
      <c r="E138" s="170"/>
      <c r="F138" s="164"/>
      <c r="G138" s="164"/>
    </row>
    <row r="139" spans="1:7" x14ac:dyDescent="0.2">
      <c r="A139" s="164"/>
      <c r="B139" s="164"/>
      <c r="C139" s="164"/>
      <c r="D139" s="164"/>
      <c r="E139" s="170"/>
      <c r="F139" s="164"/>
      <c r="G139" s="164"/>
    </row>
    <row r="140" spans="1:7" x14ac:dyDescent="0.2">
      <c r="A140" s="164"/>
      <c r="B140" s="164"/>
      <c r="C140" s="164"/>
      <c r="D140" s="164"/>
      <c r="E140" s="170"/>
      <c r="F140" s="164"/>
      <c r="G140" s="164"/>
    </row>
    <row r="141" spans="1:7" x14ac:dyDescent="0.2">
      <c r="A141" s="164"/>
      <c r="B141" s="164"/>
      <c r="C141" s="164"/>
      <c r="D141" s="164"/>
      <c r="E141" s="170"/>
      <c r="F141" s="164"/>
      <c r="G141" s="164"/>
    </row>
    <row r="142" spans="1:7" x14ac:dyDescent="0.2">
      <c r="A142" s="164"/>
      <c r="B142" s="164"/>
      <c r="C142" s="164"/>
      <c r="D142" s="164"/>
      <c r="E142" s="170"/>
      <c r="F142" s="164"/>
      <c r="G142" s="164"/>
    </row>
    <row r="143" spans="1:7" x14ac:dyDescent="0.2">
      <c r="A143" s="164"/>
      <c r="B143" s="164"/>
      <c r="C143" s="164"/>
      <c r="D143" s="164"/>
      <c r="E143" s="170"/>
      <c r="F143" s="164"/>
      <c r="G143" s="164"/>
    </row>
    <row r="144" spans="1:7" x14ac:dyDescent="0.2">
      <c r="A144" s="164"/>
      <c r="B144" s="164"/>
      <c r="C144" s="164"/>
      <c r="D144" s="164"/>
      <c r="E144" s="170"/>
      <c r="F144" s="164"/>
      <c r="G144" s="164"/>
    </row>
    <row r="145" spans="1:7" x14ac:dyDescent="0.2">
      <c r="A145" s="164"/>
      <c r="B145" s="164"/>
      <c r="C145" s="164"/>
      <c r="D145" s="164"/>
      <c r="E145" s="170"/>
      <c r="F145" s="164"/>
      <c r="G145" s="164"/>
    </row>
    <row r="146" spans="1:7" x14ac:dyDescent="0.2">
      <c r="A146" s="164"/>
      <c r="B146" s="164"/>
      <c r="C146" s="164"/>
      <c r="D146" s="164"/>
      <c r="E146" s="170"/>
      <c r="F146" s="164"/>
      <c r="G146" s="164"/>
    </row>
    <row r="147" spans="1:7" x14ac:dyDescent="0.2">
      <c r="A147" s="164"/>
      <c r="B147" s="164"/>
      <c r="C147" s="164"/>
      <c r="D147" s="164"/>
      <c r="E147" s="170"/>
      <c r="F147" s="164"/>
      <c r="G147" s="164"/>
    </row>
    <row r="148" spans="1:7" x14ac:dyDescent="0.2">
      <c r="A148" s="164"/>
      <c r="B148" s="164"/>
      <c r="C148" s="164"/>
      <c r="D148" s="164"/>
      <c r="E148" s="170"/>
      <c r="F148" s="164"/>
      <c r="G148" s="164"/>
    </row>
    <row r="149" spans="1:7" x14ac:dyDescent="0.2">
      <c r="A149" s="164"/>
      <c r="B149" s="164"/>
      <c r="C149" s="164"/>
      <c r="D149" s="164"/>
      <c r="E149" s="170"/>
      <c r="F149" s="164"/>
      <c r="G149" s="16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Valter</dc:creator>
  <cp:lastModifiedBy>Valter</cp:lastModifiedBy>
  <dcterms:created xsi:type="dcterms:W3CDTF">2019-11-12T06:53:00Z</dcterms:created>
  <dcterms:modified xsi:type="dcterms:W3CDTF">2019-11-12T13:10:12Z</dcterms:modified>
</cp:coreProperties>
</file>